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25" windowWidth="28455" windowHeight="12210"/>
  </bookViews>
  <sheets>
    <sheet name="Rekapitulace stavby" sheetId="1" r:id="rId1"/>
    <sheet name="2018-015-01-1 - D.1.1-Arc..." sheetId="2" r:id="rId2"/>
    <sheet name="2018-015-01-VON - Vedlejš..." sheetId="3" r:id="rId3"/>
    <sheet name="Pokyny pro vyplnění" sheetId="4" r:id="rId4"/>
  </sheets>
  <definedNames>
    <definedName name="_xlnm._FilterDatabase" localSheetId="1" hidden="1">'2018-015-01-1 - D.1.1-Arc...'!$C$94:$K$579</definedName>
    <definedName name="_xlnm._FilterDatabase" localSheetId="2" hidden="1">'2018-015-01-VON - Vedlejš...'!$C$85:$K$108</definedName>
    <definedName name="_xlnm.Print_Titles" localSheetId="1">'2018-015-01-1 - D.1.1-Arc...'!$94:$94</definedName>
    <definedName name="_xlnm.Print_Titles" localSheetId="2">'2018-015-01-VON - Vedlejš...'!$85:$85</definedName>
    <definedName name="_xlnm.Print_Titles" localSheetId="0">'Rekapitulace stavby'!$49:$49</definedName>
    <definedName name="_xlnm.Print_Area" localSheetId="1">'2018-015-01-1 - D.1.1-Arc...'!$C$4:$J$38,'2018-015-01-1 - D.1.1-Arc...'!$C$44:$J$74,'2018-015-01-1 - D.1.1-Arc...'!$C$80:$K$579</definedName>
    <definedName name="_xlnm.Print_Area" localSheetId="2">'2018-015-01-VON - Vedlejš...'!$C$4:$J$38,'2018-015-01-VON - Vedlejš...'!$C$44:$J$65,'2018-015-01-VON - Vedlejš...'!$C$71:$K$108</definedName>
    <definedName name="_xlnm.Print_Area" localSheetId="3">'Pokyny pro vyplnění'!$B$2:$K$69,'Pokyny pro vyplnění'!$B$72:$K$116,'Pokyny pro vyplnění'!$B$119:$K$188,'Pokyny pro vyplnění'!$B$196:$K$216</definedName>
    <definedName name="_xlnm.Print_Area" localSheetId="0">'Rekapitulace stavby'!$D$4:$AO$33,'Rekapitulace stavby'!$C$39:$AQ$55</definedName>
  </definedNames>
  <calcPr calcId="125725"/>
</workbook>
</file>

<file path=xl/calcChain.xml><?xml version="1.0" encoding="utf-8"?>
<calcChain xmlns="http://schemas.openxmlformats.org/spreadsheetml/2006/main">
  <c r="AY54" i="1"/>
  <c r="AX54"/>
  <c r="BI107" i="3"/>
  <c r="BH107"/>
  <c r="BG107"/>
  <c r="BF107"/>
  <c r="T107"/>
  <c r="T106" s="1"/>
  <c r="R107"/>
  <c r="R106"/>
  <c r="P107"/>
  <c r="P106" s="1"/>
  <c r="BK107"/>
  <c r="BK106" s="1"/>
  <c r="J106" s="1"/>
  <c r="J64" s="1"/>
  <c r="J107"/>
  <c r="BE107"/>
  <c r="BI104"/>
  <c r="BH104"/>
  <c r="BG104"/>
  <c r="BF104"/>
  <c r="T104"/>
  <c r="R104"/>
  <c r="P104"/>
  <c r="BK104"/>
  <c r="J104"/>
  <c r="BE104"/>
  <c r="BI102"/>
  <c r="BH102"/>
  <c r="BG102"/>
  <c r="BF102"/>
  <c r="T102"/>
  <c r="R102"/>
  <c r="P102"/>
  <c r="BK102"/>
  <c r="J102"/>
  <c r="BE102"/>
  <c r="BI100"/>
  <c r="BH100"/>
  <c r="BG100"/>
  <c r="BF100"/>
  <c r="T100"/>
  <c r="R100"/>
  <c r="P100"/>
  <c r="BK100"/>
  <c r="J100"/>
  <c r="BE100"/>
  <c r="BI99"/>
  <c r="BH99"/>
  <c r="BG99"/>
  <c r="BF99"/>
  <c r="T99"/>
  <c r="R99"/>
  <c r="P99"/>
  <c r="BK99"/>
  <c r="J99"/>
  <c r="BE99"/>
  <c r="BI97"/>
  <c r="BH97"/>
  <c r="BG97"/>
  <c r="BF97"/>
  <c r="T97"/>
  <c r="R97"/>
  <c r="P97"/>
  <c r="BK97"/>
  <c r="J97"/>
  <c r="BE97"/>
  <c r="BI95"/>
  <c r="BH95"/>
  <c r="BG95"/>
  <c r="BF95"/>
  <c r="T95"/>
  <c r="R95"/>
  <c r="P95"/>
  <c r="BK95"/>
  <c r="J95"/>
  <c r="BE95"/>
  <c r="BI93"/>
  <c r="BH93"/>
  <c r="BG93"/>
  <c r="BF93"/>
  <c r="T93"/>
  <c r="T92"/>
  <c r="R93"/>
  <c r="R92"/>
  <c r="P93"/>
  <c r="P92"/>
  <c r="BK93"/>
  <c r="BK92"/>
  <c r="J92" s="1"/>
  <c r="J63" s="1"/>
  <c r="J93"/>
  <c r="BE93"/>
  <c r="BI90"/>
  <c r="BH90"/>
  <c r="F35" s="1"/>
  <c r="BC54" i="1" s="1"/>
  <c r="BG90" i="3"/>
  <c r="BF90"/>
  <c r="T90"/>
  <c r="R90"/>
  <c r="P90"/>
  <c r="BK90"/>
  <c r="BK88" s="1"/>
  <c r="J90"/>
  <c r="BE90"/>
  <c r="BI89"/>
  <c r="F36"/>
  <c r="BD54" i="1" s="1"/>
  <c r="BH89" i="3"/>
  <c r="BG89"/>
  <c r="F34"/>
  <c r="BB54" i="1" s="1"/>
  <c r="BF89" i="3"/>
  <c r="F33" s="1"/>
  <c r="BA54" i="1" s="1"/>
  <c r="T89" i="3"/>
  <c r="T88"/>
  <c r="T87" s="1"/>
  <c r="T86" s="1"/>
  <c r="R89"/>
  <c r="R88" s="1"/>
  <c r="R87" s="1"/>
  <c r="R86" s="1"/>
  <c r="P89"/>
  <c r="P88"/>
  <c r="P87" s="1"/>
  <c r="P86" s="1"/>
  <c r="AU54" i="1" s="1"/>
  <c r="BK89" i="3"/>
  <c r="J89"/>
  <c r="BE89" s="1"/>
  <c r="J82"/>
  <c r="F82"/>
  <c r="F80"/>
  <c r="E78"/>
  <c r="J55"/>
  <c r="F55"/>
  <c r="F53"/>
  <c r="E51"/>
  <c r="J20"/>
  <c r="E20"/>
  <c r="F56" s="1"/>
  <c r="J19"/>
  <c r="J14"/>
  <c r="J53" s="1"/>
  <c r="E7"/>
  <c r="E74" s="1"/>
  <c r="AY53" i="1"/>
  <c r="AX53"/>
  <c r="BI578" i="2"/>
  <c r="BH578"/>
  <c r="BG578"/>
  <c r="BF578"/>
  <c r="T578"/>
  <c r="R578"/>
  <c r="P578"/>
  <c r="BK578"/>
  <c r="J578"/>
  <c r="BE578"/>
  <c r="BI565"/>
  <c r="BH565"/>
  <c r="BG565"/>
  <c r="BF565"/>
  <c r="T565"/>
  <c r="R565"/>
  <c r="P565"/>
  <c r="BK565"/>
  <c r="J565"/>
  <c r="BE565"/>
  <c r="BI564"/>
  <c r="BH564"/>
  <c r="BG564"/>
  <c r="BF564"/>
  <c r="T564"/>
  <c r="R564"/>
  <c r="P564"/>
  <c r="BK564"/>
  <c r="J564"/>
  <c r="BE564" s="1"/>
  <c r="BI555"/>
  <c r="BH555"/>
  <c r="BG555"/>
  <c r="BF555"/>
  <c r="T555"/>
  <c r="T554"/>
  <c r="R555"/>
  <c r="R554" s="1"/>
  <c r="P555"/>
  <c r="P554"/>
  <c r="BK555"/>
  <c r="BK554" s="1"/>
  <c r="J554" s="1"/>
  <c r="J73" s="1"/>
  <c r="J555"/>
  <c r="BE555" s="1"/>
  <c r="BI550"/>
  <c r="BH550"/>
  <c r="BG550"/>
  <c r="BF550"/>
  <c r="T550"/>
  <c r="R550"/>
  <c r="P550"/>
  <c r="BK550"/>
  <c r="J550"/>
  <c r="BE550"/>
  <c r="BI525"/>
  <c r="BH525"/>
  <c r="BG525"/>
  <c r="BF525"/>
  <c r="T525"/>
  <c r="T524" s="1"/>
  <c r="R525"/>
  <c r="R524"/>
  <c r="P525"/>
  <c r="P524" s="1"/>
  <c r="BK525"/>
  <c r="BK524"/>
  <c r="J524" s="1"/>
  <c r="J72" s="1"/>
  <c r="J525"/>
  <c r="BE525"/>
  <c r="BI522"/>
  <c r="BH522"/>
  <c r="BG522"/>
  <c r="BF522"/>
  <c r="T522"/>
  <c r="R522"/>
  <c r="P522"/>
  <c r="BK522"/>
  <c r="J522"/>
  <c r="BE522"/>
  <c r="BI520"/>
  <c r="BH520"/>
  <c r="BG520"/>
  <c r="BF520"/>
  <c r="T520"/>
  <c r="R520"/>
  <c r="P520"/>
  <c r="BK520"/>
  <c r="J520"/>
  <c r="BE520"/>
  <c r="BI512"/>
  <c r="BH512"/>
  <c r="BG512"/>
  <c r="BF512"/>
  <c r="T512"/>
  <c r="R512"/>
  <c r="P512"/>
  <c r="BK512"/>
  <c r="J512"/>
  <c r="BE512"/>
  <c r="BI509"/>
  <c r="BH509"/>
  <c r="BG509"/>
  <c r="BF509"/>
  <c r="T509"/>
  <c r="R509"/>
  <c r="P509"/>
  <c r="BK509"/>
  <c r="J509"/>
  <c r="BE509"/>
  <c r="BI501"/>
  <c r="BH501"/>
  <c r="BG501"/>
  <c r="BF501"/>
  <c r="T501"/>
  <c r="R501"/>
  <c r="P501"/>
  <c r="BK501"/>
  <c r="J501"/>
  <c r="BE501"/>
  <c r="BI499"/>
  <c r="BH499"/>
  <c r="BG499"/>
  <c r="BF499"/>
  <c r="T499"/>
  <c r="R499"/>
  <c r="P499"/>
  <c r="BK499"/>
  <c r="J499"/>
  <c r="BE499"/>
  <c r="BI497"/>
  <c r="BH497"/>
  <c r="BG497"/>
  <c r="BF497"/>
  <c r="T497"/>
  <c r="R497"/>
  <c r="P497"/>
  <c r="BK497"/>
  <c r="J497"/>
  <c r="BE497"/>
  <c r="BI495"/>
  <c r="BH495"/>
  <c r="BG495"/>
  <c r="BF495"/>
  <c r="T495"/>
  <c r="R495"/>
  <c r="R485" s="1"/>
  <c r="P495"/>
  <c r="BK495"/>
  <c r="J495"/>
  <c r="BE495"/>
  <c r="BI492"/>
  <c r="BH492"/>
  <c r="BG492"/>
  <c r="BF492"/>
  <c r="T492"/>
  <c r="R492"/>
  <c r="P492"/>
  <c r="BK492"/>
  <c r="BK485" s="1"/>
  <c r="J485" s="1"/>
  <c r="J71" s="1"/>
  <c r="J492"/>
  <c r="BE492"/>
  <c r="BI486"/>
  <c r="BH486"/>
  <c r="BG486"/>
  <c r="BF486"/>
  <c r="T486"/>
  <c r="T485"/>
  <c r="R486"/>
  <c r="P486"/>
  <c r="P485"/>
  <c r="BK486"/>
  <c r="J486"/>
  <c r="BE486" s="1"/>
  <c r="BI483"/>
  <c r="BH483"/>
  <c r="BG483"/>
  <c r="BF483"/>
  <c r="T483"/>
  <c r="R483"/>
  <c r="R478" s="1"/>
  <c r="P483"/>
  <c r="BK483"/>
  <c r="J483"/>
  <c r="BE483"/>
  <c r="BI481"/>
  <c r="BH481"/>
  <c r="BG481"/>
  <c r="BF481"/>
  <c r="T481"/>
  <c r="R481"/>
  <c r="P481"/>
  <c r="BK481"/>
  <c r="J481"/>
  <c r="BE481"/>
  <c r="BI479"/>
  <c r="BH479"/>
  <c r="BG479"/>
  <c r="BF479"/>
  <c r="T479"/>
  <c r="T478"/>
  <c r="R479"/>
  <c r="P479"/>
  <c r="P478"/>
  <c r="BK479"/>
  <c r="BK478" s="1"/>
  <c r="J478" s="1"/>
  <c r="J70" s="1"/>
  <c r="J479"/>
  <c r="BE479" s="1"/>
  <c r="BI476"/>
  <c r="BH476"/>
  <c r="BG476"/>
  <c r="BF476"/>
  <c r="T476"/>
  <c r="R476"/>
  <c r="P476"/>
  <c r="BK476"/>
  <c r="J476"/>
  <c r="BE476"/>
  <c r="BI474"/>
  <c r="BH474"/>
  <c r="BG474"/>
  <c r="BF474"/>
  <c r="T474"/>
  <c r="R474"/>
  <c r="P474"/>
  <c r="BK474"/>
  <c r="J474"/>
  <c r="BE474"/>
  <c r="BI472"/>
  <c r="BH472"/>
  <c r="BG472"/>
  <c r="BF472"/>
  <c r="T472"/>
  <c r="R472"/>
  <c r="P472"/>
  <c r="BK472"/>
  <c r="J472"/>
  <c r="BE472"/>
  <c r="BI470"/>
  <c r="BH470"/>
  <c r="BG470"/>
  <c r="BF470"/>
  <c r="T470"/>
  <c r="R470"/>
  <c r="P470"/>
  <c r="BK470"/>
  <c r="J470"/>
  <c r="BE470"/>
  <c r="BI468"/>
  <c r="BH468"/>
  <c r="BG468"/>
  <c r="BF468"/>
  <c r="T468"/>
  <c r="R468"/>
  <c r="P468"/>
  <c r="BK468"/>
  <c r="J468"/>
  <c r="BE468"/>
  <c r="BI466"/>
  <c r="BH466"/>
  <c r="BG466"/>
  <c r="BF466"/>
  <c r="T466"/>
  <c r="R466"/>
  <c r="P466"/>
  <c r="BK466"/>
  <c r="J466"/>
  <c r="BE466"/>
  <c r="BI464"/>
  <c r="BH464"/>
  <c r="BG464"/>
  <c r="BF464"/>
  <c r="T464"/>
  <c r="R464"/>
  <c r="P464"/>
  <c r="BK464"/>
  <c r="J464"/>
  <c r="BE464"/>
  <c r="BI462"/>
  <c r="BH462"/>
  <c r="BG462"/>
  <c r="BF462"/>
  <c r="T462"/>
  <c r="R462"/>
  <c r="P462"/>
  <c r="BK462"/>
  <c r="J462"/>
  <c r="BE462"/>
  <c r="BI460"/>
  <c r="BH460"/>
  <c r="BG460"/>
  <c r="BF460"/>
  <c r="T460"/>
  <c r="R460"/>
  <c r="P460"/>
  <c r="BK460"/>
  <c r="J460"/>
  <c r="BE460"/>
  <c r="BI458"/>
  <c r="BH458"/>
  <c r="BG458"/>
  <c r="BF458"/>
  <c r="T458"/>
  <c r="R458"/>
  <c r="P458"/>
  <c r="BK458"/>
  <c r="J458"/>
  <c r="BE458"/>
  <c r="BI454"/>
  <c r="BH454"/>
  <c r="BG454"/>
  <c r="BF454"/>
  <c r="T454"/>
  <c r="R454"/>
  <c r="P454"/>
  <c r="BK454"/>
  <c r="J454"/>
  <c r="BE454"/>
  <c r="BI450"/>
  <c r="BH450"/>
  <c r="BG450"/>
  <c r="BF450"/>
  <c r="T450"/>
  <c r="R450"/>
  <c r="P450"/>
  <c r="BK450"/>
  <c r="J450"/>
  <c r="BE450"/>
  <c r="BI445"/>
  <c r="BH445"/>
  <c r="BG445"/>
  <c r="BF445"/>
  <c r="T445"/>
  <c r="R445"/>
  <c r="P445"/>
  <c r="BK445"/>
  <c r="J445"/>
  <c r="BE445"/>
  <c r="BI437"/>
  <c r="BH437"/>
  <c r="BG437"/>
  <c r="BF437"/>
  <c r="T437"/>
  <c r="R437"/>
  <c r="P437"/>
  <c r="BK437"/>
  <c r="J437"/>
  <c r="BE437"/>
  <c r="BI429"/>
  <c r="BH429"/>
  <c r="BG429"/>
  <c r="BF429"/>
  <c r="T429"/>
  <c r="R429"/>
  <c r="P429"/>
  <c r="BK429"/>
  <c r="J429"/>
  <c r="BE429"/>
  <c r="BI420"/>
  <c r="BH420"/>
  <c r="BG420"/>
  <c r="BF420"/>
  <c r="T420"/>
  <c r="R420"/>
  <c r="P420"/>
  <c r="BK420"/>
  <c r="J420"/>
  <c r="BE420"/>
  <c r="BI415"/>
  <c r="BH415"/>
  <c r="BG415"/>
  <c r="BF415"/>
  <c r="T415"/>
  <c r="R415"/>
  <c r="P415"/>
  <c r="BK415"/>
  <c r="J415"/>
  <c r="BE415"/>
  <c r="BI410"/>
  <c r="BH410"/>
  <c r="BG410"/>
  <c r="BF410"/>
  <c r="T410"/>
  <c r="R410"/>
  <c r="P410"/>
  <c r="BK410"/>
  <c r="J410"/>
  <c r="BE410"/>
  <c r="BI404"/>
  <c r="BH404"/>
  <c r="BG404"/>
  <c r="BF404"/>
  <c r="T404"/>
  <c r="R404"/>
  <c r="P404"/>
  <c r="BK404"/>
  <c r="J404"/>
  <c r="BE404"/>
  <c r="BI401"/>
  <c r="BH401"/>
  <c r="BG401"/>
  <c r="BF401"/>
  <c r="T401"/>
  <c r="R401"/>
  <c r="P401"/>
  <c r="BK401"/>
  <c r="BK398" s="1"/>
  <c r="J398" s="1"/>
  <c r="J69" s="1"/>
  <c r="J401"/>
  <c r="BE401"/>
  <c r="BI399"/>
  <c r="BH399"/>
  <c r="BG399"/>
  <c r="BF399"/>
  <c r="T399"/>
  <c r="T398"/>
  <c r="R399"/>
  <c r="R398"/>
  <c r="P399"/>
  <c r="P398"/>
  <c r="BK399"/>
  <c r="J399"/>
  <c r="BE399" s="1"/>
  <c r="BI396"/>
  <c r="BH396"/>
  <c r="BG396"/>
  <c r="BF396"/>
  <c r="T396"/>
  <c r="R396"/>
  <c r="P396"/>
  <c r="BK396"/>
  <c r="J396"/>
  <c r="BE396"/>
  <c r="BI394"/>
  <c r="BH394"/>
  <c r="BG394"/>
  <c r="BF394"/>
  <c r="T394"/>
  <c r="R394"/>
  <c r="R379" s="1"/>
  <c r="P394"/>
  <c r="BK394"/>
  <c r="BK379" s="1"/>
  <c r="J379" s="1"/>
  <c r="J68" s="1"/>
  <c r="J394"/>
  <c r="BE394"/>
  <c r="BI380"/>
  <c r="BH380"/>
  <c r="BG380"/>
  <c r="BF380"/>
  <c r="T380"/>
  <c r="T379"/>
  <c r="R380"/>
  <c r="P380"/>
  <c r="P379"/>
  <c r="BK380"/>
  <c r="J380"/>
  <c r="BE380" s="1"/>
  <c r="BI377"/>
  <c r="BH377"/>
  <c r="BG377"/>
  <c r="BF377"/>
  <c r="T377"/>
  <c r="R377"/>
  <c r="P377"/>
  <c r="BK377"/>
  <c r="J377"/>
  <c r="BE377"/>
  <c r="BI375"/>
  <c r="BH375"/>
  <c r="BG375"/>
  <c r="BF375"/>
  <c r="T375"/>
  <c r="R375"/>
  <c r="P375"/>
  <c r="BK375"/>
  <c r="J375"/>
  <c r="BE375"/>
  <c r="BI367"/>
  <c r="BH367"/>
  <c r="BG367"/>
  <c r="BF367"/>
  <c r="T367"/>
  <c r="R367"/>
  <c r="P367"/>
  <c r="BK367"/>
  <c r="J367"/>
  <c r="BE367"/>
  <c r="BI363"/>
  <c r="BH363"/>
  <c r="BG363"/>
  <c r="BF363"/>
  <c r="T363"/>
  <c r="R363"/>
  <c r="P363"/>
  <c r="BK363"/>
  <c r="J363"/>
  <c r="BE363"/>
  <c r="BI359"/>
  <c r="BH359"/>
  <c r="BG359"/>
  <c r="BF359"/>
  <c r="T359"/>
  <c r="T358"/>
  <c r="T357" s="1"/>
  <c r="R359"/>
  <c r="R358" s="1"/>
  <c r="R357" s="1"/>
  <c r="P359"/>
  <c r="P358"/>
  <c r="P357" s="1"/>
  <c r="BK359"/>
  <c r="BK358" s="1"/>
  <c r="J359"/>
  <c r="BE359"/>
  <c r="BI355"/>
  <c r="BH355"/>
  <c r="BG355"/>
  <c r="BF355"/>
  <c r="T355"/>
  <c r="T354"/>
  <c r="R355"/>
  <c r="R354"/>
  <c r="P355"/>
  <c r="P354"/>
  <c r="BK355"/>
  <c r="BK354"/>
  <c r="J354" s="1"/>
  <c r="J65" s="1"/>
  <c r="J355"/>
  <c r="BE355" s="1"/>
  <c r="BI352"/>
  <c r="BH352"/>
  <c r="BG352"/>
  <c r="BF352"/>
  <c r="T352"/>
  <c r="R352"/>
  <c r="P352"/>
  <c r="BK352"/>
  <c r="J352"/>
  <c r="BE352"/>
  <c r="BI349"/>
  <c r="BH349"/>
  <c r="BG349"/>
  <c r="BF349"/>
  <c r="T349"/>
  <c r="R349"/>
  <c r="P349"/>
  <c r="BK349"/>
  <c r="J349"/>
  <c r="BE349"/>
  <c r="BI347"/>
  <c r="BH347"/>
  <c r="BG347"/>
  <c r="BF347"/>
  <c r="T347"/>
  <c r="R347"/>
  <c r="P347"/>
  <c r="BK347"/>
  <c r="J347"/>
  <c r="BE347"/>
  <c r="BI345"/>
  <c r="BH345"/>
  <c r="BG345"/>
  <c r="BF345"/>
  <c r="T345"/>
  <c r="R345"/>
  <c r="P345"/>
  <c r="BK345"/>
  <c r="J345"/>
  <c r="BE345"/>
  <c r="BI343"/>
  <c r="BH343"/>
  <c r="BG343"/>
  <c r="BF343"/>
  <c r="T343"/>
  <c r="T342"/>
  <c r="R343"/>
  <c r="R342"/>
  <c r="P343"/>
  <c r="P342"/>
  <c r="BK343"/>
  <c r="BK342"/>
  <c r="J342" s="1"/>
  <c r="J64" s="1"/>
  <c r="J343"/>
  <c r="BE343" s="1"/>
  <c r="BI339"/>
  <c r="BH339"/>
  <c r="BG339"/>
  <c r="BF339"/>
  <c r="T339"/>
  <c r="R339"/>
  <c r="P339"/>
  <c r="BK339"/>
  <c r="J339"/>
  <c r="BE339"/>
  <c r="BI326"/>
  <c r="BH326"/>
  <c r="BG326"/>
  <c r="BF326"/>
  <c r="T326"/>
  <c r="R326"/>
  <c r="P326"/>
  <c r="BK326"/>
  <c r="J326"/>
  <c r="BE326"/>
  <c r="BI313"/>
  <c r="BH313"/>
  <c r="BG313"/>
  <c r="BF313"/>
  <c r="T313"/>
  <c r="R313"/>
  <c r="P313"/>
  <c r="BK313"/>
  <c r="J313"/>
  <c r="BE313"/>
  <c r="BI307"/>
  <c r="BH307"/>
  <c r="BG307"/>
  <c r="BF307"/>
  <c r="T307"/>
  <c r="R307"/>
  <c r="P307"/>
  <c r="BK307"/>
  <c r="J307"/>
  <c r="BE307"/>
  <c r="BI300"/>
  <c r="BH300"/>
  <c r="BG300"/>
  <c r="BF300"/>
  <c r="T300"/>
  <c r="R300"/>
  <c r="P300"/>
  <c r="BK300"/>
  <c r="J300"/>
  <c r="BE300"/>
  <c r="BI293"/>
  <c r="BH293"/>
  <c r="BG293"/>
  <c r="BF293"/>
  <c r="T293"/>
  <c r="R293"/>
  <c r="P293"/>
  <c r="BK293"/>
  <c r="J293"/>
  <c r="BE293"/>
  <c r="BI286"/>
  <c r="BH286"/>
  <c r="BG286"/>
  <c r="BF286"/>
  <c r="T286"/>
  <c r="R286"/>
  <c r="P286"/>
  <c r="BK286"/>
  <c r="J286"/>
  <c r="BE286"/>
  <c r="BI268"/>
  <c r="BH268"/>
  <c r="BG268"/>
  <c r="BF268"/>
  <c r="T268"/>
  <c r="R268"/>
  <c r="P268"/>
  <c r="BK268"/>
  <c r="J268"/>
  <c r="BE268"/>
  <c r="BI267"/>
  <c r="BH267"/>
  <c r="BG267"/>
  <c r="BF267"/>
  <c r="T267"/>
  <c r="R267"/>
  <c r="P267"/>
  <c r="BK267"/>
  <c r="J267"/>
  <c r="BE267"/>
  <c r="BI266"/>
  <c r="BH266"/>
  <c r="BG266"/>
  <c r="BF266"/>
  <c r="T266"/>
  <c r="R266"/>
  <c r="P266"/>
  <c r="BK266"/>
  <c r="J266"/>
  <c r="BE266"/>
  <c r="BI264"/>
  <c r="BH264"/>
  <c r="BG264"/>
  <c r="BF264"/>
  <c r="T264"/>
  <c r="R264"/>
  <c r="P264"/>
  <c r="BK264"/>
  <c r="J264"/>
  <c r="BE264"/>
  <c r="BI263"/>
  <c r="BH263"/>
  <c r="BG263"/>
  <c r="BF263"/>
  <c r="T263"/>
  <c r="R263"/>
  <c r="R247" s="1"/>
  <c r="P263"/>
  <c r="BK263"/>
  <c r="J263"/>
  <c r="BE263"/>
  <c r="BI248"/>
  <c r="BH248"/>
  <c r="BG248"/>
  <c r="BF248"/>
  <c r="T248"/>
  <c r="T247"/>
  <c r="R248"/>
  <c r="P248"/>
  <c r="P247"/>
  <c r="BK248"/>
  <c r="BK247"/>
  <c r="J247" s="1"/>
  <c r="J63" s="1"/>
  <c r="J248"/>
  <c r="BE248" s="1"/>
  <c r="BI236"/>
  <c r="BH236"/>
  <c r="BG236"/>
  <c r="BF236"/>
  <c r="T236"/>
  <c r="R236"/>
  <c r="P236"/>
  <c r="BK236"/>
  <c r="J236"/>
  <c r="BE236"/>
  <c r="BI234"/>
  <c r="BH234"/>
  <c r="BG234"/>
  <c r="BF234"/>
  <c r="T234"/>
  <c r="R234"/>
  <c r="P234"/>
  <c r="BK234"/>
  <c r="J234"/>
  <c r="BE234"/>
  <c r="BI224"/>
  <c r="BH224"/>
  <c r="BG224"/>
  <c r="BF224"/>
  <c r="T224"/>
  <c r="R224"/>
  <c r="P224"/>
  <c r="BK224"/>
  <c r="J224"/>
  <c r="BE224"/>
  <c r="BI222"/>
  <c r="BH222"/>
  <c r="BG222"/>
  <c r="BF222"/>
  <c r="T222"/>
  <c r="R222"/>
  <c r="P222"/>
  <c r="BK222"/>
  <c r="J222"/>
  <c r="BE222"/>
  <c r="BI209"/>
  <c r="BH209"/>
  <c r="BG209"/>
  <c r="BF209"/>
  <c r="T209"/>
  <c r="R209"/>
  <c r="P209"/>
  <c r="BK209"/>
  <c r="J209"/>
  <c r="BE209"/>
  <c r="BI207"/>
  <c r="BH207"/>
  <c r="BG207"/>
  <c r="BF207"/>
  <c r="T207"/>
  <c r="R207"/>
  <c r="P207"/>
  <c r="BK207"/>
  <c r="J207"/>
  <c r="BE207"/>
  <c r="BI194"/>
  <c r="BH194"/>
  <c r="BG194"/>
  <c r="BF194"/>
  <c r="T194"/>
  <c r="R194"/>
  <c r="P194"/>
  <c r="BK194"/>
  <c r="J194"/>
  <c r="BE194"/>
  <c r="BI178"/>
  <c r="BH178"/>
  <c r="BG178"/>
  <c r="BF178"/>
  <c r="T178"/>
  <c r="R178"/>
  <c r="P178"/>
  <c r="BK178"/>
  <c r="J178"/>
  <c r="BE178"/>
  <c r="BI160"/>
  <c r="BH160"/>
  <c r="BG160"/>
  <c r="BF160"/>
  <c r="T160"/>
  <c r="R160"/>
  <c r="P160"/>
  <c r="BK160"/>
  <c r="J160"/>
  <c r="BE160"/>
  <c r="BI142"/>
  <c r="BH142"/>
  <c r="BG142"/>
  <c r="BF142"/>
  <c r="T142"/>
  <c r="R142"/>
  <c r="P142"/>
  <c r="BK142"/>
  <c r="J142"/>
  <c r="BE142"/>
  <c r="BI117"/>
  <c r="BH117"/>
  <c r="BG117"/>
  <c r="BF117"/>
  <c r="T117"/>
  <c r="R117"/>
  <c r="P117"/>
  <c r="BK117"/>
  <c r="J117"/>
  <c r="BE117"/>
  <c r="BI112"/>
  <c r="BH112"/>
  <c r="BG112"/>
  <c r="BF112"/>
  <c r="T112"/>
  <c r="R112"/>
  <c r="P112"/>
  <c r="BK112"/>
  <c r="J112"/>
  <c r="BE112"/>
  <c r="BI107"/>
  <c r="BH107"/>
  <c r="BG107"/>
  <c r="BF107"/>
  <c r="T107"/>
  <c r="R107"/>
  <c r="P107"/>
  <c r="BK107"/>
  <c r="J107"/>
  <c r="BE107"/>
  <c r="BI103"/>
  <c r="BH103"/>
  <c r="BG103"/>
  <c r="BF103"/>
  <c r="T103"/>
  <c r="R103"/>
  <c r="P103"/>
  <c r="BK103"/>
  <c r="J103"/>
  <c r="BE103"/>
  <c r="BI100"/>
  <c r="BH100"/>
  <c r="BG100"/>
  <c r="BF100"/>
  <c r="T100"/>
  <c r="R100"/>
  <c r="P100"/>
  <c r="BK100"/>
  <c r="J100"/>
  <c r="BE100"/>
  <c r="BI98"/>
  <c r="F36"/>
  <c r="BD53" i="1" s="1"/>
  <c r="BD52" s="1"/>
  <c r="BD51" s="1"/>
  <c r="W30" s="1"/>
  <c r="BH98" i="2"/>
  <c r="F35" s="1"/>
  <c r="BC53" i="1" s="1"/>
  <c r="BC52" s="1"/>
  <c r="BG98" i="2"/>
  <c r="F34"/>
  <c r="BB53" i="1" s="1"/>
  <c r="BB52" s="1"/>
  <c r="BF98" i="2"/>
  <c r="F33" s="1"/>
  <c r="BA53" i="1" s="1"/>
  <c r="BA52" s="1"/>
  <c r="T98" i="2"/>
  <c r="T97"/>
  <c r="T96" s="1"/>
  <c r="R98"/>
  <c r="R97"/>
  <c r="R96" s="1"/>
  <c r="R95" s="1"/>
  <c r="P98"/>
  <c r="P97"/>
  <c r="P96" s="1"/>
  <c r="P95" s="1"/>
  <c r="AU53" i="1" s="1"/>
  <c r="AU52" s="1"/>
  <c r="AU51" s="1"/>
  <c r="BK98" i="2"/>
  <c r="BK97" s="1"/>
  <c r="J98"/>
  <c r="BE98" s="1"/>
  <c r="J91"/>
  <c r="F91"/>
  <c r="F89"/>
  <c r="E87"/>
  <c r="J55"/>
  <c r="F55"/>
  <c r="F53"/>
  <c r="E51"/>
  <c r="J20"/>
  <c r="E20"/>
  <c r="F56" s="1"/>
  <c r="J19"/>
  <c r="J14"/>
  <c r="J89" s="1"/>
  <c r="J53"/>
  <c r="E7"/>
  <c r="E47" s="1"/>
  <c r="E83"/>
  <c r="AS52" i="1"/>
  <c r="AS51" s="1"/>
  <c r="L47"/>
  <c r="AM46"/>
  <c r="L46"/>
  <c r="AM44"/>
  <c r="L44"/>
  <c r="L42"/>
  <c r="L41"/>
  <c r="T95" i="2" l="1"/>
  <c r="BK357"/>
  <c r="J357" s="1"/>
  <c r="J66" s="1"/>
  <c r="J358"/>
  <c r="J67" s="1"/>
  <c r="J32"/>
  <c r="AV53" i="1" s="1"/>
  <c r="AT53" s="1"/>
  <c r="F32" i="2"/>
  <c r="AZ53" i="1" s="1"/>
  <c r="AZ52" s="1"/>
  <c r="J32" i="3"/>
  <c r="AV54" i="1" s="1"/>
  <c r="F32" i="3"/>
  <c r="AZ54" i="1" s="1"/>
  <c r="AY52"/>
  <c r="BC51"/>
  <c r="BK96" i="2"/>
  <c r="J97"/>
  <c r="J62" s="1"/>
  <c r="BB51" i="1"/>
  <c r="AX52"/>
  <c r="BK87" i="3"/>
  <c r="J88"/>
  <c r="J62" s="1"/>
  <c r="BA51" i="1"/>
  <c r="AW52"/>
  <c r="E47" i="3"/>
  <c r="F83"/>
  <c r="F92" i="2"/>
  <c r="J33" i="3"/>
  <c r="AW54" i="1" s="1"/>
  <c r="J33" i="2"/>
  <c r="AW53" i="1" s="1"/>
  <c r="J80" i="3"/>
  <c r="AZ51" i="1" l="1"/>
  <c r="AV52"/>
  <c r="AT52" s="1"/>
  <c r="W28"/>
  <c r="AX51"/>
  <c r="AT54"/>
  <c r="J87" i="3"/>
  <c r="J61" s="1"/>
  <c r="BK86"/>
  <c r="J86" s="1"/>
  <c r="W29" i="1"/>
  <c r="AY51"/>
  <c r="J96" i="2"/>
  <c r="J61" s="1"/>
  <c r="BK95"/>
  <c r="J95" s="1"/>
  <c r="W27" i="1"/>
  <c r="AW51"/>
  <c r="AK27" s="1"/>
  <c r="AV51" l="1"/>
  <c r="W26"/>
  <c r="J29" i="2"/>
  <c r="J60"/>
  <c r="J29" i="3"/>
  <c r="J60"/>
  <c r="AK26" i="1" l="1"/>
  <c r="AT51"/>
  <c r="J38" i="2"/>
  <c r="AG53" i="1"/>
  <c r="J38" i="3"/>
  <c r="AG54" i="1"/>
  <c r="AN54" s="1"/>
  <c r="AN53" l="1"/>
  <c r="AG52"/>
  <c r="AN52" l="1"/>
  <c r="AG51"/>
  <c r="AK23" l="1"/>
  <c r="AK32" s="1"/>
  <c r="AN51"/>
</calcChain>
</file>

<file path=xl/sharedStrings.xml><?xml version="1.0" encoding="utf-8"?>
<sst xmlns="http://schemas.openxmlformats.org/spreadsheetml/2006/main" count="5625" uniqueCount="907">
  <si>
    <t>Export VZ</t>
  </si>
  <si>
    <t>List obsahuje:</t>
  </si>
  <si>
    <t>1) Rekapitulace stavby</t>
  </si>
  <si>
    <t>2) Rekapitulace objektů stavby a soupisů prací</t>
  </si>
  <si>
    <t>3.0</t>
  </si>
  <si>
    <t>ZAMOK</t>
  </si>
  <si>
    <t>False</t>
  </si>
  <si>
    <t>{9d2f17ab-e8d6-40d7-af23-754ed038f14a}</t>
  </si>
  <si>
    <t>0,01</t>
  </si>
  <si>
    <t>21</t>
  </si>
  <si>
    <t>15</t>
  </si>
  <si>
    <t>REKAPITULACE STAVBY</t>
  </si>
  <si>
    <t>v ---  níže se nacházejí doplnkové a pomocné údaje k sestavám  --- v</t>
  </si>
  <si>
    <t>Návod na vyplnění</t>
  </si>
  <si>
    <t>0,001</t>
  </si>
  <si>
    <t>Kód:</t>
  </si>
  <si>
    <t>2018/015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</si>
  <si>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</si>
  <si>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</si>
  <si>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Gymnázium a ZUŠ Šlapanice-výměna fasádních výplní otvorů</t>
  </si>
  <si>
    <t>KSO:</t>
  </si>
  <si>
    <t>801 34</t>
  </si>
  <si>
    <t>CC-CZ:</t>
  </si>
  <si>
    <t/>
  </si>
  <si>
    <t>Místo:</t>
  </si>
  <si>
    <t xml:space="preserve"> </t>
  </si>
  <si>
    <t>Datum:</t>
  </si>
  <si>
    <t>17. 5. 2018</t>
  </si>
  <si>
    <t>Zadavatel:</t>
  </si>
  <si>
    <t>IČ:</t>
  </si>
  <si>
    <t>Jihomoravský kraj</t>
  </si>
  <si>
    <t>DIČ:</t>
  </si>
  <si>
    <t>Uchazeč:</t>
  </si>
  <si>
    <t>Vyplň údaj</t>
  </si>
  <si>
    <t>Projektant:</t>
  </si>
  <si>
    <t>Ing.K.Typlt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</si>
  <si>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</si>
  <si>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</si>
  <si>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</si>
  <si>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</si>
  <si>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</si>
  <si>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</si>
  <si>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</si>
  <si>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</si>
  <si>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</si>
  <si>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</si>
  <si>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</si>
  <si>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</si>
  <si>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</si>
  <si>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</si>
  <si>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</si>
  <si>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</si>
  <si>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</si>
  <si>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</si>
  <si>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</si>
  <si>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</si>
  <si>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</si>
  <si>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</si>
  <si>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</si>
  <si>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</si>
  <si>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</si>
  <si>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</si>
  <si>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</si>
  <si>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</si>
  <si>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</si>
  <si>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</si>
  <si>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</si>
  <si>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</si>
  <si>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</si>
  <si>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</si>
  <si>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</si>
  <si>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</si>
  <si>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</si>
  <si>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</si>
  <si>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</si>
  <si>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</si>
  <si>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</si>
  <si>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2018/015-01</t>
  </si>
  <si>
    <t>STA</t>
  </si>
  <si>
    <t>1</t>
  </si>
  <si>
    <t>{b95f1f04-7561-4dc9-8ac0-8eefd4565cb0}</t>
  </si>
  <si>
    <t>2</t>
  </si>
  <si>
    <t>/</t>
  </si>
  <si>
    <t>2018/015-01-1</t>
  </si>
  <si>
    <t>D.1.1-Architektonické a stavebně-technické řešení</t>
  </si>
  <si>
    <t>Soupis</t>
  </si>
  <si>
    <t>{62209bcf-ad7c-4de5-89b1-ef2b8cfabffc}</t>
  </si>
  <si>
    <t>2018/015-01-VON</t>
  </si>
  <si>
    <t>Vedlejší a ostatní náklady</t>
  </si>
  <si>
    <t>{9feb110e-f660-46f2-a6c6-eb901343af40}</t>
  </si>
  <si>
    <t>1) Krycí list soupisu</t>
  </si>
  <si>
    <t>2) Rekapitulace</t>
  </si>
  <si>
    <t>3) Soupis prací</t>
  </si>
  <si>
    <t>Zpět na list:</t>
  </si>
  <si>
    <t>Rekapitulace stavby</t>
  </si>
  <si>
    <t>KRYCÍ LIST SOUPISU</t>
  </si>
  <si>
    <t>Objekt:</t>
  </si>
  <si>
    <t>2018/015-01 - Gymnázium a ZUŠ Šlapanice-výměna fasádních výplní otvorů</t>
  </si>
  <si>
    <t>Soupis:</t>
  </si>
  <si>
    <t>2018/015-01-1 - D.1.1-Architektonické a stavebně-technické řešení</t>
  </si>
  <si>
    <t>Nedílnou součástí výkazu výměr je projektová dokumentace zpracovaná ing.K.Typltem v květnu 2018. Pro sestavení SOUPISU PRACÍ v podrobnostech vymezených vyhláškou č. 169/2016 Sb. byla použita cenová soustava URS, která obsahuje veškeré údaje nezbytné pro soupis prací.     UCHAZEČ O VEŘEJNOU ZAKÁZKU JE POVINEN PŘI OCEŇOVÁNÍ SOUTĚŽNÍHO SOUPISU STAVEBNÍCH PRACÍ, DODÁVEK A SLUŽEB S VÝKAZEM VÝMĚR PROVÉST KONTROLU FUNKCE ARITMETICKÝCH VZORCŮ JEDNOTLIVÝCH SOUPISŮ VE VAZBĚ NA JEDNOTLIVÉ ODDÍLY, REKAPITULACE A KRYCÍ LIST.   Technické a materiálové specifikace jednotlivých navržených materiálů, prvků a výrobků jsou uvedeny v samostatných částech této projektové dokumentace jako je VÝKRESOVÁ ČÁST, VÝPIS PRVKŮ PSV, SKLADBY KONSTRUKCÍ A TECHNICKÁ ZPRÁVA.                                                                                                                                 Na základě těchto podkladů bude provedeno ocenění výše uvedených prací, dodávek a služeb. U veškerých dodávek budou v ceně zahrnuty náklady na doplňkový kotevní a spojovací materiál, zhotovení případné výrobní dokumentace nebo pořízení fyzických vzorků materiálů a vzorníků barev. Kde není výslovně uvedeno, bude pracovní postup a technologie provádění stanovena oprávněnou osobou zhotovitele. Dále je potřeba při stanovení ceny dle vykázané výměry započítat všechny předpokládané doplňkové prvky a činnosti s touto položkou související tak, aby cena byla kompletní a prvek funkční. TYTO PŘÍLOHY JSOU NEDÍLNOU SOUČÁSTÍ SOUTĚŽNÍHO SOUPISU STAVEBNÍCH PRACÍ, DODÁVEK A SLUŽEB S VÝKAZEM VÝMĚR.</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</si>
  <si>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</si>
  <si>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</si>
  <si>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</si>
  <si>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</si>
  <si>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</si>
  <si>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</si>
  <si>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</si>
  <si>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</si>
  <si>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</si>
  <si>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</si>
  <si>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</si>
  <si>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</si>
  <si>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764 - Konstrukce klempířské</t>
  </si>
  <si>
    <t xml:space="preserve">    766 - Konstrukce truhlářské</t>
  </si>
  <si>
    <t xml:space="preserve">    767 - Konstrukce zámečnické</t>
  </si>
  <si>
    <t xml:space="preserve">    781 - Dokončovací práce - obklady</t>
  </si>
  <si>
    <t xml:space="preserve">    784 - Dokončovací práce - malby a tapety</t>
  </si>
  <si>
    <t xml:space="preserve">    786 - Dokončovací práce - čalounické úpravy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</si>
  <si>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</si>
  <si>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</si>
  <si>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</si>
  <si>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</si>
  <si>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</si>
  <si>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</si>
  <si>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</si>
  <si>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</si>
  <si>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</si>
  <si>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</si>
  <si>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</si>
  <si>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</si>
  <si>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</si>
  <si>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</si>
  <si>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</si>
  <si>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</si>
  <si>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</si>
  <si>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</si>
  <si>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</si>
  <si>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</si>
  <si>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</si>
  <si>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</si>
  <si>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</si>
  <si>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2018 01</t>
  </si>
  <si>
    <t>4</t>
  </si>
  <si>
    <t>111083054</t>
  </si>
  <si>
    <t>VV</t>
  </si>
  <si>
    <t>"dtto otluč.horních špalet"66,58</t>
  </si>
  <si>
    <t>611142002</t>
  </si>
  <si>
    <t>Potažení vnitřních ploch pletivem v ploše nebo pruzích, na plném podkladu sklovláknitým provizorním přichycením stropů</t>
  </si>
  <si>
    <t>-155286114</t>
  </si>
  <si>
    <t>PSC</t>
  </si>
  <si>
    <t xml:space="preserve">Poznámka k souboru cen:_x000D_
1. V cenách -2001 jsou započteny i náklady na tmel. </t>
  </si>
  <si>
    <t>"dtto otluč.horních špalet"66,58*1,15</t>
  </si>
  <si>
    <t>3</t>
  </si>
  <si>
    <t>612131121</t>
  </si>
  <si>
    <t>Podkladní a spojovací vrstva vnitřních omítaných ploch penetrace akrylát-silikonová nanášená ručně stěn</t>
  </si>
  <si>
    <t>-1939438588</t>
  </si>
  <si>
    <t>"dtto otluč.bočních špalet"218,608</t>
  </si>
  <si>
    <t>"dtto pod ker.obklad bočních špalet"7,02</t>
  </si>
  <si>
    <t>Mezisoučet</t>
  </si>
  <si>
    <t>612142002</t>
  </si>
  <si>
    <t>Potažení vnitřních ploch pletivem v ploše nebo pruzích, na plném podkladu sklovláknitým provizorním přichycením stěn</t>
  </si>
  <si>
    <t>208383957</t>
  </si>
  <si>
    <t>"dtto otluč.bočních špalet"218,608*1,15</t>
  </si>
  <si>
    <t>"dtto pod ker.obklad bočních špalet"7,02*1,15</t>
  </si>
  <si>
    <t>5</t>
  </si>
  <si>
    <t>612325301</t>
  </si>
  <si>
    <t>Vápenocementová omítka ostění nebo nadpraží hladká</t>
  </si>
  <si>
    <t>1183928119</t>
  </si>
  <si>
    <t xml:space="preserve">Poznámka k souboru cen:_x000D_
1. Ceny lze použít jen pro ocenění samostatně upravovaného ostění a nadpraží ( např. při dodatečné výměně oken nebo zárubní ) v šířce do 300 mm okolo upravovaného otvoru. </t>
  </si>
  <si>
    <t>"pod ker.obklad"</t>
  </si>
  <si>
    <t>"ostění (cca 1/2 výšky okna)"(0,65*0,9*2)*6</t>
  </si>
  <si>
    <t>612325302</t>
  </si>
  <si>
    <t>Vápenocementová omítka ostění nebo nadpraží štuková</t>
  </si>
  <si>
    <t>-1127639467</t>
  </si>
  <si>
    <t>"horní špalety oken (mimo vikýřových)"</t>
  </si>
  <si>
    <t>"poz.1"58*1,35*0,65</t>
  </si>
  <si>
    <t>"poz.2"1*1,35*0,65</t>
  </si>
  <si>
    <t>"poz.3"6*0,58*0,65</t>
  </si>
  <si>
    <t>"poz.4"6*1,2*0,65</t>
  </si>
  <si>
    <t>"poz.5"2*1,75*0,65</t>
  </si>
  <si>
    <t>"poz.7"1*1,4*0,65</t>
  </si>
  <si>
    <t>"poz.8"1*1,4*0,65</t>
  </si>
  <si>
    <t>"poz.9a"2*1,25*0,65</t>
  </si>
  <si>
    <t>"poz.10"1,0*3,3*0,65</t>
  </si>
  <si>
    <t>"boční špalety oken (mimo vikýřových)"</t>
  </si>
  <si>
    <t>"poz.1"58*2,42*2*0,65</t>
  </si>
  <si>
    <t>"poz.2"1*2,2*2*0,65</t>
  </si>
  <si>
    <t>"poz.3-mimo obkladu"6*(1,75-0,9)*2*0,65</t>
  </si>
  <si>
    <t>"poz.4"6*0,55*2*0,65</t>
  </si>
  <si>
    <t>"poz.5"2*1,45*2*0,65</t>
  </si>
  <si>
    <t>"poz.7"1*0,55*2*0,65</t>
  </si>
  <si>
    <t>"poz.8"1*0,55*2*0,65</t>
  </si>
  <si>
    <t>"poz.9a"2*4,4*2*0,65</t>
  </si>
  <si>
    <t>"poz.10"1,0*4,4*2*0,65</t>
  </si>
  <si>
    <t>Součet</t>
  </si>
  <si>
    <t>7</t>
  </si>
  <si>
    <t>619991001</t>
  </si>
  <si>
    <t>Zakrytí vnitřních ploch před znečištěním včetně pozdějšího odkrytí podlah fólií přilepenou lepící páskou</t>
  </si>
  <si>
    <t>-1031522454</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</si>
  <si>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</si>
  <si>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"plocha před výplněmi"</t>
  </si>
  <si>
    <t>"poz.1"1,0*2,0*58</t>
  </si>
  <si>
    <t>"poz.2"1,0*2,0*1</t>
  </si>
  <si>
    <t>"poz.3"1,0*1,0*6</t>
  </si>
  <si>
    <t>"poz.4"1,0*2,0*6</t>
  </si>
  <si>
    <t>"poz.5"1,0*2,0*2</t>
  </si>
  <si>
    <t>"poz.6"1,0*2,0*7</t>
  </si>
  <si>
    <t>"poz.6a"1,0*2,0*4</t>
  </si>
  <si>
    <t>"poz.7"1,0*2,0*1</t>
  </si>
  <si>
    <t>"poz.8"1,0*2,0*1</t>
  </si>
  <si>
    <t>"poz.9a"1,0*1,5*2</t>
  </si>
  <si>
    <t>"poz.10"1,0*4,0</t>
  </si>
  <si>
    <t>"přístupové plochy (schodiště,chodby,apod...)"250</t>
  </si>
  <si>
    <t>8</t>
  </si>
  <si>
    <t>619991011</t>
  </si>
  <si>
    <t>Zakrytí vnitřních ploch před znečištěním včetně pozdějšího odkrytí konstrukcí a prvků obalením fólií a přelepením páskou</t>
  </si>
  <si>
    <t>-2046327612</t>
  </si>
  <si>
    <t>"okna"</t>
  </si>
  <si>
    <t>"poz.1"1,35*2,42*58</t>
  </si>
  <si>
    <t>"poz.2"1,35*2,2*1</t>
  </si>
  <si>
    <t>"poz.3"0,5*1,75*6</t>
  </si>
  <si>
    <t>"poz.4"1,2*0,55*6</t>
  </si>
  <si>
    <t>"poz.5"1,75*1,45*2</t>
  </si>
  <si>
    <t>"poz.6"1,78*0,87*7</t>
  </si>
  <si>
    <t>"poz.6a"1,78*0,87*4</t>
  </si>
  <si>
    <t>"poz.7"1,4*0,55*1</t>
  </si>
  <si>
    <t>"poz.8"1,4*0,55*1</t>
  </si>
  <si>
    <t>"poz.9a"1,25*4,4*2</t>
  </si>
  <si>
    <t>"poz.10"3,3*4,4</t>
  </si>
  <si>
    <t>"radiátory"(2,0*1,0)*(58+1+6+6+2+7+4)</t>
  </si>
  <si>
    <t>9</t>
  </si>
  <si>
    <t>619995001</t>
  </si>
  <si>
    <t>Začištění omítek (s dodáním hmot) kolem oken, dveří, podlah, obkladů apod.</t>
  </si>
  <si>
    <t>m</t>
  </si>
  <si>
    <t>265499801</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</si>
  <si>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</si>
  <si>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"začištění okolo oken (mimo vikýřová a části s obkladem)"</t>
  </si>
  <si>
    <t>"poz.1"(1,35*2+2,42*2)*58</t>
  </si>
  <si>
    <t>"poz.2"(1,35*2+2,2*2)*1</t>
  </si>
  <si>
    <t>"poz.3"(0,58+0,85*2)*6</t>
  </si>
  <si>
    <t>"poz.4"(1,2*2+0,55*2)*6</t>
  </si>
  <si>
    <t>"poz.5"(1,75*2+1,45*2)*2</t>
  </si>
  <si>
    <t>"poz.7"(1,4*2+0,55*2)*1</t>
  </si>
  <si>
    <t>"poz.8"(1,4*2+0,55*2)*1</t>
  </si>
  <si>
    <t>"poz.9a"(1,25+4,4*2)*2</t>
  </si>
  <si>
    <t>"poz.10"(3,3+4,4*2)*1</t>
  </si>
  <si>
    <t>"ostění -ker.obklad"(0,65*2)*6</t>
  </si>
  <si>
    <t>10</t>
  </si>
  <si>
    <t>622143003</t>
  </si>
  <si>
    <t>Montáž omítkových profilů plastových nebo pozinkovaných, upevněných vtlačením do podkladní vrstvy nebo přibitím rohových s tkaninou</t>
  </si>
  <si>
    <t>672947472</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</si>
  <si>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</si>
  <si>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"začištění okolo oken (mimo vikýřová)"</t>
  </si>
  <si>
    <t>"poz.3"(0,58*2+1,75*2)*6</t>
  </si>
  <si>
    <t>11</t>
  </si>
  <si>
    <t>M</t>
  </si>
  <si>
    <t>59051480</t>
  </si>
  <si>
    <t>profil rohový Al s tkaninou kontaktního zateplení</t>
  </si>
  <si>
    <t>311634202</t>
  </si>
  <si>
    <t>546,18*1,05 'Přepočtené koeficientem množství</t>
  </si>
  <si>
    <t>12</t>
  </si>
  <si>
    <t>622143004</t>
  </si>
  <si>
    <t>Montáž omítkových profilů plastových nebo pozinkovaných, upevněných vtlačením do podkladní vrstvy nebo přibitím začišťovacích samolepících pro vytvoření dilatujícího spoje s okenním rámem</t>
  </si>
  <si>
    <t>1242855832</t>
  </si>
  <si>
    <t>13</t>
  </si>
  <si>
    <t>59051476</t>
  </si>
  <si>
    <t>profil okenní začišťovací se sklovláknitou armovací tkaninou 9 mm/2,4 m</t>
  </si>
  <si>
    <t>-1850732493</t>
  </si>
  <si>
    <t>14</t>
  </si>
  <si>
    <t>631351101</t>
  </si>
  <si>
    <t>Bednění v podlahách rýh a hran zřízení</t>
  </si>
  <si>
    <t>2138811951</t>
  </si>
  <si>
    <t>"vyrovnání podkladu oken (mimo vikýřová)"</t>
  </si>
  <si>
    <t>"poz.1"58*(1,35*0,1*2)</t>
  </si>
  <si>
    <t>"poz.2"1*(1,35*0,1*2)</t>
  </si>
  <si>
    <t>"poz.3"6*(0,58*0,1*2)</t>
  </si>
  <si>
    <t>"poz.4"6*(1,2*0,1*2)</t>
  </si>
  <si>
    <t>"poz.5"2*(1,75*0,1*2)</t>
  </si>
  <si>
    <t>"poz.7"1*(1,4*0,1*2)</t>
  </si>
  <si>
    <t>"poz.8"1*(1,4*0,1*2)</t>
  </si>
  <si>
    <t>631351102</t>
  </si>
  <si>
    <t>Bednění v podlahách rýh a hran odstranění</t>
  </si>
  <si>
    <t>-1453091034</t>
  </si>
  <si>
    <t>"dtto zřízení bednění"19,326</t>
  </si>
  <si>
    <t>16</t>
  </si>
  <si>
    <t>632450122</t>
  </si>
  <si>
    <t>Potěr cementový vyrovnávací ze suchých směsí v pásu o průměrné (střední) tl. přes 20 do 30 mm</t>
  </si>
  <si>
    <t>-1991983483</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</si>
  <si>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</si>
  <si>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Ostatní konstrukce a práce, bourání</t>
  </si>
  <si>
    <t>17</t>
  </si>
  <si>
    <t>949101111</t>
  </si>
  <si>
    <t>Lešení pomocné pracovní pro objekty pozemních staveb pro zatížení do 150 kg/m2, o výšce lešeňové podlahy do 1,9 m</t>
  </si>
  <si>
    <t>1057192867</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</si>
  <si>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</si>
  <si>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"pro výměnu oken,bourání a zapravení a malby v š-1m u oken"</t>
  </si>
  <si>
    <t>18</t>
  </si>
  <si>
    <t>95-01</t>
  </si>
  <si>
    <t>Pomocné stavební práce</t>
  </si>
  <si>
    <t>hod</t>
  </si>
  <si>
    <t>-2126432005</t>
  </si>
  <si>
    <t>19</t>
  </si>
  <si>
    <t>95-02</t>
  </si>
  <si>
    <t>Náklady na stěhování stávajícího zařízení a nábytku vč.uložení a zpětného umístění (v rozsahu požadavků investora)</t>
  </si>
  <si>
    <t>-1686196664</t>
  </si>
  <si>
    <t>P</t>
  </si>
  <si>
    <t>Poznámka k položce:
rozsah prací upřesněn investor ve smlouvě o dílo</t>
  </si>
  <si>
    <t>20</t>
  </si>
  <si>
    <t>95-03</t>
  </si>
  <si>
    <t>Náklady na odpojení a zpětné dopojení pohybového čidla vstupních dveří</t>
  </si>
  <si>
    <t>ks</t>
  </si>
  <si>
    <t>289446131</t>
  </si>
  <si>
    <t>95-04</t>
  </si>
  <si>
    <t>Náklady na odpojení větrací mřížky ve sklepních okně a následné dopojení nové VZT protidešťové žaluzie vč.pomocného materiálu a rozměrových úprav</t>
  </si>
  <si>
    <t>-487031694</t>
  </si>
  <si>
    <t>22</t>
  </si>
  <si>
    <t>952901114</t>
  </si>
  <si>
    <t>Vyčištění budov nebo objektů před předáním do užívání budov bytové nebo občanské výstavby, světlé výšky podlaží přes 4 m</t>
  </si>
  <si>
    <t>751746496</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</si>
  <si>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</si>
  <si>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23</t>
  </si>
  <si>
    <t>968062374</t>
  </si>
  <si>
    <t>Vybourání dřevěných rámů oken s křídly, dveřních zárubní, vrat, stěn, ostění nebo obkladů rámů oken s křídly zdvojených, plochy do 1 m2</t>
  </si>
  <si>
    <t>-1799624649</t>
  </si>
  <si>
    <t xml:space="preserve">Poznámka k souboru cen:_x000D_
1. V cenách -2244 až -2747 jsou započteny i náklady na vyvěšení křídel. </t>
  </si>
  <si>
    <t>"viz.bourání"</t>
  </si>
  <si>
    <t>"poz.1"1,2*0,55*6</t>
  </si>
  <si>
    <t>"poz.8-vč.VZT mřížky"1,4*0,55</t>
  </si>
  <si>
    <t>24</t>
  </si>
  <si>
    <t>968062375</t>
  </si>
  <si>
    <t>Vybourání dřevěných rámů oken s křídly, dveřních zárubní, vrat, stěn, ostění nebo obkladů rámů oken s křídly zdvojených, plochy do 2 m2</t>
  </si>
  <si>
    <t>837157083</t>
  </si>
  <si>
    <t>"poz.3"0,58*1,75*6</t>
  </si>
  <si>
    <t>25</t>
  </si>
  <si>
    <t>968062376</t>
  </si>
  <si>
    <t>Vybourání dřevěných rámů oken s křídly, dveřních zárubní, vrat, stěn, ostění nebo obkladů rámů oken s křídly zdvojených, plochy do 4 m2</t>
  </si>
  <si>
    <t>525510563</t>
  </si>
  <si>
    <t>26</t>
  </si>
  <si>
    <t>968062747</t>
  </si>
  <si>
    <t>Vybourání dřevěných rámů oken s křídly, dveřních zárubní, vrat, stěn, ostění nebo obkladů stěn plných, zasklených nebo výkladních pevných nebo otevíratelných, plochy přes 4 m2</t>
  </si>
  <si>
    <t>-977863333</t>
  </si>
  <si>
    <t>"viz.bourání-prosklené vstupní stěny"</t>
  </si>
  <si>
    <t>"poz.9"1,25*4,4*2</t>
  </si>
  <si>
    <t>"poz.10"3,3*4,4*1</t>
  </si>
  <si>
    <t>27</t>
  </si>
  <si>
    <t>978011191</t>
  </si>
  <si>
    <t>Otlučení vápenných nebo vápenocementových omítek vnitřních ploch stropů, v rozsahu přes 50 do 100 %</t>
  </si>
  <si>
    <t>-105594355</t>
  </si>
  <si>
    <t xml:space="preserve">Poznámka k souboru cen:_x000D_
1. Položky lze použít i pro ocenění otlučení sádrových, hliněných apod. vnitřních omítek. </t>
  </si>
  <si>
    <t>28</t>
  </si>
  <si>
    <t>978013191</t>
  </si>
  <si>
    <t>Otlučení vápenných nebo vápenocementových omítek vnitřních ploch stěn s vyškrabáním spar, s očištěním zdiva, v rozsahu přes 50 do 100 %</t>
  </si>
  <si>
    <t>-1241925199</t>
  </si>
  <si>
    <t>29</t>
  </si>
  <si>
    <t>978059511</t>
  </si>
  <si>
    <t>Odsekání obkladů stěn včetně otlučení podkladní omítky až na zdivo z obkládaček vnitřních, z jakýchkoliv materiálů, plochy do 1 m2</t>
  </si>
  <si>
    <t>1667228565</t>
  </si>
  <si>
    <t xml:space="preserve">Poznámka k souboru cen:_x000D_
1. Odsekání soklíků se oceňuje cenami souboru cen 965 08. </t>
  </si>
  <si>
    <t>"dtto  ker.obklad"KO</t>
  </si>
  <si>
    <t>997</t>
  </si>
  <si>
    <t>Přesun sutě</t>
  </si>
  <si>
    <t>30</t>
  </si>
  <si>
    <t>997013213</t>
  </si>
  <si>
    <t>Vnitrostaveništní doprava suti a vybouraných hmot vodorovně do 50 m svisle ručně (nošením po schodech) pro budovy a haly výšky přes 9 do 12 m</t>
  </si>
  <si>
    <t>t</t>
  </si>
  <si>
    <t>-857699138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</si>
  <si>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</si>
  <si>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31</t>
  </si>
  <si>
    <t>997013219</t>
  </si>
  <si>
    <t>Vnitrostaveništní doprava suti a vybouraných hmot vodorovně do 50 m Příplatek k cenám -3111 až -3217 za zvětšenou vodorovnou dopravu přes vymezenou dopravní vzdálenost za každých dalších i započatých 10 m</t>
  </si>
  <si>
    <t>1420756075</t>
  </si>
  <si>
    <t>32</t>
  </si>
  <si>
    <t>997013501</t>
  </si>
  <si>
    <t>Odvoz suti a vybouraných hmot na skládku nebo meziskládku se složením, na vzdálenost do 1 km</t>
  </si>
  <si>
    <t>-1058051753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</si>
  <si>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</si>
  <si>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33</t>
  </si>
  <si>
    <t>997013509</t>
  </si>
  <si>
    <t>Odvoz suti a vybouraných hmot na skládku nebo meziskládku se složením, na vzdálenost Příplatek k ceně za každý další i započatý 1 km přes 1 km</t>
  </si>
  <si>
    <t>-1833181528</t>
  </si>
  <si>
    <t>23,381*12 'Přepočtené koeficientem množství</t>
  </si>
  <si>
    <t>34</t>
  </si>
  <si>
    <t>997013831</t>
  </si>
  <si>
    <t>Poplatek za uložení stavebního odpadu na skládce (skládkovné) směsného stavebního a demoličního zatříděného do Katalogu odpadů pod kódem 170 904</t>
  </si>
  <si>
    <t>-370211191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</si>
  <si>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</si>
  <si>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</si>
  <si>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</si>
  <si>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35</t>
  </si>
  <si>
    <t>998018002</t>
  </si>
  <si>
    <t>Přesun hmot pro budovy občanské výstavby, bydlení, výrobu a služby ruční - bez užití mechanizace vodorovná dopravní vzdálenost do 100 m pro budovy s jakoukoliv nosnou konstrukcí výšky přes 6 do 12 m</t>
  </si>
  <si>
    <t>-718290311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</si>
  <si>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</si>
  <si>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</si>
  <si>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</si>
  <si>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763</t>
  </si>
  <si>
    <t>Konstrukce suché výstavby</t>
  </si>
  <si>
    <t>36</t>
  </si>
  <si>
    <t>763121714</t>
  </si>
  <si>
    <t>Stěna předsazená ze sádrokartonových desek ostatní konstrukce a práce na předsazených stěnách ze sádrokartonových desek základní penetrační nátěr</t>
  </si>
  <si>
    <t>-1053422472</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</si>
  <si>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</si>
  <si>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"vikýře opláštění oken poz.6 a 6a"0,3*(1,78+0,87*2)*6</t>
  </si>
  <si>
    <t>37</t>
  </si>
  <si>
    <t>763122812</t>
  </si>
  <si>
    <t>Demontáž předsazených nebo šachtových stěn ze sádrokartonových desek desek na nosné konstrukci, opláštění dvojité</t>
  </si>
  <si>
    <t>-1531891403</t>
  </si>
  <si>
    <t xml:space="preserve">Poznámka k souboru cen:_x000D_
1. Ceny -1811 a -1823 jsou určeny pro kompletní demontáž předsazené nebo šachtové stěny, tj. nosné konstrukce, desek i tepelné izolace. </t>
  </si>
  <si>
    <t>38</t>
  </si>
  <si>
    <t>763182314</t>
  </si>
  <si>
    <t>Výplně otvorů konstrukcí ze sádrokartonových desek ostění oken z desek hloubky přes 0,2 do 0,5 m</t>
  </si>
  <si>
    <t>-1027120269</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</si>
  <si>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</si>
  <si>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"doplnění opláštění ostění oken vikýřů poz.6 a 6a (2x-dvojité opláštění:2xDF tl.12,5mm)"</t>
  </si>
  <si>
    <t>(1,78+0,87*2)*6</t>
  </si>
  <si>
    <t>"2.vrstva"21,12</t>
  </si>
  <si>
    <t>39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</si>
  <si>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</si>
  <si>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</si>
  <si>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-1689123706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</si>
  <si>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</si>
  <si>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40</t>
  </si>
  <si>
    <t>998763381</t>
  </si>
  <si>
    <t>Přesun hmot pro konstrukce montované z desek sádrokartonových, sádrovláknitých, cementovláknitých nebo cementových Příplatek k cenám za přesun prováděný bez použití mechanizace pro jakoukoliv výšku objektu</t>
  </si>
  <si>
    <t>961140328</t>
  </si>
  <si>
    <t>764</t>
  </si>
  <si>
    <t>Konstrukce klempířské</t>
  </si>
  <si>
    <t>41</t>
  </si>
  <si>
    <t>7640116-01</t>
  </si>
  <si>
    <t>Syst.zacvakávací lišta,poplast.plech (tmavě hnědý-mahagon) r.š.50mm-D+M (viz.výpis fasádních otvorů)</t>
  </si>
  <si>
    <t>1070355343</t>
  </si>
  <si>
    <t>"pro okna ve vikýři"</t>
  </si>
  <si>
    <t>"poz.6"7*1,78</t>
  </si>
  <si>
    <t>"poz.6a"4*1,78</t>
  </si>
  <si>
    <t>"poz.1"58*1,35</t>
  </si>
  <si>
    <t>"poz.2"1*1,35</t>
  </si>
  <si>
    <t>"poz.3"6*0,58</t>
  </si>
  <si>
    <t>"poz.4"6*1,2</t>
  </si>
  <si>
    <t>"poz.5"2*1,75</t>
  </si>
  <si>
    <t>"poz.7"1*1,4</t>
  </si>
  <si>
    <t>"poz.8"1*1,4</t>
  </si>
  <si>
    <t>42</t>
  </si>
  <si>
    <t>998764102</t>
  </si>
  <si>
    <t>Přesun hmot pro konstrukce klempířské stanovený z hmotnosti přesunovaného materiálu vodorovná dopravní vzdálenost do 50 m v objektech výšky přes 6 do 12 m</t>
  </si>
  <si>
    <t>-1250848206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</si>
  <si>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</si>
  <si>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43</t>
  </si>
  <si>
    <t>998764181</t>
  </si>
  <si>
    <t>Přesun hmot pro konstrukce klempířské stanovený z hmotnosti přesunovaného materiálu Příplatek k cenám za přesun prováděný bez použití mechanizace pro jakoukoliv výšku objektu</t>
  </si>
  <si>
    <t>284268844</t>
  </si>
  <si>
    <t>766</t>
  </si>
  <si>
    <t>Konstrukce truhlářské</t>
  </si>
  <si>
    <t>44</t>
  </si>
  <si>
    <t>766441821</t>
  </si>
  <si>
    <t>Demontáž parapetních desek dřevěných nebo plastových šířky do 300 mm délky přes 1m</t>
  </si>
  <si>
    <t>kus</t>
  </si>
  <si>
    <t>-1977858755</t>
  </si>
  <si>
    <t>"pro okna ve vikýři-poz.6 a 6a"7+4</t>
  </si>
  <si>
    <t>45</t>
  </si>
  <si>
    <t>766441822</t>
  </si>
  <si>
    <t>Demontáž parapetních desek dřevěných nebo plastových šířky přes 300 mm délky přes 1m</t>
  </si>
  <si>
    <t>369932104</t>
  </si>
  <si>
    <t>"pro okna (mimo oken ve vikýři a v soc.zař.-poz.3,6,6a)""</t>
  </si>
  <si>
    <t>58+1+65+2+1+1</t>
  </si>
  <si>
    <t>46</t>
  </si>
  <si>
    <t>766694113</t>
  </si>
  <si>
    <t>Montáž ostatních truhlářských konstrukcí parapetních desek dřevěných nebo plastových šířky do 300 mm, délky přes 1600 do 2600 mm</t>
  </si>
  <si>
    <t>1523412568</t>
  </si>
  <si>
    <t xml:space="preserve">Poznámka k souboru cen:_x000D_
1. Cenami -8111 a -8112 se oceňuje montáž vrat oboru JKPOV 611. 2. Cenami -97 . . nelze oceňovat venkovní krycí lišty balkónových dveří; tato montáž se oceňuje cenou -1610. </t>
  </si>
  <si>
    <t>"poz.6"7</t>
  </si>
  <si>
    <t>"poz.6a"4</t>
  </si>
  <si>
    <t>47</t>
  </si>
  <si>
    <t>60794103</t>
  </si>
  <si>
    <t>deska parapetní dřevotřísková vnitřní 0,3 x 1 m</t>
  </si>
  <si>
    <t>1629973215</t>
  </si>
  <si>
    <t>48</t>
  </si>
  <si>
    <t>60794121</t>
  </si>
  <si>
    <t>koncovka PVC k parapetním dřevotřískovým deskám 600 mm</t>
  </si>
  <si>
    <t>-1350909212</t>
  </si>
  <si>
    <t>"poz.6"7*2</t>
  </si>
  <si>
    <t>"poz.6a"4*2</t>
  </si>
  <si>
    <t>49</t>
  </si>
  <si>
    <t>766694122</t>
  </si>
  <si>
    <t>Montáž ostatních truhlářských konstrukcí parapetních desek dřevěných nebo plastových šířky přes 300 mm, délky přes 1000 do 1600 mm</t>
  </si>
  <si>
    <t>-199001038</t>
  </si>
  <si>
    <t>"pro okna"</t>
  </si>
  <si>
    <t>"poz.1"58</t>
  </si>
  <si>
    <t>"poz.2"1</t>
  </si>
  <si>
    <t>"poz.4"6</t>
  </si>
  <si>
    <t>"poz.7"1</t>
  </si>
  <si>
    <t>"poz.8"1</t>
  </si>
  <si>
    <t>50</t>
  </si>
  <si>
    <t>607941-01</t>
  </si>
  <si>
    <t>deska parapetní dřevotřísková vnitřní 0,65 x 1 m</t>
  </si>
  <si>
    <t>-1853669612</t>
  </si>
  <si>
    <t>51</t>
  </si>
  <si>
    <t>607941-02</t>
  </si>
  <si>
    <t>koncovka PVC k parapetním dřevotřískovým deskám 650 mm</t>
  </si>
  <si>
    <t>-578760432</t>
  </si>
  <si>
    <t>"poz.1"58*2</t>
  </si>
  <si>
    <t>"poz.2"1*2</t>
  </si>
  <si>
    <t>"poz.4"6*2</t>
  </si>
  <si>
    <t>"poz.7"1*2</t>
  </si>
  <si>
    <t>"poz.8"1*2</t>
  </si>
  <si>
    <t>52</t>
  </si>
  <si>
    <t>766694123</t>
  </si>
  <si>
    <t>Montáž ostatních truhlářských konstrukcí parapetních desek dřevěných nebo plastových šířky přes 300 mm, délky přes 1600 do 2600 mm</t>
  </si>
  <si>
    <t>-2032456077</t>
  </si>
  <si>
    <t>"poz.5"2</t>
  </si>
  <si>
    <t>53</t>
  </si>
  <si>
    <t>-1319940545</t>
  </si>
  <si>
    <t>54</t>
  </si>
  <si>
    <t>-294885707</t>
  </si>
  <si>
    <t>"poz.5"2*2</t>
  </si>
  <si>
    <t>55</t>
  </si>
  <si>
    <t>766-poz.1</t>
  </si>
  <si>
    <t>Poz.1-Plast.okno 1350/2420mm,izol.trojsklo,kování,pákový ovladač,syst.osazení-D+M(plný popis viz.výpis fasádních výplní)</t>
  </si>
  <si>
    <t>-1413165876</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</si>
  <si>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OBOUSTRANNĚ Z EXTERIÉRU LEPENÉ POUTCE (ŠTUPL) A SLOUPEK VE SKLOPNÉM DÍLE BUDOU SOUČÁSTÍ NABÍDKY, VNĚJŠÍ POVRCH FÓLIE SIENA NOCE, VNITŘNÍ STRANA BÍLÁ (O REALIZACI ROZHODNE INVESTOR A UŽIVATEL)
- KOVÁNÍ KOVOVÉ BÍLÁ, HORNÍ SKLOPNÝ DÍL S PÁKOVÝM OVLÁDAČEM NA OSTĚNÍ (KOTVENO HMOŽDINAMI)
</t>
  </si>
  <si>
    <t>56</t>
  </si>
  <si>
    <t>766-poz.2</t>
  </si>
  <si>
    <t>Poz.2-Plast.okno 1350/2200mm,izol.trojsklo,kování,syst.osazení-D+M(plný popis viz.výpis fasádních výplní)</t>
  </si>
  <si>
    <t>-789024753</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</si>
  <si>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OBOUSTRANNĚ Z EXTERIÉRU LEPENÉ POUTCE (ŠTUPL) A SLOUPEK VE SKLOPNÉM DÍLE BUDOU SOUČÁSTÍ NABÍDKY, VNĚJŠÍ POVRCH FÓLIE SIENA NOCE, VNITŘNÍ STRANA BÍLÁ (O REALIZACI ROZHODNE INVESTOR A UŽIVATEL)
- KOVÁNÍ KOVOVÉ BÍLÁ (KOTVENO HMOŽDINAMI)
</t>
  </si>
  <si>
    <t>57</t>
  </si>
  <si>
    <t>766-poz.3</t>
  </si>
  <si>
    <t>Poz.3-Plast.okno 580/1750mm,izol.trojsklo,kování,syst.osazení-D+M(plný popis viz.výpis fasádních výplní)</t>
  </si>
  <si>
    <t>-1225281362</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</si>
  <si>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 KOVÁNÍ KOVOVÉ BÍLÁ, KLIKA UMÍSTĚNA VE SPODNÍ ČÁSTI KŘÍDLA TAK, ABY BYLA V DOSAHU Z PODLAHY
</t>
  </si>
  <si>
    <t>58</t>
  </si>
  <si>
    <t>766-poz.4</t>
  </si>
  <si>
    <t>Poz.4-Plast.okno 1200/550mm,izol.trojsklo,kování,syst.osazení-D+M(plný popis viz.výpis fasádních výplní)</t>
  </si>
  <si>
    <t>1411440289</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</si>
  <si>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 KOVÁNÍ KOVOVÉ BÍLÁ, VYKLOPENÍ KŘÍDLA O cca 30° TAK ABY NEBLOKOVALO KOMUNIKACI NA SCHODIŠTI, PRO ÚČELY MYTÍ BUDE MOŽNÉ KŘÍDLO SKLOPIT O 90°
</t>
  </si>
  <si>
    <t>59</t>
  </si>
  <si>
    <t>766-poz.5</t>
  </si>
  <si>
    <t>Poz.5-Plast.okno 1750/1450mm,izol.trojsklo,kování,syst.osazení-D+M(plný popis viz.výpis fasádních výplní)</t>
  </si>
  <si>
    <t>-316009458</t>
  </si>
  <si>
    <t>60</t>
  </si>
  <si>
    <t>766-poz.6</t>
  </si>
  <si>
    <t>Poz.6-Plast.okno 1780/870mm,izol.trojsklo,kování,syst.osazení-D+M(plný popis viz.výpis fasádních výplní)</t>
  </si>
  <si>
    <t>1745061934</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</si>
  <si>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 KOVÁNÍ KOVOVÉ BÍLÁ (KOTVENO HMOŽDINAMI)
</t>
  </si>
  <si>
    <t>61</t>
  </si>
  <si>
    <t>766-poz.6a</t>
  </si>
  <si>
    <t>Poz.6a-Plast.okno 1780/870mm,izol.trojsklo,kování,syst.osazení-D+M(plný popis viz.výpis fasádních výplní)</t>
  </si>
  <si>
    <t>-959697129</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</si>
  <si>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 KOVÁNÍ KOVOVÉ BÍLÁ, KLIKA UMÍSTĚNA VE SPODNÍ ČÁSTI KŘÍDLA TAK, ABY BYLA V DOSAHU Z PODLAHY SÁLU
</t>
  </si>
  <si>
    <t>62</t>
  </si>
  <si>
    <t>766-poz.7</t>
  </si>
  <si>
    <t>Poz.7-Plast.okno 1400/550mm,izol.trojsklo,kování,syst.osazení-D+M(plný popis viz.výpis fasádních výplní)</t>
  </si>
  <si>
    <t>2016910195</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</si>
  <si>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 KOVÁNÍ KOVOVÉ BÍLÁ, VYKLOPENÍ KŘÍDLA O cca 30° TAK ABY UMOŽNILO KVALITNÍ PROVĚTRÁNÍ SUTERÉNU, PRO ÚČELY MYTÍ BUDE MOŽNÉ KŘÍDLO SKLOPIT O 90°
</t>
  </si>
  <si>
    <t>63</t>
  </si>
  <si>
    <t>766-poz.8</t>
  </si>
  <si>
    <t>Poz.8-Plast.okno 1400/550mm,izol.trojsklo,kování,syst.osazení,součástí okna je AL protidešťová žaluzie 350/550mm se sítí proti hmyzu-napojeno na VZT-D+M(plný popis viz.výpis fasádních výplní)</t>
  </si>
  <si>
    <t>1692053867</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</si>
  <si>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PLASTOVÉ RÁMY 82mm, IZOLAČNÍ TROJSKLO
- Uw ≤ 0,9W/M2.K; Ug ≤ 0,5 W/M2.K; g = 0,5; Rw = 33 dB
- RÁM BÍLÁ, VNĚJŠÍ FÓLIE SIENA NOCE 
- KOVÁNÍ KOVOVÉ BÍLÁ, VYKLOPENÍ KŘÍDLA O cca 30° TAK ABY UMOŽNILO KVALITNÍ PROVĚTRÁNÍ SUTERÉNU, PRO ÚČELY MYTÍ BUDE MOŽNÉ KŘÍDLO SKLOPIT O 90°
</t>
  </si>
  <si>
    <t>64</t>
  </si>
  <si>
    <t>998766202</t>
  </si>
  <si>
    <t>Přesun hmot pro konstrukce truhlářské stanovený procentní sazbou (%) z ceny vodorovná dopravní vzdálenost do 50 m v objektech výšky přes 6 do 12 m</t>
  </si>
  <si>
    <t>%</t>
  </si>
  <si>
    <t>-850940605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</si>
  <si>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</si>
  <si>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</si>
  <si>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</si>
  <si>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65</t>
  </si>
  <si>
    <t>767-poz.10</t>
  </si>
  <si>
    <t>Poz.10-AL proskl.vstupní stěna 3300/4400mm s 2xjednokř.dveřmi 1100/2600mm,izol.bezp.trojsklo,kování,bezp.zámek,paniková klika,samozavírač,syst.osazení,pás pro slabozraké-D+M(plný popis viz.výpis fasádních výplní)</t>
  </si>
  <si>
    <t>848623082</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</si>
  <si>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STĚNA FIXNÍ, DVOJE JEDNOKŘÍDLÉ OTEVÍRAVÉ DVEŘE 1100x2600mm
- KVALITNÍ HLINÍKOVÉ RÁMY S PŘERUŠENÝM TEPELNÝM MOSTEM, IZOLAČNÍ TROJSKLO, SYS. SVISLÉ I VODOROVNÉ VÝZTUŽNÉ NOSNÍKY
- Uw ≤ 0,9W/M2.K; Ug ≤ 0,5 W/M2.K; g = cca 0,3; Rw = 33 dB
- RÁM RAL TMAVĚ HNĚDÁ CO NEJBLÍŽE SIENA NOCE
- OVLÁDACÍ KOVÁNÍ ROZETOVÉ PANIKOVÁ KLIKA - KLIKA, PROVEDENÍ NEREZ KARTÁČ
- ZÁMEK BEZPEČNOSTNÍ BT3, CYL. VLOŽKA BT3
- PANTY V POČTU A DIMENZI DLE STATICKCÝH TABULEK DODAVATELE, PROVEDENÍ RAL TMAVĚ HNĚDÁ CO NEJBLÍŽE SIENA NOCE
- KAŽDÉ KŘÍDLO VYSTROJENO HORNÍM RAMÍNKOVÝM SAMOZAVÍRAČEM, PROVEDENÍ STŘÍBRNÁ, S FUNKCÍ DRŽENÍ KŘÍDLA V OTEVŘENÉ POLOZE (AUTOMATICKÝ ZÁCHYT, VZHLEDEM K VÝŠCE DVEŘÍ NENÍ MOŽNÁ MANUÁLNÍ VOLBA ZÁCHYTU)
- ZASKLENÍ BEZPEČNOSTNÍM SKLEM S ATESTEM PROTI VNIKNUTÍ, SKLO PODLEPENO FÓLIÍ S PROTISLUNEČNÍ ÚPRAVOU. O STUPNI REFLEXE ČI TÓNOVÁNÍ FÓLIE ROZHODNE INVESTOR A UŽIVATEL PO PŘEDLOŽENÍ VZORKŮ
- SPODNÍ PÁS TUHÁ TEPELNĚ IZOLAČNÍ SYS. DESKA RAL TMAVĚ HNĚDÁ
- SKLO POLEPENO ZVÝRAZŇUJÍCÍM PÁSEM PRO SLABOZRAKÉ, ČTVEREČKY 50x50mm S MEZEROU 50mm USPOŘÁDANÉ VE VÝŠCE cca 1600mm NAD PODLAHOU
- PRÁH DVEŘÍ S NULOVOU VÝŠKOU, PROTISKLUZNÝ
</t>
  </si>
  <si>
    <t>66</t>
  </si>
  <si>
    <t>767-poz.9a</t>
  </si>
  <si>
    <t>Poz.9a-AL prosklená stěna 1250/4400mm,izol.trojsklo bezpečnostní se sluneč.folií,kování,syst.osazení,pák.ovladač,pás pro slabozraké-D+m(plný popis viz.výpis fasádních výplní)</t>
  </si>
  <si>
    <t>-1639803614</t>
  </si>
  <si>
    <t xml:space="preserve">Poznámka k položce:
Obecný popis viz.výpis fasádních výplní.
Syst.osazení:PŘIPOJOVACÍ SPÁRY KE STAVEBNÍM KCÍM, SPOJE A STYKY MUSÍ BÝT UTĚSNĚNY ÚČINNÝM TĚSNÍCÍM MATERIÁLEM S POTŘEBNOU ŽIVOTNOSTÍ, ODOLÁVAJÍCÍMI VLIVŮM POVĚTRNOSTI, DILATAČNÍM POHYBŮM A OBJEMOVÝM ZMĚNÁM. JE TŘEBA TÉŽ ZAJISTIT ABY NEDOCHÁZELO KE KONDENZACI VLHKOSTI V TĚSNĚNÍ SPAR.
TĚSNĚNÍ VE TŘECH ÚROVNÍCH - VNITŘNÍ PARONEPROPUSTNÁ VRSTVA, PROSTŘEDNÍ TEPELNĚ IZOLAČNÍ VRSTVA,  VENKOVNÍ DIFUZNĚ OTEVŘENÁ A HYDROIZOLAČNÍ VRSTVA DOKONALE PŘILEPENÉ K PODKLADU.
- STĚNA FIXNÍ
- KVALITNÍ HLINÍKOVÉ RÁMY S PŘERUŠENÝM TEPELNÝM MOSTEM, IZOLAČNÍ TROJSKLO, SYS. SVISLÉ I VODOROVNÉ VÝZTUŽNÉ NOSNÍKY
- Uw ≤ 0,9W/M2.K; Ug ≤ 0,5 W/M2.K; g = cca 0,3; Rw = 33 dB
- RÁM RAL TMAVĚ HNĚDÁ CO NEJBLÍŽE SIENA NOCE
- ZASKLENÍ BEZPEČNOSTNÍM SKLEM S ATESTEM PROTI VNIKNUTÍ, SKLO PODLEPENO FÓLIÍ S PROTISLUNEČNÍ ÚPRAVOU. O STUPNI REFLEXE ČI TÓNOVÁNÍ FÓLIE ROZHODNE INVESTOR A UŽIVATEL PO PŘEDLOŽENÍ VZORKŮ
- SPODNÍ PÁS TUHÁ TEPELNĚ IZOLAČNÍ SYS. DESKA RAL TMAVĚ HNĚDÁ
- SKLO POLEPENO ZVÝRAZŇUJÍCÍM PÁSEM PRO SLABOZRAKÉ, ČTVEREČKY 50x50mm S MEZEROU 50mm USPOŘÁDANÉ VE VÝŠCE cca 1600mm NAD PODLAHOU
- HORNÍ DÍL SKLOPNÝ, S PÁKOVÝM OVLÁDAČEM NA OSTĚNÍ (KOTVENO HMOŽDINAMI)
</t>
  </si>
  <si>
    <t>67</t>
  </si>
  <si>
    <t>998767202</t>
  </si>
  <si>
    <t>Přesun hmot pro zámečnické konstrukce stanovený procentní sazbou (%) z ceny vodorovná dopravní vzdálenost do 50 m v objektech výšky přes 6 do 12 m</t>
  </si>
  <si>
    <t>645180794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</si>
  <si>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</si>
  <si>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781</t>
  </si>
  <si>
    <t>Dokončovací práce - obklady</t>
  </si>
  <si>
    <t>68</t>
  </si>
  <si>
    <t>781474112</t>
  </si>
  <si>
    <t>Montáž obkladů vnitřních stěn z dlaždic keramických lepených flexibilním lepidlem režných nebo glazovaných hladkých přes 6 do 12 ks/m2</t>
  </si>
  <si>
    <t>659307170</t>
  </si>
  <si>
    <t>"pro okna poz.3"</t>
  </si>
  <si>
    <t>"parapet"(0,65*0,58)*6</t>
  </si>
  <si>
    <t>KO</t>
  </si>
  <si>
    <t>69</t>
  </si>
  <si>
    <t>597610-01</t>
  </si>
  <si>
    <t>obkládačky keramické koupelnové  (barevné)-dle stávajících</t>
  </si>
  <si>
    <t>-848318482</t>
  </si>
  <si>
    <t>Poznámka k položce:
doplnit dle stávajících obkladů v soc.zařízení</t>
  </si>
  <si>
    <t>9,282*1,1 'Přepočtené koeficientem množství</t>
  </si>
  <si>
    <t>70</t>
  </si>
  <si>
    <t>781479191</t>
  </si>
  <si>
    <t>Montáž obkladů vnitřních stěn z dlaždic keramických Příplatek k cenám za plochu do 10 m2 jednotlivě</t>
  </si>
  <si>
    <t>1668882737</t>
  </si>
  <si>
    <t>"dtto ker.obklad"KO</t>
  </si>
  <si>
    <t>71</t>
  </si>
  <si>
    <t>781479192</t>
  </si>
  <si>
    <t>Montáž obkladů vnitřních stěn z dlaždic keramických Příplatek k cenám za obklady v omezeném prostoru</t>
  </si>
  <si>
    <t>1997986964</t>
  </si>
  <si>
    <t>72</t>
  </si>
  <si>
    <t>781479196</t>
  </si>
  <si>
    <t>Montáž obkladů vnitřních stěn z dlaždic keramických Příplatek k cenám za dvousložkový spárovací tmel</t>
  </si>
  <si>
    <t>-733395950</t>
  </si>
  <si>
    <t>73</t>
  </si>
  <si>
    <t>781494111</t>
  </si>
  <si>
    <t>Ostatní prvky plastové profily ukončovací a dilatační lepené flexibilním lepidlem rohové</t>
  </si>
  <si>
    <t>-1730112115</t>
  </si>
  <si>
    <t xml:space="preserve">Poznámka k souboru cen:_x000D_
1. Množství měrných jednotek u ceny -5185 se stanoví podle počtu řezaných obkladaček, nezávisle na jejich velikosti. 2. Položkou -5185 lze ocenit provádění více řezů na jednom kusu obkladu. </t>
  </si>
  <si>
    <t>"parapet"0,58*6</t>
  </si>
  <si>
    <t>"ostění (cca 1/2 výšky okna)"(0,9*2)*6</t>
  </si>
  <si>
    <t>74</t>
  </si>
  <si>
    <t>781495111</t>
  </si>
  <si>
    <t>Ostatní prvky ostatní práce penetrace podkladu</t>
  </si>
  <si>
    <t>863706411</t>
  </si>
  <si>
    <t>75</t>
  </si>
  <si>
    <t>781495115</t>
  </si>
  <si>
    <t>Ostatní prvky ostatní práce spárování silikonem</t>
  </si>
  <si>
    <t>410696036</t>
  </si>
  <si>
    <t>76</t>
  </si>
  <si>
    <t>998781102</t>
  </si>
  <si>
    <t>Přesun hmot pro obklady keramické stanovený z hmotnosti přesunovaného materiálu vodorovná dopravní vzdálenost do 50 m v objektech výšky přes 6 do 12 m</t>
  </si>
  <si>
    <t>1851465616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</si>
  <si>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</si>
  <si>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77</t>
  </si>
  <si>
    <t>998781181</t>
  </si>
  <si>
    <t>Přesun hmot pro obklady keramické stanovený z hmotnosti přesunovaného materiálu Příplatek k cenám za přesun prováděný bez použití mechanizace pro jakoukoliv výšku objektu</t>
  </si>
  <si>
    <t>1979087524</t>
  </si>
  <si>
    <t>784</t>
  </si>
  <si>
    <t>Dokončovací práce - malby a tapety</t>
  </si>
  <si>
    <t>78</t>
  </si>
  <si>
    <t>784181103</t>
  </si>
  <si>
    <t>Penetrace podkladu jednonásobná základní akrylátová v místnostech výšky přes 3,80 do 5,00 m</t>
  </si>
  <si>
    <t>1796630121</t>
  </si>
  <si>
    <t>79</t>
  </si>
  <si>
    <t>784211103</t>
  </si>
  <si>
    <t>Malby z malířských směsí otěruvzdorných za mokra dvojnásobné, bílé za mokra otěruvzdorné výborně v místnostech výšky přes 3,80 do 5,00 m</t>
  </si>
  <si>
    <t>1215413053</t>
  </si>
  <si>
    <t>"dtto penetrace"335,188</t>
  </si>
  <si>
    <t>"SDK ostění"0,3*21,12</t>
  </si>
  <si>
    <t>786</t>
  </si>
  <si>
    <t>Dokončovací práce - čalounické úpravy</t>
  </si>
  <si>
    <t>80</t>
  </si>
  <si>
    <t>786624111</t>
  </si>
  <si>
    <t>Montáž zastiňujících žaluzií lamelových do oken zdvojených otevíravých, sklápěcích nebo vyklápěcích dřevěných</t>
  </si>
  <si>
    <t>-1148951674</t>
  </si>
  <si>
    <t xml:space="preserve">Poznámka k souboru cen:_x000D_
1. Cenu-3111 lze použít pro jakýkoli rozměr žaluzie. </t>
  </si>
  <si>
    <t>81</t>
  </si>
  <si>
    <t>6112434-01</t>
  </si>
  <si>
    <t>žaluzie hliníková interiérová horizontální,ovládání řetízkem (viz.výpis)</t>
  </si>
  <si>
    <t>1324424563</t>
  </si>
  <si>
    <t>82</t>
  </si>
  <si>
    <t>786627-03</t>
  </si>
  <si>
    <t>Demontáž zastiňujících žaluzií horizontálních hliníkových</t>
  </si>
  <si>
    <t>558436408</t>
  </si>
  <si>
    <t>"stáv.žaluzie-viz.bourání"</t>
  </si>
  <si>
    <t>"sever"</t>
  </si>
  <si>
    <t>"poz.1"(1,35*2,42)*16</t>
  </si>
  <si>
    <t>"poz.6"1,78*0,87*3</t>
  </si>
  <si>
    <t>"jih"</t>
  </si>
  <si>
    <t>"poz.1"1,35*2,42*30</t>
  </si>
  <si>
    <t>"poz.6"1,78*0,87*8</t>
  </si>
  <si>
    <t>"východ"</t>
  </si>
  <si>
    <t>"poz.1"(1,35*2,42)*12</t>
  </si>
  <si>
    <t>83</t>
  </si>
  <si>
    <t>998786202</t>
  </si>
  <si>
    <t>Přesun hmot pro čalounické úpravy stanovený procentní sazbou (%) z ceny vodorovná dopravní vzdálenost do 50 m v objektech výšky přes 6 do 12 m</t>
  </si>
  <si>
    <t>999479448</t>
  </si>
  <si>
    <t>2018/015-01-VON - Vedlejší a ostatní náklady</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</si>
  <si>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</si>
  <si>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</si>
  <si>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</si>
  <si>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</si>
  <si>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</si>
  <si>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</si>
  <si>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</si>
  <si>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</si>
  <si>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011503000</t>
  </si>
  <si>
    <t>Stavební průzkum bez rozlišení</t>
  </si>
  <si>
    <t>kpl</t>
  </si>
  <si>
    <t>1024</t>
  </si>
  <si>
    <t>-430191877</t>
  </si>
  <si>
    <t>013254000</t>
  </si>
  <si>
    <t>Dokumentace skutečného provedení stavby</t>
  </si>
  <si>
    <t>1519238808</t>
  </si>
  <si>
    <t>Poznámka k položce:
Dokumentace skutečného provedení bude provedena podle následujících zásad:
Do projektové dokumentace pro provedení stavby všech stavebních objektů a provozních souborů budou zřetelně vyznačeny všechny změny, k nimž došlo v průběhu zhotovení díla.
Ty části projektové dokumentace pro provedení stavby, u kterých nedošlo k žádným změnám, budou označeny nápisem """"beze změn"""".
Každý výkres dokumentace skutečného provedení stavby bude opatřen jménem a příjmením osoby, která změny zakreslila, jejím podpisem a razítkem zhotovitele.
U výkresů obsahujících změnu proti projektu pro provedení stavby bude přiložen i doklad, ze kterého bude vyplývat projednání změny s odpovědnou osobou objednatele a její souhlasné stanovisko.
Projektovou dokumentace skutečného provedení, se zakreslením změn, 2x v tištěné podobě, 1x v digitální podobě, která bude vytvořena ve formátu vektorové CAD grafiky DGN (BENTLEY MicroStation), DWG (AutoCAD Graphics Autodesk) a/nebo DXF (Data eXchange File). Textové části je možno vytvářet ve formátech RTF (Rich Text File) nebo DOC (Microsoft Word).
DLE SMLOUVY O DÍLO  (vč.profesí)</t>
  </si>
  <si>
    <t>VRN3</t>
  </si>
  <si>
    <t>Zařízení staveniště</t>
  </si>
  <si>
    <t>032103000</t>
  </si>
  <si>
    <t>Náklady na stavební buňky</t>
  </si>
  <si>
    <t>-983777239</t>
  </si>
  <si>
    <t>Poznámka k položce:
Náklady na zřízení, demontáž a opotřebení nebo pronájem stavebních buněk (na kanceláře, stavební sklady, mobilní WC, umývárny, sprchy, apod.) Náleží sem i případy, kdy jsou pro tyto účely přizpůsobeny stávající objekty. Po dohodě s investorem bude zpřístupněm prostor ZS a hygienického zázemí.</t>
  </si>
  <si>
    <t>032903000</t>
  </si>
  <si>
    <t>Náklady na provoz a údržbu vybavení staveniště</t>
  </si>
  <si>
    <t>940102181</t>
  </si>
  <si>
    <t>Poznámka k položce:
Úklid staveniště po dobu realizace díla a před protokolárním předáním a převzetím díla.
Bezpečnostní a hygienická opatření na staveništi.
Provádění denního hrubého úklidu, po skončení prací každé z etap, případně části provedení čistého úklidu mokrou cestou.
Provedení opatření proti vnikání prachu, nečistot a nadměrného hluku souvisejícího se stavbou do okolí.</t>
  </si>
  <si>
    <t>033203000</t>
  </si>
  <si>
    <t>Energie pro zařízení staveniště</t>
  </si>
  <si>
    <t>-1701485246</t>
  </si>
  <si>
    <t>Poznámka k položce:
Náklady na připojení zařízení staveniště na inženýrské sítě (elektro,voda,kanalizace, apod.) včetně elektroměrů, vodoměrů aj. a zřízení požadovaných odběrných míst, včetně nákladů na případné související výkopy. Zahrnuje i náklady na odebírané energie.</t>
  </si>
  <si>
    <t>034103000</t>
  </si>
  <si>
    <t>Oplocení staveniště</t>
  </si>
  <si>
    <t>779673470</t>
  </si>
  <si>
    <t>034303000</t>
  </si>
  <si>
    <t>Dopravní značení na staveništi</t>
  </si>
  <si>
    <t>1736702178</t>
  </si>
  <si>
    <t>Poznámka k položce:
Jedná se o dopravní značení na staveništi a v jeho bezprostředním okolí, včetně značení staveniště pro probíhající provoz investora nebo třetích osob.
Zajištění dopravního značení k dopravním omezením, jejich údržba, přemísťování po dobu realizace díla a následné odstranění po předání díla.</t>
  </si>
  <si>
    <t>034503000</t>
  </si>
  <si>
    <t>Informační tabule na staveništi</t>
  </si>
  <si>
    <t>242517627</t>
  </si>
  <si>
    <t>Poznámka k položce:
Zohledňuje náklady na vyrobení a osazení informačních tabulí (označení) stavby.
Řádné vyznačení obvodu staveniště informačními a výstražnými tabulkami.</t>
  </si>
  <si>
    <t>039103000</t>
  </si>
  <si>
    <t>Rozebrání, bourání a odvoz zařízení staveniště</t>
  </si>
  <si>
    <t>-210406186</t>
  </si>
  <si>
    <t>Poznámka k položce:
Postihuje náklady na rozebrání, bourání a odvoz veškerého zařízení staveniště (jsou zde zahrnuty veškeré náklady této povahy mimo úpravu terénu do původního stavu).</t>
  </si>
  <si>
    <t>VRN9</t>
  </si>
  <si>
    <t>Ostatní náklady</t>
  </si>
  <si>
    <t>0910030-01</t>
  </si>
  <si>
    <t>Nakládání s odpady</t>
  </si>
  <si>
    <t>-1820785820</t>
  </si>
  <si>
    <t>Poznámka k položce:
 Likvidace, odvoz a uložení vybouraných hmot, stavební suti a jiných odpadů ze stavby na skládku v souladu s ustanoveními zákona č. 185/2001 Sb., o odpadech. Jedná se o obaly nově zabudovaných prvků a materiálů.</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</si>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</sst>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0000A8"/>
      <name val="Trebuchet MS"/>
    </font>
    <font>
      <sz val="8"/>
      <color rgb="FF800080"/>
      <name val="Trebuchet MS"/>
    </font>
    <font>
      <sz val="8"/>
      <color rgb="FFFF0000"/>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1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167" fontId="0" fillId="3" borderId="28" xfId="0" applyNumberFormat="1" applyFont="1" applyFill="1" applyBorder="1" applyAlignment="1" applyProtection="1">
      <alignment vertical="center"/>
      <protection locked="0"/>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0" borderId="1" xfId="0" applyFont="1" applyFill="1" applyBorder="1" applyAlignment="1" applyProtection="1">
      <alignment horizontal="left" vertical="center"/>
      <protection locked="0"/>
    </xf>
    <xf numFmtId="0" fontId="43" fillId="0"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0" fontId="26"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3" fillId="2" borderId="0" xfId="1" applyFont="1" applyFill="1" applyAlignment="1">
      <alignment vertical="center"/>
    </xf>
    <xf numFmtId="0" fontId="43"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top"/>
      <protection locked="0"/>
    </xf>
    <xf numFmtId="0" fontId="42" fillId="0" borderId="34" xfId="0" applyFont="1" applyBorder="1" applyAlignment="1" applyProtection="1">
      <alignment horizontal="left"/>
      <protection locked="0"/>
    </xf>
    <xf numFmtId="0" fontId="41" fillId="0" borderId="1" xfId="0" applyFont="1" applyBorder="1" applyAlignment="1" applyProtection="1">
      <alignment horizontal="center" vertical="center" wrapText="1"/>
      <protection locked="0"/>
    </xf>
    <xf numFmtId="0" fontId="41" fillId="0" borderId="1" xfId="0" applyFont="1" applyBorder="1" applyAlignment="1" applyProtection="1">
      <alignment horizontal="center" vertical="center"/>
      <protection locked="0"/>
    </xf>
    <xf numFmtId="49" fontId="43" fillId="0" borderId="1" xfId="0" applyNumberFormat="1"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2"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sheetPr>
    <pageSetUpPr fitToPage="1"/>
  </sheetPr>
  <dimension ref="A1:CM56"/>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395"/>
      <c r="AS2" s="395"/>
      <c r="AT2" s="395"/>
      <c r="AU2" s="395"/>
      <c r="AV2" s="395"/>
      <c r="AW2" s="395"/>
      <c r="AX2" s="395"/>
      <c r="AY2" s="395"/>
      <c r="AZ2" s="395"/>
      <c r="BA2" s="395"/>
      <c r="BB2" s="395"/>
      <c r="BC2" s="395"/>
      <c r="BD2" s="395"/>
      <c r="BE2" s="395"/>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56" t="s">
        <v>16</v>
      </c>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0"/>
      <c r="AQ5" s="32"/>
      <c r="BE5" s="354" t="s">
        <v>17</v>
      </c>
      <c r="BS5" s="25" t="s">
        <v>8</v>
      </c>
    </row>
    <row r="6" spans="1:74" ht="36.950000000000003" customHeight="1">
      <c r="B6" s="29"/>
      <c r="C6" s="30"/>
      <c r="D6" s="37" t="s">
        <v>18</v>
      </c>
      <c r="E6" s="30"/>
      <c r="F6" s="30"/>
      <c r="G6" s="30"/>
      <c r="H6" s="30"/>
      <c r="I6" s="30"/>
      <c r="J6" s="30"/>
      <c r="K6" s="358" t="s">
        <v>19</v>
      </c>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c r="AM6" s="357"/>
      <c r="AN6" s="357"/>
      <c r="AO6" s="357"/>
      <c r="AP6" s="30"/>
      <c r="AQ6" s="32"/>
      <c r="BE6" s="355"/>
      <c r="BS6" s="25" t="s">
        <v>8</v>
      </c>
    </row>
    <row r="7" spans="1:74" ht="14.45"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23</v>
      </c>
      <c r="AO7" s="30"/>
      <c r="AP7" s="30"/>
      <c r="AQ7" s="32"/>
      <c r="BE7" s="355"/>
      <c r="BS7" s="25" t="s">
        <v>8</v>
      </c>
    </row>
    <row r="8" spans="1:74" ht="14.45" customHeight="1">
      <c r="B8" s="29"/>
      <c r="C8" s="30"/>
      <c r="D8" s="38" t="s">
        <v>24</v>
      </c>
      <c r="E8" s="30"/>
      <c r="F8" s="30"/>
      <c r="G8" s="30"/>
      <c r="H8" s="30"/>
      <c r="I8" s="30"/>
      <c r="J8" s="30"/>
      <c r="K8" s="36" t="s">
        <v>25</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26</v>
      </c>
      <c r="AL8" s="30"/>
      <c r="AM8" s="30"/>
      <c r="AN8" s="39" t="s">
        <v>27</v>
      </c>
      <c r="AO8" s="30"/>
      <c r="AP8" s="30"/>
      <c r="AQ8" s="32"/>
      <c r="BE8" s="355"/>
      <c r="BS8" s="25" t="s">
        <v>8</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55"/>
      <c r="BS9" s="25" t="s">
        <v>8</v>
      </c>
    </row>
    <row r="10" spans="1:74" ht="14.45" customHeight="1">
      <c r="B10" s="29"/>
      <c r="C10" s="30"/>
      <c r="D10" s="38" t="s">
        <v>28</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29</v>
      </c>
      <c r="AL10" s="30"/>
      <c r="AM10" s="30"/>
      <c r="AN10" s="36" t="s">
        <v>23</v>
      </c>
      <c r="AO10" s="30"/>
      <c r="AP10" s="30"/>
      <c r="AQ10" s="32"/>
      <c r="BE10" s="355"/>
      <c r="BS10" s="25" t="s">
        <v>8</v>
      </c>
    </row>
    <row r="11" spans="1:74" ht="18.399999999999999" customHeight="1">
      <c r="B11" s="29"/>
      <c r="C11" s="30"/>
      <c r="D11" s="30"/>
      <c r="E11" s="36" t="s">
        <v>30</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31</v>
      </c>
      <c r="AL11" s="30"/>
      <c r="AM11" s="30"/>
      <c r="AN11" s="36" t="s">
        <v>23</v>
      </c>
      <c r="AO11" s="30"/>
      <c r="AP11" s="30"/>
      <c r="AQ11" s="32"/>
      <c r="BE11" s="355"/>
      <c r="BS11" s="25" t="s">
        <v>8</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55"/>
      <c r="BS12" s="25" t="s">
        <v>8</v>
      </c>
    </row>
    <row r="13" spans="1:74" ht="14.45" customHeight="1">
      <c r="B13" s="29"/>
      <c r="C13" s="30"/>
      <c r="D13" s="38" t="s">
        <v>32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29</v>
      </c>
      <c r="AL13" s="30"/>
      <c r="AM13" s="30"/>
      <c r="AN13" s="40" t="s">
        <v>33</v>
      </c>
      <c r="AO13" s="30"/>
      <c r="AP13" s="30"/>
      <c r="AQ13" s="32"/>
      <c r="BE13" s="355"/>
      <c r="BS13" s="25" t="s">
        <v>8</v>
      </c>
    </row>
    <row r="14" spans="1:74">
      <c r="B14" s="29"/>
      <c r="C14" s="30"/>
      <c r="D14" s="30"/>
      <c r="E14" s="359" t="s">
        <v>33</v>
      </c>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8" t="s">
        <v>31</v>
      </c>
      <c r="AL14" s="30"/>
      <c r="AM14" s="30"/>
      <c r="AN14" s="40" t="s">
        <v>33</v>
      </c>
      <c r="AO14" s="30"/>
      <c r="AP14" s="30"/>
      <c r="AQ14" s="32"/>
      <c r="BE14" s="355"/>
      <c r="BS14" s="25" t="s">
        <v>8</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55"/>
      <c r="BS15" s="25" t="s">
        <v>6</v>
      </c>
    </row>
    <row r="16" spans="1:74" ht="14.45" customHeight="1">
      <c r="B16" s="29"/>
      <c r="C16" s="30"/>
      <c r="D16" s="38" t="s">
        <v>34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29</v>
      </c>
      <c r="AL16" s="30"/>
      <c r="AM16" s="30"/>
      <c r="AN16" s="36" t="s">
        <v>23</v>
      </c>
      <c r="AO16" s="30"/>
      <c r="AP16" s="30"/>
      <c r="AQ16" s="32"/>
      <c r="BE16" s="355"/>
      <c r="BS16" s="25" t="s">
        <v>6</v>
      </c>
    </row>
    <row r="17" spans="2:71" ht="18.399999999999999" customHeight="1">
      <c r="B17" s="29"/>
      <c r="C17" s="30"/>
      <c r="D17" s="30"/>
      <c r="E17" s="36" t="s">
        <v>35</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31</v>
      </c>
      <c r="AL17" s="30"/>
      <c r="AM17" s="30"/>
      <c r="AN17" s="36" t="s">
        <v>23</v>
      </c>
      <c r="AO17" s="30"/>
      <c r="AP17" s="30"/>
      <c r="AQ17" s="32"/>
      <c r="BE17" s="355"/>
      <c r="BS17" s="25" t="s">
        <v>36</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55"/>
      <c r="BS18" s="25" t="s">
        <v>8</v>
      </c>
    </row>
    <row r="19" spans="2:71" ht="14.45" customHeight="1">
      <c r="B19" s="29"/>
      <c r="C19" s="30"/>
      <c r="D19" s="38" t="s">
        <v>37</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55"/>
      <c r="BS19" s="25" t="s">
        <v>8</v>
      </c>
    </row>
    <row r="20" spans="2:71" ht="57" customHeight="1">
      <c r="B20" s="29"/>
      <c r="C20" s="30"/>
      <c r="D20" s="30"/>
      <c r="E20" s="361" t="s">
        <v>38</v>
      </c>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0"/>
      <c r="AP20" s="30"/>
      <c r="AQ20" s="32"/>
      <c r="BE20" s="355"/>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55"/>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55"/>
    </row>
    <row r="23" spans="2:71" s="1" customFormat="1" ht="25.9" customHeight="1">
      <c r="B23" s="42"/>
      <c r="C23" s="43"/>
      <c r="D23" s="44" t="s">
        <v>39</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62">
        <f>ROUND(AG51,2)</f>
        <v>0</v>
      </c>
      <c r="AL23" s="363"/>
      <c r="AM23" s="363"/>
      <c r="AN23" s="363"/>
      <c r="AO23" s="363"/>
      <c r="AP23" s="43"/>
      <c r="AQ23" s="46"/>
      <c r="BE23" s="355"/>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55"/>
    </row>
    <row r="25" spans="2:71" s="1" customFormat="1" ht="13.5">
      <c r="B25" s="42"/>
      <c r="C25" s="43"/>
      <c r="D25" s="43"/>
      <c r="E25" s="43"/>
      <c r="F25" s="43"/>
      <c r="G25" s="43"/>
      <c r="H25" s="43"/>
      <c r="I25" s="43"/>
      <c r="J25" s="43"/>
      <c r="K25" s="43"/>
      <c r="L25" s="364" t="s">
        <v>40</v>
      </c>
      <c r="M25" s="364"/>
      <c r="N25" s="364"/>
      <c r="O25" s="364"/>
      <c r="P25" s="43"/>
      <c r="Q25" s="43"/>
      <c r="R25" s="43"/>
      <c r="S25" s="43"/>
      <c r="T25" s="43"/>
      <c r="U25" s="43"/>
      <c r="V25" s="43"/>
      <c r="W25" s="364" t="s">
        <v>41</v>
      </c>
      <c r="X25" s="364"/>
      <c r="Y25" s="364"/>
      <c r="Z25" s="364"/>
      <c r="AA25" s="364"/>
      <c r="AB25" s="364"/>
      <c r="AC25" s="364"/>
      <c r="AD25" s="364"/>
      <c r="AE25" s="364"/>
      <c r="AF25" s="43"/>
      <c r="AG25" s="43"/>
      <c r="AH25" s="43"/>
      <c r="AI25" s="43"/>
      <c r="AJ25" s="43"/>
      <c r="AK25" s="364" t="s">
        <v>42</v>
      </c>
      <c r="AL25" s="364"/>
      <c r="AM25" s="364"/>
      <c r="AN25" s="364"/>
      <c r="AO25" s="364"/>
      <c r="AP25" s="43"/>
      <c r="AQ25" s="46"/>
      <c r="BE25" s="355"/>
    </row>
    <row r="26" spans="2:71" s="2" customFormat="1" ht="14.45" customHeight="1">
      <c r="B26" s="48"/>
      <c r="C26" s="49"/>
      <c r="D26" s="50" t="s">
        <v>43</v>
      </c>
      <c r="E26" s="49"/>
      <c r="F26" s="50" t="s">
        <v>44</v>
      </c>
      <c r="G26" s="49"/>
      <c r="H26" s="49"/>
      <c r="I26" s="49"/>
      <c r="J26" s="49"/>
      <c r="K26" s="49"/>
      <c r="L26" s="365">
        <v>0.21</v>
      </c>
      <c r="M26" s="366"/>
      <c r="N26" s="366"/>
      <c r="O26" s="366"/>
      <c r="P26" s="49"/>
      <c r="Q26" s="49"/>
      <c r="R26" s="49"/>
      <c r="S26" s="49"/>
      <c r="T26" s="49"/>
      <c r="U26" s="49"/>
      <c r="V26" s="49"/>
      <c r="W26" s="367">
        <f>ROUND(AZ51,2)</f>
        <v>0</v>
      </c>
      <c r="X26" s="366"/>
      <c r="Y26" s="366"/>
      <c r="Z26" s="366"/>
      <c r="AA26" s="366"/>
      <c r="AB26" s="366"/>
      <c r="AC26" s="366"/>
      <c r="AD26" s="366"/>
      <c r="AE26" s="366"/>
      <c r="AF26" s="49"/>
      <c r="AG26" s="49"/>
      <c r="AH26" s="49"/>
      <c r="AI26" s="49"/>
      <c r="AJ26" s="49"/>
      <c r="AK26" s="367">
        <f>ROUND(AV51,2)</f>
        <v>0</v>
      </c>
      <c r="AL26" s="366"/>
      <c r="AM26" s="366"/>
      <c r="AN26" s="366"/>
      <c r="AO26" s="366"/>
      <c r="AP26" s="49"/>
      <c r="AQ26" s="51"/>
      <c r="BE26" s="355"/>
    </row>
    <row r="27" spans="2:71" s="2" customFormat="1" ht="14.45" customHeight="1">
      <c r="B27" s="48"/>
      <c r="C27" s="49"/>
      <c r="D27" s="49"/>
      <c r="E27" s="49"/>
      <c r="F27" s="50" t="s">
        <v>45</v>
      </c>
      <c r="G27" s="49"/>
      <c r="H27" s="49"/>
      <c r="I27" s="49"/>
      <c r="J27" s="49"/>
      <c r="K27" s="49"/>
      <c r="L27" s="365">
        <v>0.15</v>
      </c>
      <c r="M27" s="366"/>
      <c r="N27" s="366"/>
      <c r="O27" s="366"/>
      <c r="P27" s="49"/>
      <c r="Q27" s="49"/>
      <c r="R27" s="49"/>
      <c r="S27" s="49"/>
      <c r="T27" s="49"/>
      <c r="U27" s="49"/>
      <c r="V27" s="49"/>
      <c r="W27" s="367">
        <f>ROUND(BA51,2)</f>
        <v>0</v>
      </c>
      <c r="X27" s="366"/>
      <c r="Y27" s="366"/>
      <c r="Z27" s="366"/>
      <c r="AA27" s="366"/>
      <c r="AB27" s="366"/>
      <c r="AC27" s="366"/>
      <c r="AD27" s="366"/>
      <c r="AE27" s="366"/>
      <c r="AF27" s="49"/>
      <c r="AG27" s="49"/>
      <c r="AH27" s="49"/>
      <c r="AI27" s="49"/>
      <c r="AJ27" s="49"/>
      <c r="AK27" s="367">
        <f>ROUND(AW51,2)</f>
        <v>0</v>
      </c>
      <c r="AL27" s="366"/>
      <c r="AM27" s="366"/>
      <c r="AN27" s="366"/>
      <c r="AO27" s="366"/>
      <c r="AP27" s="49"/>
      <c r="AQ27" s="51"/>
      <c r="BE27" s="355"/>
    </row>
    <row r="28" spans="2:71" s="2" customFormat="1" ht="14.45" hidden="1" customHeight="1">
      <c r="B28" s="48"/>
      <c r="C28" s="49"/>
      <c r="D28" s="49"/>
      <c r="E28" s="49"/>
      <c r="F28" s="50" t="s">
        <v>46</v>
      </c>
      <c r="G28" s="49"/>
      <c r="H28" s="49"/>
      <c r="I28" s="49"/>
      <c r="J28" s="49"/>
      <c r="K28" s="49"/>
      <c r="L28" s="365">
        <v>0.21</v>
      </c>
      <c r="M28" s="366"/>
      <c r="N28" s="366"/>
      <c r="O28" s="366"/>
      <c r="P28" s="49"/>
      <c r="Q28" s="49"/>
      <c r="R28" s="49"/>
      <c r="S28" s="49"/>
      <c r="T28" s="49"/>
      <c r="U28" s="49"/>
      <c r="V28" s="49"/>
      <c r="W28" s="367">
        <f>ROUND(BB51,2)</f>
        <v>0</v>
      </c>
      <c r="X28" s="366"/>
      <c r="Y28" s="366"/>
      <c r="Z28" s="366"/>
      <c r="AA28" s="366"/>
      <c r="AB28" s="366"/>
      <c r="AC28" s="366"/>
      <c r="AD28" s="366"/>
      <c r="AE28" s="366"/>
      <c r="AF28" s="49"/>
      <c r="AG28" s="49"/>
      <c r="AH28" s="49"/>
      <c r="AI28" s="49"/>
      <c r="AJ28" s="49"/>
      <c r="AK28" s="367">
        <v>0</v>
      </c>
      <c r="AL28" s="366"/>
      <c r="AM28" s="366"/>
      <c r="AN28" s="366"/>
      <c r="AO28" s="366"/>
      <c r="AP28" s="49"/>
      <c r="AQ28" s="51"/>
      <c r="BE28" s="355"/>
    </row>
    <row r="29" spans="2:71" s="2" customFormat="1" ht="14.45" hidden="1" customHeight="1">
      <c r="B29" s="48"/>
      <c r="C29" s="49"/>
      <c r="D29" s="49"/>
      <c r="E29" s="49"/>
      <c r="F29" s="50" t="s">
        <v>47</v>
      </c>
      <c r="G29" s="49"/>
      <c r="H29" s="49"/>
      <c r="I29" s="49"/>
      <c r="J29" s="49"/>
      <c r="K29" s="49"/>
      <c r="L29" s="365">
        <v>0.15</v>
      </c>
      <c r="M29" s="366"/>
      <c r="N29" s="366"/>
      <c r="O29" s="366"/>
      <c r="P29" s="49"/>
      <c r="Q29" s="49"/>
      <c r="R29" s="49"/>
      <c r="S29" s="49"/>
      <c r="T29" s="49"/>
      <c r="U29" s="49"/>
      <c r="V29" s="49"/>
      <c r="W29" s="367">
        <f>ROUND(BC51,2)</f>
        <v>0</v>
      </c>
      <c r="X29" s="366"/>
      <c r="Y29" s="366"/>
      <c r="Z29" s="366"/>
      <c r="AA29" s="366"/>
      <c r="AB29" s="366"/>
      <c r="AC29" s="366"/>
      <c r="AD29" s="366"/>
      <c r="AE29" s="366"/>
      <c r="AF29" s="49"/>
      <c r="AG29" s="49"/>
      <c r="AH29" s="49"/>
      <c r="AI29" s="49"/>
      <c r="AJ29" s="49"/>
      <c r="AK29" s="367">
        <v>0</v>
      </c>
      <c r="AL29" s="366"/>
      <c r="AM29" s="366"/>
      <c r="AN29" s="366"/>
      <c r="AO29" s="366"/>
      <c r="AP29" s="49"/>
      <c r="AQ29" s="51"/>
      <c r="BE29" s="355"/>
    </row>
    <row r="30" spans="2:71" s="2" customFormat="1" ht="14.45" hidden="1" customHeight="1">
      <c r="B30" s="48"/>
      <c r="C30" s="49"/>
      <c r="D30" s="49"/>
      <c r="E30" s="49"/>
      <c r="F30" s="50" t="s">
        <v>48</v>
      </c>
      <c r="G30" s="49"/>
      <c r="H30" s="49"/>
      <c r="I30" s="49"/>
      <c r="J30" s="49"/>
      <c r="K30" s="49"/>
      <c r="L30" s="365">
        <v>0</v>
      </c>
      <c r="M30" s="366"/>
      <c r="N30" s="366"/>
      <c r="O30" s="366"/>
      <c r="P30" s="49"/>
      <c r="Q30" s="49"/>
      <c r="R30" s="49"/>
      <c r="S30" s="49"/>
      <c r="T30" s="49"/>
      <c r="U30" s="49"/>
      <c r="V30" s="49"/>
      <c r="W30" s="367">
        <f>ROUND(BD51,2)</f>
        <v>0</v>
      </c>
      <c r="X30" s="366"/>
      <c r="Y30" s="366"/>
      <c r="Z30" s="366"/>
      <c r="AA30" s="366"/>
      <c r="AB30" s="366"/>
      <c r="AC30" s="366"/>
      <c r="AD30" s="366"/>
      <c r="AE30" s="366"/>
      <c r="AF30" s="49"/>
      <c r="AG30" s="49"/>
      <c r="AH30" s="49"/>
      <c r="AI30" s="49"/>
      <c r="AJ30" s="49"/>
      <c r="AK30" s="367">
        <v>0</v>
      </c>
      <c r="AL30" s="366"/>
      <c r="AM30" s="366"/>
      <c r="AN30" s="366"/>
      <c r="AO30" s="366"/>
      <c r="AP30" s="49"/>
      <c r="AQ30" s="51"/>
      <c r="BE30" s="355"/>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55"/>
    </row>
    <row r="32" spans="2:71" s="1" customFormat="1" ht="25.9" customHeight="1">
      <c r="B32" s="42"/>
      <c r="C32" s="52"/>
      <c r="D32" s="53" t="s">
        <v>49</v>
      </c>
      <c r="E32" s="54"/>
      <c r="F32" s="54"/>
      <c r="G32" s="54"/>
      <c r="H32" s="54"/>
      <c r="I32" s="54"/>
      <c r="J32" s="54"/>
      <c r="K32" s="54"/>
      <c r="L32" s="54"/>
      <c r="M32" s="54"/>
      <c r="N32" s="54"/>
      <c r="O32" s="54"/>
      <c r="P32" s="54"/>
      <c r="Q32" s="54"/>
      <c r="R32" s="54"/>
      <c r="S32" s="54"/>
      <c r="T32" s="55" t="s">
        <v>50</v>
      </c>
      <c r="U32" s="54"/>
      <c r="V32" s="54"/>
      <c r="W32" s="54"/>
      <c r="X32" s="368" t="s">
        <v>51</v>
      </c>
      <c r="Y32" s="369"/>
      <c r="Z32" s="369"/>
      <c r="AA32" s="369"/>
      <c r="AB32" s="369"/>
      <c r="AC32" s="54"/>
      <c r="AD32" s="54"/>
      <c r="AE32" s="54"/>
      <c r="AF32" s="54"/>
      <c r="AG32" s="54"/>
      <c r="AH32" s="54"/>
      <c r="AI32" s="54"/>
      <c r="AJ32" s="54"/>
      <c r="AK32" s="370">
        <f>SUM(AK23:AK30)</f>
        <v>0</v>
      </c>
      <c r="AL32" s="369"/>
      <c r="AM32" s="369"/>
      <c r="AN32" s="369"/>
      <c r="AO32" s="371"/>
      <c r="AP32" s="52"/>
      <c r="AQ32" s="56"/>
      <c r="BE32" s="355"/>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52</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2018/015</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72" t="str">
        <f>K6</f>
        <v>Gymnázium a ZUŠ Šlapanice-výměna fasádních výplní otvorů</v>
      </c>
      <c r="M42" s="373"/>
      <c r="N42" s="373"/>
      <c r="O42" s="373"/>
      <c r="P42" s="373"/>
      <c r="Q42" s="373"/>
      <c r="R42" s="373"/>
      <c r="S42" s="373"/>
      <c r="T42" s="373"/>
      <c r="U42" s="373"/>
      <c r="V42" s="373"/>
      <c r="W42" s="373"/>
      <c r="X42" s="373"/>
      <c r="Y42" s="373"/>
      <c r="Z42" s="373"/>
      <c r="AA42" s="373"/>
      <c r="AB42" s="373"/>
      <c r="AC42" s="373"/>
      <c r="AD42" s="373"/>
      <c r="AE42" s="373"/>
      <c r="AF42" s="373"/>
      <c r="AG42" s="373"/>
      <c r="AH42" s="373"/>
      <c r="AI42" s="373"/>
      <c r="AJ42" s="373"/>
      <c r="AK42" s="373"/>
      <c r="AL42" s="373"/>
      <c r="AM42" s="373"/>
      <c r="AN42" s="373"/>
      <c r="AO42" s="373"/>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24</v>
      </c>
      <c r="D44" s="64"/>
      <c r="E44" s="64"/>
      <c r="F44" s="64"/>
      <c r="G44" s="64"/>
      <c r="H44" s="64"/>
      <c r="I44" s="64"/>
      <c r="J44" s="64"/>
      <c r="K44" s="64"/>
      <c r="L44" s="73" t="str">
        <f>IF(K8="","",K8)</f>
        <v xml:space="preserve"> </v>
      </c>
      <c r="M44" s="64"/>
      <c r="N44" s="64"/>
      <c r="O44" s="64"/>
      <c r="P44" s="64"/>
      <c r="Q44" s="64"/>
      <c r="R44" s="64"/>
      <c r="S44" s="64"/>
      <c r="T44" s="64"/>
      <c r="U44" s="64"/>
      <c r="V44" s="64"/>
      <c r="W44" s="64"/>
      <c r="X44" s="64"/>
      <c r="Y44" s="64"/>
      <c r="Z44" s="64"/>
      <c r="AA44" s="64"/>
      <c r="AB44" s="64"/>
      <c r="AC44" s="64"/>
      <c r="AD44" s="64"/>
      <c r="AE44" s="64"/>
      <c r="AF44" s="64"/>
      <c r="AG44" s="64"/>
      <c r="AH44" s="64"/>
      <c r="AI44" s="66" t="s">
        <v>26</v>
      </c>
      <c r="AJ44" s="64"/>
      <c r="AK44" s="64"/>
      <c r="AL44" s="64"/>
      <c r="AM44" s="374" t="str">
        <f>IF(AN8= "","",AN8)</f>
        <v>17. 5. 2018</v>
      </c>
      <c r="AN44" s="374"/>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28</v>
      </c>
      <c r="D46" s="64"/>
      <c r="E46" s="64"/>
      <c r="F46" s="64"/>
      <c r="G46" s="64"/>
      <c r="H46" s="64"/>
      <c r="I46" s="64"/>
      <c r="J46" s="64"/>
      <c r="K46" s="64"/>
      <c r="L46" s="67" t="str">
        <f>IF(E11= "","",E11)</f>
        <v>Jihomoravský kraj</v>
      </c>
      <c r="M46" s="64"/>
      <c r="N46" s="64"/>
      <c r="O46" s="64"/>
      <c r="P46" s="64"/>
      <c r="Q46" s="64"/>
      <c r="R46" s="64"/>
      <c r="S46" s="64"/>
      <c r="T46" s="64"/>
      <c r="U46" s="64"/>
      <c r="V46" s="64"/>
      <c r="W46" s="64"/>
      <c r="X46" s="64"/>
      <c r="Y46" s="64"/>
      <c r="Z46" s="64"/>
      <c r="AA46" s="64"/>
      <c r="AB46" s="64"/>
      <c r="AC46" s="64"/>
      <c r="AD46" s="64"/>
      <c r="AE46" s="64"/>
      <c r="AF46" s="64"/>
      <c r="AG46" s="64"/>
      <c r="AH46" s="64"/>
      <c r="AI46" s="66" t="s">
        <v>34</v>
      </c>
      <c r="AJ46" s="64"/>
      <c r="AK46" s="64"/>
      <c r="AL46" s="64"/>
      <c r="AM46" s="375" t="str">
        <f>IF(E17="","",E17)</f>
        <v>Ing.K.Typlt</v>
      </c>
      <c r="AN46" s="375"/>
      <c r="AO46" s="375"/>
      <c r="AP46" s="375"/>
      <c r="AQ46" s="64"/>
      <c r="AR46" s="62"/>
      <c r="AS46" s="376" t="s">
        <v>53</v>
      </c>
      <c r="AT46" s="377"/>
      <c r="AU46" s="75"/>
      <c r="AV46" s="75"/>
      <c r="AW46" s="75"/>
      <c r="AX46" s="75"/>
      <c r="AY46" s="75"/>
      <c r="AZ46" s="75"/>
      <c r="BA46" s="75"/>
      <c r="BB46" s="75"/>
      <c r="BC46" s="75"/>
      <c r="BD46" s="76"/>
    </row>
    <row r="47" spans="2:56" s="1" customFormat="1">
      <c r="B47" s="42"/>
      <c r="C47" s="66" t="s">
        <v>32</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78"/>
      <c r="AT47" s="379"/>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80"/>
      <c r="AT48" s="381"/>
      <c r="AU48" s="43"/>
      <c r="AV48" s="43"/>
      <c r="AW48" s="43"/>
      <c r="AX48" s="43"/>
      <c r="AY48" s="43"/>
      <c r="AZ48" s="43"/>
      <c r="BA48" s="43"/>
      <c r="BB48" s="43"/>
      <c r="BC48" s="43"/>
      <c r="BD48" s="79"/>
    </row>
    <row r="49" spans="1:91" s="1" customFormat="1" ht="29.25" customHeight="1">
      <c r="B49" s="42"/>
      <c r="C49" s="382" t="s">
        <v>54</v>
      </c>
      <c r="D49" s="383"/>
      <c r="E49" s="383"/>
      <c r="F49" s="383"/>
      <c r="G49" s="383"/>
      <c r="H49" s="80"/>
      <c r="I49" s="384" t="s">
        <v>55</v>
      </c>
      <c r="J49" s="383"/>
      <c r="K49" s="383"/>
      <c r="L49" s="383"/>
      <c r="M49" s="383"/>
      <c r="N49" s="383"/>
      <c r="O49" s="383"/>
      <c r="P49" s="383"/>
      <c r="Q49" s="383"/>
      <c r="R49" s="383"/>
      <c r="S49" s="383"/>
      <c r="T49" s="383"/>
      <c r="U49" s="383"/>
      <c r="V49" s="383"/>
      <c r="W49" s="383"/>
      <c r="X49" s="383"/>
      <c r="Y49" s="383"/>
      <c r="Z49" s="383"/>
      <c r="AA49" s="383"/>
      <c r="AB49" s="383"/>
      <c r="AC49" s="383"/>
      <c r="AD49" s="383"/>
      <c r="AE49" s="383"/>
      <c r="AF49" s="383"/>
      <c r="AG49" s="385" t="s">
        <v>56</v>
      </c>
      <c r="AH49" s="383"/>
      <c r="AI49" s="383"/>
      <c r="AJ49" s="383"/>
      <c r="AK49" s="383"/>
      <c r="AL49" s="383"/>
      <c r="AM49" s="383"/>
      <c r="AN49" s="384" t="s">
        <v>57</v>
      </c>
      <c r="AO49" s="383"/>
      <c r="AP49" s="383"/>
      <c r="AQ49" s="81" t="s">
        <v>58</v>
      </c>
      <c r="AR49" s="62"/>
      <c r="AS49" s="82" t="s">
        <v>59</v>
      </c>
      <c r="AT49" s="83" t="s">
        <v>60</v>
      </c>
      <c r="AU49" s="83" t="s">
        <v>61</v>
      </c>
      <c r="AV49" s="83" t="s">
        <v>62</v>
      </c>
      <c r="AW49" s="83" t="s">
        <v>63</v>
      </c>
      <c r="AX49" s="83" t="s">
        <v>64</v>
      </c>
      <c r="AY49" s="83" t="s">
        <v>65</v>
      </c>
      <c r="AZ49" s="83" t="s">
        <v>66</v>
      </c>
      <c r="BA49" s="83" t="s">
        <v>67</v>
      </c>
      <c r="BB49" s="83" t="s">
        <v>68</v>
      </c>
      <c r="BC49" s="83" t="s">
        <v>69</v>
      </c>
      <c r="BD49" s="84" t="s">
        <v>70</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71</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393">
        <f>ROUND(AG52,2)</f>
        <v>0</v>
      </c>
      <c r="AH51" s="393"/>
      <c r="AI51" s="393"/>
      <c r="AJ51" s="393"/>
      <c r="AK51" s="393"/>
      <c r="AL51" s="393"/>
      <c r="AM51" s="393"/>
      <c r="AN51" s="394">
        <f>SUM(AG51,AT51)</f>
        <v>0</v>
      </c>
      <c r="AO51" s="394"/>
      <c r="AP51" s="394"/>
      <c r="AQ51" s="90" t="s">
        <v>23</v>
      </c>
      <c r="AR51" s="72"/>
      <c r="AS51" s="91">
        <f>ROUND(AS52,2)</f>
        <v>0</v>
      </c>
      <c r="AT51" s="92">
        <f>ROUND(SUM(AV51:AW51),2)</f>
        <v>0</v>
      </c>
      <c r="AU51" s="93">
        <f>ROUND(AU52,5)</f>
        <v>0</v>
      </c>
      <c r="AV51" s="92">
        <f>ROUND(AZ51*L26,2)</f>
        <v>0</v>
      </c>
      <c r="AW51" s="92">
        <f>ROUND(BA51*L27,2)</f>
        <v>0</v>
      </c>
      <c r="AX51" s="92">
        <f>ROUND(BB51*L26,2)</f>
        <v>0</v>
      </c>
      <c r="AY51" s="92">
        <f>ROUND(BC51*L27,2)</f>
        <v>0</v>
      </c>
      <c r="AZ51" s="92">
        <f>ROUND(AZ52,2)</f>
        <v>0</v>
      </c>
      <c r="BA51" s="92">
        <f>ROUND(BA52,2)</f>
        <v>0</v>
      </c>
      <c r="BB51" s="92">
        <f>ROUND(BB52,2)</f>
        <v>0</v>
      </c>
      <c r="BC51" s="92">
        <f>ROUND(BC52,2)</f>
        <v>0</v>
      </c>
      <c r="BD51" s="94">
        <f>ROUND(BD52,2)</f>
        <v>0</v>
      </c>
      <c r="BS51" s="95" t="s">
        <v>72</v>
      </c>
      <c r="BT51" s="95" t="s">
        <v>73</v>
      </c>
      <c r="BU51" s="96" t="s">
        <v>74</v>
      </c>
      <c r="BV51" s="95" t="s">
        <v>75</v>
      </c>
      <c r="BW51" s="95" t="s">
        <v>7</v>
      </c>
      <c r="BX51" s="95" t="s">
        <v>76</v>
      </c>
      <c r="CL51" s="95" t="s">
        <v>21</v>
      </c>
    </row>
    <row r="52" spans="1:91" s="5" customFormat="1" ht="31.5" customHeight="1">
      <c r="B52" s="97"/>
      <c r="C52" s="98"/>
      <c r="D52" s="389" t="s">
        <v>77</v>
      </c>
      <c r="E52" s="389"/>
      <c r="F52" s="389"/>
      <c r="G52" s="389"/>
      <c r="H52" s="389"/>
      <c r="I52" s="99"/>
      <c r="J52" s="389" t="s">
        <v>19</v>
      </c>
      <c r="K52" s="389"/>
      <c r="L52" s="389"/>
      <c r="M52" s="389"/>
      <c r="N52" s="389"/>
      <c r="O52" s="389"/>
      <c r="P52" s="389"/>
      <c r="Q52" s="389"/>
      <c r="R52" s="389"/>
      <c r="S52" s="389"/>
      <c r="T52" s="389"/>
      <c r="U52" s="389"/>
      <c r="V52" s="389"/>
      <c r="W52" s="389"/>
      <c r="X52" s="389"/>
      <c r="Y52" s="389"/>
      <c r="Z52" s="389"/>
      <c r="AA52" s="389"/>
      <c r="AB52" s="389"/>
      <c r="AC52" s="389"/>
      <c r="AD52" s="389"/>
      <c r="AE52" s="389"/>
      <c r="AF52" s="389"/>
      <c r="AG52" s="388">
        <f>ROUND(SUM(AG53:AG54),2)</f>
        <v>0</v>
      </c>
      <c r="AH52" s="387"/>
      <c r="AI52" s="387"/>
      <c r="AJ52" s="387"/>
      <c r="AK52" s="387"/>
      <c r="AL52" s="387"/>
      <c r="AM52" s="387"/>
      <c r="AN52" s="386">
        <f>SUM(AG52,AT52)</f>
        <v>0</v>
      </c>
      <c r="AO52" s="387"/>
      <c r="AP52" s="387"/>
      <c r="AQ52" s="100" t="s">
        <v>78</v>
      </c>
      <c r="AR52" s="101"/>
      <c r="AS52" s="102">
        <f>ROUND(SUM(AS53:AS54),2)</f>
        <v>0</v>
      </c>
      <c r="AT52" s="103">
        <f>ROUND(SUM(AV52:AW52),2)</f>
        <v>0</v>
      </c>
      <c r="AU52" s="104">
        <f>ROUND(SUM(AU53:AU54),5)</f>
        <v>0</v>
      </c>
      <c r="AV52" s="103">
        <f>ROUND(AZ52*L26,2)</f>
        <v>0</v>
      </c>
      <c r="AW52" s="103">
        <f>ROUND(BA52*L27,2)</f>
        <v>0</v>
      </c>
      <c r="AX52" s="103">
        <f>ROUND(BB52*L26,2)</f>
        <v>0</v>
      </c>
      <c r="AY52" s="103">
        <f>ROUND(BC52*L27,2)</f>
        <v>0</v>
      </c>
      <c r="AZ52" s="103">
        <f>ROUND(SUM(AZ53:AZ54),2)</f>
        <v>0</v>
      </c>
      <c r="BA52" s="103">
        <f>ROUND(SUM(BA53:BA54),2)</f>
        <v>0</v>
      </c>
      <c r="BB52" s="103">
        <f>ROUND(SUM(BB53:BB54),2)</f>
        <v>0</v>
      </c>
      <c r="BC52" s="103">
        <f>ROUND(SUM(BC53:BC54),2)</f>
        <v>0</v>
      </c>
      <c r="BD52" s="105">
        <f>ROUND(SUM(BD53:BD54),2)</f>
        <v>0</v>
      </c>
      <c r="BS52" s="106" t="s">
        <v>72</v>
      </c>
      <c r="BT52" s="106" t="s">
        <v>79</v>
      </c>
      <c r="BU52" s="106" t="s">
        <v>74</v>
      </c>
      <c r="BV52" s="106" t="s">
        <v>75</v>
      </c>
      <c r="BW52" s="106" t="s">
        <v>80</v>
      </c>
      <c r="BX52" s="106" t="s">
        <v>7</v>
      </c>
      <c r="CL52" s="106" t="s">
        <v>21</v>
      </c>
      <c r="CM52" s="106" t="s">
        <v>81</v>
      </c>
    </row>
    <row r="53" spans="1:91" s="6" customFormat="1" ht="28.5" customHeight="1">
      <c r="A53" s="107" t="s">
        <v>82</v>
      </c>
      <c r="B53" s="108"/>
      <c r="C53" s="109"/>
      <c r="D53" s="109"/>
      <c r="E53" s="392" t="s">
        <v>83</v>
      </c>
      <c r="F53" s="392"/>
      <c r="G53" s="392"/>
      <c r="H53" s="392"/>
      <c r="I53" s="392"/>
      <c r="J53" s="109"/>
      <c r="K53" s="392" t="s">
        <v>84</v>
      </c>
      <c r="L53" s="392"/>
      <c r="M53" s="392"/>
      <c r="N53" s="392"/>
      <c r="O53" s="392"/>
      <c r="P53" s="392"/>
      <c r="Q53" s="392"/>
      <c r="R53" s="392"/>
      <c r="S53" s="392"/>
      <c r="T53" s="392"/>
      <c r="U53" s="392"/>
      <c r="V53" s="392"/>
      <c r="W53" s="392"/>
      <c r="X53" s="392"/>
      <c r="Y53" s="392"/>
      <c r="Z53" s="392"/>
      <c r="AA53" s="392"/>
      <c r="AB53" s="392"/>
      <c r="AC53" s="392"/>
      <c r="AD53" s="392"/>
      <c r="AE53" s="392"/>
      <c r="AF53" s="392"/>
      <c r="AG53" s="390">
        <f>'2018-015-01-1 - D.1.1-Arc...'!J29</f>
        <v>0</v>
      </c>
      <c r="AH53" s="391"/>
      <c r="AI53" s="391"/>
      <c r="AJ53" s="391"/>
      <c r="AK53" s="391"/>
      <c r="AL53" s="391"/>
      <c r="AM53" s="391"/>
      <c r="AN53" s="390">
        <f>SUM(AG53,AT53)</f>
        <v>0</v>
      </c>
      <c r="AO53" s="391"/>
      <c r="AP53" s="391"/>
      <c r="AQ53" s="110" t="s">
        <v>85</v>
      </c>
      <c r="AR53" s="111"/>
      <c r="AS53" s="112">
        <v>0</v>
      </c>
      <c r="AT53" s="113">
        <f>ROUND(SUM(AV53:AW53),2)</f>
        <v>0</v>
      </c>
      <c r="AU53" s="114">
        <f>'2018-015-01-1 - D.1.1-Arc...'!P95</f>
        <v>0</v>
      </c>
      <c r="AV53" s="113">
        <f>'2018-015-01-1 - D.1.1-Arc...'!J32</f>
        <v>0</v>
      </c>
      <c r="AW53" s="113">
        <f>'2018-015-01-1 - D.1.1-Arc...'!J33</f>
        <v>0</v>
      </c>
      <c r="AX53" s="113">
        <f>'2018-015-01-1 - D.1.1-Arc...'!J34</f>
        <v>0</v>
      </c>
      <c r="AY53" s="113">
        <f>'2018-015-01-1 - D.1.1-Arc...'!J35</f>
        <v>0</v>
      </c>
      <c r="AZ53" s="113">
        <f>'2018-015-01-1 - D.1.1-Arc...'!F32</f>
        <v>0</v>
      </c>
      <c r="BA53" s="113">
        <f>'2018-015-01-1 - D.1.1-Arc...'!F33</f>
        <v>0</v>
      </c>
      <c r="BB53" s="113">
        <f>'2018-015-01-1 - D.1.1-Arc...'!F34</f>
        <v>0</v>
      </c>
      <c r="BC53" s="113">
        <f>'2018-015-01-1 - D.1.1-Arc...'!F35</f>
        <v>0</v>
      </c>
      <c r="BD53" s="115">
        <f>'2018-015-01-1 - D.1.1-Arc...'!F36</f>
        <v>0</v>
      </c>
      <c r="BT53" s="116" t="s">
        <v>81</v>
      </c>
      <c r="BV53" s="116" t="s">
        <v>75</v>
      </c>
      <c r="BW53" s="116" t="s">
        <v>86</v>
      </c>
      <c r="BX53" s="116" t="s">
        <v>80</v>
      </c>
      <c r="CL53" s="116" t="s">
        <v>21</v>
      </c>
    </row>
    <row r="54" spans="1:91" s="6" customFormat="1" ht="28.5" customHeight="1">
      <c r="A54" s="107" t="s">
        <v>82</v>
      </c>
      <c r="B54" s="108"/>
      <c r="C54" s="109"/>
      <c r="D54" s="109"/>
      <c r="E54" s="392" t="s">
        <v>87</v>
      </c>
      <c r="F54" s="392"/>
      <c r="G54" s="392"/>
      <c r="H54" s="392"/>
      <c r="I54" s="392"/>
      <c r="J54" s="109"/>
      <c r="K54" s="392" t="s">
        <v>88</v>
      </c>
      <c r="L54" s="392"/>
      <c r="M54" s="392"/>
      <c r="N54" s="392"/>
      <c r="O54" s="392"/>
      <c r="P54" s="392"/>
      <c r="Q54" s="392"/>
      <c r="R54" s="392"/>
      <c r="S54" s="392"/>
      <c r="T54" s="392"/>
      <c r="U54" s="392"/>
      <c r="V54" s="392"/>
      <c r="W54" s="392"/>
      <c r="X54" s="392"/>
      <c r="Y54" s="392"/>
      <c r="Z54" s="392"/>
      <c r="AA54" s="392"/>
      <c r="AB54" s="392"/>
      <c r="AC54" s="392"/>
      <c r="AD54" s="392"/>
      <c r="AE54" s="392"/>
      <c r="AF54" s="392"/>
      <c r="AG54" s="390">
        <f>'2018-015-01-VON - Vedlejš...'!J29</f>
        <v>0</v>
      </c>
      <c r="AH54" s="391"/>
      <c r="AI54" s="391"/>
      <c r="AJ54" s="391"/>
      <c r="AK54" s="391"/>
      <c r="AL54" s="391"/>
      <c r="AM54" s="391"/>
      <c r="AN54" s="390">
        <f>SUM(AG54,AT54)</f>
        <v>0</v>
      </c>
      <c r="AO54" s="391"/>
      <c r="AP54" s="391"/>
      <c r="AQ54" s="110" t="s">
        <v>85</v>
      </c>
      <c r="AR54" s="111"/>
      <c r="AS54" s="117">
        <v>0</v>
      </c>
      <c r="AT54" s="118">
        <f>ROUND(SUM(AV54:AW54),2)</f>
        <v>0</v>
      </c>
      <c r="AU54" s="119">
        <f>'2018-015-01-VON - Vedlejš...'!P86</f>
        <v>0</v>
      </c>
      <c r="AV54" s="118">
        <f>'2018-015-01-VON - Vedlejš...'!J32</f>
        <v>0</v>
      </c>
      <c r="AW54" s="118">
        <f>'2018-015-01-VON - Vedlejš...'!J33</f>
        <v>0</v>
      </c>
      <c r="AX54" s="118">
        <f>'2018-015-01-VON - Vedlejš...'!J34</f>
        <v>0</v>
      </c>
      <c r="AY54" s="118">
        <f>'2018-015-01-VON - Vedlejš...'!J35</f>
        <v>0</v>
      </c>
      <c r="AZ54" s="118">
        <f>'2018-015-01-VON - Vedlejš...'!F32</f>
        <v>0</v>
      </c>
      <c r="BA54" s="118">
        <f>'2018-015-01-VON - Vedlejš...'!F33</f>
        <v>0</v>
      </c>
      <c r="BB54" s="118">
        <f>'2018-015-01-VON - Vedlejš...'!F34</f>
        <v>0</v>
      </c>
      <c r="BC54" s="118">
        <f>'2018-015-01-VON - Vedlejš...'!F35</f>
        <v>0</v>
      </c>
      <c r="BD54" s="120">
        <f>'2018-015-01-VON - Vedlejš...'!F36</f>
        <v>0</v>
      </c>
      <c r="BT54" s="116" t="s">
        <v>81</v>
      </c>
      <c r="BV54" s="116" t="s">
        <v>75</v>
      </c>
      <c r="BW54" s="116" t="s">
        <v>89</v>
      </c>
      <c r="BX54" s="116" t="s">
        <v>80</v>
      </c>
      <c r="CL54" s="116" t="s">
        <v>21</v>
      </c>
    </row>
    <row r="55" spans="1:91" s="1" customFormat="1" ht="30" customHeight="1">
      <c r="B55" s="42"/>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2"/>
    </row>
    <row r="56" spans="1:91" s="1" customFormat="1" ht="6.95" customHeight="1">
      <c r="B56" s="57"/>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62"/>
    </row>
  </sheetData>
  <sheetProtection algorithmName="SHA-512" hashValue="T9Q8hh3tDuqM+pL57f7p13py1a8kyJrtcc+5vJLpLFryskAzZpZcS1AaKAB7mM5XpM1eOZhMTv5bDfEUNLTNGA==" saltValue="c6FncWq2ichk5LfTUSniOs5Jt9xvE0sBxmDhSFkFb6wQZuBqtxmfAr/XdQSC6VKOftc+eS+b5svwFRKU7Ivz+A==" spinCount="100000" sheet="1" objects="1" scenarios="1" formatColumns="0" formatRows="0"/>
  <mergeCells count="49">
    <mergeCell ref="AR2:BE2"/>
    <mergeCell ref="AN54:AP54"/>
    <mergeCell ref="AG54:AM54"/>
    <mergeCell ref="E54:I54"/>
    <mergeCell ref="K54:AF54"/>
    <mergeCell ref="AG51:AM51"/>
    <mergeCell ref="AN51:AP51"/>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2018-015-01-1 - D.1.1-Arc...'!C2" display="/"/>
    <hyperlink ref="A54" location="'2018-015-01-VON - Vedlejš...'!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5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90</v>
      </c>
      <c r="G1" s="404" t="s">
        <v>91</v>
      </c>
      <c r="H1" s="404"/>
      <c r="I1" s="125"/>
      <c r="J1" s="124" t="s">
        <v>92</v>
      </c>
      <c r="K1" s="123" t="s">
        <v>93</v>
      </c>
      <c r="L1" s="124" t="s">
        <v>94</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5"/>
      <c r="M2" s="395"/>
      <c r="N2" s="395"/>
      <c r="O2" s="395"/>
      <c r="P2" s="395"/>
      <c r="Q2" s="395"/>
      <c r="R2" s="395"/>
      <c r="S2" s="395"/>
      <c r="T2" s="395"/>
      <c r="U2" s="395"/>
      <c r="V2" s="395"/>
      <c r="AT2" s="25" t="s">
        <v>86</v>
      </c>
    </row>
    <row r="3" spans="1:70" ht="6.95" customHeight="1">
      <c r="B3" s="26"/>
      <c r="C3" s="27"/>
      <c r="D3" s="27"/>
      <c r="E3" s="27"/>
      <c r="F3" s="27"/>
      <c r="G3" s="27"/>
      <c r="H3" s="27"/>
      <c r="I3" s="126"/>
      <c r="J3" s="27"/>
      <c r="K3" s="28"/>
      <c r="AT3" s="25" t="s">
        <v>81</v>
      </c>
    </row>
    <row r="4" spans="1:70" ht="36.950000000000003" customHeight="1">
      <c r="B4" s="29"/>
      <c r="C4" s="30"/>
      <c r="D4" s="31" t="s">
        <v>95</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16.5" customHeight="1">
      <c r="B7" s="29"/>
      <c r="C7" s="30"/>
      <c r="D7" s="30"/>
      <c r="E7" s="396" t="str">
        <f>'Rekapitulace stavby'!K6</f>
        <v>Gymnázium a ZUŠ Šlapanice-výměna fasádních výplní otvorů</v>
      </c>
      <c r="F7" s="397"/>
      <c r="G7" s="397"/>
      <c r="H7" s="397"/>
      <c r="I7" s="127"/>
      <c r="J7" s="30"/>
      <c r="K7" s="32"/>
    </row>
    <row r="8" spans="1:70">
      <c r="B8" s="29"/>
      <c r="C8" s="30"/>
      <c r="D8" s="38" t="s">
        <v>96</v>
      </c>
      <c r="E8" s="30"/>
      <c r="F8" s="30"/>
      <c r="G8" s="30"/>
      <c r="H8" s="30"/>
      <c r="I8" s="127"/>
      <c r="J8" s="30"/>
      <c r="K8" s="32"/>
    </row>
    <row r="9" spans="1:70" s="1" customFormat="1" ht="16.5" customHeight="1">
      <c r="B9" s="42"/>
      <c r="C9" s="43"/>
      <c r="D9" s="43"/>
      <c r="E9" s="396" t="s">
        <v>97</v>
      </c>
      <c r="F9" s="398"/>
      <c r="G9" s="398"/>
      <c r="H9" s="398"/>
      <c r="I9" s="128"/>
      <c r="J9" s="43"/>
      <c r="K9" s="46"/>
    </row>
    <row r="10" spans="1:70" s="1" customFormat="1">
      <c r="B10" s="42"/>
      <c r="C10" s="43"/>
      <c r="D10" s="38" t="s">
        <v>98</v>
      </c>
      <c r="E10" s="43"/>
      <c r="F10" s="43"/>
      <c r="G10" s="43"/>
      <c r="H10" s="43"/>
      <c r="I10" s="128"/>
      <c r="J10" s="43"/>
      <c r="K10" s="46"/>
    </row>
    <row r="11" spans="1:70" s="1" customFormat="1" ht="36.950000000000003" customHeight="1">
      <c r="B11" s="42"/>
      <c r="C11" s="43"/>
      <c r="D11" s="43"/>
      <c r="E11" s="399" t="s">
        <v>99</v>
      </c>
      <c r="F11" s="398"/>
      <c r="G11" s="398"/>
      <c r="H11" s="398"/>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17. 5. 2018</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23</v>
      </c>
      <c r="K16" s="46"/>
    </row>
    <row r="17" spans="2:11" s="1" customFormat="1" ht="18" customHeight="1">
      <c r="B17" s="42"/>
      <c r="C17" s="43"/>
      <c r="D17" s="43"/>
      <c r="E17" s="36" t="s">
        <v>30</v>
      </c>
      <c r="F17" s="43"/>
      <c r="G17" s="43"/>
      <c r="H17" s="43"/>
      <c r="I17" s="129" t="s">
        <v>31</v>
      </c>
      <c r="J17" s="36" t="s">
        <v>23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32</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31</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34</v>
      </c>
      <c r="E22" s="43"/>
      <c r="F22" s="43"/>
      <c r="G22" s="43"/>
      <c r="H22" s="43"/>
      <c r="I22" s="129" t="s">
        <v>29</v>
      </c>
      <c r="J22" s="36" t="s">
        <v>23</v>
      </c>
      <c r="K22" s="46"/>
    </row>
    <row r="23" spans="2:11" s="1" customFormat="1" ht="18" customHeight="1">
      <c r="B23" s="42"/>
      <c r="C23" s="43"/>
      <c r="D23" s="43"/>
      <c r="E23" s="36" t="s">
        <v>35</v>
      </c>
      <c r="F23" s="43"/>
      <c r="G23" s="43"/>
      <c r="H23" s="43"/>
      <c r="I23" s="129" t="s">
        <v>31</v>
      </c>
      <c r="J23" s="36" t="s">
        <v>23</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37</v>
      </c>
      <c r="E25" s="43"/>
      <c r="F25" s="43"/>
      <c r="G25" s="43"/>
      <c r="H25" s="43"/>
      <c r="I25" s="128"/>
      <c r="J25" s="43"/>
      <c r="K25" s="46"/>
    </row>
    <row r="26" spans="2:11" s="7" customFormat="1" ht="242.25" customHeight="1">
      <c r="B26" s="131"/>
      <c r="C26" s="132"/>
      <c r="D26" s="132"/>
      <c r="E26" s="361" t="s">
        <v>100</v>
      </c>
      <c r="F26" s="361"/>
      <c r="G26" s="361"/>
      <c r="H26" s="361"/>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39</v>
      </c>
      <c r="E29" s="43"/>
      <c r="F29" s="43"/>
      <c r="G29" s="43"/>
      <c r="H29" s="43"/>
      <c r="I29" s="128"/>
      <c r="J29" s="138">
        <f>ROUND(J95,2)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41</v>
      </c>
      <c r="G31" s="43"/>
      <c r="H31" s="43"/>
      <c r="I31" s="139" t="s">
        <v>40</v>
      </c>
      <c r="J31" s="47" t="s">
        <v>42</v>
      </c>
      <c r="K31" s="46"/>
    </row>
    <row r="32" spans="2:11" s="1" customFormat="1" ht="14.45" customHeight="1">
      <c r="B32" s="42"/>
      <c r="C32" s="43"/>
      <c r="D32" s="50" t="s">
        <v>43</v>
      </c>
      <c r="E32" s="50" t="s">
        <v>44</v>
      </c>
      <c r="F32" s="140">
        <f>ROUND(SUM(BE95:BE579), 2)</f>
        <v>0</v>
      </c>
      <c r="G32" s="43"/>
      <c r="H32" s="43"/>
      <c r="I32" s="141">
        <v>0.21</v>
      </c>
      <c r="J32" s="140">
        <f>ROUND(ROUND((SUM(BE95:BE579)), 2)*I32, 2)</f>
        <v>0</v>
      </c>
      <c r="K32" s="46"/>
    </row>
    <row r="33" spans="2:11" s="1" customFormat="1" ht="14.45" customHeight="1">
      <c r="B33" s="42"/>
      <c r="C33" s="43"/>
      <c r="D33" s="43"/>
      <c r="E33" s="50" t="s">
        <v>45</v>
      </c>
      <c r="F33" s="140">
        <f>ROUND(SUM(BF95:BF579), 2)</f>
        <v>0</v>
      </c>
      <c r="G33" s="43"/>
      <c r="H33" s="43"/>
      <c r="I33" s="141">
        <v>0.15</v>
      </c>
      <c r="J33" s="140">
        <f>ROUND(ROUND((SUM(BF95:BF579)), 2)*I33, 2)</f>
        <v>0</v>
      </c>
      <c r="K33" s="46"/>
    </row>
    <row r="34" spans="2:11" s="1" customFormat="1" ht="14.45" hidden="1" customHeight="1">
      <c r="B34" s="42"/>
      <c r="C34" s="43"/>
      <c r="D34" s="43"/>
      <c r="E34" s="50" t="s">
        <v>46</v>
      </c>
      <c r="F34" s="140">
        <f>ROUND(SUM(BG95:BG579), 2)</f>
        <v>0</v>
      </c>
      <c r="G34" s="43"/>
      <c r="H34" s="43"/>
      <c r="I34" s="141">
        <v>0.21</v>
      </c>
      <c r="J34" s="140">
        <v>0</v>
      </c>
      <c r="K34" s="46"/>
    </row>
    <row r="35" spans="2:11" s="1" customFormat="1" ht="14.45" hidden="1" customHeight="1">
      <c r="B35" s="42"/>
      <c r="C35" s="43"/>
      <c r="D35" s="43"/>
      <c r="E35" s="50" t="s">
        <v>47</v>
      </c>
      <c r="F35" s="140">
        <f>ROUND(SUM(BH95:BH579), 2)</f>
        <v>0</v>
      </c>
      <c r="G35" s="43"/>
      <c r="H35" s="43"/>
      <c r="I35" s="141">
        <v>0.15</v>
      </c>
      <c r="J35" s="140">
        <v>0</v>
      </c>
      <c r="K35" s="46"/>
    </row>
    <row r="36" spans="2:11" s="1" customFormat="1" ht="14.45" hidden="1" customHeight="1">
      <c r="B36" s="42"/>
      <c r="C36" s="43"/>
      <c r="D36" s="43"/>
      <c r="E36" s="50" t="s">
        <v>48</v>
      </c>
      <c r="F36" s="140">
        <f>ROUND(SUM(BI95:BI579),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49</v>
      </c>
      <c r="E38" s="80"/>
      <c r="F38" s="80"/>
      <c r="G38" s="144" t="s">
        <v>50</v>
      </c>
      <c r="H38" s="145" t="s">
        <v>51</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101</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16.5" customHeight="1">
      <c r="B47" s="42"/>
      <c r="C47" s="43"/>
      <c r="D47" s="43"/>
      <c r="E47" s="396" t="str">
        <f>E7</f>
        <v>Gymnázium a ZUŠ Šlapanice-výměna fasádních výplní otvorů</v>
      </c>
      <c r="F47" s="397"/>
      <c r="G47" s="397"/>
      <c r="H47" s="397"/>
      <c r="I47" s="128"/>
      <c r="J47" s="43"/>
      <c r="K47" s="46"/>
    </row>
    <row r="48" spans="2:11">
      <c r="B48" s="29"/>
      <c r="C48" s="38" t="s">
        <v>96</v>
      </c>
      <c r="D48" s="30"/>
      <c r="E48" s="30"/>
      <c r="F48" s="30"/>
      <c r="G48" s="30"/>
      <c r="H48" s="30"/>
      <c r="I48" s="127"/>
      <c r="J48" s="30"/>
      <c r="K48" s="32"/>
    </row>
    <row r="49" spans="2:47" s="1" customFormat="1" ht="16.5" customHeight="1">
      <c r="B49" s="42"/>
      <c r="C49" s="43"/>
      <c r="D49" s="43"/>
      <c r="E49" s="396" t="s">
        <v>97</v>
      </c>
      <c r="F49" s="398"/>
      <c r="G49" s="398"/>
      <c r="H49" s="398"/>
      <c r="I49" s="128"/>
      <c r="J49" s="43"/>
      <c r="K49" s="46"/>
    </row>
    <row r="50" spans="2:47" s="1" customFormat="1" ht="14.45" customHeight="1">
      <c r="B50" s="42"/>
      <c r="C50" s="38" t="s">
        <v>98</v>
      </c>
      <c r="D50" s="43"/>
      <c r="E50" s="43"/>
      <c r="F50" s="43"/>
      <c r="G50" s="43"/>
      <c r="H50" s="43"/>
      <c r="I50" s="128"/>
      <c r="J50" s="43"/>
      <c r="K50" s="46"/>
    </row>
    <row r="51" spans="2:47" s="1" customFormat="1" ht="17.25" customHeight="1">
      <c r="B51" s="42"/>
      <c r="C51" s="43"/>
      <c r="D51" s="43"/>
      <c r="E51" s="399" t="str">
        <f>E11</f>
        <v>2018/015-01-1 - D.1.1-Architektonické a stavebně-technické řešení</v>
      </c>
      <c r="F51" s="398"/>
      <c r="G51" s="398"/>
      <c r="H51" s="398"/>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 xml:space="preserve"> </v>
      </c>
      <c r="G53" s="43"/>
      <c r="H53" s="43"/>
      <c r="I53" s="129" t="s">
        <v>26</v>
      </c>
      <c r="J53" s="130" t="str">
        <f>IF(J14="","",J14)</f>
        <v>17. 5. 2018</v>
      </c>
      <c r="K53" s="46"/>
    </row>
    <row r="54" spans="2:47" s="1" customFormat="1" ht="6.95" customHeight="1">
      <c r="B54" s="42"/>
      <c r="C54" s="43"/>
      <c r="D54" s="43"/>
      <c r="E54" s="43"/>
      <c r="F54" s="43"/>
      <c r="G54" s="43"/>
      <c r="H54" s="43"/>
      <c r="I54" s="128"/>
      <c r="J54" s="43"/>
      <c r="K54" s="46"/>
    </row>
    <row r="55" spans="2:47" s="1" customFormat="1">
      <c r="B55" s="42"/>
      <c r="C55" s="38" t="s">
        <v>28</v>
      </c>
      <c r="D55" s="43"/>
      <c r="E55" s="43"/>
      <c r="F55" s="36" t="str">
        <f>E17</f>
        <v>Jihomoravský kraj</v>
      </c>
      <c r="G55" s="43"/>
      <c r="H55" s="43"/>
      <c r="I55" s="129" t="s">
        <v>34</v>
      </c>
      <c r="J55" s="361" t="str">
        <f>E23</f>
        <v>Ing.K.Typlt</v>
      </c>
      <c r="K55" s="46"/>
    </row>
    <row r="56" spans="2:47" s="1" customFormat="1" ht="14.45" customHeight="1">
      <c r="B56" s="42"/>
      <c r="C56" s="38" t="s">
        <v>32</v>
      </c>
      <c r="D56" s="43"/>
      <c r="E56" s="43"/>
      <c r="F56" s="36" t="str">
        <f>IF(E20="","",E20)</f>
        <v/>
      </c>
      <c r="G56" s="43"/>
      <c r="H56" s="43"/>
      <c r="I56" s="128"/>
      <c r="J56" s="400"/>
      <c r="K56" s="46"/>
    </row>
    <row r="57" spans="2:47" s="1" customFormat="1" ht="10.35" customHeight="1">
      <c r="B57" s="42"/>
      <c r="C57" s="43"/>
      <c r="D57" s="43"/>
      <c r="E57" s="43"/>
      <c r="F57" s="43"/>
      <c r="G57" s="43"/>
      <c r="H57" s="43"/>
      <c r="I57" s="128"/>
      <c r="J57" s="43"/>
      <c r="K57" s="46"/>
    </row>
    <row r="58" spans="2:47" s="1" customFormat="1" ht="29.25" customHeight="1">
      <c r="B58" s="42"/>
      <c r="C58" s="154" t="s">
        <v>102</v>
      </c>
      <c r="D58" s="142"/>
      <c r="E58" s="142"/>
      <c r="F58" s="142"/>
      <c r="G58" s="142"/>
      <c r="H58" s="142"/>
      <c r="I58" s="155"/>
      <c r="J58" s="156" t="s">
        <v>103</v>
      </c>
      <c r="K58" s="157"/>
    </row>
    <row r="59" spans="2:47" s="1" customFormat="1" ht="10.35" customHeight="1">
      <c r="B59" s="42"/>
      <c r="C59" s="43"/>
      <c r="D59" s="43"/>
      <c r="E59" s="43"/>
      <c r="F59" s="43"/>
      <c r="G59" s="43"/>
      <c r="H59" s="43"/>
      <c r="I59" s="128"/>
      <c r="J59" s="43"/>
      <c r="K59" s="46"/>
    </row>
    <row r="60" spans="2:47" s="1" customFormat="1" ht="29.25" customHeight="1">
      <c r="B60" s="42"/>
      <c r="C60" s="158" t="s">
        <v>104</v>
      </c>
      <c r="D60" s="43"/>
      <c r="E60" s="43"/>
      <c r="F60" s="43"/>
      <c r="G60" s="43"/>
      <c r="H60" s="43"/>
      <c r="I60" s="128"/>
      <c r="J60" s="138">
        <f>J95</f>
        <v>0</v>
      </c>
      <c r="K60" s="46"/>
      <c r="AU60" s="25" t="s">
        <v>105</v>
      </c>
    </row>
    <row r="61" spans="2:47" s="8" customFormat="1" ht="24.95" customHeight="1">
      <c r="B61" s="159"/>
      <c r="C61" s="160"/>
      <c r="D61" s="161" t="s">
        <v>106</v>
      </c>
      <c r="E61" s="162"/>
      <c r="F61" s="162"/>
      <c r="G61" s="162"/>
      <c r="H61" s="162"/>
      <c r="I61" s="163"/>
      <c r="J61" s="164">
        <f>J96</f>
        <v>0</v>
      </c>
      <c r="K61" s="165"/>
    </row>
    <row r="62" spans="2:47" s="9" customFormat="1" ht="19.899999999999999" customHeight="1">
      <c r="B62" s="166"/>
      <c r="C62" s="167"/>
      <c r="D62" s="168" t="s">
        <v>107</v>
      </c>
      <c r="E62" s="169"/>
      <c r="F62" s="169"/>
      <c r="G62" s="169"/>
      <c r="H62" s="169"/>
      <c r="I62" s="170"/>
      <c r="J62" s="171">
        <f>J97</f>
        <v>0</v>
      </c>
      <c r="K62" s="172"/>
    </row>
    <row r="63" spans="2:47" s="9" customFormat="1" ht="19.899999999999999" customHeight="1">
      <c r="B63" s="166"/>
      <c r="C63" s="167"/>
      <c r="D63" s="168" t="s">
        <v>108</v>
      </c>
      <c r="E63" s="169"/>
      <c r="F63" s="169"/>
      <c r="G63" s="169"/>
      <c r="H63" s="169"/>
      <c r="I63" s="170"/>
      <c r="J63" s="171">
        <f>J247</f>
        <v>0</v>
      </c>
      <c r="K63" s="172"/>
    </row>
    <row r="64" spans="2:47" s="9" customFormat="1" ht="19.899999999999999" customHeight="1">
      <c r="B64" s="166"/>
      <c r="C64" s="167"/>
      <c r="D64" s="168" t="s">
        <v>109</v>
      </c>
      <c r="E64" s="169"/>
      <c r="F64" s="169"/>
      <c r="G64" s="169"/>
      <c r="H64" s="169"/>
      <c r="I64" s="170"/>
      <c r="J64" s="171">
        <f>J342</f>
        <v>0</v>
      </c>
      <c r="K64" s="172"/>
    </row>
    <row r="65" spans="2:12" s="9" customFormat="1" ht="19.899999999999999" customHeight="1">
      <c r="B65" s="166"/>
      <c r="C65" s="167"/>
      <c r="D65" s="168" t="s">
        <v>110</v>
      </c>
      <c r="E65" s="169"/>
      <c r="F65" s="169"/>
      <c r="G65" s="169"/>
      <c r="H65" s="169"/>
      <c r="I65" s="170"/>
      <c r="J65" s="171">
        <f>J354</f>
        <v>0</v>
      </c>
      <c r="K65" s="172"/>
    </row>
    <row r="66" spans="2:12" s="8" customFormat="1" ht="24.95" customHeight="1">
      <c r="B66" s="159"/>
      <c r="C66" s="160"/>
      <c r="D66" s="161" t="s">
        <v>111</v>
      </c>
      <c r="E66" s="162"/>
      <c r="F66" s="162"/>
      <c r="G66" s="162"/>
      <c r="H66" s="162"/>
      <c r="I66" s="163"/>
      <c r="J66" s="164">
        <f>J357</f>
        <v>0</v>
      </c>
      <c r="K66" s="165"/>
    </row>
    <row r="67" spans="2:12" s="9" customFormat="1" ht="19.899999999999999" customHeight="1">
      <c r="B67" s="166"/>
      <c r="C67" s="167"/>
      <c r="D67" s="168" t="s">
        <v>112</v>
      </c>
      <c r="E67" s="169"/>
      <c r="F67" s="169"/>
      <c r="G67" s="169"/>
      <c r="H67" s="169"/>
      <c r="I67" s="170"/>
      <c r="J67" s="171">
        <f>J358</f>
        <v>0</v>
      </c>
      <c r="K67" s="172"/>
    </row>
    <row r="68" spans="2:12" s="9" customFormat="1" ht="19.899999999999999" customHeight="1">
      <c r="B68" s="166"/>
      <c r="C68" s="167"/>
      <c r="D68" s="168" t="s">
        <v>113</v>
      </c>
      <c r="E68" s="169"/>
      <c r="F68" s="169"/>
      <c r="G68" s="169"/>
      <c r="H68" s="169"/>
      <c r="I68" s="170"/>
      <c r="J68" s="171">
        <f>J379</f>
        <v>0</v>
      </c>
      <c r="K68" s="172"/>
    </row>
    <row r="69" spans="2:12" s="9" customFormat="1" ht="19.899999999999999" customHeight="1">
      <c r="B69" s="166"/>
      <c r="C69" s="167"/>
      <c r="D69" s="168" t="s">
        <v>114</v>
      </c>
      <c r="E69" s="169"/>
      <c r="F69" s="169"/>
      <c r="G69" s="169"/>
      <c r="H69" s="169"/>
      <c r="I69" s="170"/>
      <c r="J69" s="171">
        <f>J398</f>
        <v>0</v>
      </c>
      <c r="K69" s="172"/>
    </row>
    <row r="70" spans="2:12" s="9" customFormat="1" ht="19.899999999999999" customHeight="1">
      <c r="B70" s="166"/>
      <c r="C70" s="167"/>
      <c r="D70" s="168" t="s">
        <v>115</v>
      </c>
      <c r="E70" s="169"/>
      <c r="F70" s="169"/>
      <c r="G70" s="169"/>
      <c r="H70" s="169"/>
      <c r="I70" s="170"/>
      <c r="J70" s="171">
        <f>J478</f>
        <v>0</v>
      </c>
      <c r="K70" s="172"/>
    </row>
    <row r="71" spans="2:12" s="9" customFormat="1" ht="19.899999999999999" customHeight="1">
      <c r="B71" s="166"/>
      <c r="C71" s="167"/>
      <c r="D71" s="168" t="s">
        <v>116</v>
      </c>
      <c r="E71" s="169"/>
      <c r="F71" s="169"/>
      <c r="G71" s="169"/>
      <c r="H71" s="169"/>
      <c r="I71" s="170"/>
      <c r="J71" s="171">
        <f>J485</f>
        <v>0</v>
      </c>
      <c r="K71" s="172"/>
    </row>
    <row r="72" spans="2:12" s="9" customFormat="1" ht="19.899999999999999" customHeight="1">
      <c r="B72" s="166"/>
      <c r="C72" s="167"/>
      <c r="D72" s="168" t="s">
        <v>117</v>
      </c>
      <c r="E72" s="169"/>
      <c r="F72" s="169"/>
      <c r="G72" s="169"/>
      <c r="H72" s="169"/>
      <c r="I72" s="170"/>
      <c r="J72" s="171">
        <f>J524</f>
        <v>0</v>
      </c>
      <c r="K72" s="172"/>
    </row>
    <row r="73" spans="2:12" s="9" customFormat="1" ht="19.899999999999999" customHeight="1">
      <c r="B73" s="166"/>
      <c r="C73" s="167"/>
      <c r="D73" s="168" t="s">
        <v>118</v>
      </c>
      <c r="E73" s="169"/>
      <c r="F73" s="169"/>
      <c r="G73" s="169"/>
      <c r="H73" s="169"/>
      <c r="I73" s="170"/>
      <c r="J73" s="171">
        <f>J554</f>
        <v>0</v>
      </c>
      <c r="K73" s="172"/>
    </row>
    <row r="74" spans="2:12" s="1" customFormat="1" ht="21.75" customHeight="1">
      <c r="B74" s="42"/>
      <c r="C74" s="43"/>
      <c r="D74" s="43"/>
      <c r="E74" s="43"/>
      <c r="F74" s="43"/>
      <c r="G74" s="43"/>
      <c r="H74" s="43"/>
      <c r="I74" s="128"/>
      <c r="J74" s="43"/>
      <c r="K74" s="46"/>
    </row>
    <row r="75" spans="2:12" s="1" customFormat="1" ht="6.95" customHeight="1">
      <c r="B75" s="57"/>
      <c r="C75" s="58"/>
      <c r="D75" s="58"/>
      <c r="E75" s="58"/>
      <c r="F75" s="58"/>
      <c r="G75" s="58"/>
      <c r="H75" s="58"/>
      <c r="I75" s="149"/>
      <c r="J75" s="58"/>
      <c r="K75" s="59"/>
    </row>
    <row r="79" spans="2:12" s="1" customFormat="1" ht="6.95" customHeight="1">
      <c r="B79" s="60"/>
      <c r="C79" s="61"/>
      <c r="D79" s="61"/>
      <c r="E79" s="61"/>
      <c r="F79" s="61"/>
      <c r="G79" s="61"/>
      <c r="H79" s="61"/>
      <c r="I79" s="152"/>
      <c r="J79" s="61"/>
      <c r="K79" s="61"/>
      <c r="L79" s="62"/>
    </row>
    <row r="80" spans="2:12" s="1" customFormat="1" ht="36.950000000000003" customHeight="1">
      <c r="B80" s="42"/>
      <c r="C80" s="63" t="s">
        <v>119</v>
      </c>
      <c r="D80" s="64"/>
      <c r="E80" s="64"/>
      <c r="F80" s="64"/>
      <c r="G80" s="64"/>
      <c r="H80" s="64"/>
      <c r="I80" s="173"/>
      <c r="J80" s="64"/>
      <c r="K80" s="64"/>
      <c r="L80" s="62"/>
    </row>
    <row r="81" spans="2:63" s="1" customFormat="1" ht="6.95" customHeight="1">
      <c r="B81" s="42"/>
      <c r="C81" s="64"/>
      <c r="D81" s="64"/>
      <c r="E81" s="64"/>
      <c r="F81" s="64"/>
      <c r="G81" s="64"/>
      <c r="H81" s="64"/>
      <c r="I81" s="173"/>
      <c r="J81" s="64"/>
      <c r="K81" s="64"/>
      <c r="L81" s="62"/>
    </row>
    <row r="82" spans="2:63" s="1" customFormat="1" ht="14.45" customHeight="1">
      <c r="B82" s="42"/>
      <c r="C82" s="66" t="s">
        <v>18</v>
      </c>
      <c r="D82" s="64"/>
      <c r="E82" s="64"/>
      <c r="F82" s="64"/>
      <c r="G82" s="64"/>
      <c r="H82" s="64"/>
      <c r="I82" s="173"/>
      <c r="J82" s="64"/>
      <c r="K82" s="64"/>
      <c r="L82" s="62"/>
    </row>
    <row r="83" spans="2:63" s="1" customFormat="1" ht="16.5" customHeight="1">
      <c r="B83" s="42"/>
      <c r="C83" s="64"/>
      <c r="D83" s="64"/>
      <c r="E83" s="401" t="str">
        <f>E7</f>
        <v>Gymnázium a ZUŠ Šlapanice-výměna fasádních výplní otvorů</v>
      </c>
      <c r="F83" s="402"/>
      <c r="G83" s="402"/>
      <c r="H83" s="402"/>
      <c r="I83" s="173"/>
      <c r="J83" s="64"/>
      <c r="K83" s="64"/>
      <c r="L83" s="62"/>
    </row>
    <row r="84" spans="2:63">
      <c r="B84" s="29"/>
      <c r="C84" s="66" t="s">
        <v>96</v>
      </c>
      <c r="D84" s="174"/>
      <c r="E84" s="174"/>
      <c r="F84" s="174"/>
      <c r="G84" s="174"/>
      <c r="H84" s="174"/>
      <c r="J84" s="174"/>
      <c r="K84" s="174"/>
      <c r="L84" s="175"/>
    </row>
    <row r="85" spans="2:63" s="1" customFormat="1" ht="16.5" customHeight="1">
      <c r="B85" s="42"/>
      <c r="C85" s="64"/>
      <c r="D85" s="64"/>
      <c r="E85" s="401" t="s">
        <v>97</v>
      </c>
      <c r="F85" s="403"/>
      <c r="G85" s="403"/>
      <c r="H85" s="403"/>
      <c r="I85" s="173"/>
      <c r="J85" s="64"/>
      <c r="K85" s="64"/>
      <c r="L85" s="62"/>
    </row>
    <row r="86" spans="2:63" s="1" customFormat="1" ht="14.45" customHeight="1">
      <c r="B86" s="42"/>
      <c r="C86" s="66" t="s">
        <v>98</v>
      </c>
      <c r="D86" s="64"/>
      <c r="E86" s="64"/>
      <c r="F86" s="64"/>
      <c r="G86" s="64"/>
      <c r="H86" s="64"/>
      <c r="I86" s="173"/>
      <c r="J86" s="64"/>
      <c r="K86" s="64"/>
      <c r="L86" s="62"/>
    </row>
    <row r="87" spans="2:63" s="1" customFormat="1" ht="17.25" customHeight="1">
      <c r="B87" s="42"/>
      <c r="C87" s="64"/>
      <c r="D87" s="64"/>
      <c r="E87" s="372" t="str">
        <f>E11</f>
        <v>2018/015-01-1 - D.1.1-Architektonické a stavebně-technické řešení</v>
      </c>
      <c r="F87" s="403"/>
      <c r="G87" s="403"/>
      <c r="H87" s="403"/>
      <c r="I87" s="173"/>
      <c r="J87" s="64"/>
      <c r="K87" s="64"/>
      <c r="L87" s="62"/>
    </row>
    <row r="88" spans="2:63" s="1" customFormat="1" ht="6.95" customHeight="1">
      <c r="B88" s="42"/>
      <c r="C88" s="64"/>
      <c r="D88" s="64"/>
      <c r="E88" s="64"/>
      <c r="F88" s="64"/>
      <c r="G88" s="64"/>
      <c r="H88" s="64"/>
      <c r="I88" s="173"/>
      <c r="J88" s="64"/>
      <c r="K88" s="64"/>
      <c r="L88" s="62"/>
    </row>
    <row r="89" spans="2:63" s="1" customFormat="1" ht="18" customHeight="1">
      <c r="B89" s="42"/>
      <c r="C89" s="66" t="s">
        <v>24</v>
      </c>
      <c r="D89" s="64"/>
      <c r="E89" s="64"/>
      <c r="F89" s="176" t="str">
        <f>F14</f>
        <v xml:space="preserve"> </v>
      </c>
      <c r="G89" s="64"/>
      <c r="H89" s="64"/>
      <c r="I89" s="177" t="s">
        <v>26</v>
      </c>
      <c r="J89" s="74" t="str">
        <f>IF(J14="","",J14)</f>
        <v>17. 5. 2018</v>
      </c>
      <c r="K89" s="64"/>
      <c r="L89" s="62"/>
    </row>
    <row r="90" spans="2:63" s="1" customFormat="1" ht="6.95" customHeight="1">
      <c r="B90" s="42"/>
      <c r="C90" s="64"/>
      <c r="D90" s="64"/>
      <c r="E90" s="64"/>
      <c r="F90" s="64"/>
      <c r="G90" s="64"/>
      <c r="H90" s="64"/>
      <c r="I90" s="173"/>
      <c r="J90" s="64"/>
      <c r="K90" s="64"/>
      <c r="L90" s="62"/>
    </row>
    <row r="91" spans="2:63" s="1" customFormat="1">
      <c r="B91" s="42"/>
      <c r="C91" s="66" t="s">
        <v>28</v>
      </c>
      <c r="D91" s="64"/>
      <c r="E91" s="64"/>
      <c r="F91" s="176" t="str">
        <f>E17</f>
        <v>Jihomoravský kraj</v>
      </c>
      <c r="G91" s="64"/>
      <c r="H91" s="64"/>
      <c r="I91" s="177" t="s">
        <v>34</v>
      </c>
      <c r="J91" s="176" t="str">
        <f>E23</f>
        <v>Ing.K.Typlt</v>
      </c>
      <c r="K91" s="64"/>
      <c r="L91" s="62"/>
    </row>
    <row r="92" spans="2:63" s="1" customFormat="1" ht="14.45" customHeight="1">
      <c r="B92" s="42"/>
      <c r="C92" s="66" t="s">
        <v>32</v>
      </c>
      <c r="D92" s="64"/>
      <c r="E92" s="64"/>
      <c r="F92" s="176" t="str">
        <f>IF(E20="","",E20)</f>
        <v/>
      </c>
      <c r="G92" s="64"/>
      <c r="H92" s="64"/>
      <c r="I92" s="173"/>
      <c r="J92" s="64"/>
      <c r="K92" s="64"/>
      <c r="L92" s="62"/>
    </row>
    <row r="93" spans="2:63" s="1" customFormat="1" ht="10.35" customHeight="1">
      <c r="B93" s="42"/>
      <c r="C93" s="64"/>
      <c r="D93" s="64"/>
      <c r="E93" s="64"/>
      <c r="F93" s="64"/>
      <c r="G93" s="64"/>
      <c r="H93" s="64"/>
      <c r="I93" s="173"/>
      <c r="J93" s="64"/>
      <c r="K93" s="64"/>
      <c r="L93" s="62"/>
    </row>
    <row r="94" spans="2:63" s="10" customFormat="1" ht="29.25" customHeight="1">
      <c r="B94" s="178"/>
      <c r="C94" s="179" t="s">
        <v>120</v>
      </c>
      <c r="D94" s="180" t="s">
        <v>58</v>
      </c>
      <c r="E94" s="180" t="s">
        <v>54</v>
      </c>
      <c r="F94" s="180" t="s">
        <v>121</v>
      </c>
      <c r="G94" s="180" t="s">
        <v>122</v>
      </c>
      <c r="H94" s="180" t="s">
        <v>123</v>
      </c>
      <c r="I94" s="181" t="s">
        <v>124</v>
      </c>
      <c r="J94" s="180" t="s">
        <v>103</v>
      </c>
      <c r="K94" s="182" t="s">
        <v>125</v>
      </c>
      <c r="L94" s="183"/>
      <c r="M94" s="82" t="s">
        <v>126</v>
      </c>
      <c r="N94" s="83" t="s">
        <v>43</v>
      </c>
      <c r="O94" s="83" t="s">
        <v>127</v>
      </c>
      <c r="P94" s="83" t="s">
        <v>128</v>
      </c>
      <c r="Q94" s="83" t="s">
        <v>129</v>
      </c>
      <c r="R94" s="83" t="s">
        <v>130</v>
      </c>
      <c r="S94" s="83" t="s">
        <v>131</v>
      </c>
      <c r="T94" s="84" t="s">
        <v>132</v>
      </c>
    </row>
    <row r="95" spans="2:63" s="1" customFormat="1" ht="29.25" customHeight="1">
      <c r="B95" s="42"/>
      <c r="C95" s="88" t="s">
        <v>104</v>
      </c>
      <c r="D95" s="64"/>
      <c r="E95" s="64"/>
      <c r="F95" s="64"/>
      <c r="G95" s="64"/>
      <c r="H95" s="64"/>
      <c r="I95" s="173"/>
      <c r="J95" s="184">
        <f>BK95</f>
        <v>0</v>
      </c>
      <c r="K95" s="64"/>
      <c r="L95" s="62"/>
      <c r="M95" s="85"/>
      <c r="N95" s="86"/>
      <c r="O95" s="86"/>
      <c r="P95" s="185">
        <f>P96+P357</f>
        <v>0</v>
      </c>
      <c r="Q95" s="86"/>
      <c r="R95" s="185">
        <f>R96+R357</f>
        <v>16.85231813</v>
      </c>
      <c r="S95" s="86"/>
      <c r="T95" s="186">
        <f>T96+T357</f>
        <v>23.380699799999999</v>
      </c>
      <c r="AT95" s="25" t="s">
        <v>72</v>
      </c>
      <c r="AU95" s="25" t="s">
        <v>105</v>
      </c>
      <c r="BK95" s="187">
        <f>BK96+BK357</f>
        <v>0</v>
      </c>
    </row>
    <row r="96" spans="2:63" s="11" customFormat="1" ht="37.35" customHeight="1">
      <c r="B96" s="188"/>
      <c r="C96" s="189"/>
      <c r="D96" s="190" t="s">
        <v>72</v>
      </c>
      <c r="E96" s="191" t="s">
        <v>133</v>
      </c>
      <c r="F96" s="191" t="s">
        <v>134</v>
      </c>
      <c r="G96" s="189"/>
      <c r="H96" s="189"/>
      <c r="I96" s="192"/>
      <c r="J96" s="193">
        <f>BK96</f>
        <v>0</v>
      </c>
      <c r="K96" s="189"/>
      <c r="L96" s="194"/>
      <c r="M96" s="195"/>
      <c r="N96" s="196"/>
      <c r="O96" s="196"/>
      <c r="P96" s="197">
        <f>P97+P247+P342+P354</f>
        <v>0</v>
      </c>
      <c r="Q96" s="196"/>
      <c r="R96" s="197">
        <f>R97+R247+R342+R354</f>
        <v>15.090828889999999</v>
      </c>
      <c r="S96" s="196"/>
      <c r="T96" s="198">
        <f>T97+T247+T342+T354</f>
        <v>22.257709999999999</v>
      </c>
      <c r="AR96" s="199" t="s">
        <v>79</v>
      </c>
      <c r="AT96" s="200" t="s">
        <v>72</v>
      </c>
      <c r="AU96" s="200" t="s">
        <v>73</v>
      </c>
      <c r="AY96" s="199" t="s">
        <v>135</v>
      </c>
      <c r="BK96" s="201">
        <f>BK97+BK247+BK342+BK354</f>
        <v>0</v>
      </c>
    </row>
    <row r="97" spans="2:65" s="11" customFormat="1" ht="19.899999999999999" customHeight="1">
      <c r="B97" s="188"/>
      <c r="C97" s="189"/>
      <c r="D97" s="190" t="s">
        <v>72</v>
      </c>
      <c r="E97" s="202" t="s">
        <v>136</v>
      </c>
      <c r="F97" s="202" t="s">
        <v>137</v>
      </c>
      <c r="G97" s="189"/>
      <c r="H97" s="189"/>
      <c r="I97" s="192"/>
      <c r="J97" s="203">
        <f>BK97</f>
        <v>0</v>
      </c>
      <c r="K97" s="189"/>
      <c r="L97" s="194"/>
      <c r="M97" s="195"/>
      <c r="N97" s="196"/>
      <c r="O97" s="196"/>
      <c r="P97" s="197">
        <f>SUM(P98:P246)</f>
        <v>0</v>
      </c>
      <c r="Q97" s="196"/>
      <c r="R97" s="197">
        <f>SUM(R98:R246)</f>
        <v>15.051418889999999</v>
      </c>
      <c r="S97" s="196"/>
      <c r="T97" s="198">
        <f>SUM(T98:T246)</f>
        <v>0</v>
      </c>
      <c r="AR97" s="199" t="s">
        <v>79</v>
      </c>
      <c r="AT97" s="200" t="s">
        <v>72</v>
      </c>
      <c r="AU97" s="200" t="s">
        <v>79</v>
      </c>
      <c r="AY97" s="199" t="s">
        <v>135</v>
      </c>
      <c r="BK97" s="201">
        <f>SUM(BK98:BK246)</f>
        <v>0</v>
      </c>
    </row>
    <row r="98" spans="2:65" s="1" customFormat="1" ht="25.5" customHeight="1">
      <c r="B98" s="42"/>
      <c r="C98" s="204" t="s">
        <v>79</v>
      </c>
      <c r="D98" s="204" t="s">
        <v>138</v>
      </c>
      <c r="E98" s="205" t="s">
        <v>139</v>
      </c>
      <c r="F98" s="206" t="s">
        <v>140</v>
      </c>
      <c r="G98" s="207" t="s">
        <v>141</v>
      </c>
      <c r="H98" s="208">
        <v>66.58</v>
      </c>
      <c r="I98" s="209"/>
      <c r="J98" s="210">
        <f>ROUND(I98*H98,2)</f>
        <v>0</v>
      </c>
      <c r="K98" s="206" t="s">
        <v>142</v>
      </c>
      <c r="L98" s="62"/>
      <c r="M98" s="211" t="s">
        <v>23</v>
      </c>
      <c r="N98" s="212" t="s">
        <v>44</v>
      </c>
      <c r="O98" s="43"/>
      <c r="P98" s="213">
        <f>O98*H98</f>
        <v>0</v>
      </c>
      <c r="Q98" s="213">
        <v>2.5999999999999998E-4</v>
      </c>
      <c r="R98" s="213">
        <f>Q98*H98</f>
        <v>1.7310799999999998E-2</v>
      </c>
      <c r="S98" s="213">
        <v>0</v>
      </c>
      <c r="T98" s="214">
        <f>S98*H98</f>
        <v>0</v>
      </c>
      <c r="AR98" s="25" t="s">
        <v>143</v>
      </c>
      <c r="AT98" s="25" t="s">
        <v>138</v>
      </c>
      <c r="AU98" s="25" t="s">
        <v>81</v>
      </c>
      <c r="AY98" s="25" t="s">
        <v>135</v>
      </c>
      <c r="BE98" s="215">
        <f>IF(N98="základní",J98,0)</f>
        <v>0</v>
      </c>
      <c r="BF98" s="215">
        <f>IF(N98="snížená",J98,0)</f>
        <v>0</v>
      </c>
      <c r="BG98" s="215">
        <f>IF(N98="zákl. přenesená",J98,0)</f>
        <v>0</v>
      </c>
      <c r="BH98" s="215">
        <f>IF(N98="sníž. přenesená",J98,0)</f>
        <v>0</v>
      </c>
      <c r="BI98" s="215">
        <f>IF(N98="nulová",J98,0)</f>
        <v>0</v>
      </c>
      <c r="BJ98" s="25" t="s">
        <v>79</v>
      </c>
      <c r="BK98" s="215">
        <f>ROUND(I98*H98,2)</f>
        <v>0</v>
      </c>
      <c r="BL98" s="25" t="s">
        <v>143</v>
      </c>
      <c r="BM98" s="25" t="s">
        <v>144</v>
      </c>
    </row>
    <row r="99" spans="2:65" s="12" customFormat="1" ht="13.5">
      <c r="B99" s="216"/>
      <c r="C99" s="217"/>
      <c r="D99" s="218" t="s">
        <v>145</v>
      </c>
      <c r="E99" s="219" t="s">
        <v>23</v>
      </c>
      <c r="F99" s="220" t="s">
        <v>146</v>
      </c>
      <c r="G99" s="217"/>
      <c r="H99" s="221">
        <v>66.58</v>
      </c>
      <c r="I99" s="222"/>
      <c r="J99" s="217"/>
      <c r="K99" s="217"/>
      <c r="L99" s="223"/>
      <c r="M99" s="224"/>
      <c r="N99" s="225"/>
      <c r="O99" s="225"/>
      <c r="P99" s="225"/>
      <c r="Q99" s="225"/>
      <c r="R99" s="225"/>
      <c r="S99" s="225"/>
      <c r="T99" s="226"/>
      <c r="AT99" s="227" t="s">
        <v>145</v>
      </c>
      <c r="AU99" s="227" t="s">
        <v>81</v>
      </c>
      <c r="AV99" s="12" t="s">
        <v>81</v>
      </c>
      <c r="AW99" s="12" t="s">
        <v>36</v>
      </c>
      <c r="AX99" s="12" t="s">
        <v>79</v>
      </c>
      <c r="AY99" s="227" t="s">
        <v>135</v>
      </c>
    </row>
    <row r="100" spans="2:65" s="1" customFormat="1" ht="25.5" customHeight="1">
      <c r="B100" s="42"/>
      <c r="C100" s="204" t="s">
        <v>81</v>
      </c>
      <c r="D100" s="204" t="s">
        <v>138</v>
      </c>
      <c r="E100" s="205" t="s">
        <v>147</v>
      </c>
      <c r="F100" s="206" t="s">
        <v>148</v>
      </c>
      <c r="G100" s="207" t="s">
        <v>141</v>
      </c>
      <c r="H100" s="208">
        <v>76.566999999999993</v>
      </c>
      <c r="I100" s="209"/>
      <c r="J100" s="210">
        <f>ROUND(I100*H100,2)</f>
        <v>0</v>
      </c>
      <c r="K100" s="206" t="s">
        <v>142</v>
      </c>
      <c r="L100" s="62"/>
      <c r="M100" s="211" t="s">
        <v>23</v>
      </c>
      <c r="N100" s="212" t="s">
        <v>44</v>
      </c>
      <c r="O100" s="43"/>
      <c r="P100" s="213">
        <f>O100*H100</f>
        <v>0</v>
      </c>
      <c r="Q100" s="213">
        <v>5.8E-4</v>
      </c>
      <c r="R100" s="213">
        <f>Q100*H100</f>
        <v>4.4408859999999994E-2</v>
      </c>
      <c r="S100" s="213">
        <v>0</v>
      </c>
      <c r="T100" s="214">
        <f>S100*H100</f>
        <v>0</v>
      </c>
      <c r="AR100" s="25" t="s">
        <v>143</v>
      </c>
      <c r="AT100" s="25" t="s">
        <v>138</v>
      </c>
      <c r="AU100" s="25" t="s">
        <v>81</v>
      </c>
      <c r="AY100" s="25" t="s">
        <v>135</v>
      </c>
      <c r="BE100" s="215">
        <f>IF(N100="základní",J100,0)</f>
        <v>0</v>
      </c>
      <c r="BF100" s="215">
        <f>IF(N100="snížená",J100,0)</f>
        <v>0</v>
      </c>
      <c r="BG100" s="215">
        <f>IF(N100="zákl. přenesená",J100,0)</f>
        <v>0</v>
      </c>
      <c r="BH100" s="215">
        <f>IF(N100="sníž. přenesená",J100,0)</f>
        <v>0</v>
      </c>
      <c r="BI100" s="215">
        <f>IF(N100="nulová",J100,0)</f>
        <v>0</v>
      </c>
      <c r="BJ100" s="25" t="s">
        <v>79</v>
      </c>
      <c r="BK100" s="215">
        <f>ROUND(I100*H100,2)</f>
        <v>0</v>
      </c>
      <c r="BL100" s="25" t="s">
        <v>143</v>
      </c>
      <c r="BM100" s="25" t="s">
        <v>149</v>
      </c>
    </row>
    <row r="101" spans="2:65" s="1" customFormat="1" ht="27">
      <c r="B101" s="42"/>
      <c r="C101" s="64"/>
      <c r="D101" s="218" t="s">
        <v>150</v>
      </c>
      <c r="E101" s="64"/>
      <c r="F101" s="228" t="s">
        <v>151</v>
      </c>
      <c r="G101" s="64"/>
      <c r="H101" s="64"/>
      <c r="I101" s="173"/>
      <c r="J101" s="64"/>
      <c r="K101" s="64"/>
      <c r="L101" s="62"/>
      <c r="M101" s="229"/>
      <c r="N101" s="43"/>
      <c r="O101" s="43"/>
      <c r="P101" s="43"/>
      <c r="Q101" s="43"/>
      <c r="R101" s="43"/>
      <c r="S101" s="43"/>
      <c r="T101" s="79"/>
      <c r="AT101" s="25" t="s">
        <v>150</v>
      </c>
      <c r="AU101" s="25" t="s">
        <v>81</v>
      </c>
    </row>
    <row r="102" spans="2:65" s="12" customFormat="1" ht="13.5">
      <c r="B102" s="216"/>
      <c r="C102" s="217"/>
      <c r="D102" s="218" t="s">
        <v>145</v>
      </c>
      <c r="E102" s="219" t="s">
        <v>23</v>
      </c>
      <c r="F102" s="220" t="s">
        <v>152</v>
      </c>
      <c r="G102" s="217"/>
      <c r="H102" s="221">
        <v>76.566999999999993</v>
      </c>
      <c r="I102" s="222"/>
      <c r="J102" s="217"/>
      <c r="K102" s="217"/>
      <c r="L102" s="223"/>
      <c r="M102" s="224"/>
      <c r="N102" s="225"/>
      <c r="O102" s="225"/>
      <c r="P102" s="225"/>
      <c r="Q102" s="225"/>
      <c r="R102" s="225"/>
      <c r="S102" s="225"/>
      <c r="T102" s="226"/>
      <c r="AT102" s="227" t="s">
        <v>145</v>
      </c>
      <c r="AU102" s="227" t="s">
        <v>81</v>
      </c>
      <c r="AV102" s="12" t="s">
        <v>81</v>
      </c>
      <c r="AW102" s="12" t="s">
        <v>36</v>
      </c>
      <c r="AX102" s="12" t="s">
        <v>79</v>
      </c>
      <c r="AY102" s="227" t="s">
        <v>135</v>
      </c>
    </row>
    <row r="103" spans="2:65" s="1" customFormat="1" ht="25.5" customHeight="1">
      <c r="B103" s="42"/>
      <c r="C103" s="204" t="s">
        <v>153</v>
      </c>
      <c r="D103" s="204" t="s">
        <v>138</v>
      </c>
      <c r="E103" s="205" t="s">
        <v>154</v>
      </c>
      <c r="F103" s="206" t="s">
        <v>155</v>
      </c>
      <c r="G103" s="207" t="s">
        <v>141</v>
      </c>
      <c r="H103" s="208">
        <v>225.62799999999999</v>
      </c>
      <c r="I103" s="209"/>
      <c r="J103" s="210">
        <f>ROUND(I103*H103,2)</f>
        <v>0</v>
      </c>
      <c r="K103" s="206" t="s">
        <v>142</v>
      </c>
      <c r="L103" s="62"/>
      <c r="M103" s="211" t="s">
        <v>23</v>
      </c>
      <c r="N103" s="212" t="s">
        <v>44</v>
      </c>
      <c r="O103" s="43"/>
      <c r="P103" s="213">
        <f>O103*H103</f>
        <v>0</v>
      </c>
      <c r="Q103" s="213">
        <v>2.5999999999999998E-4</v>
      </c>
      <c r="R103" s="213">
        <f>Q103*H103</f>
        <v>5.8663279999999991E-2</v>
      </c>
      <c r="S103" s="213">
        <v>0</v>
      </c>
      <c r="T103" s="214">
        <f>S103*H103</f>
        <v>0</v>
      </c>
      <c r="AR103" s="25" t="s">
        <v>143</v>
      </c>
      <c r="AT103" s="25" t="s">
        <v>138</v>
      </c>
      <c r="AU103" s="25" t="s">
        <v>81</v>
      </c>
      <c r="AY103" s="25" t="s">
        <v>135</v>
      </c>
      <c r="BE103" s="215">
        <f>IF(N103="základní",J103,0)</f>
        <v>0</v>
      </c>
      <c r="BF103" s="215">
        <f>IF(N103="snížená",J103,0)</f>
        <v>0</v>
      </c>
      <c r="BG103" s="215">
        <f>IF(N103="zákl. přenesená",J103,0)</f>
        <v>0</v>
      </c>
      <c r="BH103" s="215">
        <f>IF(N103="sníž. přenesená",J103,0)</f>
        <v>0</v>
      </c>
      <c r="BI103" s="215">
        <f>IF(N103="nulová",J103,0)</f>
        <v>0</v>
      </c>
      <c r="BJ103" s="25" t="s">
        <v>79</v>
      </c>
      <c r="BK103" s="215">
        <f>ROUND(I103*H103,2)</f>
        <v>0</v>
      </c>
      <c r="BL103" s="25" t="s">
        <v>143</v>
      </c>
      <c r="BM103" s="25" t="s">
        <v>156</v>
      </c>
    </row>
    <row r="104" spans="2:65" s="12" customFormat="1" ht="13.5">
      <c r="B104" s="216"/>
      <c r="C104" s="217"/>
      <c r="D104" s="218" t="s">
        <v>145</v>
      </c>
      <c r="E104" s="219" t="s">
        <v>23</v>
      </c>
      <c r="F104" s="220" t="s">
        <v>157</v>
      </c>
      <c r="G104" s="217"/>
      <c r="H104" s="221">
        <v>218.608</v>
      </c>
      <c r="I104" s="222"/>
      <c r="J104" s="217"/>
      <c r="K104" s="217"/>
      <c r="L104" s="223"/>
      <c r="M104" s="224"/>
      <c r="N104" s="225"/>
      <c r="O104" s="225"/>
      <c r="P104" s="225"/>
      <c r="Q104" s="225"/>
      <c r="R104" s="225"/>
      <c r="S104" s="225"/>
      <c r="T104" s="226"/>
      <c r="AT104" s="227" t="s">
        <v>145</v>
      </c>
      <c r="AU104" s="227" t="s">
        <v>81</v>
      </c>
      <c r="AV104" s="12" t="s">
        <v>81</v>
      </c>
      <c r="AW104" s="12" t="s">
        <v>36</v>
      </c>
      <c r="AX104" s="12" t="s">
        <v>73</v>
      </c>
      <c r="AY104" s="227" t="s">
        <v>135</v>
      </c>
    </row>
    <row r="105" spans="2:65" s="12" customFormat="1" ht="13.5">
      <c r="B105" s="216"/>
      <c r="C105" s="217"/>
      <c r="D105" s="218" t="s">
        <v>145</v>
      </c>
      <c r="E105" s="219" t="s">
        <v>23</v>
      </c>
      <c r="F105" s="220" t="s">
        <v>158</v>
      </c>
      <c r="G105" s="217"/>
      <c r="H105" s="221">
        <v>7.02</v>
      </c>
      <c r="I105" s="222"/>
      <c r="J105" s="217"/>
      <c r="K105" s="217"/>
      <c r="L105" s="223"/>
      <c r="M105" s="224"/>
      <c r="N105" s="225"/>
      <c r="O105" s="225"/>
      <c r="P105" s="225"/>
      <c r="Q105" s="225"/>
      <c r="R105" s="225"/>
      <c r="S105" s="225"/>
      <c r="T105" s="226"/>
      <c r="AT105" s="227" t="s">
        <v>145</v>
      </c>
      <c r="AU105" s="227" t="s">
        <v>81</v>
      </c>
      <c r="AV105" s="12" t="s">
        <v>81</v>
      </c>
      <c r="AW105" s="12" t="s">
        <v>36</v>
      </c>
      <c r="AX105" s="12" t="s">
        <v>73</v>
      </c>
      <c r="AY105" s="227" t="s">
        <v>135</v>
      </c>
    </row>
    <row r="106" spans="2:65" s="13" customFormat="1" ht="13.5">
      <c r="B106" s="230"/>
      <c r="C106" s="231"/>
      <c r="D106" s="218" t="s">
        <v>145</v>
      </c>
      <c r="E106" s="232" t="s">
        <v>23</v>
      </c>
      <c r="F106" s="233" t="s">
        <v>159</v>
      </c>
      <c r="G106" s="231"/>
      <c r="H106" s="234">
        <v>225.62799999999999</v>
      </c>
      <c r="I106" s="235"/>
      <c r="J106" s="231"/>
      <c r="K106" s="231"/>
      <c r="L106" s="236"/>
      <c r="M106" s="237"/>
      <c r="N106" s="238"/>
      <c r="O106" s="238"/>
      <c r="P106" s="238"/>
      <c r="Q106" s="238"/>
      <c r="R106" s="238"/>
      <c r="S106" s="238"/>
      <c r="T106" s="239"/>
      <c r="AT106" s="240" t="s">
        <v>145</v>
      </c>
      <c r="AU106" s="240" t="s">
        <v>81</v>
      </c>
      <c r="AV106" s="13" t="s">
        <v>153</v>
      </c>
      <c r="AW106" s="13" t="s">
        <v>36</v>
      </c>
      <c r="AX106" s="13" t="s">
        <v>79</v>
      </c>
      <c r="AY106" s="240" t="s">
        <v>135</v>
      </c>
    </row>
    <row r="107" spans="2:65" s="1" customFormat="1" ht="25.5" customHeight="1">
      <c r="B107" s="42"/>
      <c r="C107" s="204" t="s">
        <v>143</v>
      </c>
      <c r="D107" s="204" t="s">
        <v>138</v>
      </c>
      <c r="E107" s="205" t="s">
        <v>160</v>
      </c>
      <c r="F107" s="206" t="s">
        <v>161</v>
      </c>
      <c r="G107" s="207" t="s">
        <v>141</v>
      </c>
      <c r="H107" s="208">
        <v>259.47199999999998</v>
      </c>
      <c r="I107" s="209"/>
      <c r="J107" s="210">
        <f>ROUND(I107*H107,2)</f>
        <v>0</v>
      </c>
      <c r="K107" s="206" t="s">
        <v>142</v>
      </c>
      <c r="L107" s="62"/>
      <c r="M107" s="211" t="s">
        <v>23</v>
      </c>
      <c r="N107" s="212" t="s">
        <v>44</v>
      </c>
      <c r="O107" s="43"/>
      <c r="P107" s="213">
        <f>O107*H107</f>
        <v>0</v>
      </c>
      <c r="Q107" s="213">
        <v>2.7999999999999998E-4</v>
      </c>
      <c r="R107" s="213">
        <f>Q107*H107</f>
        <v>7.2652159999999993E-2</v>
      </c>
      <c r="S107" s="213">
        <v>0</v>
      </c>
      <c r="T107" s="214">
        <f>S107*H107</f>
        <v>0</v>
      </c>
      <c r="AR107" s="25" t="s">
        <v>143</v>
      </c>
      <c r="AT107" s="25" t="s">
        <v>138</v>
      </c>
      <c r="AU107" s="25" t="s">
        <v>81</v>
      </c>
      <c r="AY107" s="25" t="s">
        <v>135</v>
      </c>
      <c r="BE107" s="215">
        <f>IF(N107="základní",J107,0)</f>
        <v>0</v>
      </c>
      <c r="BF107" s="215">
        <f>IF(N107="snížená",J107,0)</f>
        <v>0</v>
      </c>
      <c r="BG107" s="215">
        <f>IF(N107="zákl. přenesená",J107,0)</f>
        <v>0</v>
      </c>
      <c r="BH107" s="215">
        <f>IF(N107="sníž. přenesená",J107,0)</f>
        <v>0</v>
      </c>
      <c r="BI107" s="215">
        <f>IF(N107="nulová",J107,0)</f>
        <v>0</v>
      </c>
      <c r="BJ107" s="25" t="s">
        <v>79</v>
      </c>
      <c r="BK107" s="215">
        <f>ROUND(I107*H107,2)</f>
        <v>0</v>
      </c>
      <c r="BL107" s="25" t="s">
        <v>143</v>
      </c>
      <c r="BM107" s="25" t="s">
        <v>162</v>
      </c>
    </row>
    <row r="108" spans="2:65" s="1" customFormat="1" ht="27">
      <c r="B108" s="42"/>
      <c r="C108" s="64"/>
      <c r="D108" s="218" t="s">
        <v>150</v>
      </c>
      <c r="E108" s="64"/>
      <c r="F108" s="228" t="s">
        <v>151</v>
      </c>
      <c r="G108" s="64"/>
      <c r="H108" s="64"/>
      <c r="I108" s="173"/>
      <c r="J108" s="64"/>
      <c r="K108" s="64"/>
      <c r="L108" s="62"/>
      <c r="M108" s="229"/>
      <c r="N108" s="43"/>
      <c r="O108" s="43"/>
      <c r="P108" s="43"/>
      <c r="Q108" s="43"/>
      <c r="R108" s="43"/>
      <c r="S108" s="43"/>
      <c r="T108" s="79"/>
      <c r="AT108" s="25" t="s">
        <v>150</v>
      </c>
      <c r="AU108" s="25" t="s">
        <v>81</v>
      </c>
    </row>
    <row r="109" spans="2:65" s="12" customFormat="1" ht="13.5">
      <c r="B109" s="216"/>
      <c r="C109" s="217"/>
      <c r="D109" s="218" t="s">
        <v>145</v>
      </c>
      <c r="E109" s="219" t="s">
        <v>23</v>
      </c>
      <c r="F109" s="220" t="s">
        <v>163</v>
      </c>
      <c r="G109" s="217"/>
      <c r="H109" s="221">
        <v>251.399</v>
      </c>
      <c r="I109" s="222"/>
      <c r="J109" s="217"/>
      <c r="K109" s="217"/>
      <c r="L109" s="223"/>
      <c r="M109" s="224"/>
      <c r="N109" s="225"/>
      <c r="O109" s="225"/>
      <c r="P109" s="225"/>
      <c r="Q109" s="225"/>
      <c r="R109" s="225"/>
      <c r="S109" s="225"/>
      <c r="T109" s="226"/>
      <c r="AT109" s="227" t="s">
        <v>145</v>
      </c>
      <c r="AU109" s="227" t="s">
        <v>81</v>
      </c>
      <c r="AV109" s="12" t="s">
        <v>81</v>
      </c>
      <c r="AW109" s="12" t="s">
        <v>36</v>
      </c>
      <c r="AX109" s="12" t="s">
        <v>73</v>
      </c>
      <c r="AY109" s="227" t="s">
        <v>135</v>
      </c>
    </row>
    <row r="110" spans="2:65" s="12" customFormat="1" ht="13.5">
      <c r="B110" s="216"/>
      <c r="C110" s="217"/>
      <c r="D110" s="218" t="s">
        <v>145</v>
      </c>
      <c r="E110" s="219" t="s">
        <v>23</v>
      </c>
      <c r="F110" s="220" t="s">
        <v>164</v>
      </c>
      <c r="G110" s="217"/>
      <c r="H110" s="221">
        <v>8.0730000000000004</v>
      </c>
      <c r="I110" s="222"/>
      <c r="J110" s="217"/>
      <c r="K110" s="217"/>
      <c r="L110" s="223"/>
      <c r="M110" s="224"/>
      <c r="N110" s="225"/>
      <c r="O110" s="225"/>
      <c r="P110" s="225"/>
      <c r="Q110" s="225"/>
      <c r="R110" s="225"/>
      <c r="S110" s="225"/>
      <c r="T110" s="226"/>
      <c r="AT110" s="227" t="s">
        <v>145</v>
      </c>
      <c r="AU110" s="227" t="s">
        <v>81</v>
      </c>
      <c r="AV110" s="12" t="s">
        <v>81</v>
      </c>
      <c r="AW110" s="12" t="s">
        <v>36</v>
      </c>
      <c r="AX110" s="12" t="s">
        <v>73</v>
      </c>
      <c r="AY110" s="227" t="s">
        <v>135</v>
      </c>
    </row>
    <row r="111" spans="2:65" s="13" customFormat="1" ht="13.5">
      <c r="B111" s="230"/>
      <c r="C111" s="231"/>
      <c r="D111" s="218" t="s">
        <v>145</v>
      </c>
      <c r="E111" s="232" t="s">
        <v>23</v>
      </c>
      <c r="F111" s="233" t="s">
        <v>159</v>
      </c>
      <c r="G111" s="231"/>
      <c r="H111" s="234">
        <v>259.47199999999998</v>
      </c>
      <c r="I111" s="235"/>
      <c r="J111" s="231"/>
      <c r="K111" s="231"/>
      <c r="L111" s="236"/>
      <c r="M111" s="237"/>
      <c r="N111" s="238"/>
      <c r="O111" s="238"/>
      <c r="P111" s="238"/>
      <c r="Q111" s="238"/>
      <c r="R111" s="238"/>
      <c r="S111" s="238"/>
      <c r="T111" s="239"/>
      <c r="AT111" s="240" t="s">
        <v>145</v>
      </c>
      <c r="AU111" s="240" t="s">
        <v>81</v>
      </c>
      <c r="AV111" s="13" t="s">
        <v>153</v>
      </c>
      <c r="AW111" s="13" t="s">
        <v>36</v>
      </c>
      <c r="AX111" s="13" t="s">
        <v>79</v>
      </c>
      <c r="AY111" s="240" t="s">
        <v>135</v>
      </c>
    </row>
    <row r="112" spans="2:65" s="1" customFormat="1" ht="16.5" customHeight="1">
      <c r="B112" s="42"/>
      <c r="C112" s="204" t="s">
        <v>165</v>
      </c>
      <c r="D112" s="204" t="s">
        <v>138</v>
      </c>
      <c r="E112" s="205" t="s">
        <v>166</v>
      </c>
      <c r="F112" s="206" t="s">
        <v>167</v>
      </c>
      <c r="G112" s="207" t="s">
        <v>141</v>
      </c>
      <c r="H112" s="208">
        <v>7.02</v>
      </c>
      <c r="I112" s="209"/>
      <c r="J112" s="210">
        <f>ROUND(I112*H112,2)</f>
        <v>0</v>
      </c>
      <c r="K112" s="206" t="s">
        <v>142</v>
      </c>
      <c r="L112" s="62"/>
      <c r="M112" s="211" t="s">
        <v>23</v>
      </c>
      <c r="N112" s="212" t="s">
        <v>44</v>
      </c>
      <c r="O112" s="43"/>
      <c r="P112" s="213">
        <f>O112*H112</f>
        <v>0</v>
      </c>
      <c r="Q112" s="213">
        <v>3.0450000000000001E-2</v>
      </c>
      <c r="R112" s="213">
        <f>Q112*H112</f>
        <v>0.213759</v>
      </c>
      <c r="S112" s="213">
        <v>0</v>
      </c>
      <c r="T112" s="214">
        <f>S112*H112</f>
        <v>0</v>
      </c>
      <c r="AR112" s="25" t="s">
        <v>143</v>
      </c>
      <c r="AT112" s="25" t="s">
        <v>138</v>
      </c>
      <c r="AU112" s="25" t="s">
        <v>81</v>
      </c>
      <c r="AY112" s="25" t="s">
        <v>135</v>
      </c>
      <c r="BE112" s="215">
        <f>IF(N112="základní",J112,0)</f>
        <v>0</v>
      </c>
      <c r="BF112" s="215">
        <f>IF(N112="snížená",J112,0)</f>
        <v>0</v>
      </c>
      <c r="BG112" s="215">
        <f>IF(N112="zákl. přenesená",J112,0)</f>
        <v>0</v>
      </c>
      <c r="BH112" s="215">
        <f>IF(N112="sníž. přenesená",J112,0)</f>
        <v>0</v>
      </c>
      <c r="BI112" s="215">
        <f>IF(N112="nulová",J112,0)</f>
        <v>0</v>
      </c>
      <c r="BJ112" s="25" t="s">
        <v>79</v>
      </c>
      <c r="BK112" s="215">
        <f>ROUND(I112*H112,2)</f>
        <v>0</v>
      </c>
      <c r="BL112" s="25" t="s">
        <v>143</v>
      </c>
      <c r="BM112" s="25" t="s">
        <v>168</v>
      </c>
    </row>
    <row r="113" spans="2:65" s="1" customFormat="1" ht="40.5">
      <c r="B113" s="42"/>
      <c r="C113" s="64"/>
      <c r="D113" s="218" t="s">
        <v>150</v>
      </c>
      <c r="E113" s="64"/>
      <c r="F113" s="228" t="s">
        <v>169</v>
      </c>
      <c r="G113" s="64"/>
      <c r="H113" s="64"/>
      <c r="I113" s="173"/>
      <c r="J113" s="64"/>
      <c r="K113" s="64"/>
      <c r="L113" s="62"/>
      <c r="M113" s="229"/>
      <c r="N113" s="43"/>
      <c r="O113" s="43"/>
      <c r="P113" s="43"/>
      <c r="Q113" s="43"/>
      <c r="R113" s="43"/>
      <c r="S113" s="43"/>
      <c r="T113" s="79"/>
      <c r="AT113" s="25" t="s">
        <v>150</v>
      </c>
      <c r="AU113" s="25" t="s">
        <v>81</v>
      </c>
    </row>
    <row r="114" spans="2:65" s="14" customFormat="1" ht="13.5">
      <c r="B114" s="241"/>
      <c r="C114" s="242"/>
      <c r="D114" s="218" t="s">
        <v>145</v>
      </c>
      <c r="E114" s="243" t="s">
        <v>23</v>
      </c>
      <c r="F114" s="244" t="s">
        <v>170</v>
      </c>
      <c r="G114" s="242"/>
      <c r="H114" s="243" t="s">
        <v>23</v>
      </c>
      <c r="I114" s="245"/>
      <c r="J114" s="242"/>
      <c r="K114" s="242"/>
      <c r="L114" s="246"/>
      <c r="M114" s="247"/>
      <c r="N114" s="248"/>
      <c r="O114" s="248"/>
      <c r="P114" s="248"/>
      <c r="Q114" s="248"/>
      <c r="R114" s="248"/>
      <c r="S114" s="248"/>
      <c r="T114" s="249"/>
      <c r="AT114" s="250" t="s">
        <v>145</v>
      </c>
      <c r="AU114" s="250" t="s">
        <v>81</v>
      </c>
      <c r="AV114" s="14" t="s">
        <v>79</v>
      </c>
      <c r="AW114" s="14" t="s">
        <v>36</v>
      </c>
      <c r="AX114" s="14" t="s">
        <v>73</v>
      </c>
      <c r="AY114" s="250" t="s">
        <v>135</v>
      </c>
    </row>
    <row r="115" spans="2:65" s="12" customFormat="1" ht="13.5">
      <c r="B115" s="216"/>
      <c r="C115" s="217"/>
      <c r="D115" s="218" t="s">
        <v>145</v>
      </c>
      <c r="E115" s="219" t="s">
        <v>23</v>
      </c>
      <c r="F115" s="220" t="s">
        <v>171</v>
      </c>
      <c r="G115" s="217"/>
      <c r="H115" s="221">
        <v>7.02</v>
      </c>
      <c r="I115" s="222"/>
      <c r="J115" s="217"/>
      <c r="K115" s="217"/>
      <c r="L115" s="223"/>
      <c r="M115" s="224"/>
      <c r="N115" s="225"/>
      <c r="O115" s="225"/>
      <c r="P115" s="225"/>
      <c r="Q115" s="225"/>
      <c r="R115" s="225"/>
      <c r="S115" s="225"/>
      <c r="T115" s="226"/>
      <c r="AT115" s="227" t="s">
        <v>145</v>
      </c>
      <c r="AU115" s="227" t="s">
        <v>81</v>
      </c>
      <c r="AV115" s="12" t="s">
        <v>81</v>
      </c>
      <c r="AW115" s="12" t="s">
        <v>36</v>
      </c>
      <c r="AX115" s="12" t="s">
        <v>73</v>
      </c>
      <c r="AY115" s="227" t="s">
        <v>135</v>
      </c>
    </row>
    <row r="116" spans="2:65" s="13" customFormat="1" ht="13.5">
      <c r="B116" s="230"/>
      <c r="C116" s="231"/>
      <c r="D116" s="218" t="s">
        <v>145</v>
      </c>
      <c r="E116" s="232" t="s">
        <v>23</v>
      </c>
      <c r="F116" s="233" t="s">
        <v>159</v>
      </c>
      <c r="G116" s="231"/>
      <c r="H116" s="234">
        <v>7.02</v>
      </c>
      <c r="I116" s="235"/>
      <c r="J116" s="231"/>
      <c r="K116" s="231"/>
      <c r="L116" s="236"/>
      <c r="M116" s="237"/>
      <c r="N116" s="238"/>
      <c r="O116" s="238"/>
      <c r="P116" s="238"/>
      <c r="Q116" s="238"/>
      <c r="R116" s="238"/>
      <c r="S116" s="238"/>
      <c r="T116" s="239"/>
      <c r="AT116" s="240" t="s">
        <v>145</v>
      </c>
      <c r="AU116" s="240" t="s">
        <v>81</v>
      </c>
      <c r="AV116" s="13" t="s">
        <v>153</v>
      </c>
      <c r="AW116" s="13" t="s">
        <v>36</v>
      </c>
      <c r="AX116" s="13" t="s">
        <v>79</v>
      </c>
      <c r="AY116" s="240" t="s">
        <v>135</v>
      </c>
    </row>
    <row r="117" spans="2:65" s="1" customFormat="1" ht="16.5" customHeight="1">
      <c r="B117" s="42"/>
      <c r="C117" s="204" t="s">
        <v>136</v>
      </c>
      <c r="D117" s="204" t="s">
        <v>138</v>
      </c>
      <c r="E117" s="205" t="s">
        <v>172</v>
      </c>
      <c r="F117" s="206" t="s">
        <v>173</v>
      </c>
      <c r="G117" s="207" t="s">
        <v>141</v>
      </c>
      <c r="H117" s="208">
        <v>285.18799999999999</v>
      </c>
      <c r="I117" s="209"/>
      <c r="J117" s="210">
        <f>ROUND(I117*H117,2)</f>
        <v>0</v>
      </c>
      <c r="K117" s="206" t="s">
        <v>142</v>
      </c>
      <c r="L117" s="62"/>
      <c r="M117" s="211" t="s">
        <v>23</v>
      </c>
      <c r="N117" s="212" t="s">
        <v>44</v>
      </c>
      <c r="O117" s="43"/>
      <c r="P117" s="213">
        <f>O117*H117</f>
        <v>0</v>
      </c>
      <c r="Q117" s="213">
        <v>3.3579999999999999E-2</v>
      </c>
      <c r="R117" s="213">
        <f>Q117*H117</f>
        <v>9.5766130399999998</v>
      </c>
      <c r="S117" s="213">
        <v>0</v>
      </c>
      <c r="T117" s="214">
        <f>S117*H117</f>
        <v>0</v>
      </c>
      <c r="AR117" s="25" t="s">
        <v>143</v>
      </c>
      <c r="AT117" s="25" t="s">
        <v>138</v>
      </c>
      <c r="AU117" s="25" t="s">
        <v>81</v>
      </c>
      <c r="AY117" s="25" t="s">
        <v>135</v>
      </c>
      <c r="BE117" s="215">
        <f>IF(N117="základní",J117,0)</f>
        <v>0</v>
      </c>
      <c r="BF117" s="215">
        <f>IF(N117="snížená",J117,0)</f>
        <v>0</v>
      </c>
      <c r="BG117" s="215">
        <f>IF(N117="zákl. přenesená",J117,0)</f>
        <v>0</v>
      </c>
      <c r="BH117" s="215">
        <f>IF(N117="sníž. přenesená",J117,0)</f>
        <v>0</v>
      </c>
      <c r="BI117" s="215">
        <f>IF(N117="nulová",J117,0)</f>
        <v>0</v>
      </c>
      <c r="BJ117" s="25" t="s">
        <v>79</v>
      </c>
      <c r="BK117" s="215">
        <f>ROUND(I117*H117,2)</f>
        <v>0</v>
      </c>
      <c r="BL117" s="25" t="s">
        <v>143</v>
      </c>
      <c r="BM117" s="25" t="s">
        <v>174</v>
      </c>
    </row>
    <row r="118" spans="2:65" s="1" customFormat="1" ht="40.5">
      <c r="B118" s="42"/>
      <c r="C118" s="64"/>
      <c r="D118" s="218" t="s">
        <v>150</v>
      </c>
      <c r="E118" s="64"/>
      <c r="F118" s="228" t="s">
        <v>169</v>
      </c>
      <c r="G118" s="64"/>
      <c r="H118" s="64"/>
      <c r="I118" s="173"/>
      <c r="J118" s="64"/>
      <c r="K118" s="64"/>
      <c r="L118" s="62"/>
      <c r="M118" s="229"/>
      <c r="N118" s="43"/>
      <c r="O118" s="43"/>
      <c r="P118" s="43"/>
      <c r="Q118" s="43"/>
      <c r="R118" s="43"/>
      <c r="S118" s="43"/>
      <c r="T118" s="79"/>
      <c r="AT118" s="25" t="s">
        <v>150</v>
      </c>
      <c r="AU118" s="25" t="s">
        <v>81</v>
      </c>
    </row>
    <row r="119" spans="2:65" s="14" customFormat="1" ht="13.5">
      <c r="B119" s="241"/>
      <c r="C119" s="242"/>
      <c r="D119" s="218" t="s">
        <v>145</v>
      </c>
      <c r="E119" s="243" t="s">
        <v>23</v>
      </c>
      <c r="F119" s="244" t="s">
        <v>175</v>
      </c>
      <c r="G119" s="242"/>
      <c r="H119" s="243" t="s">
        <v>23</v>
      </c>
      <c r="I119" s="245"/>
      <c r="J119" s="242"/>
      <c r="K119" s="242"/>
      <c r="L119" s="246"/>
      <c r="M119" s="247"/>
      <c r="N119" s="248"/>
      <c r="O119" s="248"/>
      <c r="P119" s="248"/>
      <c r="Q119" s="248"/>
      <c r="R119" s="248"/>
      <c r="S119" s="248"/>
      <c r="T119" s="249"/>
      <c r="AT119" s="250" t="s">
        <v>145</v>
      </c>
      <c r="AU119" s="250" t="s">
        <v>81</v>
      </c>
      <c r="AV119" s="14" t="s">
        <v>79</v>
      </c>
      <c r="AW119" s="14" t="s">
        <v>36</v>
      </c>
      <c r="AX119" s="14" t="s">
        <v>73</v>
      </c>
      <c r="AY119" s="250" t="s">
        <v>135</v>
      </c>
    </row>
    <row r="120" spans="2:65" s="12" customFormat="1" ht="13.5">
      <c r="B120" s="216"/>
      <c r="C120" s="217"/>
      <c r="D120" s="218" t="s">
        <v>145</v>
      </c>
      <c r="E120" s="219" t="s">
        <v>23</v>
      </c>
      <c r="F120" s="220" t="s">
        <v>176</v>
      </c>
      <c r="G120" s="217"/>
      <c r="H120" s="221">
        <v>50.895000000000003</v>
      </c>
      <c r="I120" s="222"/>
      <c r="J120" s="217"/>
      <c r="K120" s="217"/>
      <c r="L120" s="223"/>
      <c r="M120" s="224"/>
      <c r="N120" s="225"/>
      <c r="O120" s="225"/>
      <c r="P120" s="225"/>
      <c r="Q120" s="225"/>
      <c r="R120" s="225"/>
      <c r="S120" s="225"/>
      <c r="T120" s="226"/>
      <c r="AT120" s="227" t="s">
        <v>145</v>
      </c>
      <c r="AU120" s="227" t="s">
        <v>81</v>
      </c>
      <c r="AV120" s="12" t="s">
        <v>81</v>
      </c>
      <c r="AW120" s="12" t="s">
        <v>36</v>
      </c>
      <c r="AX120" s="12" t="s">
        <v>73</v>
      </c>
      <c r="AY120" s="227" t="s">
        <v>135</v>
      </c>
    </row>
    <row r="121" spans="2:65" s="12" customFormat="1" ht="13.5">
      <c r="B121" s="216"/>
      <c r="C121" s="217"/>
      <c r="D121" s="218" t="s">
        <v>145</v>
      </c>
      <c r="E121" s="219" t="s">
        <v>23</v>
      </c>
      <c r="F121" s="220" t="s">
        <v>177</v>
      </c>
      <c r="G121" s="217"/>
      <c r="H121" s="221">
        <v>0.878</v>
      </c>
      <c r="I121" s="222"/>
      <c r="J121" s="217"/>
      <c r="K121" s="217"/>
      <c r="L121" s="223"/>
      <c r="M121" s="224"/>
      <c r="N121" s="225"/>
      <c r="O121" s="225"/>
      <c r="P121" s="225"/>
      <c r="Q121" s="225"/>
      <c r="R121" s="225"/>
      <c r="S121" s="225"/>
      <c r="T121" s="226"/>
      <c r="AT121" s="227" t="s">
        <v>145</v>
      </c>
      <c r="AU121" s="227" t="s">
        <v>81</v>
      </c>
      <c r="AV121" s="12" t="s">
        <v>81</v>
      </c>
      <c r="AW121" s="12" t="s">
        <v>36</v>
      </c>
      <c r="AX121" s="12" t="s">
        <v>73</v>
      </c>
      <c r="AY121" s="227" t="s">
        <v>135</v>
      </c>
    </row>
    <row r="122" spans="2:65" s="12" customFormat="1" ht="13.5">
      <c r="B122" s="216"/>
      <c r="C122" s="217"/>
      <c r="D122" s="218" t="s">
        <v>145</v>
      </c>
      <c r="E122" s="219" t="s">
        <v>23</v>
      </c>
      <c r="F122" s="220" t="s">
        <v>178</v>
      </c>
      <c r="G122" s="217"/>
      <c r="H122" s="221">
        <v>2.262</v>
      </c>
      <c r="I122" s="222"/>
      <c r="J122" s="217"/>
      <c r="K122" s="217"/>
      <c r="L122" s="223"/>
      <c r="M122" s="224"/>
      <c r="N122" s="225"/>
      <c r="O122" s="225"/>
      <c r="P122" s="225"/>
      <c r="Q122" s="225"/>
      <c r="R122" s="225"/>
      <c r="S122" s="225"/>
      <c r="T122" s="226"/>
      <c r="AT122" s="227" t="s">
        <v>145</v>
      </c>
      <c r="AU122" s="227" t="s">
        <v>81</v>
      </c>
      <c r="AV122" s="12" t="s">
        <v>81</v>
      </c>
      <c r="AW122" s="12" t="s">
        <v>36</v>
      </c>
      <c r="AX122" s="12" t="s">
        <v>73</v>
      </c>
      <c r="AY122" s="227" t="s">
        <v>135</v>
      </c>
    </row>
    <row r="123" spans="2:65" s="12" customFormat="1" ht="13.5">
      <c r="B123" s="216"/>
      <c r="C123" s="217"/>
      <c r="D123" s="218" t="s">
        <v>145</v>
      </c>
      <c r="E123" s="219" t="s">
        <v>23</v>
      </c>
      <c r="F123" s="220" t="s">
        <v>179</v>
      </c>
      <c r="G123" s="217"/>
      <c r="H123" s="221">
        <v>4.68</v>
      </c>
      <c r="I123" s="222"/>
      <c r="J123" s="217"/>
      <c r="K123" s="217"/>
      <c r="L123" s="223"/>
      <c r="M123" s="224"/>
      <c r="N123" s="225"/>
      <c r="O123" s="225"/>
      <c r="P123" s="225"/>
      <c r="Q123" s="225"/>
      <c r="R123" s="225"/>
      <c r="S123" s="225"/>
      <c r="T123" s="226"/>
      <c r="AT123" s="227" t="s">
        <v>145</v>
      </c>
      <c r="AU123" s="227" t="s">
        <v>81</v>
      </c>
      <c r="AV123" s="12" t="s">
        <v>81</v>
      </c>
      <c r="AW123" s="12" t="s">
        <v>36</v>
      </c>
      <c r="AX123" s="12" t="s">
        <v>73</v>
      </c>
      <c r="AY123" s="227" t="s">
        <v>135</v>
      </c>
    </row>
    <row r="124" spans="2:65" s="12" customFormat="1" ht="13.5">
      <c r="B124" s="216"/>
      <c r="C124" s="217"/>
      <c r="D124" s="218" t="s">
        <v>145</v>
      </c>
      <c r="E124" s="219" t="s">
        <v>23</v>
      </c>
      <c r="F124" s="220" t="s">
        <v>180</v>
      </c>
      <c r="G124" s="217"/>
      <c r="H124" s="221">
        <v>2.2749999999999999</v>
      </c>
      <c r="I124" s="222"/>
      <c r="J124" s="217"/>
      <c r="K124" s="217"/>
      <c r="L124" s="223"/>
      <c r="M124" s="224"/>
      <c r="N124" s="225"/>
      <c r="O124" s="225"/>
      <c r="P124" s="225"/>
      <c r="Q124" s="225"/>
      <c r="R124" s="225"/>
      <c r="S124" s="225"/>
      <c r="T124" s="226"/>
      <c r="AT124" s="227" t="s">
        <v>145</v>
      </c>
      <c r="AU124" s="227" t="s">
        <v>81</v>
      </c>
      <c r="AV124" s="12" t="s">
        <v>81</v>
      </c>
      <c r="AW124" s="12" t="s">
        <v>36</v>
      </c>
      <c r="AX124" s="12" t="s">
        <v>73</v>
      </c>
      <c r="AY124" s="227" t="s">
        <v>135</v>
      </c>
    </row>
    <row r="125" spans="2:65" s="12" customFormat="1" ht="13.5">
      <c r="B125" s="216"/>
      <c r="C125" s="217"/>
      <c r="D125" s="218" t="s">
        <v>145</v>
      </c>
      <c r="E125" s="219" t="s">
        <v>23</v>
      </c>
      <c r="F125" s="220" t="s">
        <v>181</v>
      </c>
      <c r="G125" s="217"/>
      <c r="H125" s="221">
        <v>0.91</v>
      </c>
      <c r="I125" s="222"/>
      <c r="J125" s="217"/>
      <c r="K125" s="217"/>
      <c r="L125" s="223"/>
      <c r="M125" s="224"/>
      <c r="N125" s="225"/>
      <c r="O125" s="225"/>
      <c r="P125" s="225"/>
      <c r="Q125" s="225"/>
      <c r="R125" s="225"/>
      <c r="S125" s="225"/>
      <c r="T125" s="226"/>
      <c r="AT125" s="227" t="s">
        <v>145</v>
      </c>
      <c r="AU125" s="227" t="s">
        <v>81</v>
      </c>
      <c r="AV125" s="12" t="s">
        <v>81</v>
      </c>
      <c r="AW125" s="12" t="s">
        <v>36</v>
      </c>
      <c r="AX125" s="12" t="s">
        <v>73</v>
      </c>
      <c r="AY125" s="227" t="s">
        <v>135</v>
      </c>
    </row>
    <row r="126" spans="2:65" s="12" customFormat="1" ht="13.5">
      <c r="B126" s="216"/>
      <c r="C126" s="217"/>
      <c r="D126" s="218" t="s">
        <v>145</v>
      </c>
      <c r="E126" s="219" t="s">
        <v>23</v>
      </c>
      <c r="F126" s="220" t="s">
        <v>182</v>
      </c>
      <c r="G126" s="217"/>
      <c r="H126" s="221">
        <v>0.91</v>
      </c>
      <c r="I126" s="222"/>
      <c r="J126" s="217"/>
      <c r="K126" s="217"/>
      <c r="L126" s="223"/>
      <c r="M126" s="224"/>
      <c r="N126" s="225"/>
      <c r="O126" s="225"/>
      <c r="P126" s="225"/>
      <c r="Q126" s="225"/>
      <c r="R126" s="225"/>
      <c r="S126" s="225"/>
      <c r="T126" s="226"/>
      <c r="AT126" s="227" t="s">
        <v>145</v>
      </c>
      <c r="AU126" s="227" t="s">
        <v>81</v>
      </c>
      <c r="AV126" s="12" t="s">
        <v>81</v>
      </c>
      <c r="AW126" s="12" t="s">
        <v>36</v>
      </c>
      <c r="AX126" s="12" t="s">
        <v>73</v>
      </c>
      <c r="AY126" s="227" t="s">
        <v>135</v>
      </c>
    </row>
    <row r="127" spans="2:65" s="12" customFormat="1" ht="13.5">
      <c r="B127" s="216"/>
      <c r="C127" s="217"/>
      <c r="D127" s="218" t="s">
        <v>145</v>
      </c>
      <c r="E127" s="219" t="s">
        <v>23</v>
      </c>
      <c r="F127" s="220" t="s">
        <v>183</v>
      </c>
      <c r="G127" s="217"/>
      <c r="H127" s="221">
        <v>1.625</v>
      </c>
      <c r="I127" s="222"/>
      <c r="J127" s="217"/>
      <c r="K127" s="217"/>
      <c r="L127" s="223"/>
      <c r="M127" s="224"/>
      <c r="N127" s="225"/>
      <c r="O127" s="225"/>
      <c r="P127" s="225"/>
      <c r="Q127" s="225"/>
      <c r="R127" s="225"/>
      <c r="S127" s="225"/>
      <c r="T127" s="226"/>
      <c r="AT127" s="227" t="s">
        <v>145</v>
      </c>
      <c r="AU127" s="227" t="s">
        <v>81</v>
      </c>
      <c r="AV127" s="12" t="s">
        <v>81</v>
      </c>
      <c r="AW127" s="12" t="s">
        <v>36</v>
      </c>
      <c r="AX127" s="12" t="s">
        <v>73</v>
      </c>
      <c r="AY127" s="227" t="s">
        <v>135</v>
      </c>
    </row>
    <row r="128" spans="2:65" s="12" customFormat="1" ht="13.5">
      <c r="B128" s="216"/>
      <c r="C128" s="217"/>
      <c r="D128" s="218" t="s">
        <v>145</v>
      </c>
      <c r="E128" s="219" t="s">
        <v>23</v>
      </c>
      <c r="F128" s="220" t="s">
        <v>184</v>
      </c>
      <c r="G128" s="217"/>
      <c r="H128" s="221">
        <v>2.145</v>
      </c>
      <c r="I128" s="222"/>
      <c r="J128" s="217"/>
      <c r="K128" s="217"/>
      <c r="L128" s="223"/>
      <c r="M128" s="224"/>
      <c r="N128" s="225"/>
      <c r="O128" s="225"/>
      <c r="P128" s="225"/>
      <c r="Q128" s="225"/>
      <c r="R128" s="225"/>
      <c r="S128" s="225"/>
      <c r="T128" s="226"/>
      <c r="AT128" s="227" t="s">
        <v>145</v>
      </c>
      <c r="AU128" s="227" t="s">
        <v>81</v>
      </c>
      <c r="AV128" s="12" t="s">
        <v>81</v>
      </c>
      <c r="AW128" s="12" t="s">
        <v>36</v>
      </c>
      <c r="AX128" s="12" t="s">
        <v>73</v>
      </c>
      <c r="AY128" s="227" t="s">
        <v>135</v>
      </c>
    </row>
    <row r="129" spans="2:65" s="13" customFormat="1" ht="13.5">
      <c r="B129" s="230"/>
      <c r="C129" s="231"/>
      <c r="D129" s="218" t="s">
        <v>145</v>
      </c>
      <c r="E129" s="232" t="s">
        <v>23</v>
      </c>
      <c r="F129" s="233" t="s">
        <v>159</v>
      </c>
      <c r="G129" s="231"/>
      <c r="H129" s="234">
        <v>66.58</v>
      </c>
      <c r="I129" s="235"/>
      <c r="J129" s="231"/>
      <c r="K129" s="231"/>
      <c r="L129" s="236"/>
      <c r="M129" s="237"/>
      <c r="N129" s="238"/>
      <c r="O129" s="238"/>
      <c r="P129" s="238"/>
      <c r="Q129" s="238"/>
      <c r="R129" s="238"/>
      <c r="S129" s="238"/>
      <c r="T129" s="239"/>
      <c r="AT129" s="240" t="s">
        <v>145</v>
      </c>
      <c r="AU129" s="240" t="s">
        <v>81</v>
      </c>
      <c r="AV129" s="13" t="s">
        <v>153</v>
      </c>
      <c r="AW129" s="13" t="s">
        <v>36</v>
      </c>
      <c r="AX129" s="13" t="s">
        <v>73</v>
      </c>
      <c r="AY129" s="240" t="s">
        <v>135</v>
      </c>
    </row>
    <row r="130" spans="2:65" s="14" customFormat="1" ht="13.5">
      <c r="B130" s="241"/>
      <c r="C130" s="242"/>
      <c r="D130" s="218" t="s">
        <v>145</v>
      </c>
      <c r="E130" s="243" t="s">
        <v>23</v>
      </c>
      <c r="F130" s="244" t="s">
        <v>185</v>
      </c>
      <c r="G130" s="242"/>
      <c r="H130" s="243" t="s">
        <v>23</v>
      </c>
      <c r="I130" s="245"/>
      <c r="J130" s="242"/>
      <c r="K130" s="242"/>
      <c r="L130" s="246"/>
      <c r="M130" s="247"/>
      <c r="N130" s="248"/>
      <c r="O130" s="248"/>
      <c r="P130" s="248"/>
      <c r="Q130" s="248"/>
      <c r="R130" s="248"/>
      <c r="S130" s="248"/>
      <c r="T130" s="249"/>
      <c r="AT130" s="250" t="s">
        <v>145</v>
      </c>
      <c r="AU130" s="250" t="s">
        <v>81</v>
      </c>
      <c r="AV130" s="14" t="s">
        <v>79</v>
      </c>
      <c r="AW130" s="14" t="s">
        <v>36</v>
      </c>
      <c r="AX130" s="14" t="s">
        <v>73</v>
      </c>
      <c r="AY130" s="250" t="s">
        <v>135</v>
      </c>
    </row>
    <row r="131" spans="2:65" s="12" customFormat="1" ht="13.5">
      <c r="B131" s="216"/>
      <c r="C131" s="217"/>
      <c r="D131" s="218" t="s">
        <v>145</v>
      </c>
      <c r="E131" s="219" t="s">
        <v>23</v>
      </c>
      <c r="F131" s="220" t="s">
        <v>186</v>
      </c>
      <c r="G131" s="217"/>
      <c r="H131" s="221">
        <v>182.46799999999999</v>
      </c>
      <c r="I131" s="222"/>
      <c r="J131" s="217"/>
      <c r="K131" s="217"/>
      <c r="L131" s="223"/>
      <c r="M131" s="224"/>
      <c r="N131" s="225"/>
      <c r="O131" s="225"/>
      <c r="P131" s="225"/>
      <c r="Q131" s="225"/>
      <c r="R131" s="225"/>
      <c r="S131" s="225"/>
      <c r="T131" s="226"/>
      <c r="AT131" s="227" t="s">
        <v>145</v>
      </c>
      <c r="AU131" s="227" t="s">
        <v>81</v>
      </c>
      <c r="AV131" s="12" t="s">
        <v>81</v>
      </c>
      <c r="AW131" s="12" t="s">
        <v>36</v>
      </c>
      <c r="AX131" s="12" t="s">
        <v>73</v>
      </c>
      <c r="AY131" s="227" t="s">
        <v>135</v>
      </c>
    </row>
    <row r="132" spans="2:65" s="12" customFormat="1" ht="13.5">
      <c r="B132" s="216"/>
      <c r="C132" s="217"/>
      <c r="D132" s="218" t="s">
        <v>145</v>
      </c>
      <c r="E132" s="219" t="s">
        <v>23</v>
      </c>
      <c r="F132" s="220" t="s">
        <v>187</v>
      </c>
      <c r="G132" s="217"/>
      <c r="H132" s="221">
        <v>2.86</v>
      </c>
      <c r="I132" s="222"/>
      <c r="J132" s="217"/>
      <c r="K132" s="217"/>
      <c r="L132" s="223"/>
      <c r="M132" s="224"/>
      <c r="N132" s="225"/>
      <c r="O132" s="225"/>
      <c r="P132" s="225"/>
      <c r="Q132" s="225"/>
      <c r="R132" s="225"/>
      <c r="S132" s="225"/>
      <c r="T132" s="226"/>
      <c r="AT132" s="227" t="s">
        <v>145</v>
      </c>
      <c r="AU132" s="227" t="s">
        <v>81</v>
      </c>
      <c r="AV132" s="12" t="s">
        <v>81</v>
      </c>
      <c r="AW132" s="12" t="s">
        <v>36</v>
      </c>
      <c r="AX132" s="12" t="s">
        <v>73</v>
      </c>
      <c r="AY132" s="227" t="s">
        <v>135</v>
      </c>
    </row>
    <row r="133" spans="2:65" s="12" customFormat="1" ht="13.5">
      <c r="B133" s="216"/>
      <c r="C133" s="217"/>
      <c r="D133" s="218" t="s">
        <v>145</v>
      </c>
      <c r="E133" s="219" t="s">
        <v>23</v>
      </c>
      <c r="F133" s="220" t="s">
        <v>188</v>
      </c>
      <c r="G133" s="217"/>
      <c r="H133" s="221">
        <v>6.63</v>
      </c>
      <c r="I133" s="222"/>
      <c r="J133" s="217"/>
      <c r="K133" s="217"/>
      <c r="L133" s="223"/>
      <c r="M133" s="224"/>
      <c r="N133" s="225"/>
      <c r="O133" s="225"/>
      <c r="P133" s="225"/>
      <c r="Q133" s="225"/>
      <c r="R133" s="225"/>
      <c r="S133" s="225"/>
      <c r="T133" s="226"/>
      <c r="AT133" s="227" t="s">
        <v>145</v>
      </c>
      <c r="AU133" s="227" t="s">
        <v>81</v>
      </c>
      <c r="AV133" s="12" t="s">
        <v>81</v>
      </c>
      <c r="AW133" s="12" t="s">
        <v>36</v>
      </c>
      <c r="AX133" s="12" t="s">
        <v>73</v>
      </c>
      <c r="AY133" s="227" t="s">
        <v>135</v>
      </c>
    </row>
    <row r="134" spans="2:65" s="12" customFormat="1" ht="13.5">
      <c r="B134" s="216"/>
      <c r="C134" s="217"/>
      <c r="D134" s="218" t="s">
        <v>145</v>
      </c>
      <c r="E134" s="219" t="s">
        <v>23</v>
      </c>
      <c r="F134" s="220" t="s">
        <v>189</v>
      </c>
      <c r="G134" s="217"/>
      <c r="H134" s="221">
        <v>4.29</v>
      </c>
      <c r="I134" s="222"/>
      <c r="J134" s="217"/>
      <c r="K134" s="217"/>
      <c r="L134" s="223"/>
      <c r="M134" s="224"/>
      <c r="N134" s="225"/>
      <c r="O134" s="225"/>
      <c r="P134" s="225"/>
      <c r="Q134" s="225"/>
      <c r="R134" s="225"/>
      <c r="S134" s="225"/>
      <c r="T134" s="226"/>
      <c r="AT134" s="227" t="s">
        <v>145</v>
      </c>
      <c r="AU134" s="227" t="s">
        <v>81</v>
      </c>
      <c r="AV134" s="12" t="s">
        <v>81</v>
      </c>
      <c r="AW134" s="12" t="s">
        <v>36</v>
      </c>
      <c r="AX134" s="12" t="s">
        <v>73</v>
      </c>
      <c r="AY134" s="227" t="s">
        <v>135</v>
      </c>
    </row>
    <row r="135" spans="2:65" s="12" customFormat="1" ht="13.5">
      <c r="B135" s="216"/>
      <c r="C135" s="217"/>
      <c r="D135" s="218" t="s">
        <v>145</v>
      </c>
      <c r="E135" s="219" t="s">
        <v>23</v>
      </c>
      <c r="F135" s="220" t="s">
        <v>190</v>
      </c>
      <c r="G135" s="217"/>
      <c r="H135" s="221">
        <v>3.77</v>
      </c>
      <c r="I135" s="222"/>
      <c r="J135" s="217"/>
      <c r="K135" s="217"/>
      <c r="L135" s="223"/>
      <c r="M135" s="224"/>
      <c r="N135" s="225"/>
      <c r="O135" s="225"/>
      <c r="P135" s="225"/>
      <c r="Q135" s="225"/>
      <c r="R135" s="225"/>
      <c r="S135" s="225"/>
      <c r="T135" s="226"/>
      <c r="AT135" s="227" t="s">
        <v>145</v>
      </c>
      <c r="AU135" s="227" t="s">
        <v>81</v>
      </c>
      <c r="AV135" s="12" t="s">
        <v>81</v>
      </c>
      <c r="AW135" s="12" t="s">
        <v>36</v>
      </c>
      <c r="AX135" s="12" t="s">
        <v>73</v>
      </c>
      <c r="AY135" s="227" t="s">
        <v>135</v>
      </c>
    </row>
    <row r="136" spans="2:65" s="12" customFormat="1" ht="13.5">
      <c r="B136" s="216"/>
      <c r="C136" s="217"/>
      <c r="D136" s="218" t="s">
        <v>145</v>
      </c>
      <c r="E136" s="219" t="s">
        <v>23</v>
      </c>
      <c r="F136" s="220" t="s">
        <v>191</v>
      </c>
      <c r="G136" s="217"/>
      <c r="H136" s="221">
        <v>0.71499999999999997</v>
      </c>
      <c r="I136" s="222"/>
      <c r="J136" s="217"/>
      <c r="K136" s="217"/>
      <c r="L136" s="223"/>
      <c r="M136" s="224"/>
      <c r="N136" s="225"/>
      <c r="O136" s="225"/>
      <c r="P136" s="225"/>
      <c r="Q136" s="225"/>
      <c r="R136" s="225"/>
      <c r="S136" s="225"/>
      <c r="T136" s="226"/>
      <c r="AT136" s="227" t="s">
        <v>145</v>
      </c>
      <c r="AU136" s="227" t="s">
        <v>81</v>
      </c>
      <c r="AV136" s="12" t="s">
        <v>81</v>
      </c>
      <c r="AW136" s="12" t="s">
        <v>36</v>
      </c>
      <c r="AX136" s="12" t="s">
        <v>73</v>
      </c>
      <c r="AY136" s="227" t="s">
        <v>135</v>
      </c>
    </row>
    <row r="137" spans="2:65" s="12" customFormat="1" ht="13.5">
      <c r="B137" s="216"/>
      <c r="C137" s="217"/>
      <c r="D137" s="218" t="s">
        <v>145</v>
      </c>
      <c r="E137" s="219" t="s">
        <v>23</v>
      </c>
      <c r="F137" s="220" t="s">
        <v>192</v>
      </c>
      <c r="G137" s="217"/>
      <c r="H137" s="221">
        <v>0.71499999999999997</v>
      </c>
      <c r="I137" s="222"/>
      <c r="J137" s="217"/>
      <c r="K137" s="217"/>
      <c r="L137" s="223"/>
      <c r="M137" s="224"/>
      <c r="N137" s="225"/>
      <c r="O137" s="225"/>
      <c r="P137" s="225"/>
      <c r="Q137" s="225"/>
      <c r="R137" s="225"/>
      <c r="S137" s="225"/>
      <c r="T137" s="226"/>
      <c r="AT137" s="227" t="s">
        <v>145</v>
      </c>
      <c r="AU137" s="227" t="s">
        <v>81</v>
      </c>
      <c r="AV137" s="12" t="s">
        <v>81</v>
      </c>
      <c r="AW137" s="12" t="s">
        <v>36</v>
      </c>
      <c r="AX137" s="12" t="s">
        <v>73</v>
      </c>
      <c r="AY137" s="227" t="s">
        <v>135</v>
      </c>
    </row>
    <row r="138" spans="2:65" s="12" customFormat="1" ht="13.5">
      <c r="B138" s="216"/>
      <c r="C138" s="217"/>
      <c r="D138" s="218" t="s">
        <v>145</v>
      </c>
      <c r="E138" s="219" t="s">
        <v>23</v>
      </c>
      <c r="F138" s="220" t="s">
        <v>193</v>
      </c>
      <c r="G138" s="217"/>
      <c r="H138" s="221">
        <v>11.44</v>
      </c>
      <c r="I138" s="222"/>
      <c r="J138" s="217"/>
      <c r="K138" s="217"/>
      <c r="L138" s="223"/>
      <c r="M138" s="224"/>
      <c r="N138" s="225"/>
      <c r="O138" s="225"/>
      <c r="P138" s="225"/>
      <c r="Q138" s="225"/>
      <c r="R138" s="225"/>
      <c r="S138" s="225"/>
      <c r="T138" s="226"/>
      <c r="AT138" s="227" t="s">
        <v>145</v>
      </c>
      <c r="AU138" s="227" t="s">
        <v>81</v>
      </c>
      <c r="AV138" s="12" t="s">
        <v>81</v>
      </c>
      <c r="AW138" s="12" t="s">
        <v>36</v>
      </c>
      <c r="AX138" s="12" t="s">
        <v>73</v>
      </c>
      <c r="AY138" s="227" t="s">
        <v>135</v>
      </c>
    </row>
    <row r="139" spans="2:65" s="12" customFormat="1" ht="13.5">
      <c r="B139" s="216"/>
      <c r="C139" s="217"/>
      <c r="D139" s="218" t="s">
        <v>145</v>
      </c>
      <c r="E139" s="219" t="s">
        <v>23</v>
      </c>
      <c r="F139" s="220" t="s">
        <v>194</v>
      </c>
      <c r="G139" s="217"/>
      <c r="H139" s="221">
        <v>5.72</v>
      </c>
      <c r="I139" s="222"/>
      <c r="J139" s="217"/>
      <c r="K139" s="217"/>
      <c r="L139" s="223"/>
      <c r="M139" s="224"/>
      <c r="N139" s="225"/>
      <c r="O139" s="225"/>
      <c r="P139" s="225"/>
      <c r="Q139" s="225"/>
      <c r="R139" s="225"/>
      <c r="S139" s="225"/>
      <c r="T139" s="226"/>
      <c r="AT139" s="227" t="s">
        <v>145</v>
      </c>
      <c r="AU139" s="227" t="s">
        <v>81</v>
      </c>
      <c r="AV139" s="12" t="s">
        <v>81</v>
      </c>
      <c r="AW139" s="12" t="s">
        <v>36</v>
      </c>
      <c r="AX139" s="12" t="s">
        <v>73</v>
      </c>
      <c r="AY139" s="227" t="s">
        <v>135</v>
      </c>
    </row>
    <row r="140" spans="2:65" s="13" customFormat="1" ht="13.5">
      <c r="B140" s="230"/>
      <c r="C140" s="231"/>
      <c r="D140" s="218" t="s">
        <v>145</v>
      </c>
      <c r="E140" s="232" t="s">
        <v>23</v>
      </c>
      <c r="F140" s="233" t="s">
        <v>159</v>
      </c>
      <c r="G140" s="231"/>
      <c r="H140" s="234">
        <v>218.608</v>
      </c>
      <c r="I140" s="235"/>
      <c r="J140" s="231"/>
      <c r="K140" s="231"/>
      <c r="L140" s="236"/>
      <c r="M140" s="237"/>
      <c r="N140" s="238"/>
      <c r="O140" s="238"/>
      <c r="P140" s="238"/>
      <c r="Q140" s="238"/>
      <c r="R140" s="238"/>
      <c r="S140" s="238"/>
      <c r="T140" s="239"/>
      <c r="AT140" s="240" t="s">
        <v>145</v>
      </c>
      <c r="AU140" s="240" t="s">
        <v>81</v>
      </c>
      <c r="AV140" s="13" t="s">
        <v>153</v>
      </c>
      <c r="AW140" s="13" t="s">
        <v>36</v>
      </c>
      <c r="AX140" s="13" t="s">
        <v>73</v>
      </c>
      <c r="AY140" s="240" t="s">
        <v>135</v>
      </c>
    </row>
    <row r="141" spans="2:65" s="15" customFormat="1" ht="13.5">
      <c r="B141" s="251"/>
      <c r="C141" s="252"/>
      <c r="D141" s="218" t="s">
        <v>145</v>
      </c>
      <c r="E141" s="253" t="s">
        <v>23</v>
      </c>
      <c r="F141" s="254" t="s">
        <v>195</v>
      </c>
      <c r="G141" s="252"/>
      <c r="H141" s="255">
        <v>285.18799999999999</v>
      </c>
      <c r="I141" s="256"/>
      <c r="J141" s="252"/>
      <c r="K141" s="252"/>
      <c r="L141" s="257"/>
      <c r="M141" s="258"/>
      <c r="N141" s="259"/>
      <c r="O141" s="259"/>
      <c r="P141" s="259"/>
      <c r="Q141" s="259"/>
      <c r="R141" s="259"/>
      <c r="S141" s="259"/>
      <c r="T141" s="260"/>
      <c r="AT141" s="261" t="s">
        <v>145</v>
      </c>
      <c r="AU141" s="261" t="s">
        <v>81</v>
      </c>
      <c r="AV141" s="15" t="s">
        <v>143</v>
      </c>
      <c r="AW141" s="15" t="s">
        <v>36</v>
      </c>
      <c r="AX141" s="15" t="s">
        <v>79</v>
      </c>
      <c r="AY141" s="261" t="s">
        <v>135</v>
      </c>
    </row>
    <row r="142" spans="2:65" s="1" customFormat="1" ht="25.5" customHeight="1">
      <c r="B142" s="42"/>
      <c r="C142" s="204" t="s">
        <v>196</v>
      </c>
      <c r="D142" s="204" t="s">
        <v>138</v>
      </c>
      <c r="E142" s="205" t="s">
        <v>197</v>
      </c>
      <c r="F142" s="206" t="s">
        <v>198</v>
      </c>
      <c r="G142" s="207" t="s">
        <v>141</v>
      </c>
      <c r="H142" s="208">
        <v>423</v>
      </c>
      <c r="I142" s="209"/>
      <c r="J142" s="210">
        <f>ROUND(I142*H142,2)</f>
        <v>0</v>
      </c>
      <c r="K142" s="206" t="s">
        <v>142</v>
      </c>
      <c r="L142" s="62"/>
      <c r="M142" s="211" t="s">
        <v>23</v>
      </c>
      <c r="N142" s="212" t="s">
        <v>44</v>
      </c>
      <c r="O142" s="43"/>
      <c r="P142" s="213">
        <f>O142*H142</f>
        <v>0</v>
      </c>
      <c r="Q142" s="213">
        <v>0</v>
      </c>
      <c r="R142" s="213">
        <f>Q142*H142</f>
        <v>0</v>
      </c>
      <c r="S142" s="213">
        <v>0</v>
      </c>
      <c r="T142" s="214">
        <f>S142*H142</f>
        <v>0</v>
      </c>
      <c r="AR142" s="25" t="s">
        <v>143</v>
      </c>
      <c r="AT142" s="25" t="s">
        <v>138</v>
      </c>
      <c r="AU142" s="25" t="s">
        <v>81</v>
      </c>
      <c r="AY142" s="25" t="s">
        <v>135</v>
      </c>
      <c r="BE142" s="215">
        <f>IF(N142="základní",J142,0)</f>
        <v>0</v>
      </c>
      <c r="BF142" s="215">
        <f>IF(N142="snížená",J142,0)</f>
        <v>0</v>
      </c>
      <c r="BG142" s="215">
        <f>IF(N142="zákl. přenesená",J142,0)</f>
        <v>0</v>
      </c>
      <c r="BH142" s="215">
        <f>IF(N142="sníž. přenesená",J142,0)</f>
        <v>0</v>
      </c>
      <c r="BI142" s="215">
        <f>IF(N142="nulová",J142,0)</f>
        <v>0</v>
      </c>
      <c r="BJ142" s="25" t="s">
        <v>79</v>
      </c>
      <c r="BK142" s="215">
        <f>ROUND(I142*H142,2)</f>
        <v>0</v>
      </c>
      <c r="BL142" s="25" t="s">
        <v>143</v>
      </c>
      <c r="BM142" s="25" t="s">
        <v>199</v>
      </c>
    </row>
    <row r="143" spans="2:65" s="1" customFormat="1" ht="54">
      <c r="B143" s="42"/>
      <c r="C143" s="64"/>
      <c r="D143" s="218" t="s">
        <v>150</v>
      </c>
      <c r="E143" s="64"/>
      <c r="F143" s="228" t="s">
        <v>200</v>
      </c>
      <c r="G143" s="64"/>
      <c r="H143" s="64"/>
      <c r="I143" s="173"/>
      <c r="J143" s="64"/>
      <c r="K143" s="64"/>
      <c r="L143" s="62"/>
      <c r="M143" s="229"/>
      <c r="N143" s="43"/>
      <c r="O143" s="43"/>
      <c r="P143" s="43"/>
      <c r="Q143" s="43"/>
      <c r="R143" s="43"/>
      <c r="S143" s="43"/>
      <c r="T143" s="79"/>
      <c r="AT143" s="25" t="s">
        <v>150</v>
      </c>
      <c r="AU143" s="25" t="s">
        <v>81</v>
      </c>
    </row>
    <row r="144" spans="2:65" s="14" customFormat="1" ht="13.5">
      <c r="B144" s="241"/>
      <c r="C144" s="242"/>
      <c r="D144" s="218" t="s">
        <v>145</v>
      </c>
      <c r="E144" s="243" t="s">
        <v>23</v>
      </c>
      <c r="F144" s="244" t="s">
        <v>201</v>
      </c>
      <c r="G144" s="242"/>
      <c r="H144" s="243" t="s">
        <v>23</v>
      </c>
      <c r="I144" s="245"/>
      <c r="J144" s="242"/>
      <c r="K144" s="242"/>
      <c r="L144" s="246"/>
      <c r="M144" s="247"/>
      <c r="N144" s="248"/>
      <c r="O144" s="248"/>
      <c r="P144" s="248"/>
      <c r="Q144" s="248"/>
      <c r="R144" s="248"/>
      <c r="S144" s="248"/>
      <c r="T144" s="249"/>
      <c r="AT144" s="250" t="s">
        <v>145</v>
      </c>
      <c r="AU144" s="250" t="s">
        <v>81</v>
      </c>
      <c r="AV144" s="14" t="s">
        <v>79</v>
      </c>
      <c r="AW144" s="14" t="s">
        <v>36</v>
      </c>
      <c r="AX144" s="14" t="s">
        <v>73</v>
      </c>
      <c r="AY144" s="250" t="s">
        <v>135</v>
      </c>
    </row>
    <row r="145" spans="2:65" s="12" customFormat="1" ht="13.5">
      <c r="B145" s="216"/>
      <c r="C145" s="217"/>
      <c r="D145" s="218" t="s">
        <v>145</v>
      </c>
      <c r="E145" s="219" t="s">
        <v>23</v>
      </c>
      <c r="F145" s="220" t="s">
        <v>202</v>
      </c>
      <c r="G145" s="217"/>
      <c r="H145" s="221">
        <v>116</v>
      </c>
      <c r="I145" s="222"/>
      <c r="J145" s="217"/>
      <c r="K145" s="217"/>
      <c r="L145" s="223"/>
      <c r="M145" s="224"/>
      <c r="N145" s="225"/>
      <c r="O145" s="225"/>
      <c r="P145" s="225"/>
      <c r="Q145" s="225"/>
      <c r="R145" s="225"/>
      <c r="S145" s="225"/>
      <c r="T145" s="226"/>
      <c r="AT145" s="227" t="s">
        <v>145</v>
      </c>
      <c r="AU145" s="227" t="s">
        <v>81</v>
      </c>
      <c r="AV145" s="12" t="s">
        <v>81</v>
      </c>
      <c r="AW145" s="12" t="s">
        <v>36</v>
      </c>
      <c r="AX145" s="12" t="s">
        <v>73</v>
      </c>
      <c r="AY145" s="227" t="s">
        <v>135</v>
      </c>
    </row>
    <row r="146" spans="2:65" s="12" customFormat="1" ht="13.5">
      <c r="B146" s="216"/>
      <c r="C146" s="217"/>
      <c r="D146" s="218" t="s">
        <v>145</v>
      </c>
      <c r="E146" s="219" t="s">
        <v>23</v>
      </c>
      <c r="F146" s="220" t="s">
        <v>203</v>
      </c>
      <c r="G146" s="217"/>
      <c r="H146" s="221">
        <v>2</v>
      </c>
      <c r="I146" s="222"/>
      <c r="J146" s="217"/>
      <c r="K146" s="217"/>
      <c r="L146" s="223"/>
      <c r="M146" s="224"/>
      <c r="N146" s="225"/>
      <c r="O146" s="225"/>
      <c r="P146" s="225"/>
      <c r="Q146" s="225"/>
      <c r="R146" s="225"/>
      <c r="S146" s="225"/>
      <c r="T146" s="226"/>
      <c r="AT146" s="227" t="s">
        <v>145</v>
      </c>
      <c r="AU146" s="227" t="s">
        <v>81</v>
      </c>
      <c r="AV146" s="12" t="s">
        <v>81</v>
      </c>
      <c r="AW146" s="12" t="s">
        <v>36</v>
      </c>
      <c r="AX146" s="12" t="s">
        <v>73</v>
      </c>
      <c r="AY146" s="227" t="s">
        <v>135</v>
      </c>
    </row>
    <row r="147" spans="2:65" s="12" customFormat="1" ht="13.5">
      <c r="B147" s="216"/>
      <c r="C147" s="217"/>
      <c r="D147" s="218" t="s">
        <v>145</v>
      </c>
      <c r="E147" s="219" t="s">
        <v>23</v>
      </c>
      <c r="F147" s="220" t="s">
        <v>204</v>
      </c>
      <c r="G147" s="217"/>
      <c r="H147" s="221">
        <v>6</v>
      </c>
      <c r="I147" s="222"/>
      <c r="J147" s="217"/>
      <c r="K147" s="217"/>
      <c r="L147" s="223"/>
      <c r="M147" s="224"/>
      <c r="N147" s="225"/>
      <c r="O147" s="225"/>
      <c r="P147" s="225"/>
      <c r="Q147" s="225"/>
      <c r="R147" s="225"/>
      <c r="S147" s="225"/>
      <c r="T147" s="226"/>
      <c r="AT147" s="227" t="s">
        <v>145</v>
      </c>
      <c r="AU147" s="227" t="s">
        <v>81</v>
      </c>
      <c r="AV147" s="12" t="s">
        <v>81</v>
      </c>
      <c r="AW147" s="12" t="s">
        <v>36</v>
      </c>
      <c r="AX147" s="12" t="s">
        <v>73</v>
      </c>
      <c r="AY147" s="227" t="s">
        <v>135</v>
      </c>
    </row>
    <row r="148" spans="2:65" s="12" customFormat="1" ht="13.5">
      <c r="B148" s="216"/>
      <c r="C148" s="217"/>
      <c r="D148" s="218" t="s">
        <v>145</v>
      </c>
      <c r="E148" s="219" t="s">
        <v>23</v>
      </c>
      <c r="F148" s="220" t="s">
        <v>205</v>
      </c>
      <c r="G148" s="217"/>
      <c r="H148" s="221">
        <v>12</v>
      </c>
      <c r="I148" s="222"/>
      <c r="J148" s="217"/>
      <c r="K148" s="217"/>
      <c r="L148" s="223"/>
      <c r="M148" s="224"/>
      <c r="N148" s="225"/>
      <c r="O148" s="225"/>
      <c r="P148" s="225"/>
      <c r="Q148" s="225"/>
      <c r="R148" s="225"/>
      <c r="S148" s="225"/>
      <c r="T148" s="226"/>
      <c r="AT148" s="227" t="s">
        <v>145</v>
      </c>
      <c r="AU148" s="227" t="s">
        <v>81</v>
      </c>
      <c r="AV148" s="12" t="s">
        <v>81</v>
      </c>
      <c r="AW148" s="12" t="s">
        <v>36</v>
      </c>
      <c r="AX148" s="12" t="s">
        <v>73</v>
      </c>
      <c r="AY148" s="227" t="s">
        <v>135</v>
      </c>
    </row>
    <row r="149" spans="2:65" s="12" customFormat="1" ht="13.5">
      <c r="B149" s="216"/>
      <c r="C149" s="217"/>
      <c r="D149" s="218" t="s">
        <v>145</v>
      </c>
      <c r="E149" s="219" t="s">
        <v>23</v>
      </c>
      <c r="F149" s="220" t="s">
        <v>206</v>
      </c>
      <c r="G149" s="217"/>
      <c r="H149" s="221">
        <v>4</v>
      </c>
      <c r="I149" s="222"/>
      <c r="J149" s="217"/>
      <c r="K149" s="217"/>
      <c r="L149" s="223"/>
      <c r="M149" s="224"/>
      <c r="N149" s="225"/>
      <c r="O149" s="225"/>
      <c r="P149" s="225"/>
      <c r="Q149" s="225"/>
      <c r="R149" s="225"/>
      <c r="S149" s="225"/>
      <c r="T149" s="226"/>
      <c r="AT149" s="227" t="s">
        <v>145</v>
      </c>
      <c r="AU149" s="227" t="s">
        <v>81</v>
      </c>
      <c r="AV149" s="12" t="s">
        <v>81</v>
      </c>
      <c r="AW149" s="12" t="s">
        <v>36</v>
      </c>
      <c r="AX149" s="12" t="s">
        <v>73</v>
      </c>
      <c r="AY149" s="227" t="s">
        <v>135</v>
      </c>
    </row>
    <row r="150" spans="2:65" s="12" customFormat="1" ht="13.5">
      <c r="B150" s="216"/>
      <c r="C150" s="217"/>
      <c r="D150" s="218" t="s">
        <v>145</v>
      </c>
      <c r="E150" s="219" t="s">
        <v>23</v>
      </c>
      <c r="F150" s="220" t="s">
        <v>207</v>
      </c>
      <c r="G150" s="217"/>
      <c r="H150" s="221">
        <v>14</v>
      </c>
      <c r="I150" s="222"/>
      <c r="J150" s="217"/>
      <c r="K150" s="217"/>
      <c r="L150" s="223"/>
      <c r="M150" s="224"/>
      <c r="N150" s="225"/>
      <c r="O150" s="225"/>
      <c r="P150" s="225"/>
      <c r="Q150" s="225"/>
      <c r="R150" s="225"/>
      <c r="S150" s="225"/>
      <c r="T150" s="226"/>
      <c r="AT150" s="227" t="s">
        <v>145</v>
      </c>
      <c r="AU150" s="227" t="s">
        <v>81</v>
      </c>
      <c r="AV150" s="12" t="s">
        <v>81</v>
      </c>
      <c r="AW150" s="12" t="s">
        <v>36</v>
      </c>
      <c r="AX150" s="12" t="s">
        <v>73</v>
      </c>
      <c r="AY150" s="227" t="s">
        <v>135</v>
      </c>
    </row>
    <row r="151" spans="2:65" s="12" customFormat="1" ht="13.5">
      <c r="B151" s="216"/>
      <c r="C151" s="217"/>
      <c r="D151" s="218" t="s">
        <v>145</v>
      </c>
      <c r="E151" s="219" t="s">
        <v>23</v>
      </c>
      <c r="F151" s="220" t="s">
        <v>208</v>
      </c>
      <c r="G151" s="217"/>
      <c r="H151" s="221">
        <v>8</v>
      </c>
      <c r="I151" s="222"/>
      <c r="J151" s="217"/>
      <c r="K151" s="217"/>
      <c r="L151" s="223"/>
      <c r="M151" s="224"/>
      <c r="N151" s="225"/>
      <c r="O151" s="225"/>
      <c r="P151" s="225"/>
      <c r="Q151" s="225"/>
      <c r="R151" s="225"/>
      <c r="S151" s="225"/>
      <c r="T151" s="226"/>
      <c r="AT151" s="227" t="s">
        <v>145</v>
      </c>
      <c r="AU151" s="227" t="s">
        <v>81</v>
      </c>
      <c r="AV151" s="12" t="s">
        <v>81</v>
      </c>
      <c r="AW151" s="12" t="s">
        <v>36</v>
      </c>
      <c r="AX151" s="12" t="s">
        <v>73</v>
      </c>
      <c r="AY151" s="227" t="s">
        <v>135</v>
      </c>
    </row>
    <row r="152" spans="2:65" s="12" customFormat="1" ht="13.5">
      <c r="B152" s="216"/>
      <c r="C152" s="217"/>
      <c r="D152" s="218" t="s">
        <v>145</v>
      </c>
      <c r="E152" s="219" t="s">
        <v>23</v>
      </c>
      <c r="F152" s="220" t="s">
        <v>209</v>
      </c>
      <c r="G152" s="217"/>
      <c r="H152" s="221">
        <v>2</v>
      </c>
      <c r="I152" s="222"/>
      <c r="J152" s="217"/>
      <c r="K152" s="217"/>
      <c r="L152" s="223"/>
      <c r="M152" s="224"/>
      <c r="N152" s="225"/>
      <c r="O152" s="225"/>
      <c r="P152" s="225"/>
      <c r="Q152" s="225"/>
      <c r="R152" s="225"/>
      <c r="S152" s="225"/>
      <c r="T152" s="226"/>
      <c r="AT152" s="227" t="s">
        <v>145</v>
      </c>
      <c r="AU152" s="227" t="s">
        <v>81</v>
      </c>
      <c r="AV152" s="12" t="s">
        <v>81</v>
      </c>
      <c r="AW152" s="12" t="s">
        <v>36</v>
      </c>
      <c r="AX152" s="12" t="s">
        <v>73</v>
      </c>
      <c r="AY152" s="227" t="s">
        <v>135</v>
      </c>
    </row>
    <row r="153" spans="2:65" s="12" customFormat="1" ht="13.5">
      <c r="B153" s="216"/>
      <c r="C153" s="217"/>
      <c r="D153" s="218" t="s">
        <v>145</v>
      </c>
      <c r="E153" s="219" t="s">
        <v>23</v>
      </c>
      <c r="F153" s="220" t="s">
        <v>210</v>
      </c>
      <c r="G153" s="217"/>
      <c r="H153" s="221">
        <v>2</v>
      </c>
      <c r="I153" s="222"/>
      <c r="J153" s="217"/>
      <c r="K153" s="217"/>
      <c r="L153" s="223"/>
      <c r="M153" s="224"/>
      <c r="N153" s="225"/>
      <c r="O153" s="225"/>
      <c r="P153" s="225"/>
      <c r="Q153" s="225"/>
      <c r="R153" s="225"/>
      <c r="S153" s="225"/>
      <c r="T153" s="226"/>
      <c r="AT153" s="227" t="s">
        <v>145</v>
      </c>
      <c r="AU153" s="227" t="s">
        <v>81</v>
      </c>
      <c r="AV153" s="12" t="s">
        <v>81</v>
      </c>
      <c r="AW153" s="12" t="s">
        <v>36</v>
      </c>
      <c r="AX153" s="12" t="s">
        <v>73</v>
      </c>
      <c r="AY153" s="227" t="s">
        <v>135</v>
      </c>
    </row>
    <row r="154" spans="2:65" s="12" customFormat="1" ht="13.5">
      <c r="B154" s="216"/>
      <c r="C154" s="217"/>
      <c r="D154" s="218" t="s">
        <v>145</v>
      </c>
      <c r="E154" s="219" t="s">
        <v>23</v>
      </c>
      <c r="F154" s="220" t="s">
        <v>211</v>
      </c>
      <c r="G154" s="217"/>
      <c r="H154" s="221">
        <v>3</v>
      </c>
      <c r="I154" s="222"/>
      <c r="J154" s="217"/>
      <c r="K154" s="217"/>
      <c r="L154" s="223"/>
      <c r="M154" s="224"/>
      <c r="N154" s="225"/>
      <c r="O154" s="225"/>
      <c r="P154" s="225"/>
      <c r="Q154" s="225"/>
      <c r="R154" s="225"/>
      <c r="S154" s="225"/>
      <c r="T154" s="226"/>
      <c r="AT154" s="227" t="s">
        <v>145</v>
      </c>
      <c r="AU154" s="227" t="s">
        <v>81</v>
      </c>
      <c r="AV154" s="12" t="s">
        <v>81</v>
      </c>
      <c r="AW154" s="12" t="s">
        <v>36</v>
      </c>
      <c r="AX154" s="12" t="s">
        <v>73</v>
      </c>
      <c r="AY154" s="227" t="s">
        <v>135</v>
      </c>
    </row>
    <row r="155" spans="2:65" s="12" customFormat="1" ht="13.5">
      <c r="B155" s="216"/>
      <c r="C155" s="217"/>
      <c r="D155" s="218" t="s">
        <v>145</v>
      </c>
      <c r="E155" s="219" t="s">
        <v>23</v>
      </c>
      <c r="F155" s="220" t="s">
        <v>212</v>
      </c>
      <c r="G155" s="217"/>
      <c r="H155" s="221">
        <v>4</v>
      </c>
      <c r="I155" s="222"/>
      <c r="J155" s="217"/>
      <c r="K155" s="217"/>
      <c r="L155" s="223"/>
      <c r="M155" s="224"/>
      <c r="N155" s="225"/>
      <c r="O155" s="225"/>
      <c r="P155" s="225"/>
      <c r="Q155" s="225"/>
      <c r="R155" s="225"/>
      <c r="S155" s="225"/>
      <c r="T155" s="226"/>
      <c r="AT155" s="227" t="s">
        <v>145</v>
      </c>
      <c r="AU155" s="227" t="s">
        <v>81</v>
      </c>
      <c r="AV155" s="12" t="s">
        <v>81</v>
      </c>
      <c r="AW155" s="12" t="s">
        <v>36</v>
      </c>
      <c r="AX155" s="12" t="s">
        <v>73</v>
      </c>
      <c r="AY155" s="227" t="s">
        <v>135</v>
      </c>
    </row>
    <row r="156" spans="2:65" s="13" customFormat="1" ht="13.5">
      <c r="B156" s="230"/>
      <c r="C156" s="231"/>
      <c r="D156" s="218" t="s">
        <v>145</v>
      </c>
      <c r="E156" s="232" t="s">
        <v>23</v>
      </c>
      <c r="F156" s="233" t="s">
        <v>159</v>
      </c>
      <c r="G156" s="231"/>
      <c r="H156" s="234">
        <v>173</v>
      </c>
      <c r="I156" s="235"/>
      <c r="J156" s="231"/>
      <c r="K156" s="231"/>
      <c r="L156" s="236"/>
      <c r="M156" s="237"/>
      <c r="N156" s="238"/>
      <c r="O156" s="238"/>
      <c r="P156" s="238"/>
      <c r="Q156" s="238"/>
      <c r="R156" s="238"/>
      <c r="S156" s="238"/>
      <c r="T156" s="239"/>
      <c r="AT156" s="240" t="s">
        <v>145</v>
      </c>
      <c r="AU156" s="240" t="s">
        <v>81</v>
      </c>
      <c r="AV156" s="13" t="s">
        <v>153</v>
      </c>
      <c r="AW156" s="13" t="s">
        <v>36</v>
      </c>
      <c r="AX156" s="13" t="s">
        <v>73</v>
      </c>
      <c r="AY156" s="240" t="s">
        <v>135</v>
      </c>
    </row>
    <row r="157" spans="2:65" s="12" customFormat="1" ht="13.5">
      <c r="B157" s="216"/>
      <c r="C157" s="217"/>
      <c r="D157" s="218" t="s">
        <v>145</v>
      </c>
      <c r="E157" s="219" t="s">
        <v>23</v>
      </c>
      <c r="F157" s="220" t="s">
        <v>213</v>
      </c>
      <c r="G157" s="217"/>
      <c r="H157" s="221">
        <v>250</v>
      </c>
      <c r="I157" s="222"/>
      <c r="J157" s="217"/>
      <c r="K157" s="217"/>
      <c r="L157" s="223"/>
      <c r="M157" s="224"/>
      <c r="N157" s="225"/>
      <c r="O157" s="225"/>
      <c r="P157" s="225"/>
      <c r="Q157" s="225"/>
      <c r="R157" s="225"/>
      <c r="S157" s="225"/>
      <c r="T157" s="226"/>
      <c r="AT157" s="227" t="s">
        <v>145</v>
      </c>
      <c r="AU157" s="227" t="s">
        <v>81</v>
      </c>
      <c r="AV157" s="12" t="s">
        <v>81</v>
      </c>
      <c r="AW157" s="12" t="s">
        <v>36</v>
      </c>
      <c r="AX157" s="12" t="s">
        <v>73</v>
      </c>
      <c r="AY157" s="227" t="s">
        <v>135</v>
      </c>
    </row>
    <row r="158" spans="2:65" s="13" customFormat="1" ht="13.5">
      <c r="B158" s="230"/>
      <c r="C158" s="231"/>
      <c r="D158" s="218" t="s">
        <v>145</v>
      </c>
      <c r="E158" s="232" t="s">
        <v>23</v>
      </c>
      <c r="F158" s="233" t="s">
        <v>159</v>
      </c>
      <c r="G158" s="231"/>
      <c r="H158" s="234">
        <v>250</v>
      </c>
      <c r="I158" s="235"/>
      <c r="J158" s="231"/>
      <c r="K158" s="231"/>
      <c r="L158" s="236"/>
      <c r="M158" s="237"/>
      <c r="N158" s="238"/>
      <c r="O158" s="238"/>
      <c r="P158" s="238"/>
      <c r="Q158" s="238"/>
      <c r="R158" s="238"/>
      <c r="S158" s="238"/>
      <c r="T158" s="239"/>
      <c r="AT158" s="240" t="s">
        <v>145</v>
      </c>
      <c r="AU158" s="240" t="s">
        <v>81</v>
      </c>
      <c r="AV158" s="13" t="s">
        <v>153</v>
      </c>
      <c r="AW158" s="13" t="s">
        <v>36</v>
      </c>
      <c r="AX158" s="13" t="s">
        <v>73</v>
      </c>
      <c r="AY158" s="240" t="s">
        <v>135</v>
      </c>
    </row>
    <row r="159" spans="2:65" s="15" customFormat="1" ht="13.5">
      <c r="B159" s="251"/>
      <c r="C159" s="252"/>
      <c r="D159" s="218" t="s">
        <v>145</v>
      </c>
      <c r="E159" s="253" t="s">
        <v>23</v>
      </c>
      <c r="F159" s="254" t="s">
        <v>195</v>
      </c>
      <c r="G159" s="252"/>
      <c r="H159" s="255">
        <v>423</v>
      </c>
      <c r="I159" s="256"/>
      <c r="J159" s="252"/>
      <c r="K159" s="252"/>
      <c r="L159" s="257"/>
      <c r="M159" s="258"/>
      <c r="N159" s="259"/>
      <c r="O159" s="259"/>
      <c r="P159" s="259"/>
      <c r="Q159" s="259"/>
      <c r="R159" s="259"/>
      <c r="S159" s="259"/>
      <c r="T159" s="260"/>
      <c r="AT159" s="261" t="s">
        <v>145</v>
      </c>
      <c r="AU159" s="261" t="s">
        <v>81</v>
      </c>
      <c r="AV159" s="15" t="s">
        <v>143</v>
      </c>
      <c r="AW159" s="15" t="s">
        <v>36</v>
      </c>
      <c r="AX159" s="15" t="s">
        <v>79</v>
      </c>
      <c r="AY159" s="261" t="s">
        <v>135</v>
      </c>
    </row>
    <row r="160" spans="2:65" s="1" customFormat="1" ht="25.5" customHeight="1">
      <c r="B160" s="42"/>
      <c r="C160" s="204" t="s">
        <v>214</v>
      </c>
      <c r="D160" s="204" t="s">
        <v>138</v>
      </c>
      <c r="E160" s="205" t="s">
        <v>215</v>
      </c>
      <c r="F160" s="206" t="s">
        <v>216</v>
      </c>
      <c r="G160" s="207" t="s">
        <v>141</v>
      </c>
      <c r="H160" s="208">
        <v>418.83499999999998</v>
      </c>
      <c r="I160" s="209"/>
      <c r="J160" s="210">
        <f>ROUND(I160*H160,2)</f>
        <v>0</v>
      </c>
      <c r="K160" s="206" t="s">
        <v>142</v>
      </c>
      <c r="L160" s="62"/>
      <c r="M160" s="211" t="s">
        <v>23</v>
      </c>
      <c r="N160" s="212" t="s">
        <v>44</v>
      </c>
      <c r="O160" s="43"/>
      <c r="P160" s="213">
        <f>O160*H160</f>
        <v>0</v>
      </c>
      <c r="Q160" s="213">
        <v>0</v>
      </c>
      <c r="R160" s="213">
        <f>Q160*H160</f>
        <v>0</v>
      </c>
      <c r="S160" s="213">
        <v>0</v>
      </c>
      <c r="T160" s="214">
        <f>S160*H160</f>
        <v>0</v>
      </c>
      <c r="AR160" s="25" t="s">
        <v>143</v>
      </c>
      <c r="AT160" s="25" t="s">
        <v>138</v>
      </c>
      <c r="AU160" s="25" t="s">
        <v>81</v>
      </c>
      <c r="AY160" s="25" t="s">
        <v>135</v>
      </c>
      <c r="BE160" s="215">
        <f>IF(N160="základní",J160,0)</f>
        <v>0</v>
      </c>
      <c r="BF160" s="215">
        <f>IF(N160="snížená",J160,0)</f>
        <v>0</v>
      </c>
      <c r="BG160" s="215">
        <f>IF(N160="zákl. přenesená",J160,0)</f>
        <v>0</v>
      </c>
      <c r="BH160" s="215">
        <f>IF(N160="sníž. přenesená",J160,0)</f>
        <v>0</v>
      </c>
      <c r="BI160" s="215">
        <f>IF(N160="nulová",J160,0)</f>
        <v>0</v>
      </c>
      <c r="BJ160" s="25" t="s">
        <v>79</v>
      </c>
      <c r="BK160" s="215">
        <f>ROUND(I160*H160,2)</f>
        <v>0</v>
      </c>
      <c r="BL160" s="25" t="s">
        <v>143</v>
      </c>
      <c r="BM160" s="25" t="s">
        <v>217</v>
      </c>
    </row>
    <row r="161" spans="2:51" s="1" customFormat="1" ht="54">
      <c r="B161" s="42"/>
      <c r="C161" s="64"/>
      <c r="D161" s="218" t="s">
        <v>150</v>
      </c>
      <c r="E161" s="64"/>
      <c r="F161" s="228" t="s">
        <v>200</v>
      </c>
      <c r="G161" s="64"/>
      <c r="H161" s="64"/>
      <c r="I161" s="173"/>
      <c r="J161" s="64"/>
      <c r="K161" s="64"/>
      <c r="L161" s="62"/>
      <c r="M161" s="229"/>
      <c r="N161" s="43"/>
      <c r="O161" s="43"/>
      <c r="P161" s="43"/>
      <c r="Q161" s="43"/>
      <c r="R161" s="43"/>
      <c r="S161" s="43"/>
      <c r="T161" s="79"/>
      <c r="AT161" s="25" t="s">
        <v>150</v>
      </c>
      <c r="AU161" s="25" t="s">
        <v>81</v>
      </c>
    </row>
    <row r="162" spans="2:51" s="14" customFormat="1" ht="13.5">
      <c r="B162" s="241"/>
      <c r="C162" s="242"/>
      <c r="D162" s="218" t="s">
        <v>145</v>
      </c>
      <c r="E162" s="243" t="s">
        <v>23</v>
      </c>
      <c r="F162" s="244" t="s">
        <v>218</v>
      </c>
      <c r="G162" s="242"/>
      <c r="H162" s="243" t="s">
        <v>23</v>
      </c>
      <c r="I162" s="245"/>
      <c r="J162" s="242"/>
      <c r="K162" s="242"/>
      <c r="L162" s="246"/>
      <c r="M162" s="247"/>
      <c r="N162" s="248"/>
      <c r="O162" s="248"/>
      <c r="P162" s="248"/>
      <c r="Q162" s="248"/>
      <c r="R162" s="248"/>
      <c r="S162" s="248"/>
      <c r="T162" s="249"/>
      <c r="AT162" s="250" t="s">
        <v>145</v>
      </c>
      <c r="AU162" s="250" t="s">
        <v>81</v>
      </c>
      <c r="AV162" s="14" t="s">
        <v>79</v>
      </c>
      <c r="AW162" s="14" t="s">
        <v>36</v>
      </c>
      <c r="AX162" s="14" t="s">
        <v>73</v>
      </c>
      <c r="AY162" s="250" t="s">
        <v>135</v>
      </c>
    </row>
    <row r="163" spans="2:51" s="12" customFormat="1" ht="13.5">
      <c r="B163" s="216"/>
      <c r="C163" s="217"/>
      <c r="D163" s="218" t="s">
        <v>145</v>
      </c>
      <c r="E163" s="219" t="s">
        <v>23</v>
      </c>
      <c r="F163" s="220" t="s">
        <v>219</v>
      </c>
      <c r="G163" s="217"/>
      <c r="H163" s="221">
        <v>189.48599999999999</v>
      </c>
      <c r="I163" s="222"/>
      <c r="J163" s="217"/>
      <c r="K163" s="217"/>
      <c r="L163" s="223"/>
      <c r="M163" s="224"/>
      <c r="N163" s="225"/>
      <c r="O163" s="225"/>
      <c r="P163" s="225"/>
      <c r="Q163" s="225"/>
      <c r="R163" s="225"/>
      <c r="S163" s="225"/>
      <c r="T163" s="226"/>
      <c r="AT163" s="227" t="s">
        <v>145</v>
      </c>
      <c r="AU163" s="227" t="s">
        <v>81</v>
      </c>
      <c r="AV163" s="12" t="s">
        <v>81</v>
      </c>
      <c r="AW163" s="12" t="s">
        <v>36</v>
      </c>
      <c r="AX163" s="12" t="s">
        <v>73</v>
      </c>
      <c r="AY163" s="227" t="s">
        <v>135</v>
      </c>
    </row>
    <row r="164" spans="2:51" s="12" customFormat="1" ht="13.5">
      <c r="B164" s="216"/>
      <c r="C164" s="217"/>
      <c r="D164" s="218" t="s">
        <v>145</v>
      </c>
      <c r="E164" s="219" t="s">
        <v>23</v>
      </c>
      <c r="F164" s="220" t="s">
        <v>220</v>
      </c>
      <c r="G164" s="217"/>
      <c r="H164" s="221">
        <v>2.97</v>
      </c>
      <c r="I164" s="222"/>
      <c r="J164" s="217"/>
      <c r="K164" s="217"/>
      <c r="L164" s="223"/>
      <c r="M164" s="224"/>
      <c r="N164" s="225"/>
      <c r="O164" s="225"/>
      <c r="P164" s="225"/>
      <c r="Q164" s="225"/>
      <c r="R164" s="225"/>
      <c r="S164" s="225"/>
      <c r="T164" s="226"/>
      <c r="AT164" s="227" t="s">
        <v>145</v>
      </c>
      <c r="AU164" s="227" t="s">
        <v>81</v>
      </c>
      <c r="AV164" s="12" t="s">
        <v>81</v>
      </c>
      <c r="AW164" s="12" t="s">
        <v>36</v>
      </c>
      <c r="AX164" s="12" t="s">
        <v>73</v>
      </c>
      <c r="AY164" s="227" t="s">
        <v>135</v>
      </c>
    </row>
    <row r="165" spans="2:51" s="12" customFormat="1" ht="13.5">
      <c r="B165" s="216"/>
      <c r="C165" s="217"/>
      <c r="D165" s="218" t="s">
        <v>145</v>
      </c>
      <c r="E165" s="219" t="s">
        <v>23</v>
      </c>
      <c r="F165" s="220" t="s">
        <v>221</v>
      </c>
      <c r="G165" s="217"/>
      <c r="H165" s="221">
        <v>5.25</v>
      </c>
      <c r="I165" s="222"/>
      <c r="J165" s="217"/>
      <c r="K165" s="217"/>
      <c r="L165" s="223"/>
      <c r="M165" s="224"/>
      <c r="N165" s="225"/>
      <c r="O165" s="225"/>
      <c r="P165" s="225"/>
      <c r="Q165" s="225"/>
      <c r="R165" s="225"/>
      <c r="S165" s="225"/>
      <c r="T165" s="226"/>
      <c r="AT165" s="227" t="s">
        <v>145</v>
      </c>
      <c r="AU165" s="227" t="s">
        <v>81</v>
      </c>
      <c r="AV165" s="12" t="s">
        <v>81</v>
      </c>
      <c r="AW165" s="12" t="s">
        <v>36</v>
      </c>
      <c r="AX165" s="12" t="s">
        <v>73</v>
      </c>
      <c r="AY165" s="227" t="s">
        <v>135</v>
      </c>
    </row>
    <row r="166" spans="2:51" s="12" customFormat="1" ht="13.5">
      <c r="B166" s="216"/>
      <c r="C166" s="217"/>
      <c r="D166" s="218" t="s">
        <v>145</v>
      </c>
      <c r="E166" s="219" t="s">
        <v>23</v>
      </c>
      <c r="F166" s="220" t="s">
        <v>222</v>
      </c>
      <c r="G166" s="217"/>
      <c r="H166" s="221">
        <v>3.96</v>
      </c>
      <c r="I166" s="222"/>
      <c r="J166" s="217"/>
      <c r="K166" s="217"/>
      <c r="L166" s="223"/>
      <c r="M166" s="224"/>
      <c r="N166" s="225"/>
      <c r="O166" s="225"/>
      <c r="P166" s="225"/>
      <c r="Q166" s="225"/>
      <c r="R166" s="225"/>
      <c r="S166" s="225"/>
      <c r="T166" s="226"/>
      <c r="AT166" s="227" t="s">
        <v>145</v>
      </c>
      <c r="AU166" s="227" t="s">
        <v>81</v>
      </c>
      <c r="AV166" s="12" t="s">
        <v>81</v>
      </c>
      <c r="AW166" s="12" t="s">
        <v>36</v>
      </c>
      <c r="AX166" s="12" t="s">
        <v>73</v>
      </c>
      <c r="AY166" s="227" t="s">
        <v>135</v>
      </c>
    </row>
    <row r="167" spans="2:51" s="12" customFormat="1" ht="13.5">
      <c r="B167" s="216"/>
      <c r="C167" s="217"/>
      <c r="D167" s="218" t="s">
        <v>145</v>
      </c>
      <c r="E167" s="219" t="s">
        <v>23</v>
      </c>
      <c r="F167" s="220" t="s">
        <v>223</v>
      </c>
      <c r="G167" s="217"/>
      <c r="H167" s="221">
        <v>5.0750000000000002</v>
      </c>
      <c r="I167" s="222"/>
      <c r="J167" s="217"/>
      <c r="K167" s="217"/>
      <c r="L167" s="223"/>
      <c r="M167" s="224"/>
      <c r="N167" s="225"/>
      <c r="O167" s="225"/>
      <c r="P167" s="225"/>
      <c r="Q167" s="225"/>
      <c r="R167" s="225"/>
      <c r="S167" s="225"/>
      <c r="T167" s="226"/>
      <c r="AT167" s="227" t="s">
        <v>145</v>
      </c>
      <c r="AU167" s="227" t="s">
        <v>81</v>
      </c>
      <c r="AV167" s="12" t="s">
        <v>81</v>
      </c>
      <c r="AW167" s="12" t="s">
        <v>36</v>
      </c>
      <c r="AX167" s="12" t="s">
        <v>73</v>
      </c>
      <c r="AY167" s="227" t="s">
        <v>135</v>
      </c>
    </row>
    <row r="168" spans="2:51" s="12" customFormat="1" ht="13.5">
      <c r="B168" s="216"/>
      <c r="C168" s="217"/>
      <c r="D168" s="218" t="s">
        <v>145</v>
      </c>
      <c r="E168" s="219" t="s">
        <v>23</v>
      </c>
      <c r="F168" s="220" t="s">
        <v>224</v>
      </c>
      <c r="G168" s="217"/>
      <c r="H168" s="221">
        <v>10.84</v>
      </c>
      <c r="I168" s="222"/>
      <c r="J168" s="217"/>
      <c r="K168" s="217"/>
      <c r="L168" s="223"/>
      <c r="M168" s="224"/>
      <c r="N168" s="225"/>
      <c r="O168" s="225"/>
      <c r="P168" s="225"/>
      <c r="Q168" s="225"/>
      <c r="R168" s="225"/>
      <c r="S168" s="225"/>
      <c r="T168" s="226"/>
      <c r="AT168" s="227" t="s">
        <v>145</v>
      </c>
      <c r="AU168" s="227" t="s">
        <v>81</v>
      </c>
      <c r="AV168" s="12" t="s">
        <v>81</v>
      </c>
      <c r="AW168" s="12" t="s">
        <v>36</v>
      </c>
      <c r="AX168" s="12" t="s">
        <v>73</v>
      </c>
      <c r="AY168" s="227" t="s">
        <v>135</v>
      </c>
    </row>
    <row r="169" spans="2:51" s="12" customFormat="1" ht="13.5">
      <c r="B169" s="216"/>
      <c r="C169" s="217"/>
      <c r="D169" s="218" t="s">
        <v>145</v>
      </c>
      <c r="E169" s="219" t="s">
        <v>23</v>
      </c>
      <c r="F169" s="220" t="s">
        <v>225</v>
      </c>
      <c r="G169" s="217"/>
      <c r="H169" s="221">
        <v>6.194</v>
      </c>
      <c r="I169" s="222"/>
      <c r="J169" s="217"/>
      <c r="K169" s="217"/>
      <c r="L169" s="223"/>
      <c r="M169" s="224"/>
      <c r="N169" s="225"/>
      <c r="O169" s="225"/>
      <c r="P169" s="225"/>
      <c r="Q169" s="225"/>
      <c r="R169" s="225"/>
      <c r="S169" s="225"/>
      <c r="T169" s="226"/>
      <c r="AT169" s="227" t="s">
        <v>145</v>
      </c>
      <c r="AU169" s="227" t="s">
        <v>81</v>
      </c>
      <c r="AV169" s="12" t="s">
        <v>81</v>
      </c>
      <c r="AW169" s="12" t="s">
        <v>36</v>
      </c>
      <c r="AX169" s="12" t="s">
        <v>73</v>
      </c>
      <c r="AY169" s="227" t="s">
        <v>135</v>
      </c>
    </row>
    <row r="170" spans="2:51" s="12" customFormat="1" ht="13.5">
      <c r="B170" s="216"/>
      <c r="C170" s="217"/>
      <c r="D170" s="218" t="s">
        <v>145</v>
      </c>
      <c r="E170" s="219" t="s">
        <v>23</v>
      </c>
      <c r="F170" s="220" t="s">
        <v>226</v>
      </c>
      <c r="G170" s="217"/>
      <c r="H170" s="221">
        <v>0.77</v>
      </c>
      <c r="I170" s="222"/>
      <c r="J170" s="217"/>
      <c r="K170" s="217"/>
      <c r="L170" s="223"/>
      <c r="M170" s="224"/>
      <c r="N170" s="225"/>
      <c r="O170" s="225"/>
      <c r="P170" s="225"/>
      <c r="Q170" s="225"/>
      <c r="R170" s="225"/>
      <c r="S170" s="225"/>
      <c r="T170" s="226"/>
      <c r="AT170" s="227" t="s">
        <v>145</v>
      </c>
      <c r="AU170" s="227" t="s">
        <v>81</v>
      </c>
      <c r="AV170" s="12" t="s">
        <v>81</v>
      </c>
      <c r="AW170" s="12" t="s">
        <v>36</v>
      </c>
      <c r="AX170" s="12" t="s">
        <v>73</v>
      </c>
      <c r="AY170" s="227" t="s">
        <v>135</v>
      </c>
    </row>
    <row r="171" spans="2:51" s="12" customFormat="1" ht="13.5">
      <c r="B171" s="216"/>
      <c r="C171" s="217"/>
      <c r="D171" s="218" t="s">
        <v>145</v>
      </c>
      <c r="E171" s="219" t="s">
        <v>23</v>
      </c>
      <c r="F171" s="220" t="s">
        <v>227</v>
      </c>
      <c r="G171" s="217"/>
      <c r="H171" s="221">
        <v>0.77</v>
      </c>
      <c r="I171" s="222"/>
      <c r="J171" s="217"/>
      <c r="K171" s="217"/>
      <c r="L171" s="223"/>
      <c r="M171" s="224"/>
      <c r="N171" s="225"/>
      <c r="O171" s="225"/>
      <c r="P171" s="225"/>
      <c r="Q171" s="225"/>
      <c r="R171" s="225"/>
      <c r="S171" s="225"/>
      <c r="T171" s="226"/>
      <c r="AT171" s="227" t="s">
        <v>145</v>
      </c>
      <c r="AU171" s="227" t="s">
        <v>81</v>
      </c>
      <c r="AV171" s="12" t="s">
        <v>81</v>
      </c>
      <c r="AW171" s="12" t="s">
        <v>36</v>
      </c>
      <c r="AX171" s="12" t="s">
        <v>73</v>
      </c>
      <c r="AY171" s="227" t="s">
        <v>135</v>
      </c>
    </row>
    <row r="172" spans="2:51" s="12" customFormat="1" ht="13.5">
      <c r="B172" s="216"/>
      <c r="C172" s="217"/>
      <c r="D172" s="218" t="s">
        <v>145</v>
      </c>
      <c r="E172" s="219" t="s">
        <v>23</v>
      </c>
      <c r="F172" s="220" t="s">
        <v>228</v>
      </c>
      <c r="G172" s="217"/>
      <c r="H172" s="221">
        <v>11</v>
      </c>
      <c r="I172" s="222"/>
      <c r="J172" s="217"/>
      <c r="K172" s="217"/>
      <c r="L172" s="223"/>
      <c r="M172" s="224"/>
      <c r="N172" s="225"/>
      <c r="O172" s="225"/>
      <c r="P172" s="225"/>
      <c r="Q172" s="225"/>
      <c r="R172" s="225"/>
      <c r="S172" s="225"/>
      <c r="T172" s="226"/>
      <c r="AT172" s="227" t="s">
        <v>145</v>
      </c>
      <c r="AU172" s="227" t="s">
        <v>81</v>
      </c>
      <c r="AV172" s="12" t="s">
        <v>81</v>
      </c>
      <c r="AW172" s="12" t="s">
        <v>36</v>
      </c>
      <c r="AX172" s="12" t="s">
        <v>73</v>
      </c>
      <c r="AY172" s="227" t="s">
        <v>135</v>
      </c>
    </row>
    <row r="173" spans="2:51" s="12" customFormat="1" ht="13.5">
      <c r="B173" s="216"/>
      <c r="C173" s="217"/>
      <c r="D173" s="218" t="s">
        <v>145</v>
      </c>
      <c r="E173" s="219" t="s">
        <v>23</v>
      </c>
      <c r="F173" s="220" t="s">
        <v>229</v>
      </c>
      <c r="G173" s="217"/>
      <c r="H173" s="221">
        <v>14.52</v>
      </c>
      <c r="I173" s="222"/>
      <c r="J173" s="217"/>
      <c r="K173" s="217"/>
      <c r="L173" s="223"/>
      <c r="M173" s="224"/>
      <c r="N173" s="225"/>
      <c r="O173" s="225"/>
      <c r="P173" s="225"/>
      <c r="Q173" s="225"/>
      <c r="R173" s="225"/>
      <c r="S173" s="225"/>
      <c r="T173" s="226"/>
      <c r="AT173" s="227" t="s">
        <v>145</v>
      </c>
      <c r="AU173" s="227" t="s">
        <v>81</v>
      </c>
      <c r="AV173" s="12" t="s">
        <v>81</v>
      </c>
      <c r="AW173" s="12" t="s">
        <v>36</v>
      </c>
      <c r="AX173" s="12" t="s">
        <v>73</v>
      </c>
      <c r="AY173" s="227" t="s">
        <v>135</v>
      </c>
    </row>
    <row r="174" spans="2:51" s="13" customFormat="1" ht="13.5">
      <c r="B174" s="230"/>
      <c r="C174" s="231"/>
      <c r="D174" s="218" t="s">
        <v>145</v>
      </c>
      <c r="E174" s="232" t="s">
        <v>23</v>
      </c>
      <c r="F174" s="233" t="s">
        <v>159</v>
      </c>
      <c r="G174" s="231"/>
      <c r="H174" s="234">
        <v>250.83500000000001</v>
      </c>
      <c r="I174" s="235"/>
      <c r="J174" s="231"/>
      <c r="K174" s="231"/>
      <c r="L174" s="236"/>
      <c r="M174" s="237"/>
      <c r="N174" s="238"/>
      <c r="O174" s="238"/>
      <c r="P174" s="238"/>
      <c r="Q174" s="238"/>
      <c r="R174" s="238"/>
      <c r="S174" s="238"/>
      <c r="T174" s="239"/>
      <c r="AT174" s="240" t="s">
        <v>145</v>
      </c>
      <c r="AU174" s="240" t="s">
        <v>81</v>
      </c>
      <c r="AV174" s="13" t="s">
        <v>153</v>
      </c>
      <c r="AW174" s="13" t="s">
        <v>36</v>
      </c>
      <c r="AX174" s="13" t="s">
        <v>73</v>
      </c>
      <c r="AY174" s="240" t="s">
        <v>135</v>
      </c>
    </row>
    <row r="175" spans="2:51" s="12" customFormat="1" ht="13.5">
      <c r="B175" s="216"/>
      <c r="C175" s="217"/>
      <c r="D175" s="218" t="s">
        <v>145</v>
      </c>
      <c r="E175" s="219" t="s">
        <v>23</v>
      </c>
      <c r="F175" s="220" t="s">
        <v>230</v>
      </c>
      <c r="G175" s="217"/>
      <c r="H175" s="221">
        <v>168</v>
      </c>
      <c r="I175" s="222"/>
      <c r="J175" s="217"/>
      <c r="K175" s="217"/>
      <c r="L175" s="223"/>
      <c r="M175" s="224"/>
      <c r="N175" s="225"/>
      <c r="O175" s="225"/>
      <c r="P175" s="225"/>
      <c r="Q175" s="225"/>
      <c r="R175" s="225"/>
      <c r="S175" s="225"/>
      <c r="T175" s="226"/>
      <c r="AT175" s="227" t="s">
        <v>145</v>
      </c>
      <c r="AU175" s="227" t="s">
        <v>81</v>
      </c>
      <c r="AV175" s="12" t="s">
        <v>81</v>
      </c>
      <c r="AW175" s="12" t="s">
        <v>36</v>
      </c>
      <c r="AX175" s="12" t="s">
        <v>73</v>
      </c>
      <c r="AY175" s="227" t="s">
        <v>135</v>
      </c>
    </row>
    <row r="176" spans="2:51" s="13" customFormat="1" ht="13.5">
      <c r="B176" s="230"/>
      <c r="C176" s="231"/>
      <c r="D176" s="218" t="s">
        <v>145</v>
      </c>
      <c r="E176" s="232" t="s">
        <v>23</v>
      </c>
      <c r="F176" s="233" t="s">
        <v>159</v>
      </c>
      <c r="G176" s="231"/>
      <c r="H176" s="234">
        <v>168</v>
      </c>
      <c r="I176" s="235"/>
      <c r="J176" s="231"/>
      <c r="K176" s="231"/>
      <c r="L176" s="236"/>
      <c r="M176" s="237"/>
      <c r="N176" s="238"/>
      <c r="O176" s="238"/>
      <c r="P176" s="238"/>
      <c r="Q176" s="238"/>
      <c r="R176" s="238"/>
      <c r="S176" s="238"/>
      <c r="T176" s="239"/>
      <c r="AT176" s="240" t="s">
        <v>145</v>
      </c>
      <c r="AU176" s="240" t="s">
        <v>81</v>
      </c>
      <c r="AV176" s="13" t="s">
        <v>153</v>
      </c>
      <c r="AW176" s="13" t="s">
        <v>36</v>
      </c>
      <c r="AX176" s="13" t="s">
        <v>73</v>
      </c>
      <c r="AY176" s="240" t="s">
        <v>135</v>
      </c>
    </row>
    <row r="177" spans="2:65" s="15" customFormat="1" ht="13.5">
      <c r="B177" s="251"/>
      <c r="C177" s="252"/>
      <c r="D177" s="218" t="s">
        <v>145</v>
      </c>
      <c r="E177" s="253" t="s">
        <v>23</v>
      </c>
      <c r="F177" s="254" t="s">
        <v>195</v>
      </c>
      <c r="G177" s="252"/>
      <c r="H177" s="255">
        <v>418.83499999999998</v>
      </c>
      <c r="I177" s="256"/>
      <c r="J177" s="252"/>
      <c r="K177" s="252"/>
      <c r="L177" s="257"/>
      <c r="M177" s="258"/>
      <c r="N177" s="259"/>
      <c r="O177" s="259"/>
      <c r="P177" s="259"/>
      <c r="Q177" s="259"/>
      <c r="R177" s="259"/>
      <c r="S177" s="259"/>
      <c r="T177" s="260"/>
      <c r="AT177" s="261" t="s">
        <v>145</v>
      </c>
      <c r="AU177" s="261" t="s">
        <v>81</v>
      </c>
      <c r="AV177" s="15" t="s">
        <v>143</v>
      </c>
      <c r="AW177" s="15" t="s">
        <v>36</v>
      </c>
      <c r="AX177" s="15" t="s">
        <v>79</v>
      </c>
      <c r="AY177" s="261" t="s">
        <v>135</v>
      </c>
    </row>
    <row r="178" spans="2:65" s="1" customFormat="1" ht="16.5" customHeight="1">
      <c r="B178" s="42"/>
      <c r="C178" s="204" t="s">
        <v>231</v>
      </c>
      <c r="D178" s="204" t="s">
        <v>138</v>
      </c>
      <c r="E178" s="205" t="s">
        <v>232</v>
      </c>
      <c r="F178" s="206" t="s">
        <v>233</v>
      </c>
      <c r="G178" s="207" t="s">
        <v>234</v>
      </c>
      <c r="H178" s="208">
        <v>539.70000000000005</v>
      </c>
      <c r="I178" s="209"/>
      <c r="J178" s="210">
        <f>ROUND(I178*H178,2)</f>
        <v>0</v>
      </c>
      <c r="K178" s="206" t="s">
        <v>142</v>
      </c>
      <c r="L178" s="62"/>
      <c r="M178" s="211" t="s">
        <v>23</v>
      </c>
      <c r="N178" s="212" t="s">
        <v>44</v>
      </c>
      <c r="O178" s="43"/>
      <c r="P178" s="213">
        <f>O178*H178</f>
        <v>0</v>
      </c>
      <c r="Q178" s="213">
        <v>1.5E-3</v>
      </c>
      <c r="R178" s="213">
        <f>Q178*H178</f>
        <v>0.8095500000000001</v>
      </c>
      <c r="S178" s="213">
        <v>0</v>
      </c>
      <c r="T178" s="214">
        <f>S178*H178</f>
        <v>0</v>
      </c>
      <c r="AR178" s="25" t="s">
        <v>143</v>
      </c>
      <c r="AT178" s="25" t="s">
        <v>138</v>
      </c>
      <c r="AU178" s="25" t="s">
        <v>81</v>
      </c>
      <c r="AY178" s="25" t="s">
        <v>135</v>
      </c>
      <c r="BE178" s="215">
        <f>IF(N178="základní",J178,0)</f>
        <v>0</v>
      </c>
      <c r="BF178" s="215">
        <f>IF(N178="snížená",J178,0)</f>
        <v>0</v>
      </c>
      <c r="BG178" s="215">
        <f>IF(N178="zákl. přenesená",J178,0)</f>
        <v>0</v>
      </c>
      <c r="BH178" s="215">
        <f>IF(N178="sníž. přenesená",J178,0)</f>
        <v>0</v>
      </c>
      <c r="BI178" s="215">
        <f>IF(N178="nulová",J178,0)</f>
        <v>0</v>
      </c>
      <c r="BJ178" s="25" t="s">
        <v>79</v>
      </c>
      <c r="BK178" s="215">
        <f>ROUND(I178*H178,2)</f>
        <v>0</v>
      </c>
      <c r="BL178" s="25" t="s">
        <v>143</v>
      </c>
      <c r="BM178" s="25" t="s">
        <v>235</v>
      </c>
    </row>
    <row r="179" spans="2:65" s="1" customFormat="1" ht="54">
      <c r="B179" s="42"/>
      <c r="C179" s="64"/>
      <c r="D179" s="218" t="s">
        <v>150</v>
      </c>
      <c r="E179" s="64"/>
      <c r="F179" s="228" t="s">
        <v>236</v>
      </c>
      <c r="G179" s="64"/>
      <c r="H179" s="64"/>
      <c r="I179" s="173"/>
      <c r="J179" s="64"/>
      <c r="K179" s="64"/>
      <c r="L179" s="62"/>
      <c r="M179" s="229"/>
      <c r="N179" s="43"/>
      <c r="O179" s="43"/>
      <c r="P179" s="43"/>
      <c r="Q179" s="43"/>
      <c r="R179" s="43"/>
      <c r="S179" s="43"/>
      <c r="T179" s="79"/>
      <c r="AT179" s="25" t="s">
        <v>150</v>
      </c>
      <c r="AU179" s="25" t="s">
        <v>81</v>
      </c>
    </row>
    <row r="180" spans="2:65" s="14" customFormat="1" ht="13.5">
      <c r="B180" s="241"/>
      <c r="C180" s="242"/>
      <c r="D180" s="218" t="s">
        <v>145</v>
      </c>
      <c r="E180" s="243" t="s">
        <v>23</v>
      </c>
      <c r="F180" s="244" t="s">
        <v>237</v>
      </c>
      <c r="G180" s="242"/>
      <c r="H180" s="243" t="s">
        <v>23</v>
      </c>
      <c r="I180" s="245"/>
      <c r="J180" s="242"/>
      <c r="K180" s="242"/>
      <c r="L180" s="246"/>
      <c r="M180" s="247"/>
      <c r="N180" s="248"/>
      <c r="O180" s="248"/>
      <c r="P180" s="248"/>
      <c r="Q180" s="248"/>
      <c r="R180" s="248"/>
      <c r="S180" s="248"/>
      <c r="T180" s="249"/>
      <c r="AT180" s="250" t="s">
        <v>145</v>
      </c>
      <c r="AU180" s="250" t="s">
        <v>81</v>
      </c>
      <c r="AV180" s="14" t="s">
        <v>79</v>
      </c>
      <c r="AW180" s="14" t="s">
        <v>36</v>
      </c>
      <c r="AX180" s="14" t="s">
        <v>73</v>
      </c>
      <c r="AY180" s="250" t="s">
        <v>135</v>
      </c>
    </row>
    <row r="181" spans="2:65" s="12" customFormat="1" ht="13.5">
      <c r="B181" s="216"/>
      <c r="C181" s="217"/>
      <c r="D181" s="218" t="s">
        <v>145</v>
      </c>
      <c r="E181" s="219" t="s">
        <v>23</v>
      </c>
      <c r="F181" s="220" t="s">
        <v>238</v>
      </c>
      <c r="G181" s="217"/>
      <c r="H181" s="221">
        <v>437.32</v>
      </c>
      <c r="I181" s="222"/>
      <c r="J181" s="217"/>
      <c r="K181" s="217"/>
      <c r="L181" s="223"/>
      <c r="M181" s="224"/>
      <c r="N181" s="225"/>
      <c r="O181" s="225"/>
      <c r="P181" s="225"/>
      <c r="Q181" s="225"/>
      <c r="R181" s="225"/>
      <c r="S181" s="225"/>
      <c r="T181" s="226"/>
      <c r="AT181" s="227" t="s">
        <v>145</v>
      </c>
      <c r="AU181" s="227" t="s">
        <v>81</v>
      </c>
      <c r="AV181" s="12" t="s">
        <v>81</v>
      </c>
      <c r="AW181" s="12" t="s">
        <v>36</v>
      </c>
      <c r="AX181" s="12" t="s">
        <v>73</v>
      </c>
      <c r="AY181" s="227" t="s">
        <v>135</v>
      </c>
    </row>
    <row r="182" spans="2:65" s="12" customFormat="1" ht="13.5">
      <c r="B182" s="216"/>
      <c r="C182" s="217"/>
      <c r="D182" s="218" t="s">
        <v>145</v>
      </c>
      <c r="E182" s="219" t="s">
        <v>23</v>
      </c>
      <c r="F182" s="220" t="s">
        <v>239</v>
      </c>
      <c r="G182" s="217"/>
      <c r="H182" s="221">
        <v>7.1</v>
      </c>
      <c r="I182" s="222"/>
      <c r="J182" s="217"/>
      <c r="K182" s="217"/>
      <c r="L182" s="223"/>
      <c r="M182" s="224"/>
      <c r="N182" s="225"/>
      <c r="O182" s="225"/>
      <c r="P182" s="225"/>
      <c r="Q182" s="225"/>
      <c r="R182" s="225"/>
      <c r="S182" s="225"/>
      <c r="T182" s="226"/>
      <c r="AT182" s="227" t="s">
        <v>145</v>
      </c>
      <c r="AU182" s="227" t="s">
        <v>81</v>
      </c>
      <c r="AV182" s="12" t="s">
        <v>81</v>
      </c>
      <c r="AW182" s="12" t="s">
        <v>36</v>
      </c>
      <c r="AX182" s="12" t="s">
        <v>73</v>
      </c>
      <c r="AY182" s="227" t="s">
        <v>135</v>
      </c>
    </row>
    <row r="183" spans="2:65" s="12" customFormat="1" ht="13.5">
      <c r="B183" s="216"/>
      <c r="C183" s="217"/>
      <c r="D183" s="218" t="s">
        <v>145</v>
      </c>
      <c r="E183" s="219" t="s">
        <v>23</v>
      </c>
      <c r="F183" s="220" t="s">
        <v>240</v>
      </c>
      <c r="G183" s="217"/>
      <c r="H183" s="221">
        <v>13.68</v>
      </c>
      <c r="I183" s="222"/>
      <c r="J183" s="217"/>
      <c r="K183" s="217"/>
      <c r="L183" s="223"/>
      <c r="M183" s="224"/>
      <c r="N183" s="225"/>
      <c r="O183" s="225"/>
      <c r="P183" s="225"/>
      <c r="Q183" s="225"/>
      <c r="R183" s="225"/>
      <c r="S183" s="225"/>
      <c r="T183" s="226"/>
      <c r="AT183" s="227" t="s">
        <v>145</v>
      </c>
      <c r="AU183" s="227" t="s">
        <v>81</v>
      </c>
      <c r="AV183" s="12" t="s">
        <v>81</v>
      </c>
      <c r="AW183" s="12" t="s">
        <v>36</v>
      </c>
      <c r="AX183" s="12" t="s">
        <v>73</v>
      </c>
      <c r="AY183" s="227" t="s">
        <v>135</v>
      </c>
    </row>
    <row r="184" spans="2:65" s="12" customFormat="1" ht="13.5">
      <c r="B184" s="216"/>
      <c r="C184" s="217"/>
      <c r="D184" s="218" t="s">
        <v>145</v>
      </c>
      <c r="E184" s="219" t="s">
        <v>23</v>
      </c>
      <c r="F184" s="220" t="s">
        <v>241</v>
      </c>
      <c r="G184" s="217"/>
      <c r="H184" s="221">
        <v>21</v>
      </c>
      <c r="I184" s="222"/>
      <c r="J184" s="217"/>
      <c r="K184" s="217"/>
      <c r="L184" s="223"/>
      <c r="M184" s="224"/>
      <c r="N184" s="225"/>
      <c r="O184" s="225"/>
      <c r="P184" s="225"/>
      <c r="Q184" s="225"/>
      <c r="R184" s="225"/>
      <c r="S184" s="225"/>
      <c r="T184" s="226"/>
      <c r="AT184" s="227" t="s">
        <v>145</v>
      </c>
      <c r="AU184" s="227" t="s">
        <v>81</v>
      </c>
      <c r="AV184" s="12" t="s">
        <v>81</v>
      </c>
      <c r="AW184" s="12" t="s">
        <v>36</v>
      </c>
      <c r="AX184" s="12" t="s">
        <v>73</v>
      </c>
      <c r="AY184" s="227" t="s">
        <v>135</v>
      </c>
    </row>
    <row r="185" spans="2:65" s="12" customFormat="1" ht="13.5">
      <c r="B185" s="216"/>
      <c r="C185" s="217"/>
      <c r="D185" s="218" t="s">
        <v>145</v>
      </c>
      <c r="E185" s="219" t="s">
        <v>23</v>
      </c>
      <c r="F185" s="220" t="s">
        <v>242</v>
      </c>
      <c r="G185" s="217"/>
      <c r="H185" s="221">
        <v>12.8</v>
      </c>
      <c r="I185" s="222"/>
      <c r="J185" s="217"/>
      <c r="K185" s="217"/>
      <c r="L185" s="223"/>
      <c r="M185" s="224"/>
      <c r="N185" s="225"/>
      <c r="O185" s="225"/>
      <c r="P185" s="225"/>
      <c r="Q185" s="225"/>
      <c r="R185" s="225"/>
      <c r="S185" s="225"/>
      <c r="T185" s="226"/>
      <c r="AT185" s="227" t="s">
        <v>145</v>
      </c>
      <c r="AU185" s="227" t="s">
        <v>81</v>
      </c>
      <c r="AV185" s="12" t="s">
        <v>81</v>
      </c>
      <c r="AW185" s="12" t="s">
        <v>36</v>
      </c>
      <c r="AX185" s="12" t="s">
        <v>73</v>
      </c>
      <c r="AY185" s="227" t="s">
        <v>135</v>
      </c>
    </row>
    <row r="186" spans="2:65" s="12" customFormat="1" ht="13.5">
      <c r="B186" s="216"/>
      <c r="C186" s="217"/>
      <c r="D186" s="218" t="s">
        <v>145</v>
      </c>
      <c r="E186" s="219" t="s">
        <v>23</v>
      </c>
      <c r="F186" s="220" t="s">
        <v>243</v>
      </c>
      <c r="G186" s="217"/>
      <c r="H186" s="221">
        <v>3.9</v>
      </c>
      <c r="I186" s="222"/>
      <c r="J186" s="217"/>
      <c r="K186" s="217"/>
      <c r="L186" s="223"/>
      <c r="M186" s="224"/>
      <c r="N186" s="225"/>
      <c r="O186" s="225"/>
      <c r="P186" s="225"/>
      <c r="Q186" s="225"/>
      <c r="R186" s="225"/>
      <c r="S186" s="225"/>
      <c r="T186" s="226"/>
      <c r="AT186" s="227" t="s">
        <v>145</v>
      </c>
      <c r="AU186" s="227" t="s">
        <v>81</v>
      </c>
      <c r="AV186" s="12" t="s">
        <v>81</v>
      </c>
      <c r="AW186" s="12" t="s">
        <v>36</v>
      </c>
      <c r="AX186" s="12" t="s">
        <v>73</v>
      </c>
      <c r="AY186" s="227" t="s">
        <v>135</v>
      </c>
    </row>
    <row r="187" spans="2:65" s="12" customFormat="1" ht="13.5">
      <c r="B187" s="216"/>
      <c r="C187" s="217"/>
      <c r="D187" s="218" t="s">
        <v>145</v>
      </c>
      <c r="E187" s="219" t="s">
        <v>23</v>
      </c>
      <c r="F187" s="220" t="s">
        <v>244</v>
      </c>
      <c r="G187" s="217"/>
      <c r="H187" s="221">
        <v>3.9</v>
      </c>
      <c r="I187" s="222"/>
      <c r="J187" s="217"/>
      <c r="K187" s="217"/>
      <c r="L187" s="223"/>
      <c r="M187" s="224"/>
      <c r="N187" s="225"/>
      <c r="O187" s="225"/>
      <c r="P187" s="225"/>
      <c r="Q187" s="225"/>
      <c r="R187" s="225"/>
      <c r="S187" s="225"/>
      <c r="T187" s="226"/>
      <c r="AT187" s="227" t="s">
        <v>145</v>
      </c>
      <c r="AU187" s="227" t="s">
        <v>81</v>
      </c>
      <c r="AV187" s="12" t="s">
        <v>81</v>
      </c>
      <c r="AW187" s="12" t="s">
        <v>36</v>
      </c>
      <c r="AX187" s="12" t="s">
        <v>73</v>
      </c>
      <c r="AY187" s="227" t="s">
        <v>135</v>
      </c>
    </row>
    <row r="188" spans="2:65" s="12" customFormat="1" ht="13.5">
      <c r="B188" s="216"/>
      <c r="C188" s="217"/>
      <c r="D188" s="218" t="s">
        <v>145</v>
      </c>
      <c r="E188" s="219" t="s">
        <v>23</v>
      </c>
      <c r="F188" s="220" t="s">
        <v>245</v>
      </c>
      <c r="G188" s="217"/>
      <c r="H188" s="221">
        <v>20.100000000000001</v>
      </c>
      <c r="I188" s="222"/>
      <c r="J188" s="217"/>
      <c r="K188" s="217"/>
      <c r="L188" s="223"/>
      <c r="M188" s="224"/>
      <c r="N188" s="225"/>
      <c r="O188" s="225"/>
      <c r="P188" s="225"/>
      <c r="Q188" s="225"/>
      <c r="R188" s="225"/>
      <c r="S188" s="225"/>
      <c r="T188" s="226"/>
      <c r="AT188" s="227" t="s">
        <v>145</v>
      </c>
      <c r="AU188" s="227" t="s">
        <v>81</v>
      </c>
      <c r="AV188" s="12" t="s">
        <v>81</v>
      </c>
      <c r="AW188" s="12" t="s">
        <v>36</v>
      </c>
      <c r="AX188" s="12" t="s">
        <v>73</v>
      </c>
      <c r="AY188" s="227" t="s">
        <v>135</v>
      </c>
    </row>
    <row r="189" spans="2:65" s="12" customFormat="1" ht="13.5">
      <c r="B189" s="216"/>
      <c r="C189" s="217"/>
      <c r="D189" s="218" t="s">
        <v>145</v>
      </c>
      <c r="E189" s="219" t="s">
        <v>23</v>
      </c>
      <c r="F189" s="220" t="s">
        <v>246</v>
      </c>
      <c r="G189" s="217"/>
      <c r="H189" s="221">
        <v>12.1</v>
      </c>
      <c r="I189" s="222"/>
      <c r="J189" s="217"/>
      <c r="K189" s="217"/>
      <c r="L189" s="223"/>
      <c r="M189" s="224"/>
      <c r="N189" s="225"/>
      <c r="O189" s="225"/>
      <c r="P189" s="225"/>
      <c r="Q189" s="225"/>
      <c r="R189" s="225"/>
      <c r="S189" s="225"/>
      <c r="T189" s="226"/>
      <c r="AT189" s="227" t="s">
        <v>145</v>
      </c>
      <c r="AU189" s="227" t="s">
        <v>81</v>
      </c>
      <c r="AV189" s="12" t="s">
        <v>81</v>
      </c>
      <c r="AW189" s="12" t="s">
        <v>36</v>
      </c>
      <c r="AX189" s="12" t="s">
        <v>73</v>
      </c>
      <c r="AY189" s="227" t="s">
        <v>135</v>
      </c>
    </row>
    <row r="190" spans="2:65" s="13" customFormat="1" ht="13.5">
      <c r="B190" s="230"/>
      <c r="C190" s="231"/>
      <c r="D190" s="218" t="s">
        <v>145</v>
      </c>
      <c r="E190" s="232" t="s">
        <v>23</v>
      </c>
      <c r="F190" s="233" t="s">
        <v>159</v>
      </c>
      <c r="G190" s="231"/>
      <c r="H190" s="234">
        <v>531.9</v>
      </c>
      <c r="I190" s="235"/>
      <c r="J190" s="231"/>
      <c r="K190" s="231"/>
      <c r="L190" s="236"/>
      <c r="M190" s="237"/>
      <c r="N190" s="238"/>
      <c r="O190" s="238"/>
      <c r="P190" s="238"/>
      <c r="Q190" s="238"/>
      <c r="R190" s="238"/>
      <c r="S190" s="238"/>
      <c r="T190" s="239"/>
      <c r="AT190" s="240" t="s">
        <v>145</v>
      </c>
      <c r="AU190" s="240" t="s">
        <v>81</v>
      </c>
      <c r="AV190" s="13" t="s">
        <v>153</v>
      </c>
      <c r="AW190" s="13" t="s">
        <v>36</v>
      </c>
      <c r="AX190" s="13" t="s">
        <v>73</v>
      </c>
      <c r="AY190" s="240" t="s">
        <v>135</v>
      </c>
    </row>
    <row r="191" spans="2:65" s="12" customFormat="1" ht="13.5">
      <c r="B191" s="216"/>
      <c r="C191" s="217"/>
      <c r="D191" s="218" t="s">
        <v>145</v>
      </c>
      <c r="E191" s="219" t="s">
        <v>23</v>
      </c>
      <c r="F191" s="220" t="s">
        <v>247</v>
      </c>
      <c r="G191" s="217"/>
      <c r="H191" s="221">
        <v>7.8</v>
      </c>
      <c r="I191" s="222"/>
      <c r="J191" s="217"/>
      <c r="K191" s="217"/>
      <c r="L191" s="223"/>
      <c r="M191" s="224"/>
      <c r="N191" s="225"/>
      <c r="O191" s="225"/>
      <c r="P191" s="225"/>
      <c r="Q191" s="225"/>
      <c r="R191" s="225"/>
      <c r="S191" s="225"/>
      <c r="T191" s="226"/>
      <c r="AT191" s="227" t="s">
        <v>145</v>
      </c>
      <c r="AU191" s="227" t="s">
        <v>81</v>
      </c>
      <c r="AV191" s="12" t="s">
        <v>81</v>
      </c>
      <c r="AW191" s="12" t="s">
        <v>36</v>
      </c>
      <c r="AX191" s="12" t="s">
        <v>73</v>
      </c>
      <c r="AY191" s="227" t="s">
        <v>135</v>
      </c>
    </row>
    <row r="192" spans="2:65" s="13" customFormat="1" ht="13.5">
      <c r="B192" s="230"/>
      <c r="C192" s="231"/>
      <c r="D192" s="218" t="s">
        <v>145</v>
      </c>
      <c r="E192" s="232" t="s">
        <v>23</v>
      </c>
      <c r="F192" s="233" t="s">
        <v>159</v>
      </c>
      <c r="G192" s="231"/>
      <c r="H192" s="234">
        <v>7.8</v>
      </c>
      <c r="I192" s="235"/>
      <c r="J192" s="231"/>
      <c r="K192" s="231"/>
      <c r="L192" s="236"/>
      <c r="M192" s="237"/>
      <c r="N192" s="238"/>
      <c r="O192" s="238"/>
      <c r="P192" s="238"/>
      <c r="Q192" s="238"/>
      <c r="R192" s="238"/>
      <c r="S192" s="238"/>
      <c r="T192" s="239"/>
      <c r="AT192" s="240" t="s">
        <v>145</v>
      </c>
      <c r="AU192" s="240" t="s">
        <v>81</v>
      </c>
      <c r="AV192" s="13" t="s">
        <v>153</v>
      </c>
      <c r="AW192" s="13" t="s">
        <v>36</v>
      </c>
      <c r="AX192" s="13" t="s">
        <v>73</v>
      </c>
      <c r="AY192" s="240" t="s">
        <v>135</v>
      </c>
    </row>
    <row r="193" spans="2:65" s="15" customFormat="1" ht="13.5">
      <c r="B193" s="251"/>
      <c r="C193" s="252"/>
      <c r="D193" s="218" t="s">
        <v>145</v>
      </c>
      <c r="E193" s="253" t="s">
        <v>23</v>
      </c>
      <c r="F193" s="254" t="s">
        <v>195</v>
      </c>
      <c r="G193" s="252"/>
      <c r="H193" s="255">
        <v>539.70000000000005</v>
      </c>
      <c r="I193" s="256"/>
      <c r="J193" s="252"/>
      <c r="K193" s="252"/>
      <c r="L193" s="257"/>
      <c r="M193" s="258"/>
      <c r="N193" s="259"/>
      <c r="O193" s="259"/>
      <c r="P193" s="259"/>
      <c r="Q193" s="259"/>
      <c r="R193" s="259"/>
      <c r="S193" s="259"/>
      <c r="T193" s="260"/>
      <c r="AT193" s="261" t="s">
        <v>145</v>
      </c>
      <c r="AU193" s="261" t="s">
        <v>81</v>
      </c>
      <c r="AV193" s="15" t="s">
        <v>143</v>
      </c>
      <c r="AW193" s="15" t="s">
        <v>36</v>
      </c>
      <c r="AX193" s="15" t="s">
        <v>79</v>
      </c>
      <c r="AY193" s="261" t="s">
        <v>135</v>
      </c>
    </row>
    <row r="194" spans="2:65" s="1" customFormat="1" ht="25.5" customHeight="1">
      <c r="B194" s="42"/>
      <c r="C194" s="204" t="s">
        <v>248</v>
      </c>
      <c r="D194" s="204" t="s">
        <v>138</v>
      </c>
      <c r="E194" s="205" t="s">
        <v>249</v>
      </c>
      <c r="F194" s="206" t="s">
        <v>250</v>
      </c>
      <c r="G194" s="207" t="s">
        <v>234</v>
      </c>
      <c r="H194" s="208">
        <v>546.17999999999995</v>
      </c>
      <c r="I194" s="209"/>
      <c r="J194" s="210">
        <f>ROUND(I194*H194,2)</f>
        <v>0</v>
      </c>
      <c r="K194" s="206" t="s">
        <v>142</v>
      </c>
      <c r="L194" s="62"/>
      <c r="M194" s="211" t="s">
        <v>23</v>
      </c>
      <c r="N194" s="212" t="s">
        <v>44</v>
      </c>
      <c r="O194" s="43"/>
      <c r="P194" s="213">
        <f>O194*H194</f>
        <v>0</v>
      </c>
      <c r="Q194" s="213">
        <v>0</v>
      </c>
      <c r="R194" s="213">
        <f>Q194*H194</f>
        <v>0</v>
      </c>
      <c r="S194" s="213">
        <v>0</v>
      </c>
      <c r="T194" s="214">
        <f>S194*H194</f>
        <v>0</v>
      </c>
      <c r="AR194" s="25" t="s">
        <v>143</v>
      </c>
      <c r="AT194" s="25" t="s">
        <v>138</v>
      </c>
      <c r="AU194" s="25" t="s">
        <v>81</v>
      </c>
      <c r="AY194" s="25" t="s">
        <v>135</v>
      </c>
      <c r="BE194" s="215">
        <f>IF(N194="základní",J194,0)</f>
        <v>0</v>
      </c>
      <c r="BF194" s="215">
        <f>IF(N194="snížená",J194,0)</f>
        <v>0</v>
      </c>
      <c r="BG194" s="215">
        <f>IF(N194="zákl. přenesená",J194,0)</f>
        <v>0</v>
      </c>
      <c r="BH194" s="215">
        <f>IF(N194="sníž. přenesená",J194,0)</f>
        <v>0</v>
      </c>
      <c r="BI194" s="215">
        <f>IF(N194="nulová",J194,0)</f>
        <v>0</v>
      </c>
      <c r="BJ194" s="25" t="s">
        <v>79</v>
      </c>
      <c r="BK194" s="215">
        <f>ROUND(I194*H194,2)</f>
        <v>0</v>
      </c>
      <c r="BL194" s="25" t="s">
        <v>143</v>
      </c>
      <c r="BM194" s="25" t="s">
        <v>251</v>
      </c>
    </row>
    <row r="195" spans="2:65" s="1" customFormat="1" ht="67.5">
      <c r="B195" s="42"/>
      <c r="C195" s="64"/>
      <c r="D195" s="218" t="s">
        <v>150</v>
      </c>
      <c r="E195" s="64"/>
      <c r="F195" s="228" t="s">
        <v>252</v>
      </c>
      <c r="G195" s="64"/>
      <c r="H195" s="64"/>
      <c r="I195" s="173"/>
      <c r="J195" s="64"/>
      <c r="K195" s="64"/>
      <c r="L195" s="62"/>
      <c r="M195" s="229"/>
      <c r="N195" s="43"/>
      <c r="O195" s="43"/>
      <c r="P195" s="43"/>
      <c r="Q195" s="43"/>
      <c r="R195" s="43"/>
      <c r="S195" s="43"/>
      <c r="T195" s="79"/>
      <c r="AT195" s="25" t="s">
        <v>150</v>
      </c>
      <c r="AU195" s="25" t="s">
        <v>81</v>
      </c>
    </row>
    <row r="196" spans="2:65" s="14" customFormat="1" ht="13.5">
      <c r="B196" s="241"/>
      <c r="C196" s="242"/>
      <c r="D196" s="218" t="s">
        <v>145</v>
      </c>
      <c r="E196" s="243" t="s">
        <v>23</v>
      </c>
      <c r="F196" s="244" t="s">
        <v>253</v>
      </c>
      <c r="G196" s="242"/>
      <c r="H196" s="243" t="s">
        <v>23</v>
      </c>
      <c r="I196" s="245"/>
      <c r="J196" s="242"/>
      <c r="K196" s="242"/>
      <c r="L196" s="246"/>
      <c r="M196" s="247"/>
      <c r="N196" s="248"/>
      <c r="O196" s="248"/>
      <c r="P196" s="248"/>
      <c r="Q196" s="248"/>
      <c r="R196" s="248"/>
      <c r="S196" s="248"/>
      <c r="T196" s="249"/>
      <c r="AT196" s="250" t="s">
        <v>145</v>
      </c>
      <c r="AU196" s="250" t="s">
        <v>81</v>
      </c>
      <c r="AV196" s="14" t="s">
        <v>79</v>
      </c>
      <c r="AW196" s="14" t="s">
        <v>36</v>
      </c>
      <c r="AX196" s="14" t="s">
        <v>73</v>
      </c>
      <c r="AY196" s="250" t="s">
        <v>135</v>
      </c>
    </row>
    <row r="197" spans="2:65" s="12" customFormat="1" ht="13.5">
      <c r="B197" s="216"/>
      <c r="C197" s="217"/>
      <c r="D197" s="218" t="s">
        <v>145</v>
      </c>
      <c r="E197" s="219" t="s">
        <v>23</v>
      </c>
      <c r="F197" s="220" t="s">
        <v>238</v>
      </c>
      <c r="G197" s="217"/>
      <c r="H197" s="221">
        <v>437.32</v>
      </c>
      <c r="I197" s="222"/>
      <c r="J197" s="217"/>
      <c r="K197" s="217"/>
      <c r="L197" s="223"/>
      <c r="M197" s="224"/>
      <c r="N197" s="225"/>
      <c r="O197" s="225"/>
      <c r="P197" s="225"/>
      <c r="Q197" s="225"/>
      <c r="R197" s="225"/>
      <c r="S197" s="225"/>
      <c r="T197" s="226"/>
      <c r="AT197" s="227" t="s">
        <v>145</v>
      </c>
      <c r="AU197" s="227" t="s">
        <v>81</v>
      </c>
      <c r="AV197" s="12" t="s">
        <v>81</v>
      </c>
      <c r="AW197" s="12" t="s">
        <v>36</v>
      </c>
      <c r="AX197" s="12" t="s">
        <v>73</v>
      </c>
      <c r="AY197" s="227" t="s">
        <v>135</v>
      </c>
    </row>
    <row r="198" spans="2:65" s="12" customFormat="1" ht="13.5">
      <c r="B198" s="216"/>
      <c r="C198" s="217"/>
      <c r="D198" s="218" t="s">
        <v>145</v>
      </c>
      <c r="E198" s="219" t="s">
        <v>23</v>
      </c>
      <c r="F198" s="220" t="s">
        <v>239</v>
      </c>
      <c r="G198" s="217"/>
      <c r="H198" s="221">
        <v>7.1</v>
      </c>
      <c r="I198" s="222"/>
      <c r="J198" s="217"/>
      <c r="K198" s="217"/>
      <c r="L198" s="223"/>
      <c r="M198" s="224"/>
      <c r="N198" s="225"/>
      <c r="O198" s="225"/>
      <c r="P198" s="225"/>
      <c r="Q198" s="225"/>
      <c r="R198" s="225"/>
      <c r="S198" s="225"/>
      <c r="T198" s="226"/>
      <c r="AT198" s="227" t="s">
        <v>145</v>
      </c>
      <c r="AU198" s="227" t="s">
        <v>81</v>
      </c>
      <c r="AV198" s="12" t="s">
        <v>81</v>
      </c>
      <c r="AW198" s="12" t="s">
        <v>36</v>
      </c>
      <c r="AX198" s="12" t="s">
        <v>73</v>
      </c>
      <c r="AY198" s="227" t="s">
        <v>135</v>
      </c>
    </row>
    <row r="199" spans="2:65" s="12" customFormat="1" ht="13.5">
      <c r="B199" s="216"/>
      <c r="C199" s="217"/>
      <c r="D199" s="218" t="s">
        <v>145</v>
      </c>
      <c r="E199" s="219" t="s">
        <v>23</v>
      </c>
      <c r="F199" s="220" t="s">
        <v>254</v>
      </c>
      <c r="G199" s="217"/>
      <c r="H199" s="221">
        <v>27.96</v>
      </c>
      <c r="I199" s="222"/>
      <c r="J199" s="217"/>
      <c r="K199" s="217"/>
      <c r="L199" s="223"/>
      <c r="M199" s="224"/>
      <c r="N199" s="225"/>
      <c r="O199" s="225"/>
      <c r="P199" s="225"/>
      <c r="Q199" s="225"/>
      <c r="R199" s="225"/>
      <c r="S199" s="225"/>
      <c r="T199" s="226"/>
      <c r="AT199" s="227" t="s">
        <v>145</v>
      </c>
      <c r="AU199" s="227" t="s">
        <v>81</v>
      </c>
      <c r="AV199" s="12" t="s">
        <v>81</v>
      </c>
      <c r="AW199" s="12" t="s">
        <v>36</v>
      </c>
      <c r="AX199" s="12" t="s">
        <v>73</v>
      </c>
      <c r="AY199" s="227" t="s">
        <v>135</v>
      </c>
    </row>
    <row r="200" spans="2:65" s="12" customFormat="1" ht="13.5">
      <c r="B200" s="216"/>
      <c r="C200" s="217"/>
      <c r="D200" s="218" t="s">
        <v>145</v>
      </c>
      <c r="E200" s="219" t="s">
        <v>23</v>
      </c>
      <c r="F200" s="220" t="s">
        <v>241</v>
      </c>
      <c r="G200" s="217"/>
      <c r="H200" s="221">
        <v>21</v>
      </c>
      <c r="I200" s="222"/>
      <c r="J200" s="217"/>
      <c r="K200" s="217"/>
      <c r="L200" s="223"/>
      <c r="M200" s="224"/>
      <c r="N200" s="225"/>
      <c r="O200" s="225"/>
      <c r="P200" s="225"/>
      <c r="Q200" s="225"/>
      <c r="R200" s="225"/>
      <c r="S200" s="225"/>
      <c r="T200" s="226"/>
      <c r="AT200" s="227" t="s">
        <v>145</v>
      </c>
      <c r="AU200" s="227" t="s">
        <v>81</v>
      </c>
      <c r="AV200" s="12" t="s">
        <v>81</v>
      </c>
      <c r="AW200" s="12" t="s">
        <v>36</v>
      </c>
      <c r="AX200" s="12" t="s">
        <v>73</v>
      </c>
      <c r="AY200" s="227" t="s">
        <v>135</v>
      </c>
    </row>
    <row r="201" spans="2:65" s="12" customFormat="1" ht="13.5">
      <c r="B201" s="216"/>
      <c r="C201" s="217"/>
      <c r="D201" s="218" t="s">
        <v>145</v>
      </c>
      <c r="E201" s="219" t="s">
        <v>23</v>
      </c>
      <c r="F201" s="220" t="s">
        <v>242</v>
      </c>
      <c r="G201" s="217"/>
      <c r="H201" s="221">
        <v>12.8</v>
      </c>
      <c r="I201" s="222"/>
      <c r="J201" s="217"/>
      <c r="K201" s="217"/>
      <c r="L201" s="223"/>
      <c r="M201" s="224"/>
      <c r="N201" s="225"/>
      <c r="O201" s="225"/>
      <c r="P201" s="225"/>
      <c r="Q201" s="225"/>
      <c r="R201" s="225"/>
      <c r="S201" s="225"/>
      <c r="T201" s="226"/>
      <c r="AT201" s="227" t="s">
        <v>145</v>
      </c>
      <c r="AU201" s="227" t="s">
        <v>81</v>
      </c>
      <c r="AV201" s="12" t="s">
        <v>81</v>
      </c>
      <c r="AW201" s="12" t="s">
        <v>36</v>
      </c>
      <c r="AX201" s="12" t="s">
        <v>73</v>
      </c>
      <c r="AY201" s="227" t="s">
        <v>135</v>
      </c>
    </row>
    <row r="202" spans="2:65" s="12" customFormat="1" ht="13.5">
      <c r="B202" s="216"/>
      <c r="C202" s="217"/>
      <c r="D202" s="218" t="s">
        <v>145</v>
      </c>
      <c r="E202" s="219" t="s">
        <v>23</v>
      </c>
      <c r="F202" s="220" t="s">
        <v>243</v>
      </c>
      <c r="G202" s="217"/>
      <c r="H202" s="221">
        <v>3.9</v>
      </c>
      <c r="I202" s="222"/>
      <c r="J202" s="217"/>
      <c r="K202" s="217"/>
      <c r="L202" s="223"/>
      <c r="M202" s="224"/>
      <c r="N202" s="225"/>
      <c r="O202" s="225"/>
      <c r="P202" s="225"/>
      <c r="Q202" s="225"/>
      <c r="R202" s="225"/>
      <c r="S202" s="225"/>
      <c r="T202" s="226"/>
      <c r="AT202" s="227" t="s">
        <v>145</v>
      </c>
      <c r="AU202" s="227" t="s">
        <v>81</v>
      </c>
      <c r="AV202" s="12" t="s">
        <v>81</v>
      </c>
      <c r="AW202" s="12" t="s">
        <v>36</v>
      </c>
      <c r="AX202" s="12" t="s">
        <v>73</v>
      </c>
      <c r="AY202" s="227" t="s">
        <v>135</v>
      </c>
    </row>
    <row r="203" spans="2:65" s="12" customFormat="1" ht="13.5">
      <c r="B203" s="216"/>
      <c r="C203" s="217"/>
      <c r="D203" s="218" t="s">
        <v>145</v>
      </c>
      <c r="E203" s="219" t="s">
        <v>23</v>
      </c>
      <c r="F203" s="220" t="s">
        <v>244</v>
      </c>
      <c r="G203" s="217"/>
      <c r="H203" s="221">
        <v>3.9</v>
      </c>
      <c r="I203" s="222"/>
      <c r="J203" s="217"/>
      <c r="K203" s="217"/>
      <c r="L203" s="223"/>
      <c r="M203" s="224"/>
      <c r="N203" s="225"/>
      <c r="O203" s="225"/>
      <c r="P203" s="225"/>
      <c r="Q203" s="225"/>
      <c r="R203" s="225"/>
      <c r="S203" s="225"/>
      <c r="T203" s="226"/>
      <c r="AT203" s="227" t="s">
        <v>145</v>
      </c>
      <c r="AU203" s="227" t="s">
        <v>81</v>
      </c>
      <c r="AV203" s="12" t="s">
        <v>81</v>
      </c>
      <c r="AW203" s="12" t="s">
        <v>36</v>
      </c>
      <c r="AX203" s="12" t="s">
        <v>73</v>
      </c>
      <c r="AY203" s="227" t="s">
        <v>135</v>
      </c>
    </row>
    <row r="204" spans="2:65" s="12" customFormat="1" ht="13.5">
      <c r="B204" s="216"/>
      <c r="C204" s="217"/>
      <c r="D204" s="218" t="s">
        <v>145</v>
      </c>
      <c r="E204" s="219" t="s">
        <v>23</v>
      </c>
      <c r="F204" s="220" t="s">
        <v>245</v>
      </c>
      <c r="G204" s="217"/>
      <c r="H204" s="221">
        <v>20.100000000000001</v>
      </c>
      <c r="I204" s="222"/>
      <c r="J204" s="217"/>
      <c r="K204" s="217"/>
      <c r="L204" s="223"/>
      <c r="M204" s="224"/>
      <c r="N204" s="225"/>
      <c r="O204" s="225"/>
      <c r="P204" s="225"/>
      <c r="Q204" s="225"/>
      <c r="R204" s="225"/>
      <c r="S204" s="225"/>
      <c r="T204" s="226"/>
      <c r="AT204" s="227" t="s">
        <v>145</v>
      </c>
      <c r="AU204" s="227" t="s">
        <v>81</v>
      </c>
      <c r="AV204" s="12" t="s">
        <v>81</v>
      </c>
      <c r="AW204" s="12" t="s">
        <v>36</v>
      </c>
      <c r="AX204" s="12" t="s">
        <v>73</v>
      </c>
      <c r="AY204" s="227" t="s">
        <v>135</v>
      </c>
    </row>
    <row r="205" spans="2:65" s="12" customFormat="1" ht="13.5">
      <c r="B205" s="216"/>
      <c r="C205" s="217"/>
      <c r="D205" s="218" t="s">
        <v>145</v>
      </c>
      <c r="E205" s="219" t="s">
        <v>23</v>
      </c>
      <c r="F205" s="220" t="s">
        <v>246</v>
      </c>
      <c r="G205" s="217"/>
      <c r="H205" s="221">
        <v>12.1</v>
      </c>
      <c r="I205" s="222"/>
      <c r="J205" s="217"/>
      <c r="K205" s="217"/>
      <c r="L205" s="223"/>
      <c r="M205" s="224"/>
      <c r="N205" s="225"/>
      <c r="O205" s="225"/>
      <c r="P205" s="225"/>
      <c r="Q205" s="225"/>
      <c r="R205" s="225"/>
      <c r="S205" s="225"/>
      <c r="T205" s="226"/>
      <c r="AT205" s="227" t="s">
        <v>145</v>
      </c>
      <c r="AU205" s="227" t="s">
        <v>81</v>
      </c>
      <c r="AV205" s="12" t="s">
        <v>81</v>
      </c>
      <c r="AW205" s="12" t="s">
        <v>36</v>
      </c>
      <c r="AX205" s="12" t="s">
        <v>73</v>
      </c>
      <c r="AY205" s="227" t="s">
        <v>135</v>
      </c>
    </row>
    <row r="206" spans="2:65" s="13" customFormat="1" ht="13.5">
      <c r="B206" s="230"/>
      <c r="C206" s="231"/>
      <c r="D206" s="218" t="s">
        <v>145</v>
      </c>
      <c r="E206" s="232" t="s">
        <v>23</v>
      </c>
      <c r="F206" s="233" t="s">
        <v>159</v>
      </c>
      <c r="G206" s="231"/>
      <c r="H206" s="234">
        <v>546.17999999999995</v>
      </c>
      <c r="I206" s="235"/>
      <c r="J206" s="231"/>
      <c r="K206" s="231"/>
      <c r="L206" s="236"/>
      <c r="M206" s="237"/>
      <c r="N206" s="238"/>
      <c r="O206" s="238"/>
      <c r="P206" s="238"/>
      <c r="Q206" s="238"/>
      <c r="R206" s="238"/>
      <c r="S206" s="238"/>
      <c r="T206" s="239"/>
      <c r="AT206" s="240" t="s">
        <v>145</v>
      </c>
      <c r="AU206" s="240" t="s">
        <v>81</v>
      </c>
      <c r="AV206" s="13" t="s">
        <v>153</v>
      </c>
      <c r="AW206" s="13" t="s">
        <v>36</v>
      </c>
      <c r="AX206" s="13" t="s">
        <v>79</v>
      </c>
      <c r="AY206" s="240" t="s">
        <v>135</v>
      </c>
    </row>
    <row r="207" spans="2:65" s="1" customFormat="1" ht="16.5" customHeight="1">
      <c r="B207" s="42"/>
      <c r="C207" s="262" t="s">
        <v>255</v>
      </c>
      <c r="D207" s="262" t="s">
        <v>256</v>
      </c>
      <c r="E207" s="263" t="s">
        <v>257</v>
      </c>
      <c r="F207" s="264" t="s">
        <v>258</v>
      </c>
      <c r="G207" s="265" t="s">
        <v>234</v>
      </c>
      <c r="H207" s="266">
        <v>573.48900000000003</v>
      </c>
      <c r="I207" s="267"/>
      <c r="J207" s="268">
        <f>ROUND(I207*H207,2)</f>
        <v>0</v>
      </c>
      <c r="K207" s="264" t="s">
        <v>142</v>
      </c>
      <c r="L207" s="269"/>
      <c r="M207" s="270" t="s">
        <v>23</v>
      </c>
      <c r="N207" s="271" t="s">
        <v>44</v>
      </c>
      <c r="O207" s="43"/>
      <c r="P207" s="213">
        <f>O207*H207</f>
        <v>0</v>
      </c>
      <c r="Q207" s="213">
        <v>3.0000000000000001E-5</v>
      </c>
      <c r="R207" s="213">
        <f>Q207*H207</f>
        <v>1.7204670000000002E-2</v>
      </c>
      <c r="S207" s="213">
        <v>0</v>
      </c>
      <c r="T207" s="214">
        <f>S207*H207</f>
        <v>0</v>
      </c>
      <c r="AR207" s="25" t="s">
        <v>214</v>
      </c>
      <c r="AT207" s="25" t="s">
        <v>256</v>
      </c>
      <c r="AU207" s="25" t="s">
        <v>81</v>
      </c>
      <c r="AY207" s="25" t="s">
        <v>135</v>
      </c>
      <c r="BE207" s="215">
        <f>IF(N207="základní",J207,0)</f>
        <v>0</v>
      </c>
      <c r="BF207" s="215">
        <f>IF(N207="snížená",J207,0)</f>
        <v>0</v>
      </c>
      <c r="BG207" s="215">
        <f>IF(N207="zákl. přenesená",J207,0)</f>
        <v>0</v>
      </c>
      <c r="BH207" s="215">
        <f>IF(N207="sníž. přenesená",J207,0)</f>
        <v>0</v>
      </c>
      <c r="BI207" s="215">
        <f>IF(N207="nulová",J207,0)</f>
        <v>0</v>
      </c>
      <c r="BJ207" s="25" t="s">
        <v>79</v>
      </c>
      <c r="BK207" s="215">
        <f>ROUND(I207*H207,2)</f>
        <v>0</v>
      </c>
      <c r="BL207" s="25" t="s">
        <v>143</v>
      </c>
      <c r="BM207" s="25" t="s">
        <v>259</v>
      </c>
    </row>
    <row r="208" spans="2:65" s="12" customFormat="1" ht="13.5">
      <c r="B208" s="216"/>
      <c r="C208" s="217"/>
      <c r="D208" s="218" t="s">
        <v>145</v>
      </c>
      <c r="E208" s="217"/>
      <c r="F208" s="220" t="s">
        <v>260</v>
      </c>
      <c r="G208" s="217"/>
      <c r="H208" s="221">
        <v>573.48900000000003</v>
      </c>
      <c r="I208" s="222"/>
      <c r="J208" s="217"/>
      <c r="K208" s="217"/>
      <c r="L208" s="223"/>
      <c r="M208" s="224"/>
      <c r="N208" s="225"/>
      <c r="O208" s="225"/>
      <c r="P208" s="225"/>
      <c r="Q208" s="225"/>
      <c r="R208" s="225"/>
      <c r="S208" s="225"/>
      <c r="T208" s="226"/>
      <c r="AT208" s="227" t="s">
        <v>145</v>
      </c>
      <c r="AU208" s="227" t="s">
        <v>81</v>
      </c>
      <c r="AV208" s="12" t="s">
        <v>81</v>
      </c>
      <c r="AW208" s="12" t="s">
        <v>6</v>
      </c>
      <c r="AX208" s="12" t="s">
        <v>79</v>
      </c>
      <c r="AY208" s="227" t="s">
        <v>135</v>
      </c>
    </row>
    <row r="209" spans="2:65" s="1" customFormat="1" ht="38.25" customHeight="1">
      <c r="B209" s="42"/>
      <c r="C209" s="204" t="s">
        <v>261</v>
      </c>
      <c r="D209" s="204" t="s">
        <v>138</v>
      </c>
      <c r="E209" s="205" t="s">
        <v>262</v>
      </c>
      <c r="F209" s="206" t="s">
        <v>263</v>
      </c>
      <c r="G209" s="207" t="s">
        <v>234</v>
      </c>
      <c r="H209" s="208">
        <v>546.17999999999995</v>
      </c>
      <c r="I209" s="209"/>
      <c r="J209" s="210">
        <f>ROUND(I209*H209,2)</f>
        <v>0</v>
      </c>
      <c r="K209" s="206" t="s">
        <v>142</v>
      </c>
      <c r="L209" s="62"/>
      <c r="M209" s="211" t="s">
        <v>23</v>
      </c>
      <c r="N209" s="212" t="s">
        <v>44</v>
      </c>
      <c r="O209" s="43"/>
      <c r="P209" s="213">
        <f>O209*H209</f>
        <v>0</v>
      </c>
      <c r="Q209" s="213">
        <v>0</v>
      </c>
      <c r="R209" s="213">
        <f>Q209*H209</f>
        <v>0</v>
      </c>
      <c r="S209" s="213">
        <v>0</v>
      </c>
      <c r="T209" s="214">
        <f>S209*H209</f>
        <v>0</v>
      </c>
      <c r="AR209" s="25" t="s">
        <v>143</v>
      </c>
      <c r="AT209" s="25" t="s">
        <v>138</v>
      </c>
      <c r="AU209" s="25" t="s">
        <v>81</v>
      </c>
      <c r="AY209" s="25" t="s">
        <v>135</v>
      </c>
      <c r="BE209" s="215">
        <f>IF(N209="základní",J209,0)</f>
        <v>0</v>
      </c>
      <c r="BF209" s="215">
        <f>IF(N209="snížená",J209,0)</f>
        <v>0</v>
      </c>
      <c r="BG209" s="215">
        <f>IF(N209="zákl. přenesená",J209,0)</f>
        <v>0</v>
      </c>
      <c r="BH209" s="215">
        <f>IF(N209="sníž. přenesená",J209,0)</f>
        <v>0</v>
      </c>
      <c r="BI209" s="215">
        <f>IF(N209="nulová",J209,0)</f>
        <v>0</v>
      </c>
      <c r="BJ209" s="25" t="s">
        <v>79</v>
      </c>
      <c r="BK209" s="215">
        <f>ROUND(I209*H209,2)</f>
        <v>0</v>
      </c>
      <c r="BL209" s="25" t="s">
        <v>143</v>
      </c>
      <c r="BM209" s="25" t="s">
        <v>264</v>
      </c>
    </row>
    <row r="210" spans="2:65" s="1" customFormat="1" ht="67.5">
      <c r="B210" s="42"/>
      <c r="C210" s="64"/>
      <c r="D210" s="218" t="s">
        <v>150</v>
      </c>
      <c r="E210" s="64"/>
      <c r="F210" s="228" t="s">
        <v>252</v>
      </c>
      <c r="G210" s="64"/>
      <c r="H210" s="64"/>
      <c r="I210" s="173"/>
      <c r="J210" s="64"/>
      <c r="K210" s="64"/>
      <c r="L210" s="62"/>
      <c r="M210" s="229"/>
      <c r="N210" s="43"/>
      <c r="O210" s="43"/>
      <c r="P210" s="43"/>
      <c r="Q210" s="43"/>
      <c r="R210" s="43"/>
      <c r="S210" s="43"/>
      <c r="T210" s="79"/>
      <c r="AT210" s="25" t="s">
        <v>150</v>
      </c>
      <c r="AU210" s="25" t="s">
        <v>81</v>
      </c>
    </row>
    <row r="211" spans="2:65" s="14" customFormat="1" ht="13.5">
      <c r="B211" s="241"/>
      <c r="C211" s="242"/>
      <c r="D211" s="218" t="s">
        <v>145</v>
      </c>
      <c r="E211" s="243" t="s">
        <v>23</v>
      </c>
      <c r="F211" s="244" t="s">
        <v>253</v>
      </c>
      <c r="G211" s="242"/>
      <c r="H211" s="243" t="s">
        <v>23</v>
      </c>
      <c r="I211" s="245"/>
      <c r="J211" s="242"/>
      <c r="K211" s="242"/>
      <c r="L211" s="246"/>
      <c r="M211" s="247"/>
      <c r="N211" s="248"/>
      <c r="O211" s="248"/>
      <c r="P211" s="248"/>
      <c r="Q211" s="248"/>
      <c r="R211" s="248"/>
      <c r="S211" s="248"/>
      <c r="T211" s="249"/>
      <c r="AT211" s="250" t="s">
        <v>145</v>
      </c>
      <c r="AU211" s="250" t="s">
        <v>81</v>
      </c>
      <c r="AV211" s="14" t="s">
        <v>79</v>
      </c>
      <c r="AW211" s="14" t="s">
        <v>36</v>
      </c>
      <c r="AX211" s="14" t="s">
        <v>73</v>
      </c>
      <c r="AY211" s="250" t="s">
        <v>135</v>
      </c>
    </row>
    <row r="212" spans="2:65" s="12" customFormat="1" ht="13.5">
      <c r="B212" s="216"/>
      <c r="C212" s="217"/>
      <c r="D212" s="218" t="s">
        <v>145</v>
      </c>
      <c r="E212" s="219" t="s">
        <v>23</v>
      </c>
      <c r="F212" s="220" t="s">
        <v>238</v>
      </c>
      <c r="G212" s="217"/>
      <c r="H212" s="221">
        <v>437.32</v>
      </c>
      <c r="I212" s="222"/>
      <c r="J212" s="217"/>
      <c r="K212" s="217"/>
      <c r="L212" s="223"/>
      <c r="M212" s="224"/>
      <c r="N212" s="225"/>
      <c r="O212" s="225"/>
      <c r="P212" s="225"/>
      <c r="Q212" s="225"/>
      <c r="R212" s="225"/>
      <c r="S212" s="225"/>
      <c r="T212" s="226"/>
      <c r="AT212" s="227" t="s">
        <v>145</v>
      </c>
      <c r="AU212" s="227" t="s">
        <v>81</v>
      </c>
      <c r="AV212" s="12" t="s">
        <v>81</v>
      </c>
      <c r="AW212" s="12" t="s">
        <v>36</v>
      </c>
      <c r="AX212" s="12" t="s">
        <v>73</v>
      </c>
      <c r="AY212" s="227" t="s">
        <v>135</v>
      </c>
    </row>
    <row r="213" spans="2:65" s="12" customFormat="1" ht="13.5">
      <c r="B213" s="216"/>
      <c r="C213" s="217"/>
      <c r="D213" s="218" t="s">
        <v>145</v>
      </c>
      <c r="E213" s="219" t="s">
        <v>23</v>
      </c>
      <c r="F213" s="220" t="s">
        <v>239</v>
      </c>
      <c r="G213" s="217"/>
      <c r="H213" s="221">
        <v>7.1</v>
      </c>
      <c r="I213" s="222"/>
      <c r="J213" s="217"/>
      <c r="K213" s="217"/>
      <c r="L213" s="223"/>
      <c r="M213" s="224"/>
      <c r="N213" s="225"/>
      <c r="O213" s="225"/>
      <c r="P213" s="225"/>
      <c r="Q213" s="225"/>
      <c r="R213" s="225"/>
      <c r="S213" s="225"/>
      <c r="T213" s="226"/>
      <c r="AT213" s="227" t="s">
        <v>145</v>
      </c>
      <c r="AU213" s="227" t="s">
        <v>81</v>
      </c>
      <c r="AV213" s="12" t="s">
        <v>81</v>
      </c>
      <c r="AW213" s="12" t="s">
        <v>36</v>
      </c>
      <c r="AX213" s="12" t="s">
        <v>73</v>
      </c>
      <c r="AY213" s="227" t="s">
        <v>135</v>
      </c>
    </row>
    <row r="214" spans="2:65" s="12" customFormat="1" ht="13.5">
      <c r="B214" s="216"/>
      <c r="C214" s="217"/>
      <c r="D214" s="218" t="s">
        <v>145</v>
      </c>
      <c r="E214" s="219" t="s">
        <v>23</v>
      </c>
      <c r="F214" s="220" t="s">
        <v>254</v>
      </c>
      <c r="G214" s="217"/>
      <c r="H214" s="221">
        <v>27.96</v>
      </c>
      <c r="I214" s="222"/>
      <c r="J214" s="217"/>
      <c r="K214" s="217"/>
      <c r="L214" s="223"/>
      <c r="M214" s="224"/>
      <c r="N214" s="225"/>
      <c r="O214" s="225"/>
      <c r="P214" s="225"/>
      <c r="Q214" s="225"/>
      <c r="R214" s="225"/>
      <c r="S214" s="225"/>
      <c r="T214" s="226"/>
      <c r="AT214" s="227" t="s">
        <v>145</v>
      </c>
      <c r="AU214" s="227" t="s">
        <v>81</v>
      </c>
      <c r="AV214" s="12" t="s">
        <v>81</v>
      </c>
      <c r="AW214" s="12" t="s">
        <v>36</v>
      </c>
      <c r="AX214" s="12" t="s">
        <v>73</v>
      </c>
      <c r="AY214" s="227" t="s">
        <v>135</v>
      </c>
    </row>
    <row r="215" spans="2:65" s="12" customFormat="1" ht="13.5">
      <c r="B215" s="216"/>
      <c r="C215" s="217"/>
      <c r="D215" s="218" t="s">
        <v>145</v>
      </c>
      <c r="E215" s="219" t="s">
        <v>23</v>
      </c>
      <c r="F215" s="220" t="s">
        <v>241</v>
      </c>
      <c r="G215" s="217"/>
      <c r="H215" s="221">
        <v>21</v>
      </c>
      <c r="I215" s="222"/>
      <c r="J215" s="217"/>
      <c r="K215" s="217"/>
      <c r="L215" s="223"/>
      <c r="M215" s="224"/>
      <c r="N215" s="225"/>
      <c r="O215" s="225"/>
      <c r="P215" s="225"/>
      <c r="Q215" s="225"/>
      <c r="R215" s="225"/>
      <c r="S215" s="225"/>
      <c r="T215" s="226"/>
      <c r="AT215" s="227" t="s">
        <v>145</v>
      </c>
      <c r="AU215" s="227" t="s">
        <v>81</v>
      </c>
      <c r="AV215" s="12" t="s">
        <v>81</v>
      </c>
      <c r="AW215" s="12" t="s">
        <v>36</v>
      </c>
      <c r="AX215" s="12" t="s">
        <v>73</v>
      </c>
      <c r="AY215" s="227" t="s">
        <v>135</v>
      </c>
    </row>
    <row r="216" spans="2:65" s="12" customFormat="1" ht="13.5">
      <c r="B216" s="216"/>
      <c r="C216" s="217"/>
      <c r="D216" s="218" t="s">
        <v>145</v>
      </c>
      <c r="E216" s="219" t="s">
        <v>23</v>
      </c>
      <c r="F216" s="220" t="s">
        <v>242</v>
      </c>
      <c r="G216" s="217"/>
      <c r="H216" s="221">
        <v>12.8</v>
      </c>
      <c r="I216" s="222"/>
      <c r="J216" s="217"/>
      <c r="K216" s="217"/>
      <c r="L216" s="223"/>
      <c r="M216" s="224"/>
      <c r="N216" s="225"/>
      <c r="O216" s="225"/>
      <c r="P216" s="225"/>
      <c r="Q216" s="225"/>
      <c r="R216" s="225"/>
      <c r="S216" s="225"/>
      <c r="T216" s="226"/>
      <c r="AT216" s="227" t="s">
        <v>145</v>
      </c>
      <c r="AU216" s="227" t="s">
        <v>81</v>
      </c>
      <c r="AV216" s="12" t="s">
        <v>81</v>
      </c>
      <c r="AW216" s="12" t="s">
        <v>36</v>
      </c>
      <c r="AX216" s="12" t="s">
        <v>73</v>
      </c>
      <c r="AY216" s="227" t="s">
        <v>135</v>
      </c>
    </row>
    <row r="217" spans="2:65" s="12" customFormat="1" ht="13.5">
      <c r="B217" s="216"/>
      <c r="C217" s="217"/>
      <c r="D217" s="218" t="s">
        <v>145</v>
      </c>
      <c r="E217" s="219" t="s">
        <v>23</v>
      </c>
      <c r="F217" s="220" t="s">
        <v>243</v>
      </c>
      <c r="G217" s="217"/>
      <c r="H217" s="221">
        <v>3.9</v>
      </c>
      <c r="I217" s="222"/>
      <c r="J217" s="217"/>
      <c r="K217" s="217"/>
      <c r="L217" s="223"/>
      <c r="M217" s="224"/>
      <c r="N217" s="225"/>
      <c r="O217" s="225"/>
      <c r="P217" s="225"/>
      <c r="Q217" s="225"/>
      <c r="R217" s="225"/>
      <c r="S217" s="225"/>
      <c r="T217" s="226"/>
      <c r="AT217" s="227" t="s">
        <v>145</v>
      </c>
      <c r="AU217" s="227" t="s">
        <v>81</v>
      </c>
      <c r="AV217" s="12" t="s">
        <v>81</v>
      </c>
      <c r="AW217" s="12" t="s">
        <v>36</v>
      </c>
      <c r="AX217" s="12" t="s">
        <v>73</v>
      </c>
      <c r="AY217" s="227" t="s">
        <v>135</v>
      </c>
    </row>
    <row r="218" spans="2:65" s="12" customFormat="1" ht="13.5">
      <c r="B218" s="216"/>
      <c r="C218" s="217"/>
      <c r="D218" s="218" t="s">
        <v>145</v>
      </c>
      <c r="E218" s="219" t="s">
        <v>23</v>
      </c>
      <c r="F218" s="220" t="s">
        <v>244</v>
      </c>
      <c r="G218" s="217"/>
      <c r="H218" s="221">
        <v>3.9</v>
      </c>
      <c r="I218" s="222"/>
      <c r="J218" s="217"/>
      <c r="K218" s="217"/>
      <c r="L218" s="223"/>
      <c r="M218" s="224"/>
      <c r="N218" s="225"/>
      <c r="O218" s="225"/>
      <c r="P218" s="225"/>
      <c r="Q218" s="225"/>
      <c r="R218" s="225"/>
      <c r="S218" s="225"/>
      <c r="T218" s="226"/>
      <c r="AT218" s="227" t="s">
        <v>145</v>
      </c>
      <c r="AU218" s="227" t="s">
        <v>81</v>
      </c>
      <c r="AV218" s="12" t="s">
        <v>81</v>
      </c>
      <c r="AW218" s="12" t="s">
        <v>36</v>
      </c>
      <c r="AX218" s="12" t="s">
        <v>73</v>
      </c>
      <c r="AY218" s="227" t="s">
        <v>135</v>
      </c>
    </row>
    <row r="219" spans="2:65" s="12" customFormat="1" ht="13.5">
      <c r="B219" s="216"/>
      <c r="C219" s="217"/>
      <c r="D219" s="218" t="s">
        <v>145</v>
      </c>
      <c r="E219" s="219" t="s">
        <v>23</v>
      </c>
      <c r="F219" s="220" t="s">
        <v>245</v>
      </c>
      <c r="G219" s="217"/>
      <c r="H219" s="221">
        <v>20.100000000000001</v>
      </c>
      <c r="I219" s="222"/>
      <c r="J219" s="217"/>
      <c r="K219" s="217"/>
      <c r="L219" s="223"/>
      <c r="M219" s="224"/>
      <c r="N219" s="225"/>
      <c r="O219" s="225"/>
      <c r="P219" s="225"/>
      <c r="Q219" s="225"/>
      <c r="R219" s="225"/>
      <c r="S219" s="225"/>
      <c r="T219" s="226"/>
      <c r="AT219" s="227" t="s">
        <v>145</v>
      </c>
      <c r="AU219" s="227" t="s">
        <v>81</v>
      </c>
      <c r="AV219" s="12" t="s">
        <v>81</v>
      </c>
      <c r="AW219" s="12" t="s">
        <v>36</v>
      </c>
      <c r="AX219" s="12" t="s">
        <v>73</v>
      </c>
      <c r="AY219" s="227" t="s">
        <v>135</v>
      </c>
    </row>
    <row r="220" spans="2:65" s="12" customFormat="1" ht="13.5">
      <c r="B220" s="216"/>
      <c r="C220" s="217"/>
      <c r="D220" s="218" t="s">
        <v>145</v>
      </c>
      <c r="E220" s="219" t="s">
        <v>23</v>
      </c>
      <c r="F220" s="220" t="s">
        <v>246</v>
      </c>
      <c r="G220" s="217"/>
      <c r="H220" s="221">
        <v>12.1</v>
      </c>
      <c r="I220" s="222"/>
      <c r="J220" s="217"/>
      <c r="K220" s="217"/>
      <c r="L220" s="223"/>
      <c r="M220" s="224"/>
      <c r="N220" s="225"/>
      <c r="O220" s="225"/>
      <c r="P220" s="225"/>
      <c r="Q220" s="225"/>
      <c r="R220" s="225"/>
      <c r="S220" s="225"/>
      <c r="T220" s="226"/>
      <c r="AT220" s="227" t="s">
        <v>145</v>
      </c>
      <c r="AU220" s="227" t="s">
        <v>81</v>
      </c>
      <c r="AV220" s="12" t="s">
        <v>81</v>
      </c>
      <c r="AW220" s="12" t="s">
        <v>36</v>
      </c>
      <c r="AX220" s="12" t="s">
        <v>73</v>
      </c>
      <c r="AY220" s="227" t="s">
        <v>135</v>
      </c>
    </row>
    <row r="221" spans="2:65" s="13" customFormat="1" ht="13.5">
      <c r="B221" s="230"/>
      <c r="C221" s="231"/>
      <c r="D221" s="218" t="s">
        <v>145</v>
      </c>
      <c r="E221" s="232" t="s">
        <v>23</v>
      </c>
      <c r="F221" s="233" t="s">
        <v>159</v>
      </c>
      <c r="G221" s="231"/>
      <c r="H221" s="234">
        <v>546.17999999999995</v>
      </c>
      <c r="I221" s="235"/>
      <c r="J221" s="231"/>
      <c r="K221" s="231"/>
      <c r="L221" s="236"/>
      <c r="M221" s="237"/>
      <c r="N221" s="238"/>
      <c r="O221" s="238"/>
      <c r="P221" s="238"/>
      <c r="Q221" s="238"/>
      <c r="R221" s="238"/>
      <c r="S221" s="238"/>
      <c r="T221" s="239"/>
      <c r="AT221" s="240" t="s">
        <v>145</v>
      </c>
      <c r="AU221" s="240" t="s">
        <v>81</v>
      </c>
      <c r="AV221" s="13" t="s">
        <v>153</v>
      </c>
      <c r="AW221" s="13" t="s">
        <v>36</v>
      </c>
      <c r="AX221" s="13" t="s">
        <v>79</v>
      </c>
      <c r="AY221" s="240" t="s">
        <v>135</v>
      </c>
    </row>
    <row r="222" spans="2:65" s="1" customFormat="1" ht="16.5" customHeight="1">
      <c r="B222" s="42"/>
      <c r="C222" s="262" t="s">
        <v>265</v>
      </c>
      <c r="D222" s="262" t="s">
        <v>256</v>
      </c>
      <c r="E222" s="263" t="s">
        <v>266</v>
      </c>
      <c r="F222" s="264" t="s">
        <v>267</v>
      </c>
      <c r="G222" s="265" t="s">
        <v>234</v>
      </c>
      <c r="H222" s="266">
        <v>573.48900000000003</v>
      </c>
      <c r="I222" s="267"/>
      <c r="J222" s="268">
        <f>ROUND(I222*H222,2)</f>
        <v>0</v>
      </c>
      <c r="K222" s="264" t="s">
        <v>142</v>
      </c>
      <c r="L222" s="269"/>
      <c r="M222" s="270" t="s">
        <v>23</v>
      </c>
      <c r="N222" s="271" t="s">
        <v>44</v>
      </c>
      <c r="O222" s="43"/>
      <c r="P222" s="213">
        <f>O222*H222</f>
        <v>0</v>
      </c>
      <c r="Q222" s="213">
        <v>4.0000000000000003E-5</v>
      </c>
      <c r="R222" s="213">
        <f>Q222*H222</f>
        <v>2.2939560000000005E-2</v>
      </c>
      <c r="S222" s="213">
        <v>0</v>
      </c>
      <c r="T222" s="214">
        <f>S222*H222</f>
        <v>0</v>
      </c>
      <c r="AR222" s="25" t="s">
        <v>214</v>
      </c>
      <c r="AT222" s="25" t="s">
        <v>256</v>
      </c>
      <c r="AU222" s="25" t="s">
        <v>81</v>
      </c>
      <c r="AY222" s="25" t="s">
        <v>135</v>
      </c>
      <c r="BE222" s="215">
        <f>IF(N222="základní",J222,0)</f>
        <v>0</v>
      </c>
      <c r="BF222" s="215">
        <f>IF(N222="snížená",J222,0)</f>
        <v>0</v>
      </c>
      <c r="BG222" s="215">
        <f>IF(N222="zákl. přenesená",J222,0)</f>
        <v>0</v>
      </c>
      <c r="BH222" s="215">
        <f>IF(N222="sníž. přenesená",J222,0)</f>
        <v>0</v>
      </c>
      <c r="BI222" s="215">
        <f>IF(N222="nulová",J222,0)</f>
        <v>0</v>
      </c>
      <c r="BJ222" s="25" t="s">
        <v>79</v>
      </c>
      <c r="BK222" s="215">
        <f>ROUND(I222*H222,2)</f>
        <v>0</v>
      </c>
      <c r="BL222" s="25" t="s">
        <v>143</v>
      </c>
      <c r="BM222" s="25" t="s">
        <v>268</v>
      </c>
    </row>
    <row r="223" spans="2:65" s="12" customFormat="1" ht="13.5">
      <c r="B223" s="216"/>
      <c r="C223" s="217"/>
      <c r="D223" s="218" t="s">
        <v>145</v>
      </c>
      <c r="E223" s="217"/>
      <c r="F223" s="220" t="s">
        <v>260</v>
      </c>
      <c r="G223" s="217"/>
      <c r="H223" s="221">
        <v>573.48900000000003</v>
      </c>
      <c r="I223" s="222"/>
      <c r="J223" s="217"/>
      <c r="K223" s="217"/>
      <c r="L223" s="223"/>
      <c r="M223" s="224"/>
      <c r="N223" s="225"/>
      <c r="O223" s="225"/>
      <c r="P223" s="225"/>
      <c r="Q223" s="225"/>
      <c r="R223" s="225"/>
      <c r="S223" s="225"/>
      <c r="T223" s="226"/>
      <c r="AT223" s="227" t="s">
        <v>145</v>
      </c>
      <c r="AU223" s="227" t="s">
        <v>81</v>
      </c>
      <c r="AV223" s="12" t="s">
        <v>81</v>
      </c>
      <c r="AW223" s="12" t="s">
        <v>6</v>
      </c>
      <c r="AX223" s="12" t="s">
        <v>79</v>
      </c>
      <c r="AY223" s="227" t="s">
        <v>135</v>
      </c>
    </row>
    <row r="224" spans="2:65" s="1" customFormat="1" ht="16.5" customHeight="1">
      <c r="B224" s="42"/>
      <c r="C224" s="204" t="s">
        <v>269</v>
      </c>
      <c r="D224" s="204" t="s">
        <v>138</v>
      </c>
      <c r="E224" s="205" t="s">
        <v>270</v>
      </c>
      <c r="F224" s="206" t="s">
        <v>271</v>
      </c>
      <c r="G224" s="207" t="s">
        <v>141</v>
      </c>
      <c r="H224" s="208">
        <v>19.326000000000001</v>
      </c>
      <c r="I224" s="209"/>
      <c r="J224" s="210">
        <f>ROUND(I224*H224,2)</f>
        <v>0</v>
      </c>
      <c r="K224" s="206" t="s">
        <v>142</v>
      </c>
      <c r="L224" s="62"/>
      <c r="M224" s="211" t="s">
        <v>23</v>
      </c>
      <c r="N224" s="212" t="s">
        <v>44</v>
      </c>
      <c r="O224" s="43"/>
      <c r="P224" s="213">
        <f>O224*H224</f>
        <v>0</v>
      </c>
      <c r="Q224" s="213">
        <v>1.3520000000000001E-2</v>
      </c>
      <c r="R224" s="213">
        <f>Q224*H224</f>
        <v>0.26128752</v>
      </c>
      <c r="S224" s="213">
        <v>0</v>
      </c>
      <c r="T224" s="214">
        <f>S224*H224</f>
        <v>0</v>
      </c>
      <c r="AR224" s="25" t="s">
        <v>143</v>
      </c>
      <c r="AT224" s="25" t="s">
        <v>138</v>
      </c>
      <c r="AU224" s="25" t="s">
        <v>81</v>
      </c>
      <c r="AY224" s="25" t="s">
        <v>135</v>
      </c>
      <c r="BE224" s="215">
        <f>IF(N224="základní",J224,0)</f>
        <v>0</v>
      </c>
      <c r="BF224" s="215">
        <f>IF(N224="snížená",J224,0)</f>
        <v>0</v>
      </c>
      <c r="BG224" s="215">
        <f>IF(N224="zákl. přenesená",J224,0)</f>
        <v>0</v>
      </c>
      <c r="BH224" s="215">
        <f>IF(N224="sníž. přenesená",J224,0)</f>
        <v>0</v>
      </c>
      <c r="BI224" s="215">
        <f>IF(N224="nulová",J224,0)</f>
        <v>0</v>
      </c>
      <c r="BJ224" s="25" t="s">
        <v>79</v>
      </c>
      <c r="BK224" s="215">
        <f>ROUND(I224*H224,2)</f>
        <v>0</v>
      </c>
      <c r="BL224" s="25" t="s">
        <v>143</v>
      </c>
      <c r="BM224" s="25" t="s">
        <v>272</v>
      </c>
    </row>
    <row r="225" spans="2:65" s="14" customFormat="1" ht="13.5">
      <c r="B225" s="241"/>
      <c r="C225" s="242"/>
      <c r="D225" s="218" t="s">
        <v>145</v>
      </c>
      <c r="E225" s="243" t="s">
        <v>23</v>
      </c>
      <c r="F225" s="244" t="s">
        <v>273</v>
      </c>
      <c r="G225" s="242"/>
      <c r="H225" s="243" t="s">
        <v>23</v>
      </c>
      <c r="I225" s="245"/>
      <c r="J225" s="242"/>
      <c r="K225" s="242"/>
      <c r="L225" s="246"/>
      <c r="M225" s="247"/>
      <c r="N225" s="248"/>
      <c r="O225" s="248"/>
      <c r="P225" s="248"/>
      <c r="Q225" s="248"/>
      <c r="R225" s="248"/>
      <c r="S225" s="248"/>
      <c r="T225" s="249"/>
      <c r="AT225" s="250" t="s">
        <v>145</v>
      </c>
      <c r="AU225" s="250" t="s">
        <v>81</v>
      </c>
      <c r="AV225" s="14" t="s">
        <v>79</v>
      </c>
      <c r="AW225" s="14" t="s">
        <v>36</v>
      </c>
      <c r="AX225" s="14" t="s">
        <v>73</v>
      </c>
      <c r="AY225" s="250" t="s">
        <v>135</v>
      </c>
    </row>
    <row r="226" spans="2:65" s="12" customFormat="1" ht="13.5">
      <c r="B226" s="216"/>
      <c r="C226" s="217"/>
      <c r="D226" s="218" t="s">
        <v>145</v>
      </c>
      <c r="E226" s="219" t="s">
        <v>23</v>
      </c>
      <c r="F226" s="220" t="s">
        <v>274</v>
      </c>
      <c r="G226" s="217"/>
      <c r="H226" s="221">
        <v>15.66</v>
      </c>
      <c r="I226" s="222"/>
      <c r="J226" s="217"/>
      <c r="K226" s="217"/>
      <c r="L226" s="223"/>
      <c r="M226" s="224"/>
      <c r="N226" s="225"/>
      <c r="O226" s="225"/>
      <c r="P226" s="225"/>
      <c r="Q226" s="225"/>
      <c r="R226" s="225"/>
      <c r="S226" s="225"/>
      <c r="T226" s="226"/>
      <c r="AT226" s="227" t="s">
        <v>145</v>
      </c>
      <c r="AU226" s="227" t="s">
        <v>81</v>
      </c>
      <c r="AV226" s="12" t="s">
        <v>81</v>
      </c>
      <c r="AW226" s="12" t="s">
        <v>36</v>
      </c>
      <c r="AX226" s="12" t="s">
        <v>73</v>
      </c>
      <c r="AY226" s="227" t="s">
        <v>135</v>
      </c>
    </row>
    <row r="227" spans="2:65" s="12" customFormat="1" ht="13.5">
      <c r="B227" s="216"/>
      <c r="C227" s="217"/>
      <c r="D227" s="218" t="s">
        <v>145</v>
      </c>
      <c r="E227" s="219" t="s">
        <v>23</v>
      </c>
      <c r="F227" s="220" t="s">
        <v>275</v>
      </c>
      <c r="G227" s="217"/>
      <c r="H227" s="221">
        <v>0.27</v>
      </c>
      <c r="I227" s="222"/>
      <c r="J227" s="217"/>
      <c r="K227" s="217"/>
      <c r="L227" s="223"/>
      <c r="M227" s="224"/>
      <c r="N227" s="225"/>
      <c r="O227" s="225"/>
      <c r="P227" s="225"/>
      <c r="Q227" s="225"/>
      <c r="R227" s="225"/>
      <c r="S227" s="225"/>
      <c r="T227" s="226"/>
      <c r="AT227" s="227" t="s">
        <v>145</v>
      </c>
      <c r="AU227" s="227" t="s">
        <v>81</v>
      </c>
      <c r="AV227" s="12" t="s">
        <v>81</v>
      </c>
      <c r="AW227" s="12" t="s">
        <v>36</v>
      </c>
      <c r="AX227" s="12" t="s">
        <v>73</v>
      </c>
      <c r="AY227" s="227" t="s">
        <v>135</v>
      </c>
    </row>
    <row r="228" spans="2:65" s="12" customFormat="1" ht="13.5">
      <c r="B228" s="216"/>
      <c r="C228" s="217"/>
      <c r="D228" s="218" t="s">
        <v>145</v>
      </c>
      <c r="E228" s="219" t="s">
        <v>23</v>
      </c>
      <c r="F228" s="220" t="s">
        <v>276</v>
      </c>
      <c r="G228" s="217"/>
      <c r="H228" s="221">
        <v>0.69599999999999995</v>
      </c>
      <c r="I228" s="222"/>
      <c r="J228" s="217"/>
      <c r="K228" s="217"/>
      <c r="L228" s="223"/>
      <c r="M228" s="224"/>
      <c r="N228" s="225"/>
      <c r="O228" s="225"/>
      <c r="P228" s="225"/>
      <c r="Q228" s="225"/>
      <c r="R228" s="225"/>
      <c r="S228" s="225"/>
      <c r="T228" s="226"/>
      <c r="AT228" s="227" t="s">
        <v>145</v>
      </c>
      <c r="AU228" s="227" t="s">
        <v>81</v>
      </c>
      <c r="AV228" s="12" t="s">
        <v>81</v>
      </c>
      <c r="AW228" s="12" t="s">
        <v>36</v>
      </c>
      <c r="AX228" s="12" t="s">
        <v>73</v>
      </c>
      <c r="AY228" s="227" t="s">
        <v>135</v>
      </c>
    </row>
    <row r="229" spans="2:65" s="12" customFormat="1" ht="13.5">
      <c r="B229" s="216"/>
      <c r="C229" s="217"/>
      <c r="D229" s="218" t="s">
        <v>145</v>
      </c>
      <c r="E229" s="219" t="s">
        <v>23</v>
      </c>
      <c r="F229" s="220" t="s">
        <v>277</v>
      </c>
      <c r="G229" s="217"/>
      <c r="H229" s="221">
        <v>1.44</v>
      </c>
      <c r="I229" s="222"/>
      <c r="J229" s="217"/>
      <c r="K229" s="217"/>
      <c r="L229" s="223"/>
      <c r="M229" s="224"/>
      <c r="N229" s="225"/>
      <c r="O229" s="225"/>
      <c r="P229" s="225"/>
      <c r="Q229" s="225"/>
      <c r="R229" s="225"/>
      <c r="S229" s="225"/>
      <c r="T229" s="226"/>
      <c r="AT229" s="227" t="s">
        <v>145</v>
      </c>
      <c r="AU229" s="227" t="s">
        <v>81</v>
      </c>
      <c r="AV229" s="12" t="s">
        <v>81</v>
      </c>
      <c r="AW229" s="12" t="s">
        <v>36</v>
      </c>
      <c r="AX229" s="12" t="s">
        <v>73</v>
      </c>
      <c r="AY229" s="227" t="s">
        <v>135</v>
      </c>
    </row>
    <row r="230" spans="2:65" s="12" customFormat="1" ht="13.5">
      <c r="B230" s="216"/>
      <c r="C230" s="217"/>
      <c r="D230" s="218" t="s">
        <v>145</v>
      </c>
      <c r="E230" s="219" t="s">
        <v>23</v>
      </c>
      <c r="F230" s="220" t="s">
        <v>278</v>
      </c>
      <c r="G230" s="217"/>
      <c r="H230" s="221">
        <v>0.7</v>
      </c>
      <c r="I230" s="222"/>
      <c r="J230" s="217"/>
      <c r="K230" s="217"/>
      <c r="L230" s="223"/>
      <c r="M230" s="224"/>
      <c r="N230" s="225"/>
      <c r="O230" s="225"/>
      <c r="P230" s="225"/>
      <c r="Q230" s="225"/>
      <c r="R230" s="225"/>
      <c r="S230" s="225"/>
      <c r="T230" s="226"/>
      <c r="AT230" s="227" t="s">
        <v>145</v>
      </c>
      <c r="AU230" s="227" t="s">
        <v>81</v>
      </c>
      <c r="AV230" s="12" t="s">
        <v>81</v>
      </c>
      <c r="AW230" s="12" t="s">
        <v>36</v>
      </c>
      <c r="AX230" s="12" t="s">
        <v>73</v>
      </c>
      <c r="AY230" s="227" t="s">
        <v>135</v>
      </c>
    </row>
    <row r="231" spans="2:65" s="12" customFormat="1" ht="13.5">
      <c r="B231" s="216"/>
      <c r="C231" s="217"/>
      <c r="D231" s="218" t="s">
        <v>145</v>
      </c>
      <c r="E231" s="219" t="s">
        <v>23</v>
      </c>
      <c r="F231" s="220" t="s">
        <v>279</v>
      </c>
      <c r="G231" s="217"/>
      <c r="H231" s="221">
        <v>0.28000000000000003</v>
      </c>
      <c r="I231" s="222"/>
      <c r="J231" s="217"/>
      <c r="K231" s="217"/>
      <c r="L231" s="223"/>
      <c r="M231" s="224"/>
      <c r="N231" s="225"/>
      <c r="O231" s="225"/>
      <c r="P231" s="225"/>
      <c r="Q231" s="225"/>
      <c r="R231" s="225"/>
      <c r="S231" s="225"/>
      <c r="T231" s="226"/>
      <c r="AT231" s="227" t="s">
        <v>145</v>
      </c>
      <c r="AU231" s="227" t="s">
        <v>81</v>
      </c>
      <c r="AV231" s="12" t="s">
        <v>81</v>
      </c>
      <c r="AW231" s="12" t="s">
        <v>36</v>
      </c>
      <c r="AX231" s="12" t="s">
        <v>73</v>
      </c>
      <c r="AY231" s="227" t="s">
        <v>135</v>
      </c>
    </row>
    <row r="232" spans="2:65" s="12" customFormat="1" ht="13.5">
      <c r="B232" s="216"/>
      <c r="C232" s="217"/>
      <c r="D232" s="218" t="s">
        <v>145</v>
      </c>
      <c r="E232" s="219" t="s">
        <v>23</v>
      </c>
      <c r="F232" s="220" t="s">
        <v>280</v>
      </c>
      <c r="G232" s="217"/>
      <c r="H232" s="221">
        <v>0.28000000000000003</v>
      </c>
      <c r="I232" s="222"/>
      <c r="J232" s="217"/>
      <c r="K232" s="217"/>
      <c r="L232" s="223"/>
      <c r="M232" s="224"/>
      <c r="N232" s="225"/>
      <c r="O232" s="225"/>
      <c r="P232" s="225"/>
      <c r="Q232" s="225"/>
      <c r="R232" s="225"/>
      <c r="S232" s="225"/>
      <c r="T232" s="226"/>
      <c r="AT232" s="227" t="s">
        <v>145</v>
      </c>
      <c r="AU232" s="227" t="s">
        <v>81</v>
      </c>
      <c r="AV232" s="12" t="s">
        <v>81</v>
      </c>
      <c r="AW232" s="12" t="s">
        <v>36</v>
      </c>
      <c r="AX232" s="12" t="s">
        <v>73</v>
      </c>
      <c r="AY232" s="227" t="s">
        <v>135</v>
      </c>
    </row>
    <row r="233" spans="2:65" s="13" customFormat="1" ht="13.5">
      <c r="B233" s="230"/>
      <c r="C233" s="231"/>
      <c r="D233" s="218" t="s">
        <v>145</v>
      </c>
      <c r="E233" s="232" t="s">
        <v>23</v>
      </c>
      <c r="F233" s="233" t="s">
        <v>159</v>
      </c>
      <c r="G233" s="231"/>
      <c r="H233" s="234">
        <v>19.326000000000001</v>
      </c>
      <c r="I233" s="235"/>
      <c r="J233" s="231"/>
      <c r="K233" s="231"/>
      <c r="L233" s="236"/>
      <c r="M233" s="237"/>
      <c r="N233" s="238"/>
      <c r="O233" s="238"/>
      <c r="P233" s="238"/>
      <c r="Q233" s="238"/>
      <c r="R233" s="238"/>
      <c r="S233" s="238"/>
      <c r="T233" s="239"/>
      <c r="AT233" s="240" t="s">
        <v>145</v>
      </c>
      <c r="AU233" s="240" t="s">
        <v>81</v>
      </c>
      <c r="AV233" s="13" t="s">
        <v>153</v>
      </c>
      <c r="AW233" s="13" t="s">
        <v>36</v>
      </c>
      <c r="AX233" s="13" t="s">
        <v>79</v>
      </c>
      <c r="AY233" s="240" t="s">
        <v>135</v>
      </c>
    </row>
    <row r="234" spans="2:65" s="1" customFormat="1" ht="16.5" customHeight="1">
      <c r="B234" s="42"/>
      <c r="C234" s="204" t="s">
        <v>10</v>
      </c>
      <c r="D234" s="204" t="s">
        <v>138</v>
      </c>
      <c r="E234" s="205" t="s">
        <v>281</v>
      </c>
      <c r="F234" s="206" t="s">
        <v>282</v>
      </c>
      <c r="G234" s="207" t="s">
        <v>141</v>
      </c>
      <c r="H234" s="208">
        <v>19.326000000000001</v>
      </c>
      <c r="I234" s="209"/>
      <c r="J234" s="210">
        <f>ROUND(I234*H234,2)</f>
        <v>0</v>
      </c>
      <c r="K234" s="206" t="s">
        <v>142</v>
      </c>
      <c r="L234" s="62"/>
      <c r="M234" s="211" t="s">
        <v>23</v>
      </c>
      <c r="N234" s="212" t="s">
        <v>44</v>
      </c>
      <c r="O234" s="43"/>
      <c r="P234" s="213">
        <f>O234*H234</f>
        <v>0</v>
      </c>
      <c r="Q234" s="213">
        <v>0</v>
      </c>
      <c r="R234" s="213">
        <f>Q234*H234</f>
        <v>0</v>
      </c>
      <c r="S234" s="213">
        <v>0</v>
      </c>
      <c r="T234" s="214">
        <f>S234*H234</f>
        <v>0</v>
      </c>
      <c r="AR234" s="25" t="s">
        <v>143</v>
      </c>
      <c r="AT234" s="25" t="s">
        <v>138</v>
      </c>
      <c r="AU234" s="25" t="s">
        <v>81</v>
      </c>
      <c r="AY234" s="25" t="s">
        <v>135</v>
      </c>
      <c r="BE234" s="215">
        <f>IF(N234="základní",J234,0)</f>
        <v>0</v>
      </c>
      <c r="BF234" s="215">
        <f>IF(N234="snížená",J234,0)</f>
        <v>0</v>
      </c>
      <c r="BG234" s="215">
        <f>IF(N234="zákl. přenesená",J234,0)</f>
        <v>0</v>
      </c>
      <c r="BH234" s="215">
        <f>IF(N234="sníž. přenesená",J234,0)</f>
        <v>0</v>
      </c>
      <c r="BI234" s="215">
        <f>IF(N234="nulová",J234,0)</f>
        <v>0</v>
      </c>
      <c r="BJ234" s="25" t="s">
        <v>79</v>
      </c>
      <c r="BK234" s="215">
        <f>ROUND(I234*H234,2)</f>
        <v>0</v>
      </c>
      <c r="BL234" s="25" t="s">
        <v>143</v>
      </c>
      <c r="BM234" s="25" t="s">
        <v>283</v>
      </c>
    </row>
    <row r="235" spans="2:65" s="12" customFormat="1" ht="13.5">
      <c r="B235" s="216"/>
      <c r="C235" s="217"/>
      <c r="D235" s="218" t="s">
        <v>145</v>
      </c>
      <c r="E235" s="219" t="s">
        <v>23</v>
      </c>
      <c r="F235" s="220" t="s">
        <v>284</v>
      </c>
      <c r="G235" s="217"/>
      <c r="H235" s="221">
        <v>19.326000000000001</v>
      </c>
      <c r="I235" s="222"/>
      <c r="J235" s="217"/>
      <c r="K235" s="217"/>
      <c r="L235" s="223"/>
      <c r="M235" s="224"/>
      <c r="N235" s="225"/>
      <c r="O235" s="225"/>
      <c r="P235" s="225"/>
      <c r="Q235" s="225"/>
      <c r="R235" s="225"/>
      <c r="S235" s="225"/>
      <c r="T235" s="226"/>
      <c r="AT235" s="227" t="s">
        <v>145</v>
      </c>
      <c r="AU235" s="227" t="s">
        <v>81</v>
      </c>
      <c r="AV235" s="12" t="s">
        <v>81</v>
      </c>
      <c r="AW235" s="12" t="s">
        <v>36</v>
      </c>
      <c r="AX235" s="12" t="s">
        <v>79</v>
      </c>
      <c r="AY235" s="227" t="s">
        <v>135</v>
      </c>
    </row>
    <row r="236" spans="2:65" s="1" customFormat="1" ht="25.5" customHeight="1">
      <c r="B236" s="42"/>
      <c r="C236" s="204" t="s">
        <v>285</v>
      </c>
      <c r="D236" s="204" t="s">
        <v>138</v>
      </c>
      <c r="E236" s="205" t="s">
        <v>286</v>
      </c>
      <c r="F236" s="206" t="s">
        <v>287</v>
      </c>
      <c r="G236" s="207" t="s">
        <v>141</v>
      </c>
      <c r="H236" s="208">
        <v>62.81</v>
      </c>
      <c r="I236" s="209"/>
      <c r="J236" s="210">
        <f>ROUND(I236*H236,2)</f>
        <v>0</v>
      </c>
      <c r="K236" s="206" t="s">
        <v>142</v>
      </c>
      <c r="L236" s="62"/>
      <c r="M236" s="211" t="s">
        <v>23</v>
      </c>
      <c r="N236" s="212" t="s">
        <v>44</v>
      </c>
      <c r="O236" s="43"/>
      <c r="P236" s="213">
        <f>O236*H236</f>
        <v>0</v>
      </c>
      <c r="Q236" s="213">
        <v>6.3E-2</v>
      </c>
      <c r="R236" s="213">
        <f>Q236*H236</f>
        <v>3.95703</v>
      </c>
      <c r="S236" s="213">
        <v>0</v>
      </c>
      <c r="T236" s="214">
        <f>S236*H236</f>
        <v>0</v>
      </c>
      <c r="AR236" s="25" t="s">
        <v>143</v>
      </c>
      <c r="AT236" s="25" t="s">
        <v>138</v>
      </c>
      <c r="AU236" s="25" t="s">
        <v>81</v>
      </c>
      <c r="AY236" s="25" t="s">
        <v>135</v>
      </c>
      <c r="BE236" s="215">
        <f>IF(N236="základní",J236,0)</f>
        <v>0</v>
      </c>
      <c r="BF236" s="215">
        <f>IF(N236="snížená",J236,0)</f>
        <v>0</v>
      </c>
      <c r="BG236" s="215">
        <f>IF(N236="zákl. přenesená",J236,0)</f>
        <v>0</v>
      </c>
      <c r="BH236" s="215">
        <f>IF(N236="sníž. přenesená",J236,0)</f>
        <v>0</v>
      </c>
      <c r="BI236" s="215">
        <f>IF(N236="nulová",J236,0)</f>
        <v>0</v>
      </c>
      <c r="BJ236" s="25" t="s">
        <v>79</v>
      </c>
      <c r="BK236" s="215">
        <f>ROUND(I236*H236,2)</f>
        <v>0</v>
      </c>
      <c r="BL236" s="25" t="s">
        <v>143</v>
      </c>
      <c r="BM236" s="25" t="s">
        <v>288</v>
      </c>
    </row>
    <row r="237" spans="2:65" s="1" customFormat="1" ht="135">
      <c r="B237" s="42"/>
      <c r="C237" s="64"/>
      <c r="D237" s="218" t="s">
        <v>150</v>
      </c>
      <c r="E237" s="64"/>
      <c r="F237" s="228" t="s">
        <v>289</v>
      </c>
      <c r="G237" s="64"/>
      <c r="H237" s="64"/>
      <c r="I237" s="173"/>
      <c r="J237" s="64"/>
      <c r="K237" s="64"/>
      <c r="L237" s="62"/>
      <c r="M237" s="229"/>
      <c r="N237" s="43"/>
      <c r="O237" s="43"/>
      <c r="P237" s="43"/>
      <c r="Q237" s="43"/>
      <c r="R237" s="43"/>
      <c r="S237" s="43"/>
      <c r="T237" s="79"/>
      <c r="AT237" s="25" t="s">
        <v>150</v>
      </c>
      <c r="AU237" s="25" t="s">
        <v>81</v>
      </c>
    </row>
    <row r="238" spans="2:65" s="14" customFormat="1" ht="13.5">
      <c r="B238" s="241"/>
      <c r="C238" s="242"/>
      <c r="D238" s="218" t="s">
        <v>145</v>
      </c>
      <c r="E238" s="243" t="s">
        <v>23</v>
      </c>
      <c r="F238" s="244" t="s">
        <v>273</v>
      </c>
      <c r="G238" s="242"/>
      <c r="H238" s="243" t="s">
        <v>23</v>
      </c>
      <c r="I238" s="245"/>
      <c r="J238" s="242"/>
      <c r="K238" s="242"/>
      <c r="L238" s="246"/>
      <c r="M238" s="247"/>
      <c r="N238" s="248"/>
      <c r="O238" s="248"/>
      <c r="P238" s="248"/>
      <c r="Q238" s="248"/>
      <c r="R238" s="248"/>
      <c r="S238" s="248"/>
      <c r="T238" s="249"/>
      <c r="AT238" s="250" t="s">
        <v>145</v>
      </c>
      <c r="AU238" s="250" t="s">
        <v>81</v>
      </c>
      <c r="AV238" s="14" t="s">
        <v>79</v>
      </c>
      <c r="AW238" s="14" t="s">
        <v>36</v>
      </c>
      <c r="AX238" s="14" t="s">
        <v>73</v>
      </c>
      <c r="AY238" s="250" t="s">
        <v>135</v>
      </c>
    </row>
    <row r="239" spans="2:65" s="12" customFormat="1" ht="13.5">
      <c r="B239" s="216"/>
      <c r="C239" s="217"/>
      <c r="D239" s="218" t="s">
        <v>145</v>
      </c>
      <c r="E239" s="219" t="s">
        <v>23</v>
      </c>
      <c r="F239" s="220" t="s">
        <v>176</v>
      </c>
      <c r="G239" s="217"/>
      <c r="H239" s="221">
        <v>50.895000000000003</v>
      </c>
      <c r="I239" s="222"/>
      <c r="J239" s="217"/>
      <c r="K239" s="217"/>
      <c r="L239" s="223"/>
      <c r="M239" s="224"/>
      <c r="N239" s="225"/>
      <c r="O239" s="225"/>
      <c r="P239" s="225"/>
      <c r="Q239" s="225"/>
      <c r="R239" s="225"/>
      <c r="S239" s="225"/>
      <c r="T239" s="226"/>
      <c r="AT239" s="227" t="s">
        <v>145</v>
      </c>
      <c r="AU239" s="227" t="s">
        <v>81</v>
      </c>
      <c r="AV239" s="12" t="s">
        <v>81</v>
      </c>
      <c r="AW239" s="12" t="s">
        <v>36</v>
      </c>
      <c r="AX239" s="12" t="s">
        <v>73</v>
      </c>
      <c r="AY239" s="227" t="s">
        <v>135</v>
      </c>
    </row>
    <row r="240" spans="2:65" s="12" customFormat="1" ht="13.5">
      <c r="B240" s="216"/>
      <c r="C240" s="217"/>
      <c r="D240" s="218" t="s">
        <v>145</v>
      </c>
      <c r="E240" s="219" t="s">
        <v>23</v>
      </c>
      <c r="F240" s="220" t="s">
        <v>177</v>
      </c>
      <c r="G240" s="217"/>
      <c r="H240" s="221">
        <v>0.878</v>
      </c>
      <c r="I240" s="222"/>
      <c r="J240" s="217"/>
      <c r="K240" s="217"/>
      <c r="L240" s="223"/>
      <c r="M240" s="224"/>
      <c r="N240" s="225"/>
      <c r="O240" s="225"/>
      <c r="P240" s="225"/>
      <c r="Q240" s="225"/>
      <c r="R240" s="225"/>
      <c r="S240" s="225"/>
      <c r="T240" s="226"/>
      <c r="AT240" s="227" t="s">
        <v>145</v>
      </c>
      <c r="AU240" s="227" t="s">
        <v>81</v>
      </c>
      <c r="AV240" s="12" t="s">
        <v>81</v>
      </c>
      <c r="AW240" s="12" t="s">
        <v>36</v>
      </c>
      <c r="AX240" s="12" t="s">
        <v>73</v>
      </c>
      <c r="AY240" s="227" t="s">
        <v>135</v>
      </c>
    </row>
    <row r="241" spans="2:65" s="12" customFormat="1" ht="13.5">
      <c r="B241" s="216"/>
      <c r="C241" s="217"/>
      <c r="D241" s="218" t="s">
        <v>145</v>
      </c>
      <c r="E241" s="219" t="s">
        <v>23</v>
      </c>
      <c r="F241" s="220" t="s">
        <v>178</v>
      </c>
      <c r="G241" s="217"/>
      <c r="H241" s="221">
        <v>2.262</v>
      </c>
      <c r="I241" s="222"/>
      <c r="J241" s="217"/>
      <c r="K241" s="217"/>
      <c r="L241" s="223"/>
      <c r="M241" s="224"/>
      <c r="N241" s="225"/>
      <c r="O241" s="225"/>
      <c r="P241" s="225"/>
      <c r="Q241" s="225"/>
      <c r="R241" s="225"/>
      <c r="S241" s="225"/>
      <c r="T241" s="226"/>
      <c r="AT241" s="227" t="s">
        <v>145</v>
      </c>
      <c r="AU241" s="227" t="s">
        <v>81</v>
      </c>
      <c r="AV241" s="12" t="s">
        <v>81</v>
      </c>
      <c r="AW241" s="12" t="s">
        <v>36</v>
      </c>
      <c r="AX241" s="12" t="s">
        <v>73</v>
      </c>
      <c r="AY241" s="227" t="s">
        <v>135</v>
      </c>
    </row>
    <row r="242" spans="2:65" s="12" customFormat="1" ht="13.5">
      <c r="B242" s="216"/>
      <c r="C242" s="217"/>
      <c r="D242" s="218" t="s">
        <v>145</v>
      </c>
      <c r="E242" s="219" t="s">
        <v>23</v>
      </c>
      <c r="F242" s="220" t="s">
        <v>179</v>
      </c>
      <c r="G242" s="217"/>
      <c r="H242" s="221">
        <v>4.68</v>
      </c>
      <c r="I242" s="222"/>
      <c r="J242" s="217"/>
      <c r="K242" s="217"/>
      <c r="L242" s="223"/>
      <c r="M242" s="224"/>
      <c r="N242" s="225"/>
      <c r="O242" s="225"/>
      <c r="P242" s="225"/>
      <c r="Q242" s="225"/>
      <c r="R242" s="225"/>
      <c r="S242" s="225"/>
      <c r="T242" s="226"/>
      <c r="AT242" s="227" t="s">
        <v>145</v>
      </c>
      <c r="AU242" s="227" t="s">
        <v>81</v>
      </c>
      <c r="AV242" s="12" t="s">
        <v>81</v>
      </c>
      <c r="AW242" s="12" t="s">
        <v>36</v>
      </c>
      <c r="AX242" s="12" t="s">
        <v>73</v>
      </c>
      <c r="AY242" s="227" t="s">
        <v>135</v>
      </c>
    </row>
    <row r="243" spans="2:65" s="12" customFormat="1" ht="13.5">
      <c r="B243" s="216"/>
      <c r="C243" s="217"/>
      <c r="D243" s="218" t="s">
        <v>145</v>
      </c>
      <c r="E243" s="219" t="s">
        <v>23</v>
      </c>
      <c r="F243" s="220" t="s">
        <v>180</v>
      </c>
      <c r="G243" s="217"/>
      <c r="H243" s="221">
        <v>2.2749999999999999</v>
      </c>
      <c r="I243" s="222"/>
      <c r="J243" s="217"/>
      <c r="K243" s="217"/>
      <c r="L243" s="223"/>
      <c r="M243" s="224"/>
      <c r="N243" s="225"/>
      <c r="O243" s="225"/>
      <c r="P243" s="225"/>
      <c r="Q243" s="225"/>
      <c r="R243" s="225"/>
      <c r="S243" s="225"/>
      <c r="T243" s="226"/>
      <c r="AT243" s="227" t="s">
        <v>145</v>
      </c>
      <c r="AU243" s="227" t="s">
        <v>81</v>
      </c>
      <c r="AV243" s="12" t="s">
        <v>81</v>
      </c>
      <c r="AW243" s="12" t="s">
        <v>36</v>
      </c>
      <c r="AX243" s="12" t="s">
        <v>73</v>
      </c>
      <c r="AY243" s="227" t="s">
        <v>135</v>
      </c>
    </row>
    <row r="244" spans="2:65" s="12" customFormat="1" ht="13.5">
      <c r="B244" s="216"/>
      <c r="C244" s="217"/>
      <c r="D244" s="218" t="s">
        <v>145</v>
      </c>
      <c r="E244" s="219" t="s">
        <v>23</v>
      </c>
      <c r="F244" s="220" t="s">
        <v>181</v>
      </c>
      <c r="G244" s="217"/>
      <c r="H244" s="221">
        <v>0.91</v>
      </c>
      <c r="I244" s="222"/>
      <c r="J244" s="217"/>
      <c r="K244" s="217"/>
      <c r="L244" s="223"/>
      <c r="M244" s="224"/>
      <c r="N244" s="225"/>
      <c r="O244" s="225"/>
      <c r="P244" s="225"/>
      <c r="Q244" s="225"/>
      <c r="R244" s="225"/>
      <c r="S244" s="225"/>
      <c r="T244" s="226"/>
      <c r="AT244" s="227" t="s">
        <v>145</v>
      </c>
      <c r="AU244" s="227" t="s">
        <v>81</v>
      </c>
      <c r="AV244" s="12" t="s">
        <v>81</v>
      </c>
      <c r="AW244" s="12" t="s">
        <v>36</v>
      </c>
      <c r="AX244" s="12" t="s">
        <v>73</v>
      </c>
      <c r="AY244" s="227" t="s">
        <v>135</v>
      </c>
    </row>
    <row r="245" spans="2:65" s="12" customFormat="1" ht="13.5">
      <c r="B245" s="216"/>
      <c r="C245" s="217"/>
      <c r="D245" s="218" t="s">
        <v>145</v>
      </c>
      <c r="E245" s="219" t="s">
        <v>23</v>
      </c>
      <c r="F245" s="220" t="s">
        <v>182</v>
      </c>
      <c r="G245" s="217"/>
      <c r="H245" s="221">
        <v>0.91</v>
      </c>
      <c r="I245" s="222"/>
      <c r="J245" s="217"/>
      <c r="K245" s="217"/>
      <c r="L245" s="223"/>
      <c r="M245" s="224"/>
      <c r="N245" s="225"/>
      <c r="O245" s="225"/>
      <c r="P245" s="225"/>
      <c r="Q245" s="225"/>
      <c r="R245" s="225"/>
      <c r="S245" s="225"/>
      <c r="T245" s="226"/>
      <c r="AT245" s="227" t="s">
        <v>145</v>
      </c>
      <c r="AU245" s="227" t="s">
        <v>81</v>
      </c>
      <c r="AV245" s="12" t="s">
        <v>81</v>
      </c>
      <c r="AW245" s="12" t="s">
        <v>36</v>
      </c>
      <c r="AX245" s="12" t="s">
        <v>73</v>
      </c>
      <c r="AY245" s="227" t="s">
        <v>135</v>
      </c>
    </row>
    <row r="246" spans="2:65" s="13" customFormat="1" ht="13.5">
      <c r="B246" s="230"/>
      <c r="C246" s="231"/>
      <c r="D246" s="218" t="s">
        <v>145</v>
      </c>
      <c r="E246" s="232" t="s">
        <v>23</v>
      </c>
      <c r="F246" s="233" t="s">
        <v>159</v>
      </c>
      <c r="G246" s="231"/>
      <c r="H246" s="234">
        <v>62.81</v>
      </c>
      <c r="I246" s="235"/>
      <c r="J246" s="231"/>
      <c r="K246" s="231"/>
      <c r="L246" s="236"/>
      <c r="M246" s="237"/>
      <c r="N246" s="238"/>
      <c r="O246" s="238"/>
      <c r="P246" s="238"/>
      <c r="Q246" s="238"/>
      <c r="R246" s="238"/>
      <c r="S246" s="238"/>
      <c r="T246" s="239"/>
      <c r="AT246" s="240" t="s">
        <v>145</v>
      </c>
      <c r="AU246" s="240" t="s">
        <v>81</v>
      </c>
      <c r="AV246" s="13" t="s">
        <v>153</v>
      </c>
      <c r="AW246" s="13" t="s">
        <v>36</v>
      </c>
      <c r="AX246" s="13" t="s">
        <v>79</v>
      </c>
      <c r="AY246" s="240" t="s">
        <v>135</v>
      </c>
    </row>
    <row r="247" spans="2:65" s="11" customFormat="1" ht="29.85" customHeight="1">
      <c r="B247" s="188"/>
      <c r="C247" s="189"/>
      <c r="D247" s="190" t="s">
        <v>72</v>
      </c>
      <c r="E247" s="202" t="s">
        <v>231</v>
      </c>
      <c r="F247" s="202" t="s">
        <v>290</v>
      </c>
      <c r="G247" s="189"/>
      <c r="H247" s="189"/>
      <c r="I247" s="192"/>
      <c r="J247" s="203">
        <f>BK247</f>
        <v>0</v>
      </c>
      <c r="K247" s="189"/>
      <c r="L247" s="194"/>
      <c r="M247" s="195"/>
      <c r="N247" s="196"/>
      <c r="O247" s="196"/>
      <c r="P247" s="197">
        <f>SUM(P248:P341)</f>
        <v>0</v>
      </c>
      <c r="Q247" s="196"/>
      <c r="R247" s="197">
        <f>SUM(R248:R341)</f>
        <v>3.9410000000000001E-2</v>
      </c>
      <c r="S247" s="196"/>
      <c r="T247" s="198">
        <f>SUM(T248:T341)</f>
        <v>22.257709999999999</v>
      </c>
      <c r="AR247" s="199" t="s">
        <v>79</v>
      </c>
      <c r="AT247" s="200" t="s">
        <v>72</v>
      </c>
      <c r="AU247" s="200" t="s">
        <v>79</v>
      </c>
      <c r="AY247" s="199" t="s">
        <v>135</v>
      </c>
      <c r="BK247" s="201">
        <f>SUM(BK248:BK341)</f>
        <v>0</v>
      </c>
    </row>
    <row r="248" spans="2:65" s="1" customFormat="1" ht="25.5" customHeight="1">
      <c r="B248" s="42"/>
      <c r="C248" s="204" t="s">
        <v>291</v>
      </c>
      <c r="D248" s="204" t="s">
        <v>138</v>
      </c>
      <c r="E248" s="205" t="s">
        <v>292</v>
      </c>
      <c r="F248" s="206" t="s">
        <v>293</v>
      </c>
      <c r="G248" s="207" t="s">
        <v>141</v>
      </c>
      <c r="H248" s="208">
        <v>173</v>
      </c>
      <c r="I248" s="209"/>
      <c r="J248" s="210">
        <f>ROUND(I248*H248,2)</f>
        <v>0</v>
      </c>
      <c r="K248" s="206" t="s">
        <v>142</v>
      </c>
      <c r="L248" s="62"/>
      <c r="M248" s="211" t="s">
        <v>23</v>
      </c>
      <c r="N248" s="212" t="s">
        <v>44</v>
      </c>
      <c r="O248" s="43"/>
      <c r="P248" s="213">
        <f>O248*H248</f>
        <v>0</v>
      </c>
      <c r="Q248" s="213">
        <v>1.2999999999999999E-4</v>
      </c>
      <c r="R248" s="213">
        <f>Q248*H248</f>
        <v>2.249E-2</v>
      </c>
      <c r="S248" s="213">
        <v>0</v>
      </c>
      <c r="T248" s="214">
        <f>S248*H248</f>
        <v>0</v>
      </c>
      <c r="AR248" s="25" t="s">
        <v>143</v>
      </c>
      <c r="AT248" s="25" t="s">
        <v>138</v>
      </c>
      <c r="AU248" s="25" t="s">
        <v>81</v>
      </c>
      <c r="AY248" s="25" t="s">
        <v>135</v>
      </c>
      <c r="BE248" s="215">
        <f>IF(N248="základní",J248,0)</f>
        <v>0</v>
      </c>
      <c r="BF248" s="215">
        <f>IF(N248="snížená",J248,0)</f>
        <v>0</v>
      </c>
      <c r="BG248" s="215">
        <f>IF(N248="zákl. přenesená",J248,0)</f>
        <v>0</v>
      </c>
      <c r="BH248" s="215">
        <f>IF(N248="sníž. přenesená",J248,0)</f>
        <v>0</v>
      </c>
      <c r="BI248" s="215">
        <f>IF(N248="nulová",J248,0)</f>
        <v>0</v>
      </c>
      <c r="BJ248" s="25" t="s">
        <v>79</v>
      </c>
      <c r="BK248" s="215">
        <f>ROUND(I248*H248,2)</f>
        <v>0</v>
      </c>
      <c r="BL248" s="25" t="s">
        <v>143</v>
      </c>
      <c r="BM248" s="25" t="s">
        <v>294</v>
      </c>
    </row>
    <row r="249" spans="2:65" s="1" customFormat="1" ht="54">
      <c r="B249" s="42"/>
      <c r="C249" s="64"/>
      <c r="D249" s="218" t="s">
        <v>150</v>
      </c>
      <c r="E249" s="64"/>
      <c r="F249" s="228" t="s">
        <v>295</v>
      </c>
      <c r="G249" s="64"/>
      <c r="H249" s="64"/>
      <c r="I249" s="173"/>
      <c r="J249" s="64"/>
      <c r="K249" s="64"/>
      <c r="L249" s="62"/>
      <c r="M249" s="229"/>
      <c r="N249" s="43"/>
      <c r="O249" s="43"/>
      <c r="P249" s="43"/>
      <c r="Q249" s="43"/>
      <c r="R249" s="43"/>
      <c r="S249" s="43"/>
      <c r="T249" s="79"/>
      <c r="AT249" s="25" t="s">
        <v>150</v>
      </c>
      <c r="AU249" s="25" t="s">
        <v>81</v>
      </c>
    </row>
    <row r="250" spans="2:65" s="14" customFormat="1" ht="13.5">
      <c r="B250" s="241"/>
      <c r="C250" s="242"/>
      <c r="D250" s="218" t="s">
        <v>145</v>
      </c>
      <c r="E250" s="243" t="s">
        <v>23</v>
      </c>
      <c r="F250" s="244" t="s">
        <v>296</v>
      </c>
      <c r="G250" s="242"/>
      <c r="H250" s="243" t="s">
        <v>23</v>
      </c>
      <c r="I250" s="245"/>
      <c r="J250" s="242"/>
      <c r="K250" s="242"/>
      <c r="L250" s="246"/>
      <c r="M250" s="247"/>
      <c r="N250" s="248"/>
      <c r="O250" s="248"/>
      <c r="P250" s="248"/>
      <c r="Q250" s="248"/>
      <c r="R250" s="248"/>
      <c r="S250" s="248"/>
      <c r="T250" s="249"/>
      <c r="AT250" s="250" t="s">
        <v>145</v>
      </c>
      <c r="AU250" s="250" t="s">
        <v>81</v>
      </c>
      <c r="AV250" s="14" t="s">
        <v>79</v>
      </c>
      <c r="AW250" s="14" t="s">
        <v>36</v>
      </c>
      <c r="AX250" s="14" t="s">
        <v>73</v>
      </c>
      <c r="AY250" s="250" t="s">
        <v>135</v>
      </c>
    </row>
    <row r="251" spans="2:65" s="12" customFormat="1" ht="13.5">
      <c r="B251" s="216"/>
      <c r="C251" s="217"/>
      <c r="D251" s="218" t="s">
        <v>145</v>
      </c>
      <c r="E251" s="219" t="s">
        <v>23</v>
      </c>
      <c r="F251" s="220" t="s">
        <v>202</v>
      </c>
      <c r="G251" s="217"/>
      <c r="H251" s="221">
        <v>116</v>
      </c>
      <c r="I251" s="222"/>
      <c r="J251" s="217"/>
      <c r="K251" s="217"/>
      <c r="L251" s="223"/>
      <c r="M251" s="224"/>
      <c r="N251" s="225"/>
      <c r="O251" s="225"/>
      <c r="P251" s="225"/>
      <c r="Q251" s="225"/>
      <c r="R251" s="225"/>
      <c r="S251" s="225"/>
      <c r="T251" s="226"/>
      <c r="AT251" s="227" t="s">
        <v>145</v>
      </c>
      <c r="AU251" s="227" t="s">
        <v>81</v>
      </c>
      <c r="AV251" s="12" t="s">
        <v>81</v>
      </c>
      <c r="AW251" s="12" t="s">
        <v>36</v>
      </c>
      <c r="AX251" s="12" t="s">
        <v>73</v>
      </c>
      <c r="AY251" s="227" t="s">
        <v>135</v>
      </c>
    </row>
    <row r="252" spans="2:65" s="12" customFormat="1" ht="13.5">
      <c r="B252" s="216"/>
      <c r="C252" s="217"/>
      <c r="D252" s="218" t="s">
        <v>145</v>
      </c>
      <c r="E252" s="219" t="s">
        <v>23</v>
      </c>
      <c r="F252" s="220" t="s">
        <v>203</v>
      </c>
      <c r="G252" s="217"/>
      <c r="H252" s="221">
        <v>2</v>
      </c>
      <c r="I252" s="222"/>
      <c r="J252" s="217"/>
      <c r="K252" s="217"/>
      <c r="L252" s="223"/>
      <c r="M252" s="224"/>
      <c r="N252" s="225"/>
      <c r="O252" s="225"/>
      <c r="P252" s="225"/>
      <c r="Q252" s="225"/>
      <c r="R252" s="225"/>
      <c r="S252" s="225"/>
      <c r="T252" s="226"/>
      <c r="AT252" s="227" t="s">
        <v>145</v>
      </c>
      <c r="AU252" s="227" t="s">
        <v>81</v>
      </c>
      <c r="AV252" s="12" t="s">
        <v>81</v>
      </c>
      <c r="AW252" s="12" t="s">
        <v>36</v>
      </c>
      <c r="AX252" s="12" t="s">
        <v>73</v>
      </c>
      <c r="AY252" s="227" t="s">
        <v>135</v>
      </c>
    </row>
    <row r="253" spans="2:65" s="12" customFormat="1" ht="13.5">
      <c r="B253" s="216"/>
      <c r="C253" s="217"/>
      <c r="D253" s="218" t="s">
        <v>145</v>
      </c>
      <c r="E253" s="219" t="s">
        <v>23</v>
      </c>
      <c r="F253" s="220" t="s">
        <v>204</v>
      </c>
      <c r="G253" s="217"/>
      <c r="H253" s="221">
        <v>6</v>
      </c>
      <c r="I253" s="222"/>
      <c r="J253" s="217"/>
      <c r="K253" s="217"/>
      <c r="L253" s="223"/>
      <c r="M253" s="224"/>
      <c r="N253" s="225"/>
      <c r="O253" s="225"/>
      <c r="P253" s="225"/>
      <c r="Q253" s="225"/>
      <c r="R253" s="225"/>
      <c r="S253" s="225"/>
      <c r="T253" s="226"/>
      <c r="AT253" s="227" t="s">
        <v>145</v>
      </c>
      <c r="AU253" s="227" t="s">
        <v>81</v>
      </c>
      <c r="AV253" s="12" t="s">
        <v>81</v>
      </c>
      <c r="AW253" s="12" t="s">
        <v>36</v>
      </c>
      <c r="AX253" s="12" t="s">
        <v>73</v>
      </c>
      <c r="AY253" s="227" t="s">
        <v>135</v>
      </c>
    </row>
    <row r="254" spans="2:65" s="12" customFormat="1" ht="13.5">
      <c r="B254" s="216"/>
      <c r="C254" s="217"/>
      <c r="D254" s="218" t="s">
        <v>145</v>
      </c>
      <c r="E254" s="219" t="s">
        <v>23</v>
      </c>
      <c r="F254" s="220" t="s">
        <v>205</v>
      </c>
      <c r="G254" s="217"/>
      <c r="H254" s="221">
        <v>12</v>
      </c>
      <c r="I254" s="222"/>
      <c r="J254" s="217"/>
      <c r="K254" s="217"/>
      <c r="L254" s="223"/>
      <c r="M254" s="224"/>
      <c r="N254" s="225"/>
      <c r="O254" s="225"/>
      <c r="P254" s="225"/>
      <c r="Q254" s="225"/>
      <c r="R254" s="225"/>
      <c r="S254" s="225"/>
      <c r="T254" s="226"/>
      <c r="AT254" s="227" t="s">
        <v>145</v>
      </c>
      <c r="AU254" s="227" t="s">
        <v>81</v>
      </c>
      <c r="AV254" s="12" t="s">
        <v>81</v>
      </c>
      <c r="AW254" s="12" t="s">
        <v>36</v>
      </c>
      <c r="AX254" s="12" t="s">
        <v>73</v>
      </c>
      <c r="AY254" s="227" t="s">
        <v>135</v>
      </c>
    </row>
    <row r="255" spans="2:65" s="12" customFormat="1" ht="13.5">
      <c r="B255" s="216"/>
      <c r="C255" s="217"/>
      <c r="D255" s="218" t="s">
        <v>145</v>
      </c>
      <c r="E255" s="219" t="s">
        <v>23</v>
      </c>
      <c r="F255" s="220" t="s">
        <v>206</v>
      </c>
      <c r="G255" s="217"/>
      <c r="H255" s="221">
        <v>4</v>
      </c>
      <c r="I255" s="222"/>
      <c r="J255" s="217"/>
      <c r="K255" s="217"/>
      <c r="L255" s="223"/>
      <c r="M255" s="224"/>
      <c r="N255" s="225"/>
      <c r="O255" s="225"/>
      <c r="P255" s="225"/>
      <c r="Q255" s="225"/>
      <c r="R255" s="225"/>
      <c r="S255" s="225"/>
      <c r="T255" s="226"/>
      <c r="AT255" s="227" t="s">
        <v>145</v>
      </c>
      <c r="AU255" s="227" t="s">
        <v>81</v>
      </c>
      <c r="AV255" s="12" t="s">
        <v>81</v>
      </c>
      <c r="AW255" s="12" t="s">
        <v>36</v>
      </c>
      <c r="AX255" s="12" t="s">
        <v>73</v>
      </c>
      <c r="AY255" s="227" t="s">
        <v>135</v>
      </c>
    </row>
    <row r="256" spans="2:65" s="12" customFormat="1" ht="13.5">
      <c r="B256" s="216"/>
      <c r="C256" s="217"/>
      <c r="D256" s="218" t="s">
        <v>145</v>
      </c>
      <c r="E256" s="219" t="s">
        <v>23</v>
      </c>
      <c r="F256" s="220" t="s">
        <v>207</v>
      </c>
      <c r="G256" s="217"/>
      <c r="H256" s="221">
        <v>14</v>
      </c>
      <c r="I256" s="222"/>
      <c r="J256" s="217"/>
      <c r="K256" s="217"/>
      <c r="L256" s="223"/>
      <c r="M256" s="224"/>
      <c r="N256" s="225"/>
      <c r="O256" s="225"/>
      <c r="P256" s="225"/>
      <c r="Q256" s="225"/>
      <c r="R256" s="225"/>
      <c r="S256" s="225"/>
      <c r="T256" s="226"/>
      <c r="AT256" s="227" t="s">
        <v>145</v>
      </c>
      <c r="AU256" s="227" t="s">
        <v>81</v>
      </c>
      <c r="AV256" s="12" t="s">
        <v>81</v>
      </c>
      <c r="AW256" s="12" t="s">
        <v>36</v>
      </c>
      <c r="AX256" s="12" t="s">
        <v>73</v>
      </c>
      <c r="AY256" s="227" t="s">
        <v>135</v>
      </c>
    </row>
    <row r="257" spans="2:65" s="12" customFormat="1" ht="13.5">
      <c r="B257" s="216"/>
      <c r="C257" s="217"/>
      <c r="D257" s="218" t="s">
        <v>145</v>
      </c>
      <c r="E257" s="219" t="s">
        <v>23</v>
      </c>
      <c r="F257" s="220" t="s">
        <v>208</v>
      </c>
      <c r="G257" s="217"/>
      <c r="H257" s="221">
        <v>8</v>
      </c>
      <c r="I257" s="222"/>
      <c r="J257" s="217"/>
      <c r="K257" s="217"/>
      <c r="L257" s="223"/>
      <c r="M257" s="224"/>
      <c r="N257" s="225"/>
      <c r="O257" s="225"/>
      <c r="P257" s="225"/>
      <c r="Q257" s="225"/>
      <c r="R257" s="225"/>
      <c r="S257" s="225"/>
      <c r="T257" s="226"/>
      <c r="AT257" s="227" t="s">
        <v>145</v>
      </c>
      <c r="AU257" s="227" t="s">
        <v>81</v>
      </c>
      <c r="AV257" s="12" t="s">
        <v>81</v>
      </c>
      <c r="AW257" s="12" t="s">
        <v>36</v>
      </c>
      <c r="AX257" s="12" t="s">
        <v>73</v>
      </c>
      <c r="AY257" s="227" t="s">
        <v>135</v>
      </c>
    </row>
    <row r="258" spans="2:65" s="12" customFormat="1" ht="13.5">
      <c r="B258" s="216"/>
      <c r="C258" s="217"/>
      <c r="D258" s="218" t="s">
        <v>145</v>
      </c>
      <c r="E258" s="219" t="s">
        <v>23</v>
      </c>
      <c r="F258" s="220" t="s">
        <v>209</v>
      </c>
      <c r="G258" s="217"/>
      <c r="H258" s="221">
        <v>2</v>
      </c>
      <c r="I258" s="222"/>
      <c r="J258" s="217"/>
      <c r="K258" s="217"/>
      <c r="L258" s="223"/>
      <c r="M258" s="224"/>
      <c r="N258" s="225"/>
      <c r="O258" s="225"/>
      <c r="P258" s="225"/>
      <c r="Q258" s="225"/>
      <c r="R258" s="225"/>
      <c r="S258" s="225"/>
      <c r="T258" s="226"/>
      <c r="AT258" s="227" t="s">
        <v>145</v>
      </c>
      <c r="AU258" s="227" t="s">
        <v>81</v>
      </c>
      <c r="AV258" s="12" t="s">
        <v>81</v>
      </c>
      <c r="AW258" s="12" t="s">
        <v>36</v>
      </c>
      <c r="AX258" s="12" t="s">
        <v>73</v>
      </c>
      <c r="AY258" s="227" t="s">
        <v>135</v>
      </c>
    </row>
    <row r="259" spans="2:65" s="12" customFormat="1" ht="13.5">
      <c r="B259" s="216"/>
      <c r="C259" s="217"/>
      <c r="D259" s="218" t="s">
        <v>145</v>
      </c>
      <c r="E259" s="219" t="s">
        <v>23</v>
      </c>
      <c r="F259" s="220" t="s">
        <v>210</v>
      </c>
      <c r="G259" s="217"/>
      <c r="H259" s="221">
        <v>2</v>
      </c>
      <c r="I259" s="222"/>
      <c r="J259" s="217"/>
      <c r="K259" s="217"/>
      <c r="L259" s="223"/>
      <c r="M259" s="224"/>
      <c r="N259" s="225"/>
      <c r="O259" s="225"/>
      <c r="P259" s="225"/>
      <c r="Q259" s="225"/>
      <c r="R259" s="225"/>
      <c r="S259" s="225"/>
      <c r="T259" s="226"/>
      <c r="AT259" s="227" t="s">
        <v>145</v>
      </c>
      <c r="AU259" s="227" t="s">
        <v>81</v>
      </c>
      <c r="AV259" s="12" t="s">
        <v>81</v>
      </c>
      <c r="AW259" s="12" t="s">
        <v>36</v>
      </c>
      <c r="AX259" s="12" t="s">
        <v>73</v>
      </c>
      <c r="AY259" s="227" t="s">
        <v>135</v>
      </c>
    </row>
    <row r="260" spans="2:65" s="12" customFormat="1" ht="13.5">
      <c r="B260" s="216"/>
      <c r="C260" s="217"/>
      <c r="D260" s="218" t="s">
        <v>145</v>
      </c>
      <c r="E260" s="219" t="s">
        <v>23</v>
      </c>
      <c r="F260" s="220" t="s">
        <v>211</v>
      </c>
      <c r="G260" s="217"/>
      <c r="H260" s="221">
        <v>3</v>
      </c>
      <c r="I260" s="222"/>
      <c r="J260" s="217"/>
      <c r="K260" s="217"/>
      <c r="L260" s="223"/>
      <c r="M260" s="224"/>
      <c r="N260" s="225"/>
      <c r="O260" s="225"/>
      <c r="P260" s="225"/>
      <c r="Q260" s="225"/>
      <c r="R260" s="225"/>
      <c r="S260" s="225"/>
      <c r="T260" s="226"/>
      <c r="AT260" s="227" t="s">
        <v>145</v>
      </c>
      <c r="AU260" s="227" t="s">
        <v>81</v>
      </c>
      <c r="AV260" s="12" t="s">
        <v>81</v>
      </c>
      <c r="AW260" s="12" t="s">
        <v>36</v>
      </c>
      <c r="AX260" s="12" t="s">
        <v>73</v>
      </c>
      <c r="AY260" s="227" t="s">
        <v>135</v>
      </c>
    </row>
    <row r="261" spans="2:65" s="12" customFormat="1" ht="13.5">
      <c r="B261" s="216"/>
      <c r="C261" s="217"/>
      <c r="D261" s="218" t="s">
        <v>145</v>
      </c>
      <c r="E261" s="219" t="s">
        <v>23</v>
      </c>
      <c r="F261" s="220" t="s">
        <v>212</v>
      </c>
      <c r="G261" s="217"/>
      <c r="H261" s="221">
        <v>4</v>
      </c>
      <c r="I261" s="222"/>
      <c r="J261" s="217"/>
      <c r="K261" s="217"/>
      <c r="L261" s="223"/>
      <c r="M261" s="224"/>
      <c r="N261" s="225"/>
      <c r="O261" s="225"/>
      <c r="P261" s="225"/>
      <c r="Q261" s="225"/>
      <c r="R261" s="225"/>
      <c r="S261" s="225"/>
      <c r="T261" s="226"/>
      <c r="AT261" s="227" t="s">
        <v>145</v>
      </c>
      <c r="AU261" s="227" t="s">
        <v>81</v>
      </c>
      <c r="AV261" s="12" t="s">
        <v>81</v>
      </c>
      <c r="AW261" s="12" t="s">
        <v>36</v>
      </c>
      <c r="AX261" s="12" t="s">
        <v>73</v>
      </c>
      <c r="AY261" s="227" t="s">
        <v>135</v>
      </c>
    </row>
    <row r="262" spans="2:65" s="13" customFormat="1" ht="13.5">
      <c r="B262" s="230"/>
      <c r="C262" s="231"/>
      <c r="D262" s="218" t="s">
        <v>145</v>
      </c>
      <c r="E262" s="232" t="s">
        <v>23</v>
      </c>
      <c r="F262" s="233" t="s">
        <v>159</v>
      </c>
      <c r="G262" s="231"/>
      <c r="H262" s="234">
        <v>173</v>
      </c>
      <c r="I262" s="235"/>
      <c r="J262" s="231"/>
      <c r="K262" s="231"/>
      <c r="L262" s="236"/>
      <c r="M262" s="237"/>
      <c r="N262" s="238"/>
      <c r="O262" s="238"/>
      <c r="P262" s="238"/>
      <c r="Q262" s="238"/>
      <c r="R262" s="238"/>
      <c r="S262" s="238"/>
      <c r="T262" s="239"/>
      <c r="AT262" s="240" t="s">
        <v>145</v>
      </c>
      <c r="AU262" s="240" t="s">
        <v>81</v>
      </c>
      <c r="AV262" s="13" t="s">
        <v>153</v>
      </c>
      <c r="AW262" s="13" t="s">
        <v>36</v>
      </c>
      <c r="AX262" s="13" t="s">
        <v>79</v>
      </c>
      <c r="AY262" s="240" t="s">
        <v>135</v>
      </c>
    </row>
    <row r="263" spans="2:65" s="1" customFormat="1" ht="16.5" customHeight="1">
      <c r="B263" s="42"/>
      <c r="C263" s="204" t="s">
        <v>297</v>
      </c>
      <c r="D263" s="204" t="s">
        <v>138</v>
      </c>
      <c r="E263" s="205" t="s">
        <v>298</v>
      </c>
      <c r="F263" s="206" t="s">
        <v>299</v>
      </c>
      <c r="G263" s="207" t="s">
        <v>300</v>
      </c>
      <c r="H263" s="208">
        <v>60</v>
      </c>
      <c r="I263" s="209"/>
      <c r="J263" s="210">
        <f>ROUND(I263*H263,2)</f>
        <v>0</v>
      </c>
      <c r="K263" s="206" t="s">
        <v>23</v>
      </c>
      <c r="L263" s="62"/>
      <c r="M263" s="211" t="s">
        <v>23</v>
      </c>
      <c r="N263" s="212" t="s">
        <v>44</v>
      </c>
      <c r="O263" s="43"/>
      <c r="P263" s="213">
        <f>O263*H263</f>
        <v>0</v>
      </c>
      <c r="Q263" s="213">
        <v>0</v>
      </c>
      <c r="R263" s="213">
        <f>Q263*H263</f>
        <v>0</v>
      </c>
      <c r="S263" s="213">
        <v>0</v>
      </c>
      <c r="T263" s="214">
        <f>S263*H263</f>
        <v>0</v>
      </c>
      <c r="AR263" s="25" t="s">
        <v>143</v>
      </c>
      <c r="AT263" s="25" t="s">
        <v>138</v>
      </c>
      <c r="AU263" s="25" t="s">
        <v>81</v>
      </c>
      <c r="AY263" s="25" t="s">
        <v>135</v>
      </c>
      <c r="BE263" s="215">
        <f>IF(N263="základní",J263,0)</f>
        <v>0</v>
      </c>
      <c r="BF263" s="215">
        <f>IF(N263="snížená",J263,0)</f>
        <v>0</v>
      </c>
      <c r="BG263" s="215">
        <f>IF(N263="zákl. přenesená",J263,0)</f>
        <v>0</v>
      </c>
      <c r="BH263" s="215">
        <f>IF(N263="sníž. přenesená",J263,0)</f>
        <v>0</v>
      </c>
      <c r="BI263" s="215">
        <f>IF(N263="nulová",J263,0)</f>
        <v>0</v>
      </c>
      <c r="BJ263" s="25" t="s">
        <v>79</v>
      </c>
      <c r="BK263" s="215">
        <f>ROUND(I263*H263,2)</f>
        <v>0</v>
      </c>
      <c r="BL263" s="25" t="s">
        <v>143</v>
      </c>
      <c r="BM263" s="25" t="s">
        <v>301</v>
      </c>
    </row>
    <row r="264" spans="2:65" s="1" customFormat="1" ht="25.5" customHeight="1">
      <c r="B264" s="42"/>
      <c r="C264" s="204" t="s">
        <v>302</v>
      </c>
      <c r="D264" s="204" t="s">
        <v>138</v>
      </c>
      <c r="E264" s="205" t="s">
        <v>303</v>
      </c>
      <c r="F264" s="206" t="s">
        <v>304</v>
      </c>
      <c r="G264" s="207" t="s">
        <v>300</v>
      </c>
      <c r="H264" s="208">
        <v>100</v>
      </c>
      <c r="I264" s="209"/>
      <c r="J264" s="210">
        <f>ROUND(I264*H264,2)</f>
        <v>0</v>
      </c>
      <c r="K264" s="206" t="s">
        <v>23</v>
      </c>
      <c r="L264" s="62"/>
      <c r="M264" s="211" t="s">
        <v>23</v>
      </c>
      <c r="N264" s="212" t="s">
        <v>44</v>
      </c>
      <c r="O264" s="43"/>
      <c r="P264" s="213">
        <f>O264*H264</f>
        <v>0</v>
      </c>
      <c r="Q264" s="213">
        <v>0</v>
      </c>
      <c r="R264" s="213">
        <f>Q264*H264</f>
        <v>0</v>
      </c>
      <c r="S264" s="213">
        <v>0</v>
      </c>
      <c r="T264" s="214">
        <f>S264*H264</f>
        <v>0</v>
      </c>
      <c r="AR264" s="25" t="s">
        <v>143</v>
      </c>
      <c r="AT264" s="25" t="s">
        <v>138</v>
      </c>
      <c r="AU264" s="25" t="s">
        <v>81</v>
      </c>
      <c r="AY264" s="25" t="s">
        <v>135</v>
      </c>
      <c r="BE264" s="215">
        <f>IF(N264="základní",J264,0)</f>
        <v>0</v>
      </c>
      <c r="BF264" s="215">
        <f>IF(N264="snížená",J264,0)</f>
        <v>0</v>
      </c>
      <c r="BG264" s="215">
        <f>IF(N264="zákl. přenesená",J264,0)</f>
        <v>0</v>
      </c>
      <c r="BH264" s="215">
        <f>IF(N264="sníž. přenesená",J264,0)</f>
        <v>0</v>
      </c>
      <c r="BI264" s="215">
        <f>IF(N264="nulová",J264,0)</f>
        <v>0</v>
      </c>
      <c r="BJ264" s="25" t="s">
        <v>79</v>
      </c>
      <c r="BK264" s="215">
        <f>ROUND(I264*H264,2)</f>
        <v>0</v>
      </c>
      <c r="BL264" s="25" t="s">
        <v>143</v>
      </c>
      <c r="BM264" s="25" t="s">
        <v>305</v>
      </c>
    </row>
    <row r="265" spans="2:65" s="1" customFormat="1" ht="27">
      <c r="B265" s="42"/>
      <c r="C265" s="64"/>
      <c r="D265" s="218" t="s">
        <v>306</v>
      </c>
      <c r="E265" s="64"/>
      <c r="F265" s="228" t="s">
        <v>307</v>
      </c>
      <c r="G265" s="64"/>
      <c r="H265" s="64"/>
      <c r="I265" s="173"/>
      <c r="J265" s="64"/>
      <c r="K265" s="64"/>
      <c r="L265" s="62"/>
      <c r="M265" s="229"/>
      <c r="N265" s="43"/>
      <c r="O265" s="43"/>
      <c r="P265" s="43"/>
      <c r="Q265" s="43"/>
      <c r="R265" s="43"/>
      <c r="S265" s="43"/>
      <c r="T265" s="79"/>
      <c r="AT265" s="25" t="s">
        <v>306</v>
      </c>
      <c r="AU265" s="25" t="s">
        <v>81</v>
      </c>
    </row>
    <row r="266" spans="2:65" s="1" customFormat="1" ht="16.5" customHeight="1">
      <c r="B266" s="42"/>
      <c r="C266" s="204" t="s">
        <v>308</v>
      </c>
      <c r="D266" s="204" t="s">
        <v>138</v>
      </c>
      <c r="E266" s="205" t="s">
        <v>309</v>
      </c>
      <c r="F266" s="206" t="s">
        <v>310</v>
      </c>
      <c r="G266" s="207" t="s">
        <v>311</v>
      </c>
      <c r="H266" s="208">
        <v>1</v>
      </c>
      <c r="I266" s="209"/>
      <c r="J266" s="210">
        <f>ROUND(I266*H266,2)</f>
        <v>0</v>
      </c>
      <c r="K266" s="206" t="s">
        <v>23</v>
      </c>
      <c r="L266" s="62"/>
      <c r="M266" s="211" t="s">
        <v>23</v>
      </c>
      <c r="N266" s="212" t="s">
        <v>44</v>
      </c>
      <c r="O266" s="43"/>
      <c r="P266" s="213">
        <f>O266*H266</f>
        <v>0</v>
      </c>
      <c r="Q266" s="213">
        <v>0</v>
      </c>
      <c r="R266" s="213">
        <f>Q266*H266</f>
        <v>0</v>
      </c>
      <c r="S266" s="213">
        <v>0</v>
      </c>
      <c r="T266" s="214">
        <f>S266*H266</f>
        <v>0</v>
      </c>
      <c r="AR266" s="25" t="s">
        <v>143</v>
      </c>
      <c r="AT266" s="25" t="s">
        <v>138</v>
      </c>
      <c r="AU266" s="25" t="s">
        <v>81</v>
      </c>
      <c r="AY266" s="25" t="s">
        <v>135</v>
      </c>
      <c r="BE266" s="215">
        <f>IF(N266="základní",J266,0)</f>
        <v>0</v>
      </c>
      <c r="BF266" s="215">
        <f>IF(N266="snížená",J266,0)</f>
        <v>0</v>
      </c>
      <c r="BG266" s="215">
        <f>IF(N266="zákl. přenesená",J266,0)</f>
        <v>0</v>
      </c>
      <c r="BH266" s="215">
        <f>IF(N266="sníž. přenesená",J266,0)</f>
        <v>0</v>
      </c>
      <c r="BI266" s="215">
        <f>IF(N266="nulová",J266,0)</f>
        <v>0</v>
      </c>
      <c r="BJ266" s="25" t="s">
        <v>79</v>
      </c>
      <c r="BK266" s="215">
        <f>ROUND(I266*H266,2)</f>
        <v>0</v>
      </c>
      <c r="BL266" s="25" t="s">
        <v>143</v>
      </c>
      <c r="BM266" s="25" t="s">
        <v>312</v>
      </c>
    </row>
    <row r="267" spans="2:65" s="1" customFormat="1" ht="25.5" customHeight="1">
      <c r="B267" s="42"/>
      <c r="C267" s="204" t="s">
        <v>9</v>
      </c>
      <c r="D267" s="204" t="s">
        <v>138</v>
      </c>
      <c r="E267" s="205" t="s">
        <v>313</v>
      </c>
      <c r="F267" s="206" t="s">
        <v>314</v>
      </c>
      <c r="G267" s="207" t="s">
        <v>311</v>
      </c>
      <c r="H267" s="208">
        <v>1</v>
      </c>
      <c r="I267" s="209"/>
      <c r="J267" s="210">
        <f>ROUND(I267*H267,2)</f>
        <v>0</v>
      </c>
      <c r="K267" s="206" t="s">
        <v>23</v>
      </c>
      <c r="L267" s="62"/>
      <c r="M267" s="211" t="s">
        <v>23</v>
      </c>
      <c r="N267" s="212" t="s">
        <v>44</v>
      </c>
      <c r="O267" s="43"/>
      <c r="P267" s="213">
        <f>O267*H267</f>
        <v>0</v>
      </c>
      <c r="Q267" s="213">
        <v>0</v>
      </c>
      <c r="R267" s="213">
        <f>Q267*H267</f>
        <v>0</v>
      </c>
      <c r="S267" s="213">
        <v>0</v>
      </c>
      <c r="T267" s="214">
        <f>S267*H267</f>
        <v>0</v>
      </c>
      <c r="AR267" s="25" t="s">
        <v>143</v>
      </c>
      <c r="AT267" s="25" t="s">
        <v>138</v>
      </c>
      <c r="AU267" s="25" t="s">
        <v>81</v>
      </c>
      <c r="AY267" s="25" t="s">
        <v>135</v>
      </c>
      <c r="BE267" s="215">
        <f>IF(N267="základní",J267,0)</f>
        <v>0</v>
      </c>
      <c r="BF267" s="215">
        <f>IF(N267="snížená",J267,0)</f>
        <v>0</v>
      </c>
      <c r="BG267" s="215">
        <f>IF(N267="zákl. přenesená",J267,0)</f>
        <v>0</v>
      </c>
      <c r="BH267" s="215">
        <f>IF(N267="sníž. přenesená",J267,0)</f>
        <v>0</v>
      </c>
      <c r="BI267" s="215">
        <f>IF(N267="nulová",J267,0)</f>
        <v>0</v>
      </c>
      <c r="BJ267" s="25" t="s">
        <v>79</v>
      </c>
      <c r="BK267" s="215">
        <f>ROUND(I267*H267,2)</f>
        <v>0</v>
      </c>
      <c r="BL267" s="25" t="s">
        <v>143</v>
      </c>
      <c r="BM267" s="25" t="s">
        <v>315</v>
      </c>
    </row>
    <row r="268" spans="2:65" s="1" customFormat="1" ht="25.5" customHeight="1">
      <c r="B268" s="42"/>
      <c r="C268" s="204" t="s">
        <v>316</v>
      </c>
      <c r="D268" s="204" t="s">
        <v>138</v>
      </c>
      <c r="E268" s="205" t="s">
        <v>317</v>
      </c>
      <c r="F268" s="206" t="s">
        <v>318</v>
      </c>
      <c r="G268" s="207" t="s">
        <v>141</v>
      </c>
      <c r="H268" s="208">
        <v>423</v>
      </c>
      <c r="I268" s="209"/>
      <c r="J268" s="210">
        <f>ROUND(I268*H268,2)</f>
        <v>0</v>
      </c>
      <c r="K268" s="206" t="s">
        <v>142</v>
      </c>
      <c r="L268" s="62"/>
      <c r="M268" s="211" t="s">
        <v>23</v>
      </c>
      <c r="N268" s="212" t="s">
        <v>44</v>
      </c>
      <c r="O268" s="43"/>
      <c r="P268" s="213">
        <f>O268*H268</f>
        <v>0</v>
      </c>
      <c r="Q268" s="213">
        <v>4.0000000000000003E-5</v>
      </c>
      <c r="R268" s="213">
        <f>Q268*H268</f>
        <v>1.6920000000000001E-2</v>
      </c>
      <c r="S268" s="213">
        <v>0</v>
      </c>
      <c r="T268" s="214">
        <f>S268*H268</f>
        <v>0</v>
      </c>
      <c r="AR268" s="25" t="s">
        <v>143</v>
      </c>
      <c r="AT268" s="25" t="s">
        <v>138</v>
      </c>
      <c r="AU268" s="25" t="s">
        <v>81</v>
      </c>
      <c r="AY268" s="25" t="s">
        <v>135</v>
      </c>
      <c r="BE268" s="215">
        <f>IF(N268="základní",J268,0)</f>
        <v>0</v>
      </c>
      <c r="BF268" s="215">
        <f>IF(N268="snížená",J268,0)</f>
        <v>0</v>
      </c>
      <c r="BG268" s="215">
        <f>IF(N268="zákl. přenesená",J268,0)</f>
        <v>0</v>
      </c>
      <c r="BH268" s="215">
        <f>IF(N268="sníž. přenesená",J268,0)</f>
        <v>0</v>
      </c>
      <c r="BI268" s="215">
        <f>IF(N268="nulová",J268,0)</f>
        <v>0</v>
      </c>
      <c r="BJ268" s="25" t="s">
        <v>79</v>
      </c>
      <c r="BK268" s="215">
        <f>ROUND(I268*H268,2)</f>
        <v>0</v>
      </c>
      <c r="BL268" s="25" t="s">
        <v>143</v>
      </c>
      <c r="BM268" s="25" t="s">
        <v>319</v>
      </c>
    </row>
    <row r="269" spans="2:65" s="1" customFormat="1" ht="175.5">
      <c r="B269" s="42"/>
      <c r="C269" s="64"/>
      <c r="D269" s="218" t="s">
        <v>150</v>
      </c>
      <c r="E269" s="64"/>
      <c r="F269" s="228" t="s">
        <v>320</v>
      </c>
      <c r="G269" s="64"/>
      <c r="H269" s="64"/>
      <c r="I269" s="173"/>
      <c r="J269" s="64"/>
      <c r="K269" s="64"/>
      <c r="L269" s="62"/>
      <c r="M269" s="229"/>
      <c r="N269" s="43"/>
      <c r="O269" s="43"/>
      <c r="P269" s="43"/>
      <c r="Q269" s="43"/>
      <c r="R269" s="43"/>
      <c r="S269" s="43"/>
      <c r="T269" s="79"/>
      <c r="AT269" s="25" t="s">
        <v>150</v>
      </c>
      <c r="AU269" s="25" t="s">
        <v>81</v>
      </c>
    </row>
    <row r="270" spans="2:65" s="14" customFormat="1" ht="13.5">
      <c r="B270" s="241"/>
      <c r="C270" s="242"/>
      <c r="D270" s="218" t="s">
        <v>145</v>
      </c>
      <c r="E270" s="243" t="s">
        <v>23</v>
      </c>
      <c r="F270" s="244" t="s">
        <v>201</v>
      </c>
      <c r="G270" s="242"/>
      <c r="H270" s="243" t="s">
        <v>23</v>
      </c>
      <c r="I270" s="245"/>
      <c r="J270" s="242"/>
      <c r="K270" s="242"/>
      <c r="L270" s="246"/>
      <c r="M270" s="247"/>
      <c r="N270" s="248"/>
      <c r="O270" s="248"/>
      <c r="P270" s="248"/>
      <c r="Q270" s="248"/>
      <c r="R270" s="248"/>
      <c r="S270" s="248"/>
      <c r="T270" s="249"/>
      <c r="AT270" s="250" t="s">
        <v>145</v>
      </c>
      <c r="AU270" s="250" t="s">
        <v>81</v>
      </c>
      <c r="AV270" s="14" t="s">
        <v>79</v>
      </c>
      <c r="AW270" s="14" t="s">
        <v>36</v>
      </c>
      <c r="AX270" s="14" t="s">
        <v>73</v>
      </c>
      <c r="AY270" s="250" t="s">
        <v>135</v>
      </c>
    </row>
    <row r="271" spans="2:65" s="12" customFormat="1" ht="13.5">
      <c r="B271" s="216"/>
      <c r="C271" s="217"/>
      <c r="D271" s="218" t="s">
        <v>145</v>
      </c>
      <c r="E271" s="219" t="s">
        <v>23</v>
      </c>
      <c r="F271" s="220" t="s">
        <v>202</v>
      </c>
      <c r="G271" s="217"/>
      <c r="H271" s="221">
        <v>116</v>
      </c>
      <c r="I271" s="222"/>
      <c r="J271" s="217"/>
      <c r="K271" s="217"/>
      <c r="L271" s="223"/>
      <c r="M271" s="224"/>
      <c r="N271" s="225"/>
      <c r="O271" s="225"/>
      <c r="P271" s="225"/>
      <c r="Q271" s="225"/>
      <c r="R271" s="225"/>
      <c r="S271" s="225"/>
      <c r="T271" s="226"/>
      <c r="AT271" s="227" t="s">
        <v>145</v>
      </c>
      <c r="AU271" s="227" t="s">
        <v>81</v>
      </c>
      <c r="AV271" s="12" t="s">
        <v>81</v>
      </c>
      <c r="AW271" s="12" t="s">
        <v>36</v>
      </c>
      <c r="AX271" s="12" t="s">
        <v>73</v>
      </c>
      <c r="AY271" s="227" t="s">
        <v>135</v>
      </c>
    </row>
    <row r="272" spans="2:65" s="12" customFormat="1" ht="13.5">
      <c r="B272" s="216"/>
      <c r="C272" s="217"/>
      <c r="D272" s="218" t="s">
        <v>145</v>
      </c>
      <c r="E272" s="219" t="s">
        <v>23</v>
      </c>
      <c r="F272" s="220" t="s">
        <v>203</v>
      </c>
      <c r="G272" s="217"/>
      <c r="H272" s="221">
        <v>2</v>
      </c>
      <c r="I272" s="222"/>
      <c r="J272" s="217"/>
      <c r="K272" s="217"/>
      <c r="L272" s="223"/>
      <c r="M272" s="224"/>
      <c r="N272" s="225"/>
      <c r="O272" s="225"/>
      <c r="P272" s="225"/>
      <c r="Q272" s="225"/>
      <c r="R272" s="225"/>
      <c r="S272" s="225"/>
      <c r="T272" s="226"/>
      <c r="AT272" s="227" t="s">
        <v>145</v>
      </c>
      <c r="AU272" s="227" t="s">
        <v>81</v>
      </c>
      <c r="AV272" s="12" t="s">
        <v>81</v>
      </c>
      <c r="AW272" s="12" t="s">
        <v>36</v>
      </c>
      <c r="AX272" s="12" t="s">
        <v>73</v>
      </c>
      <c r="AY272" s="227" t="s">
        <v>135</v>
      </c>
    </row>
    <row r="273" spans="2:65" s="12" customFormat="1" ht="13.5">
      <c r="B273" s="216"/>
      <c r="C273" s="217"/>
      <c r="D273" s="218" t="s">
        <v>145</v>
      </c>
      <c r="E273" s="219" t="s">
        <v>23</v>
      </c>
      <c r="F273" s="220" t="s">
        <v>204</v>
      </c>
      <c r="G273" s="217"/>
      <c r="H273" s="221">
        <v>6</v>
      </c>
      <c r="I273" s="222"/>
      <c r="J273" s="217"/>
      <c r="K273" s="217"/>
      <c r="L273" s="223"/>
      <c r="M273" s="224"/>
      <c r="N273" s="225"/>
      <c r="O273" s="225"/>
      <c r="P273" s="225"/>
      <c r="Q273" s="225"/>
      <c r="R273" s="225"/>
      <c r="S273" s="225"/>
      <c r="T273" s="226"/>
      <c r="AT273" s="227" t="s">
        <v>145</v>
      </c>
      <c r="AU273" s="227" t="s">
        <v>81</v>
      </c>
      <c r="AV273" s="12" t="s">
        <v>81</v>
      </c>
      <c r="AW273" s="12" t="s">
        <v>36</v>
      </c>
      <c r="AX273" s="12" t="s">
        <v>73</v>
      </c>
      <c r="AY273" s="227" t="s">
        <v>135</v>
      </c>
    </row>
    <row r="274" spans="2:65" s="12" customFormat="1" ht="13.5">
      <c r="B274" s="216"/>
      <c r="C274" s="217"/>
      <c r="D274" s="218" t="s">
        <v>145</v>
      </c>
      <c r="E274" s="219" t="s">
        <v>23</v>
      </c>
      <c r="F274" s="220" t="s">
        <v>205</v>
      </c>
      <c r="G274" s="217"/>
      <c r="H274" s="221">
        <v>12</v>
      </c>
      <c r="I274" s="222"/>
      <c r="J274" s="217"/>
      <c r="K274" s="217"/>
      <c r="L274" s="223"/>
      <c r="M274" s="224"/>
      <c r="N274" s="225"/>
      <c r="O274" s="225"/>
      <c r="P274" s="225"/>
      <c r="Q274" s="225"/>
      <c r="R274" s="225"/>
      <c r="S274" s="225"/>
      <c r="T274" s="226"/>
      <c r="AT274" s="227" t="s">
        <v>145</v>
      </c>
      <c r="AU274" s="227" t="s">
        <v>81</v>
      </c>
      <c r="AV274" s="12" t="s">
        <v>81</v>
      </c>
      <c r="AW274" s="12" t="s">
        <v>36</v>
      </c>
      <c r="AX274" s="12" t="s">
        <v>73</v>
      </c>
      <c r="AY274" s="227" t="s">
        <v>135</v>
      </c>
    </row>
    <row r="275" spans="2:65" s="12" customFormat="1" ht="13.5">
      <c r="B275" s="216"/>
      <c r="C275" s="217"/>
      <c r="D275" s="218" t="s">
        <v>145</v>
      </c>
      <c r="E275" s="219" t="s">
        <v>23</v>
      </c>
      <c r="F275" s="220" t="s">
        <v>206</v>
      </c>
      <c r="G275" s="217"/>
      <c r="H275" s="221">
        <v>4</v>
      </c>
      <c r="I275" s="222"/>
      <c r="J275" s="217"/>
      <c r="K275" s="217"/>
      <c r="L275" s="223"/>
      <c r="M275" s="224"/>
      <c r="N275" s="225"/>
      <c r="O275" s="225"/>
      <c r="P275" s="225"/>
      <c r="Q275" s="225"/>
      <c r="R275" s="225"/>
      <c r="S275" s="225"/>
      <c r="T275" s="226"/>
      <c r="AT275" s="227" t="s">
        <v>145</v>
      </c>
      <c r="AU275" s="227" t="s">
        <v>81</v>
      </c>
      <c r="AV275" s="12" t="s">
        <v>81</v>
      </c>
      <c r="AW275" s="12" t="s">
        <v>36</v>
      </c>
      <c r="AX275" s="12" t="s">
        <v>73</v>
      </c>
      <c r="AY275" s="227" t="s">
        <v>135</v>
      </c>
    </row>
    <row r="276" spans="2:65" s="12" customFormat="1" ht="13.5">
      <c r="B276" s="216"/>
      <c r="C276" s="217"/>
      <c r="D276" s="218" t="s">
        <v>145</v>
      </c>
      <c r="E276" s="219" t="s">
        <v>23</v>
      </c>
      <c r="F276" s="220" t="s">
        <v>207</v>
      </c>
      <c r="G276" s="217"/>
      <c r="H276" s="221">
        <v>14</v>
      </c>
      <c r="I276" s="222"/>
      <c r="J276" s="217"/>
      <c r="K276" s="217"/>
      <c r="L276" s="223"/>
      <c r="M276" s="224"/>
      <c r="N276" s="225"/>
      <c r="O276" s="225"/>
      <c r="P276" s="225"/>
      <c r="Q276" s="225"/>
      <c r="R276" s="225"/>
      <c r="S276" s="225"/>
      <c r="T276" s="226"/>
      <c r="AT276" s="227" t="s">
        <v>145</v>
      </c>
      <c r="AU276" s="227" t="s">
        <v>81</v>
      </c>
      <c r="AV276" s="12" t="s">
        <v>81</v>
      </c>
      <c r="AW276" s="12" t="s">
        <v>36</v>
      </c>
      <c r="AX276" s="12" t="s">
        <v>73</v>
      </c>
      <c r="AY276" s="227" t="s">
        <v>135</v>
      </c>
    </row>
    <row r="277" spans="2:65" s="12" customFormat="1" ht="13.5">
      <c r="B277" s="216"/>
      <c r="C277" s="217"/>
      <c r="D277" s="218" t="s">
        <v>145</v>
      </c>
      <c r="E277" s="219" t="s">
        <v>23</v>
      </c>
      <c r="F277" s="220" t="s">
        <v>208</v>
      </c>
      <c r="G277" s="217"/>
      <c r="H277" s="221">
        <v>8</v>
      </c>
      <c r="I277" s="222"/>
      <c r="J277" s="217"/>
      <c r="K277" s="217"/>
      <c r="L277" s="223"/>
      <c r="M277" s="224"/>
      <c r="N277" s="225"/>
      <c r="O277" s="225"/>
      <c r="P277" s="225"/>
      <c r="Q277" s="225"/>
      <c r="R277" s="225"/>
      <c r="S277" s="225"/>
      <c r="T277" s="226"/>
      <c r="AT277" s="227" t="s">
        <v>145</v>
      </c>
      <c r="AU277" s="227" t="s">
        <v>81</v>
      </c>
      <c r="AV277" s="12" t="s">
        <v>81</v>
      </c>
      <c r="AW277" s="12" t="s">
        <v>36</v>
      </c>
      <c r="AX277" s="12" t="s">
        <v>73</v>
      </c>
      <c r="AY277" s="227" t="s">
        <v>135</v>
      </c>
    </row>
    <row r="278" spans="2:65" s="12" customFormat="1" ht="13.5">
      <c r="B278" s="216"/>
      <c r="C278" s="217"/>
      <c r="D278" s="218" t="s">
        <v>145</v>
      </c>
      <c r="E278" s="219" t="s">
        <v>23</v>
      </c>
      <c r="F278" s="220" t="s">
        <v>209</v>
      </c>
      <c r="G278" s="217"/>
      <c r="H278" s="221">
        <v>2</v>
      </c>
      <c r="I278" s="222"/>
      <c r="J278" s="217"/>
      <c r="K278" s="217"/>
      <c r="L278" s="223"/>
      <c r="M278" s="224"/>
      <c r="N278" s="225"/>
      <c r="O278" s="225"/>
      <c r="P278" s="225"/>
      <c r="Q278" s="225"/>
      <c r="R278" s="225"/>
      <c r="S278" s="225"/>
      <c r="T278" s="226"/>
      <c r="AT278" s="227" t="s">
        <v>145</v>
      </c>
      <c r="AU278" s="227" t="s">
        <v>81</v>
      </c>
      <c r="AV278" s="12" t="s">
        <v>81</v>
      </c>
      <c r="AW278" s="12" t="s">
        <v>36</v>
      </c>
      <c r="AX278" s="12" t="s">
        <v>73</v>
      </c>
      <c r="AY278" s="227" t="s">
        <v>135</v>
      </c>
    </row>
    <row r="279" spans="2:65" s="12" customFormat="1" ht="13.5">
      <c r="B279" s="216"/>
      <c r="C279" s="217"/>
      <c r="D279" s="218" t="s">
        <v>145</v>
      </c>
      <c r="E279" s="219" t="s">
        <v>23</v>
      </c>
      <c r="F279" s="220" t="s">
        <v>210</v>
      </c>
      <c r="G279" s="217"/>
      <c r="H279" s="221">
        <v>2</v>
      </c>
      <c r="I279" s="222"/>
      <c r="J279" s="217"/>
      <c r="K279" s="217"/>
      <c r="L279" s="223"/>
      <c r="M279" s="224"/>
      <c r="N279" s="225"/>
      <c r="O279" s="225"/>
      <c r="P279" s="225"/>
      <c r="Q279" s="225"/>
      <c r="R279" s="225"/>
      <c r="S279" s="225"/>
      <c r="T279" s="226"/>
      <c r="AT279" s="227" t="s">
        <v>145</v>
      </c>
      <c r="AU279" s="227" t="s">
        <v>81</v>
      </c>
      <c r="AV279" s="12" t="s">
        <v>81</v>
      </c>
      <c r="AW279" s="12" t="s">
        <v>36</v>
      </c>
      <c r="AX279" s="12" t="s">
        <v>73</v>
      </c>
      <c r="AY279" s="227" t="s">
        <v>135</v>
      </c>
    </row>
    <row r="280" spans="2:65" s="12" customFormat="1" ht="13.5">
      <c r="B280" s="216"/>
      <c r="C280" s="217"/>
      <c r="D280" s="218" t="s">
        <v>145</v>
      </c>
      <c r="E280" s="219" t="s">
        <v>23</v>
      </c>
      <c r="F280" s="220" t="s">
        <v>211</v>
      </c>
      <c r="G280" s="217"/>
      <c r="H280" s="221">
        <v>3</v>
      </c>
      <c r="I280" s="222"/>
      <c r="J280" s="217"/>
      <c r="K280" s="217"/>
      <c r="L280" s="223"/>
      <c r="M280" s="224"/>
      <c r="N280" s="225"/>
      <c r="O280" s="225"/>
      <c r="P280" s="225"/>
      <c r="Q280" s="225"/>
      <c r="R280" s="225"/>
      <c r="S280" s="225"/>
      <c r="T280" s="226"/>
      <c r="AT280" s="227" t="s">
        <v>145</v>
      </c>
      <c r="AU280" s="227" t="s">
        <v>81</v>
      </c>
      <c r="AV280" s="12" t="s">
        <v>81</v>
      </c>
      <c r="AW280" s="12" t="s">
        <v>36</v>
      </c>
      <c r="AX280" s="12" t="s">
        <v>73</v>
      </c>
      <c r="AY280" s="227" t="s">
        <v>135</v>
      </c>
    </row>
    <row r="281" spans="2:65" s="12" customFormat="1" ht="13.5">
      <c r="B281" s="216"/>
      <c r="C281" s="217"/>
      <c r="D281" s="218" t="s">
        <v>145</v>
      </c>
      <c r="E281" s="219" t="s">
        <v>23</v>
      </c>
      <c r="F281" s="220" t="s">
        <v>212</v>
      </c>
      <c r="G281" s="217"/>
      <c r="H281" s="221">
        <v>4</v>
      </c>
      <c r="I281" s="222"/>
      <c r="J281" s="217"/>
      <c r="K281" s="217"/>
      <c r="L281" s="223"/>
      <c r="M281" s="224"/>
      <c r="N281" s="225"/>
      <c r="O281" s="225"/>
      <c r="P281" s="225"/>
      <c r="Q281" s="225"/>
      <c r="R281" s="225"/>
      <c r="S281" s="225"/>
      <c r="T281" s="226"/>
      <c r="AT281" s="227" t="s">
        <v>145</v>
      </c>
      <c r="AU281" s="227" t="s">
        <v>81</v>
      </c>
      <c r="AV281" s="12" t="s">
        <v>81</v>
      </c>
      <c r="AW281" s="12" t="s">
        <v>36</v>
      </c>
      <c r="AX281" s="12" t="s">
        <v>73</v>
      </c>
      <c r="AY281" s="227" t="s">
        <v>135</v>
      </c>
    </row>
    <row r="282" spans="2:65" s="13" customFormat="1" ht="13.5">
      <c r="B282" s="230"/>
      <c r="C282" s="231"/>
      <c r="D282" s="218" t="s">
        <v>145</v>
      </c>
      <c r="E282" s="232" t="s">
        <v>23</v>
      </c>
      <c r="F282" s="233" t="s">
        <v>159</v>
      </c>
      <c r="G282" s="231"/>
      <c r="H282" s="234">
        <v>173</v>
      </c>
      <c r="I282" s="235"/>
      <c r="J282" s="231"/>
      <c r="K282" s="231"/>
      <c r="L282" s="236"/>
      <c r="M282" s="237"/>
      <c r="N282" s="238"/>
      <c r="O282" s="238"/>
      <c r="P282" s="238"/>
      <c r="Q282" s="238"/>
      <c r="R282" s="238"/>
      <c r="S282" s="238"/>
      <c r="T282" s="239"/>
      <c r="AT282" s="240" t="s">
        <v>145</v>
      </c>
      <c r="AU282" s="240" t="s">
        <v>81</v>
      </c>
      <c r="AV282" s="13" t="s">
        <v>153</v>
      </c>
      <c r="AW282" s="13" t="s">
        <v>36</v>
      </c>
      <c r="AX282" s="13" t="s">
        <v>73</v>
      </c>
      <c r="AY282" s="240" t="s">
        <v>135</v>
      </c>
    </row>
    <row r="283" spans="2:65" s="12" customFormat="1" ht="13.5">
      <c r="B283" s="216"/>
      <c r="C283" s="217"/>
      <c r="D283" s="218" t="s">
        <v>145</v>
      </c>
      <c r="E283" s="219" t="s">
        <v>23</v>
      </c>
      <c r="F283" s="220" t="s">
        <v>213</v>
      </c>
      <c r="G283" s="217"/>
      <c r="H283" s="221">
        <v>250</v>
      </c>
      <c r="I283" s="222"/>
      <c r="J283" s="217"/>
      <c r="K283" s="217"/>
      <c r="L283" s="223"/>
      <c r="M283" s="224"/>
      <c r="N283" s="225"/>
      <c r="O283" s="225"/>
      <c r="P283" s="225"/>
      <c r="Q283" s="225"/>
      <c r="R283" s="225"/>
      <c r="S283" s="225"/>
      <c r="T283" s="226"/>
      <c r="AT283" s="227" t="s">
        <v>145</v>
      </c>
      <c r="AU283" s="227" t="s">
        <v>81</v>
      </c>
      <c r="AV283" s="12" t="s">
        <v>81</v>
      </c>
      <c r="AW283" s="12" t="s">
        <v>36</v>
      </c>
      <c r="AX283" s="12" t="s">
        <v>73</v>
      </c>
      <c r="AY283" s="227" t="s">
        <v>135</v>
      </c>
    </row>
    <row r="284" spans="2:65" s="13" customFormat="1" ht="13.5">
      <c r="B284" s="230"/>
      <c r="C284" s="231"/>
      <c r="D284" s="218" t="s">
        <v>145</v>
      </c>
      <c r="E284" s="232" t="s">
        <v>23</v>
      </c>
      <c r="F284" s="233" t="s">
        <v>159</v>
      </c>
      <c r="G284" s="231"/>
      <c r="H284" s="234">
        <v>250</v>
      </c>
      <c r="I284" s="235"/>
      <c r="J284" s="231"/>
      <c r="K284" s="231"/>
      <c r="L284" s="236"/>
      <c r="M284" s="237"/>
      <c r="N284" s="238"/>
      <c r="O284" s="238"/>
      <c r="P284" s="238"/>
      <c r="Q284" s="238"/>
      <c r="R284" s="238"/>
      <c r="S284" s="238"/>
      <c r="T284" s="239"/>
      <c r="AT284" s="240" t="s">
        <v>145</v>
      </c>
      <c r="AU284" s="240" t="s">
        <v>81</v>
      </c>
      <c r="AV284" s="13" t="s">
        <v>153</v>
      </c>
      <c r="AW284" s="13" t="s">
        <v>36</v>
      </c>
      <c r="AX284" s="13" t="s">
        <v>73</v>
      </c>
      <c r="AY284" s="240" t="s">
        <v>135</v>
      </c>
    </row>
    <row r="285" spans="2:65" s="15" customFormat="1" ht="13.5">
      <c r="B285" s="251"/>
      <c r="C285" s="252"/>
      <c r="D285" s="218" t="s">
        <v>145</v>
      </c>
      <c r="E285" s="253" t="s">
        <v>23</v>
      </c>
      <c r="F285" s="254" t="s">
        <v>195</v>
      </c>
      <c r="G285" s="252"/>
      <c r="H285" s="255">
        <v>423</v>
      </c>
      <c r="I285" s="256"/>
      <c r="J285" s="252"/>
      <c r="K285" s="252"/>
      <c r="L285" s="257"/>
      <c r="M285" s="258"/>
      <c r="N285" s="259"/>
      <c r="O285" s="259"/>
      <c r="P285" s="259"/>
      <c r="Q285" s="259"/>
      <c r="R285" s="259"/>
      <c r="S285" s="259"/>
      <c r="T285" s="260"/>
      <c r="AT285" s="261" t="s">
        <v>145</v>
      </c>
      <c r="AU285" s="261" t="s">
        <v>81</v>
      </c>
      <c r="AV285" s="15" t="s">
        <v>143</v>
      </c>
      <c r="AW285" s="15" t="s">
        <v>36</v>
      </c>
      <c r="AX285" s="15" t="s">
        <v>79</v>
      </c>
      <c r="AY285" s="261" t="s">
        <v>135</v>
      </c>
    </row>
    <row r="286" spans="2:65" s="1" customFormat="1" ht="25.5" customHeight="1">
      <c r="B286" s="42"/>
      <c r="C286" s="204" t="s">
        <v>321</v>
      </c>
      <c r="D286" s="204" t="s">
        <v>138</v>
      </c>
      <c r="E286" s="205" t="s">
        <v>322</v>
      </c>
      <c r="F286" s="206" t="s">
        <v>323</v>
      </c>
      <c r="G286" s="207" t="s">
        <v>141</v>
      </c>
      <c r="H286" s="208">
        <v>5.5</v>
      </c>
      <c r="I286" s="209"/>
      <c r="J286" s="210">
        <f>ROUND(I286*H286,2)</f>
        <v>0</v>
      </c>
      <c r="K286" s="206" t="s">
        <v>142</v>
      </c>
      <c r="L286" s="62"/>
      <c r="M286" s="211" t="s">
        <v>23</v>
      </c>
      <c r="N286" s="212" t="s">
        <v>44</v>
      </c>
      <c r="O286" s="43"/>
      <c r="P286" s="213">
        <f>O286*H286</f>
        <v>0</v>
      </c>
      <c r="Q286" s="213">
        <v>0</v>
      </c>
      <c r="R286" s="213">
        <f>Q286*H286</f>
        <v>0</v>
      </c>
      <c r="S286" s="213">
        <v>4.8000000000000001E-2</v>
      </c>
      <c r="T286" s="214">
        <f>S286*H286</f>
        <v>0.26400000000000001</v>
      </c>
      <c r="AR286" s="25" t="s">
        <v>143</v>
      </c>
      <c r="AT286" s="25" t="s">
        <v>138</v>
      </c>
      <c r="AU286" s="25" t="s">
        <v>81</v>
      </c>
      <c r="AY286" s="25" t="s">
        <v>135</v>
      </c>
      <c r="BE286" s="215">
        <f>IF(N286="základní",J286,0)</f>
        <v>0</v>
      </c>
      <c r="BF286" s="215">
        <f>IF(N286="snížená",J286,0)</f>
        <v>0</v>
      </c>
      <c r="BG286" s="215">
        <f>IF(N286="zákl. přenesená",J286,0)</f>
        <v>0</v>
      </c>
      <c r="BH286" s="215">
        <f>IF(N286="sníž. přenesená",J286,0)</f>
        <v>0</v>
      </c>
      <c r="BI286" s="215">
        <f>IF(N286="nulová",J286,0)</f>
        <v>0</v>
      </c>
      <c r="BJ286" s="25" t="s">
        <v>79</v>
      </c>
      <c r="BK286" s="215">
        <f>ROUND(I286*H286,2)</f>
        <v>0</v>
      </c>
      <c r="BL286" s="25" t="s">
        <v>143</v>
      </c>
      <c r="BM286" s="25" t="s">
        <v>324</v>
      </c>
    </row>
    <row r="287" spans="2:65" s="1" customFormat="1" ht="27">
      <c r="B287" s="42"/>
      <c r="C287" s="64"/>
      <c r="D287" s="218" t="s">
        <v>150</v>
      </c>
      <c r="E287" s="64"/>
      <c r="F287" s="228" t="s">
        <v>325</v>
      </c>
      <c r="G287" s="64"/>
      <c r="H287" s="64"/>
      <c r="I287" s="173"/>
      <c r="J287" s="64"/>
      <c r="K287" s="64"/>
      <c r="L287" s="62"/>
      <c r="M287" s="229"/>
      <c r="N287" s="43"/>
      <c r="O287" s="43"/>
      <c r="P287" s="43"/>
      <c r="Q287" s="43"/>
      <c r="R287" s="43"/>
      <c r="S287" s="43"/>
      <c r="T287" s="79"/>
      <c r="AT287" s="25" t="s">
        <v>150</v>
      </c>
      <c r="AU287" s="25" t="s">
        <v>81</v>
      </c>
    </row>
    <row r="288" spans="2:65" s="14" customFormat="1" ht="13.5">
      <c r="B288" s="241"/>
      <c r="C288" s="242"/>
      <c r="D288" s="218" t="s">
        <v>145</v>
      </c>
      <c r="E288" s="243" t="s">
        <v>23</v>
      </c>
      <c r="F288" s="244" t="s">
        <v>326</v>
      </c>
      <c r="G288" s="242"/>
      <c r="H288" s="243" t="s">
        <v>23</v>
      </c>
      <c r="I288" s="245"/>
      <c r="J288" s="242"/>
      <c r="K288" s="242"/>
      <c r="L288" s="246"/>
      <c r="M288" s="247"/>
      <c r="N288" s="248"/>
      <c r="O288" s="248"/>
      <c r="P288" s="248"/>
      <c r="Q288" s="248"/>
      <c r="R288" s="248"/>
      <c r="S288" s="248"/>
      <c r="T288" s="249"/>
      <c r="AT288" s="250" t="s">
        <v>145</v>
      </c>
      <c r="AU288" s="250" t="s">
        <v>81</v>
      </c>
      <c r="AV288" s="14" t="s">
        <v>79</v>
      </c>
      <c r="AW288" s="14" t="s">
        <v>36</v>
      </c>
      <c r="AX288" s="14" t="s">
        <v>73</v>
      </c>
      <c r="AY288" s="250" t="s">
        <v>135</v>
      </c>
    </row>
    <row r="289" spans="2:65" s="12" customFormat="1" ht="13.5">
      <c r="B289" s="216"/>
      <c r="C289" s="217"/>
      <c r="D289" s="218" t="s">
        <v>145</v>
      </c>
      <c r="E289" s="219" t="s">
        <v>23</v>
      </c>
      <c r="F289" s="220" t="s">
        <v>327</v>
      </c>
      <c r="G289" s="217"/>
      <c r="H289" s="221">
        <v>3.96</v>
      </c>
      <c r="I289" s="222"/>
      <c r="J289" s="217"/>
      <c r="K289" s="217"/>
      <c r="L289" s="223"/>
      <c r="M289" s="224"/>
      <c r="N289" s="225"/>
      <c r="O289" s="225"/>
      <c r="P289" s="225"/>
      <c r="Q289" s="225"/>
      <c r="R289" s="225"/>
      <c r="S289" s="225"/>
      <c r="T289" s="226"/>
      <c r="AT289" s="227" t="s">
        <v>145</v>
      </c>
      <c r="AU289" s="227" t="s">
        <v>81</v>
      </c>
      <c r="AV289" s="12" t="s">
        <v>81</v>
      </c>
      <c r="AW289" s="12" t="s">
        <v>36</v>
      </c>
      <c r="AX289" s="12" t="s">
        <v>73</v>
      </c>
      <c r="AY289" s="227" t="s">
        <v>135</v>
      </c>
    </row>
    <row r="290" spans="2:65" s="12" customFormat="1" ht="13.5">
      <c r="B290" s="216"/>
      <c r="C290" s="217"/>
      <c r="D290" s="218" t="s">
        <v>145</v>
      </c>
      <c r="E290" s="219" t="s">
        <v>23</v>
      </c>
      <c r="F290" s="220" t="s">
        <v>226</v>
      </c>
      <c r="G290" s="217"/>
      <c r="H290" s="221">
        <v>0.77</v>
      </c>
      <c r="I290" s="222"/>
      <c r="J290" s="217"/>
      <c r="K290" s="217"/>
      <c r="L290" s="223"/>
      <c r="M290" s="224"/>
      <c r="N290" s="225"/>
      <c r="O290" s="225"/>
      <c r="P290" s="225"/>
      <c r="Q290" s="225"/>
      <c r="R290" s="225"/>
      <c r="S290" s="225"/>
      <c r="T290" s="226"/>
      <c r="AT290" s="227" t="s">
        <v>145</v>
      </c>
      <c r="AU290" s="227" t="s">
        <v>81</v>
      </c>
      <c r="AV290" s="12" t="s">
        <v>81</v>
      </c>
      <c r="AW290" s="12" t="s">
        <v>36</v>
      </c>
      <c r="AX290" s="12" t="s">
        <v>73</v>
      </c>
      <c r="AY290" s="227" t="s">
        <v>135</v>
      </c>
    </row>
    <row r="291" spans="2:65" s="12" customFormat="1" ht="13.5">
      <c r="B291" s="216"/>
      <c r="C291" s="217"/>
      <c r="D291" s="218" t="s">
        <v>145</v>
      </c>
      <c r="E291" s="219" t="s">
        <v>23</v>
      </c>
      <c r="F291" s="220" t="s">
        <v>328</v>
      </c>
      <c r="G291" s="217"/>
      <c r="H291" s="221">
        <v>0.77</v>
      </c>
      <c r="I291" s="222"/>
      <c r="J291" s="217"/>
      <c r="K291" s="217"/>
      <c r="L291" s="223"/>
      <c r="M291" s="224"/>
      <c r="N291" s="225"/>
      <c r="O291" s="225"/>
      <c r="P291" s="225"/>
      <c r="Q291" s="225"/>
      <c r="R291" s="225"/>
      <c r="S291" s="225"/>
      <c r="T291" s="226"/>
      <c r="AT291" s="227" t="s">
        <v>145</v>
      </c>
      <c r="AU291" s="227" t="s">
        <v>81</v>
      </c>
      <c r="AV291" s="12" t="s">
        <v>81</v>
      </c>
      <c r="AW291" s="12" t="s">
        <v>36</v>
      </c>
      <c r="AX291" s="12" t="s">
        <v>73</v>
      </c>
      <c r="AY291" s="227" t="s">
        <v>135</v>
      </c>
    </row>
    <row r="292" spans="2:65" s="13" customFormat="1" ht="13.5">
      <c r="B292" s="230"/>
      <c r="C292" s="231"/>
      <c r="D292" s="218" t="s">
        <v>145</v>
      </c>
      <c r="E292" s="232" t="s">
        <v>23</v>
      </c>
      <c r="F292" s="233" t="s">
        <v>159</v>
      </c>
      <c r="G292" s="231"/>
      <c r="H292" s="234">
        <v>5.5</v>
      </c>
      <c r="I292" s="235"/>
      <c r="J292" s="231"/>
      <c r="K292" s="231"/>
      <c r="L292" s="236"/>
      <c r="M292" s="237"/>
      <c r="N292" s="238"/>
      <c r="O292" s="238"/>
      <c r="P292" s="238"/>
      <c r="Q292" s="238"/>
      <c r="R292" s="238"/>
      <c r="S292" s="238"/>
      <c r="T292" s="239"/>
      <c r="AT292" s="240" t="s">
        <v>145</v>
      </c>
      <c r="AU292" s="240" t="s">
        <v>81</v>
      </c>
      <c r="AV292" s="13" t="s">
        <v>153</v>
      </c>
      <c r="AW292" s="13" t="s">
        <v>36</v>
      </c>
      <c r="AX292" s="13" t="s">
        <v>79</v>
      </c>
      <c r="AY292" s="240" t="s">
        <v>135</v>
      </c>
    </row>
    <row r="293" spans="2:65" s="1" customFormat="1" ht="25.5" customHeight="1">
      <c r="B293" s="42"/>
      <c r="C293" s="204" t="s">
        <v>329</v>
      </c>
      <c r="D293" s="204" t="s">
        <v>138</v>
      </c>
      <c r="E293" s="205" t="s">
        <v>330</v>
      </c>
      <c r="F293" s="206" t="s">
        <v>331</v>
      </c>
      <c r="G293" s="207" t="s">
        <v>141</v>
      </c>
      <c r="H293" s="208">
        <v>23.123999999999999</v>
      </c>
      <c r="I293" s="209"/>
      <c r="J293" s="210">
        <f>ROUND(I293*H293,2)</f>
        <v>0</v>
      </c>
      <c r="K293" s="206" t="s">
        <v>142</v>
      </c>
      <c r="L293" s="62"/>
      <c r="M293" s="211" t="s">
        <v>23</v>
      </c>
      <c r="N293" s="212" t="s">
        <v>44</v>
      </c>
      <c r="O293" s="43"/>
      <c r="P293" s="213">
        <f>O293*H293</f>
        <v>0</v>
      </c>
      <c r="Q293" s="213">
        <v>0</v>
      </c>
      <c r="R293" s="213">
        <f>Q293*H293</f>
        <v>0</v>
      </c>
      <c r="S293" s="213">
        <v>3.7999999999999999E-2</v>
      </c>
      <c r="T293" s="214">
        <f>S293*H293</f>
        <v>0.87871199999999994</v>
      </c>
      <c r="AR293" s="25" t="s">
        <v>143</v>
      </c>
      <c r="AT293" s="25" t="s">
        <v>138</v>
      </c>
      <c r="AU293" s="25" t="s">
        <v>81</v>
      </c>
      <c r="AY293" s="25" t="s">
        <v>135</v>
      </c>
      <c r="BE293" s="215">
        <f>IF(N293="základní",J293,0)</f>
        <v>0</v>
      </c>
      <c r="BF293" s="215">
        <f>IF(N293="snížená",J293,0)</f>
        <v>0</v>
      </c>
      <c r="BG293" s="215">
        <f>IF(N293="zákl. přenesená",J293,0)</f>
        <v>0</v>
      </c>
      <c r="BH293" s="215">
        <f>IF(N293="sníž. přenesená",J293,0)</f>
        <v>0</v>
      </c>
      <c r="BI293" s="215">
        <f>IF(N293="nulová",J293,0)</f>
        <v>0</v>
      </c>
      <c r="BJ293" s="25" t="s">
        <v>79</v>
      </c>
      <c r="BK293" s="215">
        <f>ROUND(I293*H293,2)</f>
        <v>0</v>
      </c>
      <c r="BL293" s="25" t="s">
        <v>143</v>
      </c>
      <c r="BM293" s="25" t="s">
        <v>332</v>
      </c>
    </row>
    <row r="294" spans="2:65" s="1" customFormat="1" ht="27">
      <c r="B294" s="42"/>
      <c r="C294" s="64"/>
      <c r="D294" s="218" t="s">
        <v>150</v>
      </c>
      <c r="E294" s="64"/>
      <c r="F294" s="228" t="s">
        <v>325</v>
      </c>
      <c r="G294" s="64"/>
      <c r="H294" s="64"/>
      <c r="I294" s="173"/>
      <c r="J294" s="64"/>
      <c r="K294" s="64"/>
      <c r="L294" s="62"/>
      <c r="M294" s="229"/>
      <c r="N294" s="43"/>
      <c r="O294" s="43"/>
      <c r="P294" s="43"/>
      <c r="Q294" s="43"/>
      <c r="R294" s="43"/>
      <c r="S294" s="43"/>
      <c r="T294" s="79"/>
      <c r="AT294" s="25" t="s">
        <v>150</v>
      </c>
      <c r="AU294" s="25" t="s">
        <v>81</v>
      </c>
    </row>
    <row r="295" spans="2:65" s="14" customFormat="1" ht="13.5">
      <c r="B295" s="241"/>
      <c r="C295" s="242"/>
      <c r="D295" s="218" t="s">
        <v>145</v>
      </c>
      <c r="E295" s="243" t="s">
        <v>23</v>
      </c>
      <c r="F295" s="244" t="s">
        <v>326</v>
      </c>
      <c r="G295" s="242"/>
      <c r="H295" s="243" t="s">
        <v>23</v>
      </c>
      <c r="I295" s="245"/>
      <c r="J295" s="242"/>
      <c r="K295" s="242"/>
      <c r="L295" s="246"/>
      <c r="M295" s="247"/>
      <c r="N295" s="248"/>
      <c r="O295" s="248"/>
      <c r="P295" s="248"/>
      <c r="Q295" s="248"/>
      <c r="R295" s="248"/>
      <c r="S295" s="248"/>
      <c r="T295" s="249"/>
      <c r="AT295" s="250" t="s">
        <v>145</v>
      </c>
      <c r="AU295" s="250" t="s">
        <v>81</v>
      </c>
      <c r="AV295" s="14" t="s">
        <v>79</v>
      </c>
      <c r="AW295" s="14" t="s">
        <v>36</v>
      </c>
      <c r="AX295" s="14" t="s">
        <v>73</v>
      </c>
      <c r="AY295" s="250" t="s">
        <v>135</v>
      </c>
    </row>
    <row r="296" spans="2:65" s="12" customFormat="1" ht="13.5">
      <c r="B296" s="216"/>
      <c r="C296" s="217"/>
      <c r="D296" s="218" t="s">
        <v>145</v>
      </c>
      <c r="E296" s="219" t="s">
        <v>23</v>
      </c>
      <c r="F296" s="220" t="s">
        <v>333</v>
      </c>
      <c r="G296" s="217"/>
      <c r="H296" s="221">
        <v>6.09</v>
      </c>
      <c r="I296" s="222"/>
      <c r="J296" s="217"/>
      <c r="K296" s="217"/>
      <c r="L296" s="223"/>
      <c r="M296" s="224"/>
      <c r="N296" s="225"/>
      <c r="O296" s="225"/>
      <c r="P296" s="225"/>
      <c r="Q296" s="225"/>
      <c r="R296" s="225"/>
      <c r="S296" s="225"/>
      <c r="T296" s="226"/>
      <c r="AT296" s="227" t="s">
        <v>145</v>
      </c>
      <c r="AU296" s="227" t="s">
        <v>81</v>
      </c>
      <c r="AV296" s="12" t="s">
        <v>81</v>
      </c>
      <c r="AW296" s="12" t="s">
        <v>36</v>
      </c>
      <c r="AX296" s="12" t="s">
        <v>73</v>
      </c>
      <c r="AY296" s="227" t="s">
        <v>135</v>
      </c>
    </row>
    <row r="297" spans="2:65" s="12" customFormat="1" ht="13.5">
      <c r="B297" s="216"/>
      <c r="C297" s="217"/>
      <c r="D297" s="218" t="s">
        <v>145</v>
      </c>
      <c r="E297" s="219" t="s">
        <v>23</v>
      </c>
      <c r="F297" s="220" t="s">
        <v>224</v>
      </c>
      <c r="G297" s="217"/>
      <c r="H297" s="221">
        <v>10.84</v>
      </c>
      <c r="I297" s="222"/>
      <c r="J297" s="217"/>
      <c r="K297" s="217"/>
      <c r="L297" s="223"/>
      <c r="M297" s="224"/>
      <c r="N297" s="225"/>
      <c r="O297" s="225"/>
      <c r="P297" s="225"/>
      <c r="Q297" s="225"/>
      <c r="R297" s="225"/>
      <c r="S297" s="225"/>
      <c r="T297" s="226"/>
      <c r="AT297" s="227" t="s">
        <v>145</v>
      </c>
      <c r="AU297" s="227" t="s">
        <v>81</v>
      </c>
      <c r="AV297" s="12" t="s">
        <v>81</v>
      </c>
      <c r="AW297" s="12" t="s">
        <v>36</v>
      </c>
      <c r="AX297" s="12" t="s">
        <v>73</v>
      </c>
      <c r="AY297" s="227" t="s">
        <v>135</v>
      </c>
    </row>
    <row r="298" spans="2:65" s="12" customFormat="1" ht="13.5">
      <c r="B298" s="216"/>
      <c r="C298" s="217"/>
      <c r="D298" s="218" t="s">
        <v>145</v>
      </c>
      <c r="E298" s="219" t="s">
        <v>23</v>
      </c>
      <c r="F298" s="220" t="s">
        <v>225</v>
      </c>
      <c r="G298" s="217"/>
      <c r="H298" s="221">
        <v>6.194</v>
      </c>
      <c r="I298" s="222"/>
      <c r="J298" s="217"/>
      <c r="K298" s="217"/>
      <c r="L298" s="223"/>
      <c r="M298" s="224"/>
      <c r="N298" s="225"/>
      <c r="O298" s="225"/>
      <c r="P298" s="225"/>
      <c r="Q298" s="225"/>
      <c r="R298" s="225"/>
      <c r="S298" s="225"/>
      <c r="T298" s="226"/>
      <c r="AT298" s="227" t="s">
        <v>145</v>
      </c>
      <c r="AU298" s="227" t="s">
        <v>81</v>
      </c>
      <c r="AV298" s="12" t="s">
        <v>81</v>
      </c>
      <c r="AW298" s="12" t="s">
        <v>36</v>
      </c>
      <c r="AX298" s="12" t="s">
        <v>73</v>
      </c>
      <c r="AY298" s="227" t="s">
        <v>135</v>
      </c>
    </row>
    <row r="299" spans="2:65" s="13" customFormat="1" ht="13.5">
      <c r="B299" s="230"/>
      <c r="C299" s="231"/>
      <c r="D299" s="218" t="s">
        <v>145</v>
      </c>
      <c r="E299" s="232" t="s">
        <v>23</v>
      </c>
      <c r="F299" s="233" t="s">
        <v>159</v>
      </c>
      <c r="G299" s="231"/>
      <c r="H299" s="234">
        <v>23.123999999999999</v>
      </c>
      <c r="I299" s="235"/>
      <c r="J299" s="231"/>
      <c r="K299" s="231"/>
      <c r="L299" s="236"/>
      <c r="M299" s="237"/>
      <c r="N299" s="238"/>
      <c r="O299" s="238"/>
      <c r="P299" s="238"/>
      <c r="Q299" s="238"/>
      <c r="R299" s="238"/>
      <c r="S299" s="238"/>
      <c r="T299" s="239"/>
      <c r="AT299" s="240" t="s">
        <v>145</v>
      </c>
      <c r="AU299" s="240" t="s">
        <v>81</v>
      </c>
      <c r="AV299" s="13" t="s">
        <v>153</v>
      </c>
      <c r="AW299" s="13" t="s">
        <v>36</v>
      </c>
      <c r="AX299" s="13" t="s">
        <v>79</v>
      </c>
      <c r="AY299" s="240" t="s">
        <v>135</v>
      </c>
    </row>
    <row r="300" spans="2:65" s="1" customFormat="1" ht="25.5" customHeight="1">
      <c r="B300" s="42"/>
      <c r="C300" s="204" t="s">
        <v>334</v>
      </c>
      <c r="D300" s="204" t="s">
        <v>138</v>
      </c>
      <c r="E300" s="205" t="s">
        <v>335</v>
      </c>
      <c r="F300" s="206" t="s">
        <v>336</v>
      </c>
      <c r="G300" s="207" t="s">
        <v>141</v>
      </c>
      <c r="H300" s="208">
        <v>197.53100000000001</v>
      </c>
      <c r="I300" s="209"/>
      <c r="J300" s="210">
        <f>ROUND(I300*H300,2)</f>
        <v>0</v>
      </c>
      <c r="K300" s="206" t="s">
        <v>142</v>
      </c>
      <c r="L300" s="62"/>
      <c r="M300" s="211" t="s">
        <v>23</v>
      </c>
      <c r="N300" s="212" t="s">
        <v>44</v>
      </c>
      <c r="O300" s="43"/>
      <c r="P300" s="213">
        <f>O300*H300</f>
        <v>0</v>
      </c>
      <c r="Q300" s="213">
        <v>0</v>
      </c>
      <c r="R300" s="213">
        <f>Q300*H300</f>
        <v>0</v>
      </c>
      <c r="S300" s="213">
        <v>3.4000000000000002E-2</v>
      </c>
      <c r="T300" s="214">
        <f>S300*H300</f>
        <v>6.7160540000000006</v>
      </c>
      <c r="AR300" s="25" t="s">
        <v>143</v>
      </c>
      <c r="AT300" s="25" t="s">
        <v>138</v>
      </c>
      <c r="AU300" s="25" t="s">
        <v>81</v>
      </c>
      <c r="AY300" s="25" t="s">
        <v>135</v>
      </c>
      <c r="BE300" s="215">
        <f>IF(N300="základní",J300,0)</f>
        <v>0</v>
      </c>
      <c r="BF300" s="215">
        <f>IF(N300="snížená",J300,0)</f>
        <v>0</v>
      </c>
      <c r="BG300" s="215">
        <f>IF(N300="zákl. přenesená",J300,0)</f>
        <v>0</v>
      </c>
      <c r="BH300" s="215">
        <f>IF(N300="sníž. přenesená",J300,0)</f>
        <v>0</v>
      </c>
      <c r="BI300" s="215">
        <f>IF(N300="nulová",J300,0)</f>
        <v>0</v>
      </c>
      <c r="BJ300" s="25" t="s">
        <v>79</v>
      </c>
      <c r="BK300" s="215">
        <f>ROUND(I300*H300,2)</f>
        <v>0</v>
      </c>
      <c r="BL300" s="25" t="s">
        <v>143</v>
      </c>
      <c r="BM300" s="25" t="s">
        <v>337</v>
      </c>
    </row>
    <row r="301" spans="2:65" s="1" customFormat="1" ht="27">
      <c r="B301" s="42"/>
      <c r="C301" s="64"/>
      <c r="D301" s="218" t="s">
        <v>150</v>
      </c>
      <c r="E301" s="64"/>
      <c r="F301" s="228" t="s">
        <v>325</v>
      </c>
      <c r="G301" s="64"/>
      <c r="H301" s="64"/>
      <c r="I301" s="173"/>
      <c r="J301" s="64"/>
      <c r="K301" s="64"/>
      <c r="L301" s="62"/>
      <c r="M301" s="229"/>
      <c r="N301" s="43"/>
      <c r="O301" s="43"/>
      <c r="P301" s="43"/>
      <c r="Q301" s="43"/>
      <c r="R301" s="43"/>
      <c r="S301" s="43"/>
      <c r="T301" s="79"/>
      <c r="AT301" s="25" t="s">
        <v>150</v>
      </c>
      <c r="AU301" s="25" t="s">
        <v>81</v>
      </c>
    </row>
    <row r="302" spans="2:65" s="14" customFormat="1" ht="13.5">
      <c r="B302" s="241"/>
      <c r="C302" s="242"/>
      <c r="D302" s="218" t="s">
        <v>145</v>
      </c>
      <c r="E302" s="243" t="s">
        <v>23</v>
      </c>
      <c r="F302" s="244" t="s">
        <v>326</v>
      </c>
      <c r="G302" s="242"/>
      <c r="H302" s="243" t="s">
        <v>23</v>
      </c>
      <c r="I302" s="245"/>
      <c r="J302" s="242"/>
      <c r="K302" s="242"/>
      <c r="L302" s="246"/>
      <c r="M302" s="247"/>
      <c r="N302" s="248"/>
      <c r="O302" s="248"/>
      <c r="P302" s="248"/>
      <c r="Q302" s="248"/>
      <c r="R302" s="248"/>
      <c r="S302" s="248"/>
      <c r="T302" s="249"/>
      <c r="AT302" s="250" t="s">
        <v>145</v>
      </c>
      <c r="AU302" s="250" t="s">
        <v>81</v>
      </c>
      <c r="AV302" s="14" t="s">
        <v>79</v>
      </c>
      <c r="AW302" s="14" t="s">
        <v>36</v>
      </c>
      <c r="AX302" s="14" t="s">
        <v>73</v>
      </c>
      <c r="AY302" s="250" t="s">
        <v>135</v>
      </c>
    </row>
    <row r="303" spans="2:65" s="12" customFormat="1" ht="13.5">
      <c r="B303" s="216"/>
      <c r="C303" s="217"/>
      <c r="D303" s="218" t="s">
        <v>145</v>
      </c>
      <c r="E303" s="219" t="s">
        <v>23</v>
      </c>
      <c r="F303" s="220" t="s">
        <v>219</v>
      </c>
      <c r="G303" s="217"/>
      <c r="H303" s="221">
        <v>189.48599999999999</v>
      </c>
      <c r="I303" s="222"/>
      <c r="J303" s="217"/>
      <c r="K303" s="217"/>
      <c r="L303" s="223"/>
      <c r="M303" s="224"/>
      <c r="N303" s="225"/>
      <c r="O303" s="225"/>
      <c r="P303" s="225"/>
      <c r="Q303" s="225"/>
      <c r="R303" s="225"/>
      <c r="S303" s="225"/>
      <c r="T303" s="226"/>
      <c r="AT303" s="227" t="s">
        <v>145</v>
      </c>
      <c r="AU303" s="227" t="s">
        <v>81</v>
      </c>
      <c r="AV303" s="12" t="s">
        <v>81</v>
      </c>
      <c r="AW303" s="12" t="s">
        <v>36</v>
      </c>
      <c r="AX303" s="12" t="s">
        <v>73</v>
      </c>
      <c r="AY303" s="227" t="s">
        <v>135</v>
      </c>
    </row>
    <row r="304" spans="2:65" s="12" customFormat="1" ht="13.5">
      <c r="B304" s="216"/>
      <c r="C304" s="217"/>
      <c r="D304" s="218" t="s">
        <v>145</v>
      </c>
      <c r="E304" s="219" t="s">
        <v>23</v>
      </c>
      <c r="F304" s="220" t="s">
        <v>220</v>
      </c>
      <c r="G304" s="217"/>
      <c r="H304" s="221">
        <v>2.97</v>
      </c>
      <c r="I304" s="222"/>
      <c r="J304" s="217"/>
      <c r="K304" s="217"/>
      <c r="L304" s="223"/>
      <c r="M304" s="224"/>
      <c r="N304" s="225"/>
      <c r="O304" s="225"/>
      <c r="P304" s="225"/>
      <c r="Q304" s="225"/>
      <c r="R304" s="225"/>
      <c r="S304" s="225"/>
      <c r="T304" s="226"/>
      <c r="AT304" s="227" t="s">
        <v>145</v>
      </c>
      <c r="AU304" s="227" t="s">
        <v>81</v>
      </c>
      <c r="AV304" s="12" t="s">
        <v>81</v>
      </c>
      <c r="AW304" s="12" t="s">
        <v>36</v>
      </c>
      <c r="AX304" s="12" t="s">
        <v>73</v>
      </c>
      <c r="AY304" s="227" t="s">
        <v>135</v>
      </c>
    </row>
    <row r="305" spans="2:65" s="12" customFormat="1" ht="13.5">
      <c r="B305" s="216"/>
      <c r="C305" s="217"/>
      <c r="D305" s="218" t="s">
        <v>145</v>
      </c>
      <c r="E305" s="219" t="s">
        <v>23</v>
      </c>
      <c r="F305" s="220" t="s">
        <v>223</v>
      </c>
      <c r="G305" s="217"/>
      <c r="H305" s="221">
        <v>5.0750000000000002</v>
      </c>
      <c r="I305" s="222"/>
      <c r="J305" s="217"/>
      <c r="K305" s="217"/>
      <c r="L305" s="223"/>
      <c r="M305" s="224"/>
      <c r="N305" s="225"/>
      <c r="O305" s="225"/>
      <c r="P305" s="225"/>
      <c r="Q305" s="225"/>
      <c r="R305" s="225"/>
      <c r="S305" s="225"/>
      <c r="T305" s="226"/>
      <c r="AT305" s="227" t="s">
        <v>145</v>
      </c>
      <c r="AU305" s="227" t="s">
        <v>81</v>
      </c>
      <c r="AV305" s="12" t="s">
        <v>81</v>
      </c>
      <c r="AW305" s="12" t="s">
        <v>36</v>
      </c>
      <c r="AX305" s="12" t="s">
        <v>73</v>
      </c>
      <c r="AY305" s="227" t="s">
        <v>135</v>
      </c>
    </row>
    <row r="306" spans="2:65" s="13" customFormat="1" ht="13.5">
      <c r="B306" s="230"/>
      <c r="C306" s="231"/>
      <c r="D306" s="218" t="s">
        <v>145</v>
      </c>
      <c r="E306" s="232" t="s">
        <v>23</v>
      </c>
      <c r="F306" s="233" t="s">
        <v>159</v>
      </c>
      <c r="G306" s="231"/>
      <c r="H306" s="234">
        <v>197.53100000000001</v>
      </c>
      <c r="I306" s="235"/>
      <c r="J306" s="231"/>
      <c r="K306" s="231"/>
      <c r="L306" s="236"/>
      <c r="M306" s="237"/>
      <c r="N306" s="238"/>
      <c r="O306" s="238"/>
      <c r="P306" s="238"/>
      <c r="Q306" s="238"/>
      <c r="R306" s="238"/>
      <c r="S306" s="238"/>
      <c r="T306" s="239"/>
      <c r="AT306" s="240" t="s">
        <v>145</v>
      </c>
      <c r="AU306" s="240" t="s">
        <v>81</v>
      </c>
      <c r="AV306" s="13" t="s">
        <v>153</v>
      </c>
      <c r="AW306" s="13" t="s">
        <v>36</v>
      </c>
      <c r="AX306" s="13" t="s">
        <v>79</v>
      </c>
      <c r="AY306" s="240" t="s">
        <v>135</v>
      </c>
    </row>
    <row r="307" spans="2:65" s="1" customFormat="1" ht="38.25" customHeight="1">
      <c r="B307" s="42"/>
      <c r="C307" s="204" t="s">
        <v>338</v>
      </c>
      <c r="D307" s="204" t="s">
        <v>138</v>
      </c>
      <c r="E307" s="205" t="s">
        <v>339</v>
      </c>
      <c r="F307" s="206" t="s">
        <v>340</v>
      </c>
      <c r="G307" s="207" t="s">
        <v>141</v>
      </c>
      <c r="H307" s="208">
        <v>25.52</v>
      </c>
      <c r="I307" s="209"/>
      <c r="J307" s="210">
        <f>ROUND(I307*H307,2)</f>
        <v>0</v>
      </c>
      <c r="K307" s="206" t="s">
        <v>142</v>
      </c>
      <c r="L307" s="62"/>
      <c r="M307" s="211" t="s">
        <v>23</v>
      </c>
      <c r="N307" s="212" t="s">
        <v>44</v>
      </c>
      <c r="O307" s="43"/>
      <c r="P307" s="213">
        <f>O307*H307</f>
        <v>0</v>
      </c>
      <c r="Q307" s="213">
        <v>0</v>
      </c>
      <c r="R307" s="213">
        <f>Q307*H307</f>
        <v>0</v>
      </c>
      <c r="S307" s="213">
        <v>1.4999999999999999E-2</v>
      </c>
      <c r="T307" s="214">
        <f>S307*H307</f>
        <v>0.38279999999999997</v>
      </c>
      <c r="AR307" s="25" t="s">
        <v>143</v>
      </c>
      <c r="AT307" s="25" t="s">
        <v>138</v>
      </c>
      <c r="AU307" s="25" t="s">
        <v>81</v>
      </c>
      <c r="AY307" s="25" t="s">
        <v>135</v>
      </c>
      <c r="BE307" s="215">
        <f>IF(N307="základní",J307,0)</f>
        <v>0</v>
      </c>
      <c r="BF307" s="215">
        <f>IF(N307="snížená",J307,0)</f>
        <v>0</v>
      </c>
      <c r="BG307" s="215">
        <f>IF(N307="zákl. přenesená",J307,0)</f>
        <v>0</v>
      </c>
      <c r="BH307" s="215">
        <f>IF(N307="sníž. přenesená",J307,0)</f>
        <v>0</v>
      </c>
      <c r="BI307" s="215">
        <f>IF(N307="nulová",J307,0)</f>
        <v>0</v>
      </c>
      <c r="BJ307" s="25" t="s">
        <v>79</v>
      </c>
      <c r="BK307" s="215">
        <f>ROUND(I307*H307,2)</f>
        <v>0</v>
      </c>
      <c r="BL307" s="25" t="s">
        <v>143</v>
      </c>
      <c r="BM307" s="25" t="s">
        <v>341</v>
      </c>
    </row>
    <row r="308" spans="2:65" s="1" customFormat="1" ht="27">
      <c r="B308" s="42"/>
      <c r="C308" s="64"/>
      <c r="D308" s="218" t="s">
        <v>150</v>
      </c>
      <c r="E308" s="64"/>
      <c r="F308" s="228" t="s">
        <v>325</v>
      </c>
      <c r="G308" s="64"/>
      <c r="H308" s="64"/>
      <c r="I308" s="173"/>
      <c r="J308" s="64"/>
      <c r="K308" s="64"/>
      <c r="L308" s="62"/>
      <c r="M308" s="229"/>
      <c r="N308" s="43"/>
      <c r="O308" s="43"/>
      <c r="P308" s="43"/>
      <c r="Q308" s="43"/>
      <c r="R308" s="43"/>
      <c r="S308" s="43"/>
      <c r="T308" s="79"/>
      <c r="AT308" s="25" t="s">
        <v>150</v>
      </c>
      <c r="AU308" s="25" t="s">
        <v>81</v>
      </c>
    </row>
    <row r="309" spans="2:65" s="14" customFormat="1" ht="13.5">
      <c r="B309" s="241"/>
      <c r="C309" s="242"/>
      <c r="D309" s="218" t="s">
        <v>145</v>
      </c>
      <c r="E309" s="243" t="s">
        <v>23</v>
      </c>
      <c r="F309" s="244" t="s">
        <v>342</v>
      </c>
      <c r="G309" s="242"/>
      <c r="H309" s="243" t="s">
        <v>23</v>
      </c>
      <c r="I309" s="245"/>
      <c r="J309" s="242"/>
      <c r="K309" s="242"/>
      <c r="L309" s="246"/>
      <c r="M309" s="247"/>
      <c r="N309" s="248"/>
      <c r="O309" s="248"/>
      <c r="P309" s="248"/>
      <c r="Q309" s="248"/>
      <c r="R309" s="248"/>
      <c r="S309" s="248"/>
      <c r="T309" s="249"/>
      <c r="AT309" s="250" t="s">
        <v>145</v>
      </c>
      <c r="AU309" s="250" t="s">
        <v>81</v>
      </c>
      <c r="AV309" s="14" t="s">
        <v>79</v>
      </c>
      <c r="AW309" s="14" t="s">
        <v>36</v>
      </c>
      <c r="AX309" s="14" t="s">
        <v>73</v>
      </c>
      <c r="AY309" s="250" t="s">
        <v>135</v>
      </c>
    </row>
    <row r="310" spans="2:65" s="12" customFormat="1" ht="13.5">
      <c r="B310" s="216"/>
      <c r="C310" s="217"/>
      <c r="D310" s="218" t="s">
        <v>145</v>
      </c>
      <c r="E310" s="219" t="s">
        <v>23</v>
      </c>
      <c r="F310" s="220" t="s">
        <v>343</v>
      </c>
      <c r="G310" s="217"/>
      <c r="H310" s="221">
        <v>11</v>
      </c>
      <c r="I310" s="222"/>
      <c r="J310" s="217"/>
      <c r="K310" s="217"/>
      <c r="L310" s="223"/>
      <c r="M310" s="224"/>
      <c r="N310" s="225"/>
      <c r="O310" s="225"/>
      <c r="P310" s="225"/>
      <c r="Q310" s="225"/>
      <c r="R310" s="225"/>
      <c r="S310" s="225"/>
      <c r="T310" s="226"/>
      <c r="AT310" s="227" t="s">
        <v>145</v>
      </c>
      <c r="AU310" s="227" t="s">
        <v>81</v>
      </c>
      <c r="AV310" s="12" t="s">
        <v>81</v>
      </c>
      <c r="AW310" s="12" t="s">
        <v>36</v>
      </c>
      <c r="AX310" s="12" t="s">
        <v>73</v>
      </c>
      <c r="AY310" s="227" t="s">
        <v>135</v>
      </c>
    </row>
    <row r="311" spans="2:65" s="12" customFormat="1" ht="13.5">
      <c r="B311" s="216"/>
      <c r="C311" s="217"/>
      <c r="D311" s="218" t="s">
        <v>145</v>
      </c>
      <c r="E311" s="219" t="s">
        <v>23</v>
      </c>
      <c r="F311" s="220" t="s">
        <v>344</v>
      </c>
      <c r="G311" s="217"/>
      <c r="H311" s="221">
        <v>14.52</v>
      </c>
      <c r="I311" s="222"/>
      <c r="J311" s="217"/>
      <c r="K311" s="217"/>
      <c r="L311" s="223"/>
      <c r="M311" s="224"/>
      <c r="N311" s="225"/>
      <c r="O311" s="225"/>
      <c r="P311" s="225"/>
      <c r="Q311" s="225"/>
      <c r="R311" s="225"/>
      <c r="S311" s="225"/>
      <c r="T311" s="226"/>
      <c r="AT311" s="227" t="s">
        <v>145</v>
      </c>
      <c r="AU311" s="227" t="s">
        <v>81</v>
      </c>
      <c r="AV311" s="12" t="s">
        <v>81</v>
      </c>
      <c r="AW311" s="12" t="s">
        <v>36</v>
      </c>
      <c r="AX311" s="12" t="s">
        <v>73</v>
      </c>
      <c r="AY311" s="227" t="s">
        <v>135</v>
      </c>
    </row>
    <row r="312" spans="2:65" s="13" customFormat="1" ht="13.5">
      <c r="B312" s="230"/>
      <c r="C312" s="231"/>
      <c r="D312" s="218" t="s">
        <v>145</v>
      </c>
      <c r="E312" s="232" t="s">
        <v>23</v>
      </c>
      <c r="F312" s="233" t="s">
        <v>159</v>
      </c>
      <c r="G312" s="231"/>
      <c r="H312" s="234">
        <v>25.52</v>
      </c>
      <c r="I312" s="235"/>
      <c r="J312" s="231"/>
      <c r="K312" s="231"/>
      <c r="L312" s="236"/>
      <c r="M312" s="237"/>
      <c r="N312" s="238"/>
      <c r="O312" s="238"/>
      <c r="P312" s="238"/>
      <c r="Q312" s="238"/>
      <c r="R312" s="238"/>
      <c r="S312" s="238"/>
      <c r="T312" s="239"/>
      <c r="AT312" s="240" t="s">
        <v>145</v>
      </c>
      <c r="AU312" s="240" t="s">
        <v>81</v>
      </c>
      <c r="AV312" s="13" t="s">
        <v>153</v>
      </c>
      <c r="AW312" s="13" t="s">
        <v>36</v>
      </c>
      <c r="AX312" s="13" t="s">
        <v>79</v>
      </c>
      <c r="AY312" s="240" t="s">
        <v>135</v>
      </c>
    </row>
    <row r="313" spans="2:65" s="1" customFormat="1" ht="25.5" customHeight="1">
      <c r="B313" s="42"/>
      <c r="C313" s="204" t="s">
        <v>345</v>
      </c>
      <c r="D313" s="204" t="s">
        <v>138</v>
      </c>
      <c r="E313" s="205" t="s">
        <v>346</v>
      </c>
      <c r="F313" s="206" t="s">
        <v>347</v>
      </c>
      <c r="G313" s="207" t="s">
        <v>141</v>
      </c>
      <c r="H313" s="208">
        <v>66.58</v>
      </c>
      <c r="I313" s="209"/>
      <c r="J313" s="210">
        <f>ROUND(I313*H313,2)</f>
        <v>0</v>
      </c>
      <c r="K313" s="206" t="s">
        <v>142</v>
      </c>
      <c r="L313" s="62"/>
      <c r="M313" s="211" t="s">
        <v>23</v>
      </c>
      <c r="N313" s="212" t="s">
        <v>44</v>
      </c>
      <c r="O313" s="43"/>
      <c r="P313" s="213">
        <f>O313*H313</f>
        <v>0</v>
      </c>
      <c r="Q313" s="213">
        <v>0</v>
      </c>
      <c r="R313" s="213">
        <f>Q313*H313</f>
        <v>0</v>
      </c>
      <c r="S313" s="213">
        <v>0.05</v>
      </c>
      <c r="T313" s="214">
        <f>S313*H313</f>
        <v>3.3290000000000002</v>
      </c>
      <c r="AR313" s="25" t="s">
        <v>143</v>
      </c>
      <c r="AT313" s="25" t="s">
        <v>138</v>
      </c>
      <c r="AU313" s="25" t="s">
        <v>81</v>
      </c>
      <c r="AY313" s="25" t="s">
        <v>135</v>
      </c>
      <c r="BE313" s="215">
        <f>IF(N313="základní",J313,0)</f>
        <v>0</v>
      </c>
      <c r="BF313" s="215">
        <f>IF(N313="snížená",J313,0)</f>
        <v>0</v>
      </c>
      <c r="BG313" s="215">
        <f>IF(N313="zákl. přenesená",J313,0)</f>
        <v>0</v>
      </c>
      <c r="BH313" s="215">
        <f>IF(N313="sníž. přenesená",J313,0)</f>
        <v>0</v>
      </c>
      <c r="BI313" s="215">
        <f>IF(N313="nulová",J313,0)</f>
        <v>0</v>
      </c>
      <c r="BJ313" s="25" t="s">
        <v>79</v>
      </c>
      <c r="BK313" s="215">
        <f>ROUND(I313*H313,2)</f>
        <v>0</v>
      </c>
      <c r="BL313" s="25" t="s">
        <v>143</v>
      </c>
      <c r="BM313" s="25" t="s">
        <v>348</v>
      </c>
    </row>
    <row r="314" spans="2:65" s="1" customFormat="1" ht="27">
      <c r="B314" s="42"/>
      <c r="C314" s="64"/>
      <c r="D314" s="218" t="s">
        <v>150</v>
      </c>
      <c r="E314" s="64"/>
      <c r="F314" s="228" t="s">
        <v>349</v>
      </c>
      <c r="G314" s="64"/>
      <c r="H314" s="64"/>
      <c r="I314" s="173"/>
      <c r="J314" s="64"/>
      <c r="K314" s="64"/>
      <c r="L314" s="62"/>
      <c r="M314" s="229"/>
      <c r="N314" s="43"/>
      <c r="O314" s="43"/>
      <c r="P314" s="43"/>
      <c r="Q314" s="43"/>
      <c r="R314" s="43"/>
      <c r="S314" s="43"/>
      <c r="T314" s="79"/>
      <c r="AT314" s="25" t="s">
        <v>150</v>
      </c>
      <c r="AU314" s="25" t="s">
        <v>81</v>
      </c>
    </row>
    <row r="315" spans="2:65" s="14" customFormat="1" ht="13.5">
      <c r="B315" s="241"/>
      <c r="C315" s="242"/>
      <c r="D315" s="218" t="s">
        <v>145</v>
      </c>
      <c r="E315" s="243" t="s">
        <v>23</v>
      </c>
      <c r="F315" s="244" t="s">
        <v>175</v>
      </c>
      <c r="G315" s="242"/>
      <c r="H315" s="243" t="s">
        <v>23</v>
      </c>
      <c r="I315" s="245"/>
      <c r="J315" s="242"/>
      <c r="K315" s="242"/>
      <c r="L315" s="246"/>
      <c r="M315" s="247"/>
      <c r="N315" s="248"/>
      <c r="O315" s="248"/>
      <c r="P315" s="248"/>
      <c r="Q315" s="248"/>
      <c r="R315" s="248"/>
      <c r="S315" s="248"/>
      <c r="T315" s="249"/>
      <c r="AT315" s="250" t="s">
        <v>145</v>
      </c>
      <c r="AU315" s="250" t="s">
        <v>81</v>
      </c>
      <c r="AV315" s="14" t="s">
        <v>79</v>
      </c>
      <c r="AW315" s="14" t="s">
        <v>36</v>
      </c>
      <c r="AX315" s="14" t="s">
        <v>73</v>
      </c>
      <c r="AY315" s="250" t="s">
        <v>135</v>
      </c>
    </row>
    <row r="316" spans="2:65" s="12" customFormat="1" ht="13.5">
      <c r="B316" s="216"/>
      <c r="C316" s="217"/>
      <c r="D316" s="218" t="s">
        <v>145</v>
      </c>
      <c r="E316" s="219" t="s">
        <v>23</v>
      </c>
      <c r="F316" s="220" t="s">
        <v>176</v>
      </c>
      <c r="G316" s="217"/>
      <c r="H316" s="221">
        <v>50.895000000000003</v>
      </c>
      <c r="I316" s="222"/>
      <c r="J316" s="217"/>
      <c r="K316" s="217"/>
      <c r="L316" s="223"/>
      <c r="M316" s="224"/>
      <c r="N316" s="225"/>
      <c r="O316" s="225"/>
      <c r="P316" s="225"/>
      <c r="Q316" s="225"/>
      <c r="R316" s="225"/>
      <c r="S316" s="225"/>
      <c r="T316" s="226"/>
      <c r="AT316" s="227" t="s">
        <v>145</v>
      </c>
      <c r="AU316" s="227" t="s">
        <v>81</v>
      </c>
      <c r="AV316" s="12" t="s">
        <v>81</v>
      </c>
      <c r="AW316" s="12" t="s">
        <v>36</v>
      </c>
      <c r="AX316" s="12" t="s">
        <v>73</v>
      </c>
      <c r="AY316" s="227" t="s">
        <v>135</v>
      </c>
    </row>
    <row r="317" spans="2:65" s="12" customFormat="1" ht="13.5">
      <c r="B317" s="216"/>
      <c r="C317" s="217"/>
      <c r="D317" s="218" t="s">
        <v>145</v>
      </c>
      <c r="E317" s="219" t="s">
        <v>23</v>
      </c>
      <c r="F317" s="220" t="s">
        <v>177</v>
      </c>
      <c r="G317" s="217"/>
      <c r="H317" s="221">
        <v>0.878</v>
      </c>
      <c r="I317" s="222"/>
      <c r="J317" s="217"/>
      <c r="K317" s="217"/>
      <c r="L317" s="223"/>
      <c r="M317" s="224"/>
      <c r="N317" s="225"/>
      <c r="O317" s="225"/>
      <c r="P317" s="225"/>
      <c r="Q317" s="225"/>
      <c r="R317" s="225"/>
      <c r="S317" s="225"/>
      <c r="T317" s="226"/>
      <c r="AT317" s="227" t="s">
        <v>145</v>
      </c>
      <c r="AU317" s="227" t="s">
        <v>81</v>
      </c>
      <c r="AV317" s="12" t="s">
        <v>81</v>
      </c>
      <c r="AW317" s="12" t="s">
        <v>36</v>
      </c>
      <c r="AX317" s="12" t="s">
        <v>73</v>
      </c>
      <c r="AY317" s="227" t="s">
        <v>135</v>
      </c>
    </row>
    <row r="318" spans="2:65" s="12" customFormat="1" ht="13.5">
      <c r="B318" s="216"/>
      <c r="C318" s="217"/>
      <c r="D318" s="218" t="s">
        <v>145</v>
      </c>
      <c r="E318" s="219" t="s">
        <v>23</v>
      </c>
      <c r="F318" s="220" t="s">
        <v>178</v>
      </c>
      <c r="G318" s="217"/>
      <c r="H318" s="221">
        <v>2.262</v>
      </c>
      <c r="I318" s="222"/>
      <c r="J318" s="217"/>
      <c r="K318" s="217"/>
      <c r="L318" s="223"/>
      <c r="M318" s="224"/>
      <c r="N318" s="225"/>
      <c r="O318" s="225"/>
      <c r="P318" s="225"/>
      <c r="Q318" s="225"/>
      <c r="R318" s="225"/>
      <c r="S318" s="225"/>
      <c r="T318" s="226"/>
      <c r="AT318" s="227" t="s">
        <v>145</v>
      </c>
      <c r="AU318" s="227" t="s">
        <v>81</v>
      </c>
      <c r="AV318" s="12" t="s">
        <v>81</v>
      </c>
      <c r="AW318" s="12" t="s">
        <v>36</v>
      </c>
      <c r="AX318" s="12" t="s">
        <v>73</v>
      </c>
      <c r="AY318" s="227" t="s">
        <v>135</v>
      </c>
    </row>
    <row r="319" spans="2:65" s="12" customFormat="1" ht="13.5">
      <c r="B319" s="216"/>
      <c r="C319" s="217"/>
      <c r="D319" s="218" t="s">
        <v>145</v>
      </c>
      <c r="E319" s="219" t="s">
        <v>23</v>
      </c>
      <c r="F319" s="220" t="s">
        <v>179</v>
      </c>
      <c r="G319" s="217"/>
      <c r="H319" s="221">
        <v>4.68</v>
      </c>
      <c r="I319" s="222"/>
      <c r="J319" s="217"/>
      <c r="K319" s="217"/>
      <c r="L319" s="223"/>
      <c r="M319" s="224"/>
      <c r="N319" s="225"/>
      <c r="O319" s="225"/>
      <c r="P319" s="225"/>
      <c r="Q319" s="225"/>
      <c r="R319" s="225"/>
      <c r="S319" s="225"/>
      <c r="T319" s="226"/>
      <c r="AT319" s="227" t="s">
        <v>145</v>
      </c>
      <c r="AU319" s="227" t="s">
        <v>81</v>
      </c>
      <c r="AV319" s="12" t="s">
        <v>81</v>
      </c>
      <c r="AW319" s="12" t="s">
        <v>36</v>
      </c>
      <c r="AX319" s="12" t="s">
        <v>73</v>
      </c>
      <c r="AY319" s="227" t="s">
        <v>135</v>
      </c>
    </row>
    <row r="320" spans="2:65" s="12" customFormat="1" ht="13.5">
      <c r="B320" s="216"/>
      <c r="C320" s="217"/>
      <c r="D320" s="218" t="s">
        <v>145</v>
      </c>
      <c r="E320" s="219" t="s">
        <v>23</v>
      </c>
      <c r="F320" s="220" t="s">
        <v>180</v>
      </c>
      <c r="G320" s="217"/>
      <c r="H320" s="221">
        <v>2.2749999999999999</v>
      </c>
      <c r="I320" s="222"/>
      <c r="J320" s="217"/>
      <c r="K320" s="217"/>
      <c r="L320" s="223"/>
      <c r="M320" s="224"/>
      <c r="N320" s="225"/>
      <c r="O320" s="225"/>
      <c r="P320" s="225"/>
      <c r="Q320" s="225"/>
      <c r="R320" s="225"/>
      <c r="S320" s="225"/>
      <c r="T320" s="226"/>
      <c r="AT320" s="227" t="s">
        <v>145</v>
      </c>
      <c r="AU320" s="227" t="s">
        <v>81</v>
      </c>
      <c r="AV320" s="12" t="s">
        <v>81</v>
      </c>
      <c r="AW320" s="12" t="s">
        <v>36</v>
      </c>
      <c r="AX320" s="12" t="s">
        <v>73</v>
      </c>
      <c r="AY320" s="227" t="s">
        <v>135</v>
      </c>
    </row>
    <row r="321" spans="2:65" s="12" customFormat="1" ht="13.5">
      <c r="B321" s="216"/>
      <c r="C321" s="217"/>
      <c r="D321" s="218" t="s">
        <v>145</v>
      </c>
      <c r="E321" s="219" t="s">
        <v>23</v>
      </c>
      <c r="F321" s="220" t="s">
        <v>181</v>
      </c>
      <c r="G321" s="217"/>
      <c r="H321" s="221">
        <v>0.91</v>
      </c>
      <c r="I321" s="222"/>
      <c r="J321" s="217"/>
      <c r="K321" s="217"/>
      <c r="L321" s="223"/>
      <c r="M321" s="224"/>
      <c r="N321" s="225"/>
      <c r="O321" s="225"/>
      <c r="P321" s="225"/>
      <c r="Q321" s="225"/>
      <c r="R321" s="225"/>
      <c r="S321" s="225"/>
      <c r="T321" s="226"/>
      <c r="AT321" s="227" t="s">
        <v>145</v>
      </c>
      <c r="AU321" s="227" t="s">
        <v>81</v>
      </c>
      <c r="AV321" s="12" t="s">
        <v>81</v>
      </c>
      <c r="AW321" s="12" t="s">
        <v>36</v>
      </c>
      <c r="AX321" s="12" t="s">
        <v>73</v>
      </c>
      <c r="AY321" s="227" t="s">
        <v>135</v>
      </c>
    </row>
    <row r="322" spans="2:65" s="12" customFormat="1" ht="13.5">
      <c r="B322" s="216"/>
      <c r="C322" s="217"/>
      <c r="D322" s="218" t="s">
        <v>145</v>
      </c>
      <c r="E322" s="219" t="s">
        <v>23</v>
      </c>
      <c r="F322" s="220" t="s">
        <v>182</v>
      </c>
      <c r="G322" s="217"/>
      <c r="H322" s="221">
        <v>0.91</v>
      </c>
      <c r="I322" s="222"/>
      <c r="J322" s="217"/>
      <c r="K322" s="217"/>
      <c r="L322" s="223"/>
      <c r="M322" s="224"/>
      <c r="N322" s="225"/>
      <c r="O322" s="225"/>
      <c r="P322" s="225"/>
      <c r="Q322" s="225"/>
      <c r="R322" s="225"/>
      <c r="S322" s="225"/>
      <c r="T322" s="226"/>
      <c r="AT322" s="227" t="s">
        <v>145</v>
      </c>
      <c r="AU322" s="227" t="s">
        <v>81</v>
      </c>
      <c r="AV322" s="12" t="s">
        <v>81</v>
      </c>
      <c r="AW322" s="12" t="s">
        <v>36</v>
      </c>
      <c r="AX322" s="12" t="s">
        <v>73</v>
      </c>
      <c r="AY322" s="227" t="s">
        <v>135</v>
      </c>
    </row>
    <row r="323" spans="2:65" s="12" customFormat="1" ht="13.5">
      <c r="B323" s="216"/>
      <c r="C323" s="217"/>
      <c r="D323" s="218" t="s">
        <v>145</v>
      </c>
      <c r="E323" s="219" t="s">
        <v>23</v>
      </c>
      <c r="F323" s="220" t="s">
        <v>183</v>
      </c>
      <c r="G323" s="217"/>
      <c r="H323" s="221">
        <v>1.625</v>
      </c>
      <c r="I323" s="222"/>
      <c r="J323" s="217"/>
      <c r="K323" s="217"/>
      <c r="L323" s="223"/>
      <c r="M323" s="224"/>
      <c r="N323" s="225"/>
      <c r="O323" s="225"/>
      <c r="P323" s="225"/>
      <c r="Q323" s="225"/>
      <c r="R323" s="225"/>
      <c r="S323" s="225"/>
      <c r="T323" s="226"/>
      <c r="AT323" s="227" t="s">
        <v>145</v>
      </c>
      <c r="AU323" s="227" t="s">
        <v>81</v>
      </c>
      <c r="AV323" s="12" t="s">
        <v>81</v>
      </c>
      <c r="AW323" s="12" t="s">
        <v>36</v>
      </c>
      <c r="AX323" s="12" t="s">
        <v>73</v>
      </c>
      <c r="AY323" s="227" t="s">
        <v>135</v>
      </c>
    </row>
    <row r="324" spans="2:65" s="12" customFormat="1" ht="13.5">
      <c r="B324" s="216"/>
      <c r="C324" s="217"/>
      <c r="D324" s="218" t="s">
        <v>145</v>
      </c>
      <c r="E324" s="219" t="s">
        <v>23</v>
      </c>
      <c r="F324" s="220" t="s">
        <v>184</v>
      </c>
      <c r="G324" s="217"/>
      <c r="H324" s="221">
        <v>2.145</v>
      </c>
      <c r="I324" s="222"/>
      <c r="J324" s="217"/>
      <c r="K324" s="217"/>
      <c r="L324" s="223"/>
      <c r="M324" s="224"/>
      <c r="N324" s="225"/>
      <c r="O324" s="225"/>
      <c r="P324" s="225"/>
      <c r="Q324" s="225"/>
      <c r="R324" s="225"/>
      <c r="S324" s="225"/>
      <c r="T324" s="226"/>
      <c r="AT324" s="227" t="s">
        <v>145</v>
      </c>
      <c r="AU324" s="227" t="s">
        <v>81</v>
      </c>
      <c r="AV324" s="12" t="s">
        <v>81</v>
      </c>
      <c r="AW324" s="12" t="s">
        <v>36</v>
      </c>
      <c r="AX324" s="12" t="s">
        <v>73</v>
      </c>
      <c r="AY324" s="227" t="s">
        <v>135</v>
      </c>
    </row>
    <row r="325" spans="2:65" s="13" customFormat="1" ht="13.5">
      <c r="B325" s="230"/>
      <c r="C325" s="231"/>
      <c r="D325" s="218" t="s">
        <v>145</v>
      </c>
      <c r="E325" s="232" t="s">
        <v>23</v>
      </c>
      <c r="F325" s="233" t="s">
        <v>159</v>
      </c>
      <c r="G325" s="231"/>
      <c r="H325" s="234">
        <v>66.58</v>
      </c>
      <c r="I325" s="235"/>
      <c r="J325" s="231"/>
      <c r="K325" s="231"/>
      <c r="L325" s="236"/>
      <c r="M325" s="237"/>
      <c r="N325" s="238"/>
      <c r="O325" s="238"/>
      <c r="P325" s="238"/>
      <c r="Q325" s="238"/>
      <c r="R325" s="238"/>
      <c r="S325" s="238"/>
      <c r="T325" s="239"/>
      <c r="AT325" s="240" t="s">
        <v>145</v>
      </c>
      <c r="AU325" s="240" t="s">
        <v>81</v>
      </c>
      <c r="AV325" s="13" t="s">
        <v>153</v>
      </c>
      <c r="AW325" s="13" t="s">
        <v>36</v>
      </c>
      <c r="AX325" s="13" t="s">
        <v>79</v>
      </c>
      <c r="AY325" s="240" t="s">
        <v>135</v>
      </c>
    </row>
    <row r="326" spans="2:65" s="1" customFormat="1" ht="25.5" customHeight="1">
      <c r="B326" s="42"/>
      <c r="C326" s="204" t="s">
        <v>350</v>
      </c>
      <c r="D326" s="204" t="s">
        <v>138</v>
      </c>
      <c r="E326" s="205" t="s">
        <v>351</v>
      </c>
      <c r="F326" s="206" t="s">
        <v>352</v>
      </c>
      <c r="G326" s="207" t="s">
        <v>141</v>
      </c>
      <c r="H326" s="208">
        <v>218.608</v>
      </c>
      <c r="I326" s="209"/>
      <c r="J326" s="210">
        <f>ROUND(I326*H326,2)</f>
        <v>0</v>
      </c>
      <c r="K326" s="206" t="s">
        <v>142</v>
      </c>
      <c r="L326" s="62"/>
      <c r="M326" s="211" t="s">
        <v>23</v>
      </c>
      <c r="N326" s="212" t="s">
        <v>44</v>
      </c>
      <c r="O326" s="43"/>
      <c r="P326" s="213">
        <f>O326*H326</f>
        <v>0</v>
      </c>
      <c r="Q326" s="213">
        <v>0</v>
      </c>
      <c r="R326" s="213">
        <f>Q326*H326</f>
        <v>0</v>
      </c>
      <c r="S326" s="213">
        <v>4.5999999999999999E-2</v>
      </c>
      <c r="T326" s="214">
        <f>S326*H326</f>
        <v>10.055968</v>
      </c>
      <c r="AR326" s="25" t="s">
        <v>143</v>
      </c>
      <c r="AT326" s="25" t="s">
        <v>138</v>
      </c>
      <c r="AU326" s="25" t="s">
        <v>81</v>
      </c>
      <c r="AY326" s="25" t="s">
        <v>135</v>
      </c>
      <c r="BE326" s="215">
        <f>IF(N326="základní",J326,0)</f>
        <v>0</v>
      </c>
      <c r="BF326" s="215">
        <f>IF(N326="snížená",J326,0)</f>
        <v>0</v>
      </c>
      <c r="BG326" s="215">
        <f>IF(N326="zákl. přenesená",J326,0)</f>
        <v>0</v>
      </c>
      <c r="BH326" s="215">
        <f>IF(N326="sníž. přenesená",J326,0)</f>
        <v>0</v>
      </c>
      <c r="BI326" s="215">
        <f>IF(N326="nulová",J326,0)</f>
        <v>0</v>
      </c>
      <c r="BJ326" s="25" t="s">
        <v>79</v>
      </c>
      <c r="BK326" s="215">
        <f>ROUND(I326*H326,2)</f>
        <v>0</v>
      </c>
      <c r="BL326" s="25" t="s">
        <v>143</v>
      </c>
      <c r="BM326" s="25" t="s">
        <v>353</v>
      </c>
    </row>
    <row r="327" spans="2:65" s="1" customFormat="1" ht="27">
      <c r="B327" s="42"/>
      <c r="C327" s="64"/>
      <c r="D327" s="218" t="s">
        <v>150</v>
      </c>
      <c r="E327" s="64"/>
      <c r="F327" s="228" t="s">
        <v>349</v>
      </c>
      <c r="G327" s="64"/>
      <c r="H327" s="64"/>
      <c r="I327" s="173"/>
      <c r="J327" s="64"/>
      <c r="K327" s="64"/>
      <c r="L327" s="62"/>
      <c r="M327" s="229"/>
      <c r="N327" s="43"/>
      <c r="O327" s="43"/>
      <c r="P327" s="43"/>
      <c r="Q327" s="43"/>
      <c r="R327" s="43"/>
      <c r="S327" s="43"/>
      <c r="T327" s="79"/>
      <c r="AT327" s="25" t="s">
        <v>150</v>
      </c>
      <c r="AU327" s="25" t="s">
        <v>81</v>
      </c>
    </row>
    <row r="328" spans="2:65" s="14" customFormat="1" ht="13.5">
      <c r="B328" s="241"/>
      <c r="C328" s="242"/>
      <c r="D328" s="218" t="s">
        <v>145</v>
      </c>
      <c r="E328" s="243" t="s">
        <v>23</v>
      </c>
      <c r="F328" s="244" t="s">
        <v>185</v>
      </c>
      <c r="G328" s="242"/>
      <c r="H328" s="243" t="s">
        <v>23</v>
      </c>
      <c r="I328" s="245"/>
      <c r="J328" s="242"/>
      <c r="K328" s="242"/>
      <c r="L328" s="246"/>
      <c r="M328" s="247"/>
      <c r="N328" s="248"/>
      <c r="O328" s="248"/>
      <c r="P328" s="248"/>
      <c r="Q328" s="248"/>
      <c r="R328" s="248"/>
      <c r="S328" s="248"/>
      <c r="T328" s="249"/>
      <c r="AT328" s="250" t="s">
        <v>145</v>
      </c>
      <c r="AU328" s="250" t="s">
        <v>81</v>
      </c>
      <c r="AV328" s="14" t="s">
        <v>79</v>
      </c>
      <c r="AW328" s="14" t="s">
        <v>36</v>
      </c>
      <c r="AX328" s="14" t="s">
        <v>73</v>
      </c>
      <c r="AY328" s="250" t="s">
        <v>135</v>
      </c>
    </row>
    <row r="329" spans="2:65" s="12" customFormat="1" ht="13.5">
      <c r="B329" s="216"/>
      <c r="C329" s="217"/>
      <c r="D329" s="218" t="s">
        <v>145</v>
      </c>
      <c r="E329" s="219" t="s">
        <v>23</v>
      </c>
      <c r="F329" s="220" t="s">
        <v>186</v>
      </c>
      <c r="G329" s="217"/>
      <c r="H329" s="221">
        <v>182.46799999999999</v>
      </c>
      <c r="I329" s="222"/>
      <c r="J329" s="217"/>
      <c r="K329" s="217"/>
      <c r="L329" s="223"/>
      <c r="M329" s="224"/>
      <c r="N329" s="225"/>
      <c r="O329" s="225"/>
      <c r="P329" s="225"/>
      <c r="Q329" s="225"/>
      <c r="R329" s="225"/>
      <c r="S329" s="225"/>
      <c r="T329" s="226"/>
      <c r="AT329" s="227" t="s">
        <v>145</v>
      </c>
      <c r="AU329" s="227" t="s">
        <v>81</v>
      </c>
      <c r="AV329" s="12" t="s">
        <v>81</v>
      </c>
      <c r="AW329" s="12" t="s">
        <v>36</v>
      </c>
      <c r="AX329" s="12" t="s">
        <v>73</v>
      </c>
      <c r="AY329" s="227" t="s">
        <v>135</v>
      </c>
    </row>
    <row r="330" spans="2:65" s="12" customFormat="1" ht="13.5">
      <c r="B330" s="216"/>
      <c r="C330" s="217"/>
      <c r="D330" s="218" t="s">
        <v>145</v>
      </c>
      <c r="E330" s="219" t="s">
        <v>23</v>
      </c>
      <c r="F330" s="220" t="s">
        <v>187</v>
      </c>
      <c r="G330" s="217"/>
      <c r="H330" s="221">
        <v>2.86</v>
      </c>
      <c r="I330" s="222"/>
      <c r="J330" s="217"/>
      <c r="K330" s="217"/>
      <c r="L330" s="223"/>
      <c r="M330" s="224"/>
      <c r="N330" s="225"/>
      <c r="O330" s="225"/>
      <c r="P330" s="225"/>
      <c r="Q330" s="225"/>
      <c r="R330" s="225"/>
      <c r="S330" s="225"/>
      <c r="T330" s="226"/>
      <c r="AT330" s="227" t="s">
        <v>145</v>
      </c>
      <c r="AU330" s="227" t="s">
        <v>81</v>
      </c>
      <c r="AV330" s="12" t="s">
        <v>81</v>
      </c>
      <c r="AW330" s="12" t="s">
        <v>36</v>
      </c>
      <c r="AX330" s="12" t="s">
        <v>73</v>
      </c>
      <c r="AY330" s="227" t="s">
        <v>135</v>
      </c>
    </row>
    <row r="331" spans="2:65" s="12" customFormat="1" ht="13.5">
      <c r="B331" s="216"/>
      <c r="C331" s="217"/>
      <c r="D331" s="218" t="s">
        <v>145</v>
      </c>
      <c r="E331" s="219" t="s">
        <v>23</v>
      </c>
      <c r="F331" s="220" t="s">
        <v>188</v>
      </c>
      <c r="G331" s="217"/>
      <c r="H331" s="221">
        <v>6.63</v>
      </c>
      <c r="I331" s="222"/>
      <c r="J331" s="217"/>
      <c r="K331" s="217"/>
      <c r="L331" s="223"/>
      <c r="M331" s="224"/>
      <c r="N331" s="225"/>
      <c r="O331" s="225"/>
      <c r="P331" s="225"/>
      <c r="Q331" s="225"/>
      <c r="R331" s="225"/>
      <c r="S331" s="225"/>
      <c r="T331" s="226"/>
      <c r="AT331" s="227" t="s">
        <v>145</v>
      </c>
      <c r="AU331" s="227" t="s">
        <v>81</v>
      </c>
      <c r="AV331" s="12" t="s">
        <v>81</v>
      </c>
      <c r="AW331" s="12" t="s">
        <v>36</v>
      </c>
      <c r="AX331" s="12" t="s">
        <v>73</v>
      </c>
      <c r="AY331" s="227" t="s">
        <v>135</v>
      </c>
    </row>
    <row r="332" spans="2:65" s="12" customFormat="1" ht="13.5">
      <c r="B332" s="216"/>
      <c r="C332" s="217"/>
      <c r="D332" s="218" t="s">
        <v>145</v>
      </c>
      <c r="E332" s="219" t="s">
        <v>23</v>
      </c>
      <c r="F332" s="220" t="s">
        <v>189</v>
      </c>
      <c r="G332" s="217"/>
      <c r="H332" s="221">
        <v>4.29</v>
      </c>
      <c r="I332" s="222"/>
      <c r="J332" s="217"/>
      <c r="K332" s="217"/>
      <c r="L332" s="223"/>
      <c r="M332" s="224"/>
      <c r="N332" s="225"/>
      <c r="O332" s="225"/>
      <c r="P332" s="225"/>
      <c r="Q332" s="225"/>
      <c r="R332" s="225"/>
      <c r="S332" s="225"/>
      <c r="T332" s="226"/>
      <c r="AT332" s="227" t="s">
        <v>145</v>
      </c>
      <c r="AU332" s="227" t="s">
        <v>81</v>
      </c>
      <c r="AV332" s="12" t="s">
        <v>81</v>
      </c>
      <c r="AW332" s="12" t="s">
        <v>36</v>
      </c>
      <c r="AX332" s="12" t="s">
        <v>73</v>
      </c>
      <c r="AY332" s="227" t="s">
        <v>135</v>
      </c>
    </row>
    <row r="333" spans="2:65" s="12" customFormat="1" ht="13.5">
      <c r="B333" s="216"/>
      <c r="C333" s="217"/>
      <c r="D333" s="218" t="s">
        <v>145</v>
      </c>
      <c r="E333" s="219" t="s">
        <v>23</v>
      </c>
      <c r="F333" s="220" t="s">
        <v>190</v>
      </c>
      <c r="G333" s="217"/>
      <c r="H333" s="221">
        <v>3.77</v>
      </c>
      <c r="I333" s="222"/>
      <c r="J333" s="217"/>
      <c r="K333" s="217"/>
      <c r="L333" s="223"/>
      <c r="M333" s="224"/>
      <c r="N333" s="225"/>
      <c r="O333" s="225"/>
      <c r="P333" s="225"/>
      <c r="Q333" s="225"/>
      <c r="R333" s="225"/>
      <c r="S333" s="225"/>
      <c r="T333" s="226"/>
      <c r="AT333" s="227" t="s">
        <v>145</v>
      </c>
      <c r="AU333" s="227" t="s">
        <v>81</v>
      </c>
      <c r="AV333" s="12" t="s">
        <v>81</v>
      </c>
      <c r="AW333" s="12" t="s">
        <v>36</v>
      </c>
      <c r="AX333" s="12" t="s">
        <v>73</v>
      </c>
      <c r="AY333" s="227" t="s">
        <v>135</v>
      </c>
    </row>
    <row r="334" spans="2:65" s="12" customFormat="1" ht="13.5">
      <c r="B334" s="216"/>
      <c r="C334" s="217"/>
      <c r="D334" s="218" t="s">
        <v>145</v>
      </c>
      <c r="E334" s="219" t="s">
        <v>23</v>
      </c>
      <c r="F334" s="220" t="s">
        <v>191</v>
      </c>
      <c r="G334" s="217"/>
      <c r="H334" s="221">
        <v>0.71499999999999997</v>
      </c>
      <c r="I334" s="222"/>
      <c r="J334" s="217"/>
      <c r="K334" s="217"/>
      <c r="L334" s="223"/>
      <c r="M334" s="224"/>
      <c r="N334" s="225"/>
      <c r="O334" s="225"/>
      <c r="P334" s="225"/>
      <c r="Q334" s="225"/>
      <c r="R334" s="225"/>
      <c r="S334" s="225"/>
      <c r="T334" s="226"/>
      <c r="AT334" s="227" t="s">
        <v>145</v>
      </c>
      <c r="AU334" s="227" t="s">
        <v>81</v>
      </c>
      <c r="AV334" s="12" t="s">
        <v>81</v>
      </c>
      <c r="AW334" s="12" t="s">
        <v>36</v>
      </c>
      <c r="AX334" s="12" t="s">
        <v>73</v>
      </c>
      <c r="AY334" s="227" t="s">
        <v>135</v>
      </c>
    </row>
    <row r="335" spans="2:65" s="12" customFormat="1" ht="13.5">
      <c r="B335" s="216"/>
      <c r="C335" s="217"/>
      <c r="D335" s="218" t="s">
        <v>145</v>
      </c>
      <c r="E335" s="219" t="s">
        <v>23</v>
      </c>
      <c r="F335" s="220" t="s">
        <v>192</v>
      </c>
      <c r="G335" s="217"/>
      <c r="H335" s="221">
        <v>0.71499999999999997</v>
      </c>
      <c r="I335" s="222"/>
      <c r="J335" s="217"/>
      <c r="K335" s="217"/>
      <c r="L335" s="223"/>
      <c r="M335" s="224"/>
      <c r="N335" s="225"/>
      <c r="O335" s="225"/>
      <c r="P335" s="225"/>
      <c r="Q335" s="225"/>
      <c r="R335" s="225"/>
      <c r="S335" s="225"/>
      <c r="T335" s="226"/>
      <c r="AT335" s="227" t="s">
        <v>145</v>
      </c>
      <c r="AU335" s="227" t="s">
        <v>81</v>
      </c>
      <c r="AV335" s="12" t="s">
        <v>81</v>
      </c>
      <c r="AW335" s="12" t="s">
        <v>36</v>
      </c>
      <c r="AX335" s="12" t="s">
        <v>73</v>
      </c>
      <c r="AY335" s="227" t="s">
        <v>135</v>
      </c>
    </row>
    <row r="336" spans="2:65" s="12" customFormat="1" ht="13.5">
      <c r="B336" s="216"/>
      <c r="C336" s="217"/>
      <c r="D336" s="218" t="s">
        <v>145</v>
      </c>
      <c r="E336" s="219" t="s">
        <v>23</v>
      </c>
      <c r="F336" s="220" t="s">
        <v>193</v>
      </c>
      <c r="G336" s="217"/>
      <c r="H336" s="221">
        <v>11.44</v>
      </c>
      <c r="I336" s="222"/>
      <c r="J336" s="217"/>
      <c r="K336" s="217"/>
      <c r="L336" s="223"/>
      <c r="M336" s="224"/>
      <c r="N336" s="225"/>
      <c r="O336" s="225"/>
      <c r="P336" s="225"/>
      <c r="Q336" s="225"/>
      <c r="R336" s="225"/>
      <c r="S336" s="225"/>
      <c r="T336" s="226"/>
      <c r="AT336" s="227" t="s">
        <v>145</v>
      </c>
      <c r="AU336" s="227" t="s">
        <v>81</v>
      </c>
      <c r="AV336" s="12" t="s">
        <v>81</v>
      </c>
      <c r="AW336" s="12" t="s">
        <v>36</v>
      </c>
      <c r="AX336" s="12" t="s">
        <v>73</v>
      </c>
      <c r="AY336" s="227" t="s">
        <v>135</v>
      </c>
    </row>
    <row r="337" spans="2:65" s="12" customFormat="1" ht="13.5">
      <c r="B337" s="216"/>
      <c r="C337" s="217"/>
      <c r="D337" s="218" t="s">
        <v>145</v>
      </c>
      <c r="E337" s="219" t="s">
        <v>23</v>
      </c>
      <c r="F337" s="220" t="s">
        <v>194</v>
      </c>
      <c r="G337" s="217"/>
      <c r="H337" s="221">
        <v>5.72</v>
      </c>
      <c r="I337" s="222"/>
      <c r="J337" s="217"/>
      <c r="K337" s="217"/>
      <c r="L337" s="223"/>
      <c r="M337" s="224"/>
      <c r="N337" s="225"/>
      <c r="O337" s="225"/>
      <c r="P337" s="225"/>
      <c r="Q337" s="225"/>
      <c r="R337" s="225"/>
      <c r="S337" s="225"/>
      <c r="T337" s="226"/>
      <c r="AT337" s="227" t="s">
        <v>145</v>
      </c>
      <c r="AU337" s="227" t="s">
        <v>81</v>
      </c>
      <c r="AV337" s="12" t="s">
        <v>81</v>
      </c>
      <c r="AW337" s="12" t="s">
        <v>36</v>
      </c>
      <c r="AX337" s="12" t="s">
        <v>73</v>
      </c>
      <c r="AY337" s="227" t="s">
        <v>135</v>
      </c>
    </row>
    <row r="338" spans="2:65" s="13" customFormat="1" ht="13.5">
      <c r="B338" s="230"/>
      <c r="C338" s="231"/>
      <c r="D338" s="218" t="s">
        <v>145</v>
      </c>
      <c r="E338" s="232" t="s">
        <v>23</v>
      </c>
      <c r="F338" s="233" t="s">
        <v>159</v>
      </c>
      <c r="G338" s="231"/>
      <c r="H338" s="234">
        <v>218.608</v>
      </c>
      <c r="I338" s="235"/>
      <c r="J338" s="231"/>
      <c r="K338" s="231"/>
      <c r="L338" s="236"/>
      <c r="M338" s="237"/>
      <c r="N338" s="238"/>
      <c r="O338" s="238"/>
      <c r="P338" s="238"/>
      <c r="Q338" s="238"/>
      <c r="R338" s="238"/>
      <c r="S338" s="238"/>
      <c r="T338" s="239"/>
      <c r="AT338" s="240" t="s">
        <v>145</v>
      </c>
      <c r="AU338" s="240" t="s">
        <v>81</v>
      </c>
      <c r="AV338" s="13" t="s">
        <v>153</v>
      </c>
      <c r="AW338" s="13" t="s">
        <v>36</v>
      </c>
      <c r="AX338" s="13" t="s">
        <v>79</v>
      </c>
      <c r="AY338" s="240" t="s">
        <v>135</v>
      </c>
    </row>
    <row r="339" spans="2:65" s="1" customFormat="1" ht="25.5" customHeight="1">
      <c r="B339" s="42"/>
      <c r="C339" s="204" t="s">
        <v>354</v>
      </c>
      <c r="D339" s="204" t="s">
        <v>138</v>
      </c>
      <c r="E339" s="205" t="s">
        <v>355</v>
      </c>
      <c r="F339" s="206" t="s">
        <v>356</v>
      </c>
      <c r="G339" s="207" t="s">
        <v>141</v>
      </c>
      <c r="H339" s="208">
        <v>9.282</v>
      </c>
      <c r="I339" s="209"/>
      <c r="J339" s="210">
        <f>ROUND(I339*H339,2)</f>
        <v>0</v>
      </c>
      <c r="K339" s="206" t="s">
        <v>142</v>
      </c>
      <c r="L339" s="62"/>
      <c r="M339" s="211" t="s">
        <v>23</v>
      </c>
      <c r="N339" s="212" t="s">
        <v>44</v>
      </c>
      <c r="O339" s="43"/>
      <c r="P339" s="213">
        <f>O339*H339</f>
        <v>0</v>
      </c>
      <c r="Q339" s="213">
        <v>0</v>
      </c>
      <c r="R339" s="213">
        <f>Q339*H339</f>
        <v>0</v>
      </c>
      <c r="S339" s="213">
        <v>6.8000000000000005E-2</v>
      </c>
      <c r="T339" s="214">
        <f>S339*H339</f>
        <v>0.63117600000000007</v>
      </c>
      <c r="AR339" s="25" t="s">
        <v>143</v>
      </c>
      <c r="AT339" s="25" t="s">
        <v>138</v>
      </c>
      <c r="AU339" s="25" t="s">
        <v>81</v>
      </c>
      <c r="AY339" s="25" t="s">
        <v>135</v>
      </c>
      <c r="BE339" s="215">
        <f>IF(N339="základní",J339,0)</f>
        <v>0</v>
      </c>
      <c r="BF339" s="215">
        <f>IF(N339="snížená",J339,0)</f>
        <v>0</v>
      </c>
      <c r="BG339" s="215">
        <f>IF(N339="zákl. přenesená",J339,0)</f>
        <v>0</v>
      </c>
      <c r="BH339" s="215">
        <f>IF(N339="sníž. přenesená",J339,0)</f>
        <v>0</v>
      </c>
      <c r="BI339" s="215">
        <f>IF(N339="nulová",J339,0)</f>
        <v>0</v>
      </c>
      <c r="BJ339" s="25" t="s">
        <v>79</v>
      </c>
      <c r="BK339" s="215">
        <f>ROUND(I339*H339,2)</f>
        <v>0</v>
      </c>
      <c r="BL339" s="25" t="s">
        <v>143</v>
      </c>
      <c r="BM339" s="25" t="s">
        <v>357</v>
      </c>
    </row>
    <row r="340" spans="2:65" s="1" customFormat="1" ht="27">
      <c r="B340" s="42"/>
      <c r="C340" s="64"/>
      <c r="D340" s="218" t="s">
        <v>150</v>
      </c>
      <c r="E340" s="64"/>
      <c r="F340" s="228" t="s">
        <v>358</v>
      </c>
      <c r="G340" s="64"/>
      <c r="H340" s="64"/>
      <c r="I340" s="173"/>
      <c r="J340" s="64"/>
      <c r="K340" s="64"/>
      <c r="L340" s="62"/>
      <c r="M340" s="229"/>
      <c r="N340" s="43"/>
      <c r="O340" s="43"/>
      <c r="P340" s="43"/>
      <c r="Q340" s="43"/>
      <c r="R340" s="43"/>
      <c r="S340" s="43"/>
      <c r="T340" s="79"/>
      <c r="AT340" s="25" t="s">
        <v>150</v>
      </c>
      <c r="AU340" s="25" t="s">
        <v>81</v>
      </c>
    </row>
    <row r="341" spans="2:65" s="12" customFormat="1" ht="13.5">
      <c r="B341" s="216"/>
      <c r="C341" s="217"/>
      <c r="D341" s="218" t="s">
        <v>145</v>
      </c>
      <c r="E341" s="219" t="s">
        <v>23</v>
      </c>
      <c r="F341" s="220" t="s">
        <v>359</v>
      </c>
      <c r="G341" s="217"/>
      <c r="H341" s="221">
        <v>9.282</v>
      </c>
      <c r="I341" s="222"/>
      <c r="J341" s="217"/>
      <c r="K341" s="217"/>
      <c r="L341" s="223"/>
      <c r="M341" s="224"/>
      <c r="N341" s="225"/>
      <c r="O341" s="225"/>
      <c r="P341" s="225"/>
      <c r="Q341" s="225"/>
      <c r="R341" s="225"/>
      <c r="S341" s="225"/>
      <c r="T341" s="226"/>
      <c r="AT341" s="227" t="s">
        <v>145</v>
      </c>
      <c r="AU341" s="227" t="s">
        <v>81</v>
      </c>
      <c r="AV341" s="12" t="s">
        <v>81</v>
      </c>
      <c r="AW341" s="12" t="s">
        <v>36</v>
      </c>
      <c r="AX341" s="12" t="s">
        <v>79</v>
      </c>
      <c r="AY341" s="227" t="s">
        <v>135</v>
      </c>
    </row>
    <row r="342" spans="2:65" s="11" customFormat="1" ht="29.85" customHeight="1">
      <c r="B342" s="188"/>
      <c r="C342" s="189"/>
      <c r="D342" s="190" t="s">
        <v>72</v>
      </c>
      <c r="E342" s="202" t="s">
        <v>360</v>
      </c>
      <c r="F342" s="202" t="s">
        <v>361</v>
      </c>
      <c r="G342" s="189"/>
      <c r="H342" s="189"/>
      <c r="I342" s="192"/>
      <c r="J342" s="203">
        <f>BK342</f>
        <v>0</v>
      </c>
      <c r="K342" s="189"/>
      <c r="L342" s="194"/>
      <c r="M342" s="195"/>
      <c r="N342" s="196"/>
      <c r="O342" s="196"/>
      <c r="P342" s="197">
        <f>SUM(P343:P353)</f>
        <v>0</v>
      </c>
      <c r="Q342" s="196"/>
      <c r="R342" s="197">
        <f>SUM(R343:R353)</f>
        <v>0</v>
      </c>
      <c r="S342" s="196"/>
      <c r="T342" s="198">
        <f>SUM(T343:T353)</f>
        <v>0</v>
      </c>
      <c r="AR342" s="199" t="s">
        <v>79</v>
      </c>
      <c r="AT342" s="200" t="s">
        <v>72</v>
      </c>
      <c r="AU342" s="200" t="s">
        <v>79</v>
      </c>
      <c r="AY342" s="199" t="s">
        <v>135</v>
      </c>
      <c r="BK342" s="201">
        <f>SUM(BK343:BK353)</f>
        <v>0</v>
      </c>
    </row>
    <row r="343" spans="2:65" s="1" customFormat="1" ht="38.25" customHeight="1">
      <c r="B343" s="42"/>
      <c r="C343" s="204" t="s">
        <v>362</v>
      </c>
      <c r="D343" s="204" t="s">
        <v>138</v>
      </c>
      <c r="E343" s="205" t="s">
        <v>363</v>
      </c>
      <c r="F343" s="206" t="s">
        <v>364</v>
      </c>
      <c r="G343" s="207" t="s">
        <v>365</v>
      </c>
      <c r="H343" s="208">
        <v>23.381</v>
      </c>
      <c r="I343" s="209"/>
      <c r="J343" s="210">
        <f>ROUND(I343*H343,2)</f>
        <v>0</v>
      </c>
      <c r="K343" s="206" t="s">
        <v>142</v>
      </c>
      <c r="L343" s="62"/>
      <c r="M343" s="211" t="s">
        <v>23</v>
      </c>
      <c r="N343" s="212" t="s">
        <v>44</v>
      </c>
      <c r="O343" s="43"/>
      <c r="P343" s="213">
        <f>O343*H343</f>
        <v>0</v>
      </c>
      <c r="Q343" s="213">
        <v>0</v>
      </c>
      <c r="R343" s="213">
        <f>Q343*H343</f>
        <v>0</v>
      </c>
      <c r="S343" s="213">
        <v>0</v>
      </c>
      <c r="T343" s="214">
        <f>S343*H343</f>
        <v>0</v>
      </c>
      <c r="AR343" s="25" t="s">
        <v>143</v>
      </c>
      <c r="AT343" s="25" t="s">
        <v>138</v>
      </c>
      <c r="AU343" s="25" t="s">
        <v>81</v>
      </c>
      <c r="AY343" s="25" t="s">
        <v>135</v>
      </c>
      <c r="BE343" s="215">
        <f>IF(N343="základní",J343,0)</f>
        <v>0</v>
      </c>
      <c r="BF343" s="215">
        <f>IF(N343="snížená",J343,0)</f>
        <v>0</v>
      </c>
      <c r="BG343" s="215">
        <f>IF(N343="zákl. přenesená",J343,0)</f>
        <v>0</v>
      </c>
      <c r="BH343" s="215">
        <f>IF(N343="sníž. přenesená",J343,0)</f>
        <v>0</v>
      </c>
      <c r="BI343" s="215">
        <f>IF(N343="nulová",J343,0)</f>
        <v>0</v>
      </c>
      <c r="BJ343" s="25" t="s">
        <v>79</v>
      </c>
      <c r="BK343" s="215">
        <f>ROUND(I343*H343,2)</f>
        <v>0</v>
      </c>
      <c r="BL343" s="25" t="s">
        <v>143</v>
      </c>
      <c r="BM343" s="25" t="s">
        <v>366</v>
      </c>
    </row>
    <row r="344" spans="2:65" s="1" customFormat="1" ht="121.5">
      <c r="B344" s="42"/>
      <c r="C344" s="64"/>
      <c r="D344" s="218" t="s">
        <v>150</v>
      </c>
      <c r="E344" s="64"/>
      <c r="F344" s="228" t="s">
        <v>367</v>
      </c>
      <c r="G344" s="64"/>
      <c r="H344" s="64"/>
      <c r="I344" s="173"/>
      <c r="J344" s="64"/>
      <c r="K344" s="64"/>
      <c r="L344" s="62"/>
      <c r="M344" s="229"/>
      <c r="N344" s="43"/>
      <c r="O344" s="43"/>
      <c r="P344" s="43"/>
      <c r="Q344" s="43"/>
      <c r="R344" s="43"/>
      <c r="S344" s="43"/>
      <c r="T344" s="79"/>
      <c r="AT344" s="25" t="s">
        <v>150</v>
      </c>
      <c r="AU344" s="25" t="s">
        <v>81</v>
      </c>
    </row>
    <row r="345" spans="2:65" s="1" customFormat="1" ht="38.25" customHeight="1">
      <c r="B345" s="42"/>
      <c r="C345" s="204" t="s">
        <v>368</v>
      </c>
      <c r="D345" s="204" t="s">
        <v>138</v>
      </c>
      <c r="E345" s="205" t="s">
        <v>369</v>
      </c>
      <c r="F345" s="206" t="s">
        <v>370</v>
      </c>
      <c r="G345" s="207" t="s">
        <v>365</v>
      </c>
      <c r="H345" s="208">
        <v>23.381</v>
      </c>
      <c r="I345" s="209"/>
      <c r="J345" s="210">
        <f>ROUND(I345*H345,2)</f>
        <v>0</v>
      </c>
      <c r="K345" s="206" t="s">
        <v>142</v>
      </c>
      <c r="L345" s="62"/>
      <c r="M345" s="211" t="s">
        <v>23</v>
      </c>
      <c r="N345" s="212" t="s">
        <v>44</v>
      </c>
      <c r="O345" s="43"/>
      <c r="P345" s="213">
        <f>O345*H345</f>
        <v>0</v>
      </c>
      <c r="Q345" s="213">
        <v>0</v>
      </c>
      <c r="R345" s="213">
        <f>Q345*H345</f>
        <v>0</v>
      </c>
      <c r="S345" s="213">
        <v>0</v>
      </c>
      <c r="T345" s="214">
        <f>S345*H345</f>
        <v>0</v>
      </c>
      <c r="AR345" s="25" t="s">
        <v>143</v>
      </c>
      <c r="AT345" s="25" t="s">
        <v>138</v>
      </c>
      <c r="AU345" s="25" t="s">
        <v>81</v>
      </c>
      <c r="AY345" s="25" t="s">
        <v>135</v>
      </c>
      <c r="BE345" s="215">
        <f>IF(N345="základní",J345,0)</f>
        <v>0</v>
      </c>
      <c r="BF345" s="215">
        <f>IF(N345="snížená",J345,0)</f>
        <v>0</v>
      </c>
      <c r="BG345" s="215">
        <f>IF(N345="zákl. přenesená",J345,0)</f>
        <v>0</v>
      </c>
      <c r="BH345" s="215">
        <f>IF(N345="sníž. přenesená",J345,0)</f>
        <v>0</v>
      </c>
      <c r="BI345" s="215">
        <f>IF(N345="nulová",J345,0)</f>
        <v>0</v>
      </c>
      <c r="BJ345" s="25" t="s">
        <v>79</v>
      </c>
      <c r="BK345" s="215">
        <f>ROUND(I345*H345,2)</f>
        <v>0</v>
      </c>
      <c r="BL345" s="25" t="s">
        <v>143</v>
      </c>
      <c r="BM345" s="25" t="s">
        <v>371</v>
      </c>
    </row>
    <row r="346" spans="2:65" s="1" customFormat="1" ht="121.5">
      <c r="B346" s="42"/>
      <c r="C346" s="64"/>
      <c r="D346" s="218" t="s">
        <v>150</v>
      </c>
      <c r="E346" s="64"/>
      <c r="F346" s="228" t="s">
        <v>367</v>
      </c>
      <c r="G346" s="64"/>
      <c r="H346" s="64"/>
      <c r="I346" s="173"/>
      <c r="J346" s="64"/>
      <c r="K346" s="64"/>
      <c r="L346" s="62"/>
      <c r="M346" s="229"/>
      <c r="N346" s="43"/>
      <c r="O346" s="43"/>
      <c r="P346" s="43"/>
      <c r="Q346" s="43"/>
      <c r="R346" s="43"/>
      <c r="S346" s="43"/>
      <c r="T346" s="79"/>
      <c r="AT346" s="25" t="s">
        <v>150</v>
      </c>
      <c r="AU346" s="25" t="s">
        <v>81</v>
      </c>
    </row>
    <row r="347" spans="2:65" s="1" customFormat="1" ht="25.5" customHeight="1">
      <c r="B347" s="42"/>
      <c r="C347" s="204" t="s">
        <v>372</v>
      </c>
      <c r="D347" s="204" t="s">
        <v>138</v>
      </c>
      <c r="E347" s="205" t="s">
        <v>373</v>
      </c>
      <c r="F347" s="206" t="s">
        <v>374</v>
      </c>
      <c r="G347" s="207" t="s">
        <v>365</v>
      </c>
      <c r="H347" s="208">
        <v>23.381</v>
      </c>
      <c r="I347" s="209"/>
      <c r="J347" s="210">
        <f>ROUND(I347*H347,2)</f>
        <v>0</v>
      </c>
      <c r="K347" s="206" t="s">
        <v>142</v>
      </c>
      <c r="L347" s="62"/>
      <c r="M347" s="211" t="s">
        <v>23</v>
      </c>
      <c r="N347" s="212" t="s">
        <v>44</v>
      </c>
      <c r="O347" s="43"/>
      <c r="P347" s="213">
        <f>O347*H347</f>
        <v>0</v>
      </c>
      <c r="Q347" s="213">
        <v>0</v>
      </c>
      <c r="R347" s="213">
        <f>Q347*H347</f>
        <v>0</v>
      </c>
      <c r="S347" s="213">
        <v>0</v>
      </c>
      <c r="T347" s="214">
        <f>S347*H347</f>
        <v>0</v>
      </c>
      <c r="AR347" s="25" t="s">
        <v>143</v>
      </c>
      <c r="AT347" s="25" t="s">
        <v>138</v>
      </c>
      <c r="AU347" s="25" t="s">
        <v>81</v>
      </c>
      <c r="AY347" s="25" t="s">
        <v>135</v>
      </c>
      <c r="BE347" s="215">
        <f>IF(N347="základní",J347,0)</f>
        <v>0</v>
      </c>
      <c r="BF347" s="215">
        <f>IF(N347="snížená",J347,0)</f>
        <v>0</v>
      </c>
      <c r="BG347" s="215">
        <f>IF(N347="zákl. přenesená",J347,0)</f>
        <v>0</v>
      </c>
      <c r="BH347" s="215">
        <f>IF(N347="sníž. přenesená",J347,0)</f>
        <v>0</v>
      </c>
      <c r="BI347" s="215">
        <f>IF(N347="nulová",J347,0)</f>
        <v>0</v>
      </c>
      <c r="BJ347" s="25" t="s">
        <v>79</v>
      </c>
      <c r="BK347" s="215">
        <f>ROUND(I347*H347,2)</f>
        <v>0</v>
      </c>
      <c r="BL347" s="25" t="s">
        <v>143</v>
      </c>
      <c r="BM347" s="25" t="s">
        <v>375</v>
      </c>
    </row>
    <row r="348" spans="2:65" s="1" customFormat="1" ht="81">
      <c r="B348" s="42"/>
      <c r="C348" s="64"/>
      <c r="D348" s="218" t="s">
        <v>150</v>
      </c>
      <c r="E348" s="64"/>
      <c r="F348" s="228" t="s">
        <v>376</v>
      </c>
      <c r="G348" s="64"/>
      <c r="H348" s="64"/>
      <c r="I348" s="173"/>
      <c r="J348" s="64"/>
      <c r="K348" s="64"/>
      <c r="L348" s="62"/>
      <c r="M348" s="229"/>
      <c r="N348" s="43"/>
      <c r="O348" s="43"/>
      <c r="P348" s="43"/>
      <c r="Q348" s="43"/>
      <c r="R348" s="43"/>
      <c r="S348" s="43"/>
      <c r="T348" s="79"/>
      <c r="AT348" s="25" t="s">
        <v>150</v>
      </c>
      <c r="AU348" s="25" t="s">
        <v>81</v>
      </c>
    </row>
    <row r="349" spans="2:65" s="1" customFormat="1" ht="25.5" customHeight="1">
      <c r="B349" s="42"/>
      <c r="C349" s="204" t="s">
        <v>377</v>
      </c>
      <c r="D349" s="204" t="s">
        <v>138</v>
      </c>
      <c r="E349" s="205" t="s">
        <v>378</v>
      </c>
      <c r="F349" s="206" t="s">
        <v>379</v>
      </c>
      <c r="G349" s="207" t="s">
        <v>365</v>
      </c>
      <c r="H349" s="208">
        <v>280.572</v>
      </c>
      <c r="I349" s="209"/>
      <c r="J349" s="210">
        <f>ROUND(I349*H349,2)</f>
        <v>0</v>
      </c>
      <c r="K349" s="206" t="s">
        <v>142</v>
      </c>
      <c r="L349" s="62"/>
      <c r="M349" s="211" t="s">
        <v>23</v>
      </c>
      <c r="N349" s="212" t="s">
        <v>44</v>
      </c>
      <c r="O349" s="43"/>
      <c r="P349" s="213">
        <f>O349*H349</f>
        <v>0</v>
      </c>
      <c r="Q349" s="213">
        <v>0</v>
      </c>
      <c r="R349" s="213">
        <f>Q349*H349</f>
        <v>0</v>
      </c>
      <c r="S349" s="213">
        <v>0</v>
      </c>
      <c r="T349" s="214">
        <f>S349*H349</f>
        <v>0</v>
      </c>
      <c r="AR349" s="25" t="s">
        <v>143</v>
      </c>
      <c r="AT349" s="25" t="s">
        <v>138</v>
      </c>
      <c r="AU349" s="25" t="s">
        <v>81</v>
      </c>
      <c r="AY349" s="25" t="s">
        <v>135</v>
      </c>
      <c r="BE349" s="215">
        <f>IF(N349="základní",J349,0)</f>
        <v>0</v>
      </c>
      <c r="BF349" s="215">
        <f>IF(N349="snížená",J349,0)</f>
        <v>0</v>
      </c>
      <c r="BG349" s="215">
        <f>IF(N349="zákl. přenesená",J349,0)</f>
        <v>0</v>
      </c>
      <c r="BH349" s="215">
        <f>IF(N349="sníž. přenesená",J349,0)</f>
        <v>0</v>
      </c>
      <c r="BI349" s="215">
        <f>IF(N349="nulová",J349,0)</f>
        <v>0</v>
      </c>
      <c r="BJ349" s="25" t="s">
        <v>79</v>
      </c>
      <c r="BK349" s="215">
        <f>ROUND(I349*H349,2)</f>
        <v>0</v>
      </c>
      <c r="BL349" s="25" t="s">
        <v>143</v>
      </c>
      <c r="BM349" s="25" t="s">
        <v>380</v>
      </c>
    </row>
    <row r="350" spans="2:65" s="1" customFormat="1" ht="81">
      <c r="B350" s="42"/>
      <c r="C350" s="64"/>
      <c r="D350" s="218" t="s">
        <v>150</v>
      </c>
      <c r="E350" s="64"/>
      <c r="F350" s="228" t="s">
        <v>376</v>
      </c>
      <c r="G350" s="64"/>
      <c r="H350" s="64"/>
      <c r="I350" s="173"/>
      <c r="J350" s="64"/>
      <c r="K350" s="64"/>
      <c r="L350" s="62"/>
      <c r="M350" s="229"/>
      <c r="N350" s="43"/>
      <c r="O350" s="43"/>
      <c r="P350" s="43"/>
      <c r="Q350" s="43"/>
      <c r="R350" s="43"/>
      <c r="S350" s="43"/>
      <c r="T350" s="79"/>
      <c r="AT350" s="25" t="s">
        <v>150</v>
      </c>
      <c r="AU350" s="25" t="s">
        <v>81</v>
      </c>
    </row>
    <row r="351" spans="2:65" s="12" customFormat="1" ht="13.5">
      <c r="B351" s="216"/>
      <c r="C351" s="217"/>
      <c r="D351" s="218" t="s">
        <v>145</v>
      </c>
      <c r="E351" s="217"/>
      <c r="F351" s="220" t="s">
        <v>381</v>
      </c>
      <c r="G351" s="217"/>
      <c r="H351" s="221">
        <v>280.572</v>
      </c>
      <c r="I351" s="222"/>
      <c r="J351" s="217"/>
      <c r="K351" s="217"/>
      <c r="L351" s="223"/>
      <c r="M351" s="224"/>
      <c r="N351" s="225"/>
      <c r="O351" s="225"/>
      <c r="P351" s="225"/>
      <c r="Q351" s="225"/>
      <c r="R351" s="225"/>
      <c r="S351" s="225"/>
      <c r="T351" s="226"/>
      <c r="AT351" s="227" t="s">
        <v>145</v>
      </c>
      <c r="AU351" s="227" t="s">
        <v>81</v>
      </c>
      <c r="AV351" s="12" t="s">
        <v>81</v>
      </c>
      <c r="AW351" s="12" t="s">
        <v>6</v>
      </c>
      <c r="AX351" s="12" t="s">
        <v>79</v>
      </c>
      <c r="AY351" s="227" t="s">
        <v>135</v>
      </c>
    </row>
    <row r="352" spans="2:65" s="1" customFormat="1" ht="38.25" customHeight="1">
      <c r="B352" s="42"/>
      <c r="C352" s="204" t="s">
        <v>382</v>
      </c>
      <c r="D352" s="204" t="s">
        <v>138</v>
      </c>
      <c r="E352" s="205" t="s">
        <v>383</v>
      </c>
      <c r="F352" s="206" t="s">
        <v>384</v>
      </c>
      <c r="G352" s="207" t="s">
        <v>365</v>
      </c>
      <c r="H352" s="208">
        <v>23.381</v>
      </c>
      <c r="I352" s="209"/>
      <c r="J352" s="210">
        <f>ROUND(I352*H352,2)</f>
        <v>0</v>
      </c>
      <c r="K352" s="206" t="s">
        <v>142</v>
      </c>
      <c r="L352" s="62"/>
      <c r="M352" s="211" t="s">
        <v>23</v>
      </c>
      <c r="N352" s="212" t="s">
        <v>44</v>
      </c>
      <c r="O352" s="43"/>
      <c r="P352" s="213">
        <f>O352*H352</f>
        <v>0</v>
      </c>
      <c r="Q352" s="213">
        <v>0</v>
      </c>
      <c r="R352" s="213">
        <f>Q352*H352</f>
        <v>0</v>
      </c>
      <c r="S352" s="213">
        <v>0</v>
      </c>
      <c r="T352" s="214">
        <f>S352*H352</f>
        <v>0</v>
      </c>
      <c r="AR352" s="25" t="s">
        <v>143</v>
      </c>
      <c r="AT352" s="25" t="s">
        <v>138</v>
      </c>
      <c r="AU352" s="25" t="s">
        <v>81</v>
      </c>
      <c r="AY352" s="25" t="s">
        <v>135</v>
      </c>
      <c r="BE352" s="215">
        <f>IF(N352="základní",J352,0)</f>
        <v>0</v>
      </c>
      <c r="BF352" s="215">
        <f>IF(N352="snížená",J352,0)</f>
        <v>0</v>
      </c>
      <c r="BG352" s="215">
        <f>IF(N352="zákl. přenesená",J352,0)</f>
        <v>0</v>
      </c>
      <c r="BH352" s="215">
        <f>IF(N352="sníž. přenesená",J352,0)</f>
        <v>0</v>
      </c>
      <c r="BI352" s="215">
        <f>IF(N352="nulová",J352,0)</f>
        <v>0</v>
      </c>
      <c r="BJ352" s="25" t="s">
        <v>79</v>
      </c>
      <c r="BK352" s="215">
        <f>ROUND(I352*H352,2)</f>
        <v>0</v>
      </c>
      <c r="BL352" s="25" t="s">
        <v>143</v>
      </c>
      <c r="BM352" s="25" t="s">
        <v>385</v>
      </c>
    </row>
    <row r="353" spans="2:65" s="1" customFormat="1" ht="81">
      <c r="B353" s="42"/>
      <c r="C353" s="64"/>
      <c r="D353" s="218" t="s">
        <v>150</v>
      </c>
      <c r="E353" s="64"/>
      <c r="F353" s="228" t="s">
        <v>386</v>
      </c>
      <c r="G353" s="64"/>
      <c r="H353" s="64"/>
      <c r="I353" s="173"/>
      <c r="J353" s="64"/>
      <c r="K353" s="64"/>
      <c r="L353" s="62"/>
      <c r="M353" s="229"/>
      <c r="N353" s="43"/>
      <c r="O353" s="43"/>
      <c r="P353" s="43"/>
      <c r="Q353" s="43"/>
      <c r="R353" s="43"/>
      <c r="S353" s="43"/>
      <c r="T353" s="79"/>
      <c r="AT353" s="25" t="s">
        <v>150</v>
      </c>
      <c r="AU353" s="25" t="s">
        <v>81</v>
      </c>
    </row>
    <row r="354" spans="2:65" s="11" customFormat="1" ht="29.85" customHeight="1">
      <c r="B354" s="188"/>
      <c r="C354" s="189"/>
      <c r="D354" s="190" t="s">
        <v>72</v>
      </c>
      <c r="E354" s="202" t="s">
        <v>387</v>
      </c>
      <c r="F354" s="202" t="s">
        <v>388</v>
      </c>
      <c r="G354" s="189"/>
      <c r="H354" s="189"/>
      <c r="I354" s="192"/>
      <c r="J354" s="203">
        <f>BK354</f>
        <v>0</v>
      </c>
      <c r="K354" s="189"/>
      <c r="L354" s="194"/>
      <c r="M354" s="195"/>
      <c r="N354" s="196"/>
      <c r="O354" s="196"/>
      <c r="P354" s="197">
        <f>SUM(P355:P356)</f>
        <v>0</v>
      </c>
      <c r="Q354" s="196"/>
      <c r="R354" s="197">
        <f>SUM(R355:R356)</f>
        <v>0</v>
      </c>
      <c r="S354" s="196"/>
      <c r="T354" s="198">
        <f>SUM(T355:T356)</f>
        <v>0</v>
      </c>
      <c r="AR354" s="199" t="s">
        <v>79</v>
      </c>
      <c r="AT354" s="200" t="s">
        <v>72</v>
      </c>
      <c r="AU354" s="200" t="s">
        <v>79</v>
      </c>
      <c r="AY354" s="199" t="s">
        <v>135</v>
      </c>
      <c r="BK354" s="201">
        <f>SUM(BK355:BK356)</f>
        <v>0</v>
      </c>
    </row>
    <row r="355" spans="2:65" s="1" customFormat="1" ht="38.25" customHeight="1">
      <c r="B355" s="42"/>
      <c r="C355" s="204" t="s">
        <v>389</v>
      </c>
      <c r="D355" s="204" t="s">
        <v>138</v>
      </c>
      <c r="E355" s="205" t="s">
        <v>390</v>
      </c>
      <c r="F355" s="206" t="s">
        <v>391</v>
      </c>
      <c r="G355" s="207" t="s">
        <v>365</v>
      </c>
      <c r="H355" s="208">
        <v>15.090999999999999</v>
      </c>
      <c r="I355" s="209"/>
      <c r="J355" s="210">
        <f>ROUND(I355*H355,2)</f>
        <v>0</v>
      </c>
      <c r="K355" s="206" t="s">
        <v>142</v>
      </c>
      <c r="L355" s="62"/>
      <c r="M355" s="211" t="s">
        <v>23</v>
      </c>
      <c r="N355" s="212" t="s">
        <v>44</v>
      </c>
      <c r="O355" s="43"/>
      <c r="P355" s="213">
        <f>O355*H355</f>
        <v>0</v>
      </c>
      <c r="Q355" s="213">
        <v>0</v>
      </c>
      <c r="R355" s="213">
        <f>Q355*H355</f>
        <v>0</v>
      </c>
      <c r="S355" s="213">
        <v>0</v>
      </c>
      <c r="T355" s="214">
        <f>S355*H355</f>
        <v>0</v>
      </c>
      <c r="AR355" s="25" t="s">
        <v>143</v>
      </c>
      <c r="AT355" s="25" t="s">
        <v>138</v>
      </c>
      <c r="AU355" s="25" t="s">
        <v>81</v>
      </c>
      <c r="AY355" s="25" t="s">
        <v>135</v>
      </c>
      <c r="BE355" s="215">
        <f>IF(N355="základní",J355,0)</f>
        <v>0</v>
      </c>
      <c r="BF355" s="215">
        <f>IF(N355="snížená",J355,0)</f>
        <v>0</v>
      </c>
      <c r="BG355" s="215">
        <f>IF(N355="zákl. přenesená",J355,0)</f>
        <v>0</v>
      </c>
      <c r="BH355" s="215">
        <f>IF(N355="sníž. přenesená",J355,0)</f>
        <v>0</v>
      </c>
      <c r="BI355" s="215">
        <f>IF(N355="nulová",J355,0)</f>
        <v>0</v>
      </c>
      <c r="BJ355" s="25" t="s">
        <v>79</v>
      </c>
      <c r="BK355" s="215">
        <f>ROUND(I355*H355,2)</f>
        <v>0</v>
      </c>
      <c r="BL355" s="25" t="s">
        <v>143</v>
      </c>
      <c r="BM355" s="25" t="s">
        <v>392</v>
      </c>
    </row>
    <row r="356" spans="2:65" s="1" customFormat="1" ht="81">
      <c r="B356" s="42"/>
      <c r="C356" s="64"/>
      <c r="D356" s="218" t="s">
        <v>150</v>
      </c>
      <c r="E356" s="64"/>
      <c r="F356" s="228" t="s">
        <v>393</v>
      </c>
      <c r="G356" s="64"/>
      <c r="H356" s="64"/>
      <c r="I356" s="173"/>
      <c r="J356" s="64"/>
      <c r="K356" s="64"/>
      <c r="L356" s="62"/>
      <c r="M356" s="229"/>
      <c r="N356" s="43"/>
      <c r="O356" s="43"/>
      <c r="P356" s="43"/>
      <c r="Q356" s="43"/>
      <c r="R356" s="43"/>
      <c r="S356" s="43"/>
      <c r="T356" s="79"/>
      <c r="AT356" s="25" t="s">
        <v>150</v>
      </c>
      <c r="AU356" s="25" t="s">
        <v>81</v>
      </c>
    </row>
    <row r="357" spans="2:65" s="11" customFormat="1" ht="37.35" customHeight="1">
      <c r="B357" s="188"/>
      <c r="C357" s="189"/>
      <c r="D357" s="190" t="s">
        <v>72</v>
      </c>
      <c r="E357" s="191" t="s">
        <v>394</v>
      </c>
      <c r="F357" s="191" t="s">
        <v>395</v>
      </c>
      <c r="G357" s="189"/>
      <c r="H357" s="189"/>
      <c r="I357" s="192"/>
      <c r="J357" s="193">
        <f>BK357</f>
        <v>0</v>
      </c>
      <c r="K357" s="189"/>
      <c r="L357" s="194"/>
      <c r="M357" s="195"/>
      <c r="N357" s="196"/>
      <c r="O357" s="196"/>
      <c r="P357" s="197">
        <f>P358+P379+P398+P478+P485+P524+P554</f>
        <v>0</v>
      </c>
      <c r="Q357" s="196"/>
      <c r="R357" s="197">
        <f>R358+R379+R398+R478+R485+R524+R554</f>
        <v>1.7614892399999997</v>
      </c>
      <c r="S357" s="196"/>
      <c r="T357" s="198">
        <f>T358+T379+T398+T478+T485+T524+T554</f>
        <v>1.1229898</v>
      </c>
      <c r="AR357" s="199" t="s">
        <v>81</v>
      </c>
      <c r="AT357" s="200" t="s">
        <v>72</v>
      </c>
      <c r="AU357" s="200" t="s">
        <v>73</v>
      </c>
      <c r="AY357" s="199" t="s">
        <v>135</v>
      </c>
      <c r="BK357" s="201">
        <f>BK358+BK379+BK398+BK478+BK485+BK524+BK554</f>
        <v>0</v>
      </c>
    </row>
    <row r="358" spans="2:65" s="11" customFormat="1" ht="19.899999999999999" customHeight="1">
      <c r="B358" s="188"/>
      <c r="C358" s="189"/>
      <c r="D358" s="190" t="s">
        <v>72</v>
      </c>
      <c r="E358" s="202" t="s">
        <v>396</v>
      </c>
      <c r="F358" s="202" t="s">
        <v>397</v>
      </c>
      <c r="G358" s="189"/>
      <c r="H358" s="189"/>
      <c r="I358" s="192"/>
      <c r="J358" s="203">
        <f>BK358</f>
        <v>0</v>
      </c>
      <c r="K358" s="189"/>
      <c r="L358" s="194"/>
      <c r="M358" s="195"/>
      <c r="N358" s="196"/>
      <c r="O358" s="196"/>
      <c r="P358" s="197">
        <f>SUM(P359:P378)</f>
        <v>0</v>
      </c>
      <c r="Q358" s="196"/>
      <c r="R358" s="197">
        <f>SUM(R359:R378)</f>
        <v>0.15016320000000002</v>
      </c>
      <c r="S358" s="196"/>
      <c r="T358" s="198">
        <f>SUM(T359:T378)</f>
        <v>0.1412928</v>
      </c>
      <c r="AR358" s="199" t="s">
        <v>81</v>
      </c>
      <c r="AT358" s="200" t="s">
        <v>72</v>
      </c>
      <c r="AU358" s="200" t="s">
        <v>79</v>
      </c>
      <c r="AY358" s="199" t="s">
        <v>135</v>
      </c>
      <c r="BK358" s="201">
        <f>SUM(BK359:BK378)</f>
        <v>0</v>
      </c>
    </row>
    <row r="359" spans="2:65" s="1" customFormat="1" ht="25.5" customHeight="1">
      <c r="B359" s="42"/>
      <c r="C359" s="204" t="s">
        <v>398</v>
      </c>
      <c r="D359" s="204" t="s">
        <v>138</v>
      </c>
      <c r="E359" s="205" t="s">
        <v>399</v>
      </c>
      <c r="F359" s="206" t="s">
        <v>400</v>
      </c>
      <c r="G359" s="207" t="s">
        <v>141</v>
      </c>
      <c r="H359" s="208">
        <v>6.3360000000000003</v>
      </c>
      <c r="I359" s="209"/>
      <c r="J359" s="210">
        <f>ROUND(I359*H359,2)</f>
        <v>0</v>
      </c>
      <c r="K359" s="206" t="s">
        <v>142</v>
      </c>
      <c r="L359" s="62"/>
      <c r="M359" s="211" t="s">
        <v>23</v>
      </c>
      <c r="N359" s="212" t="s">
        <v>44</v>
      </c>
      <c r="O359" s="43"/>
      <c r="P359" s="213">
        <f>O359*H359</f>
        <v>0</v>
      </c>
      <c r="Q359" s="213">
        <v>1E-4</v>
      </c>
      <c r="R359" s="213">
        <f>Q359*H359</f>
        <v>6.3360000000000011E-4</v>
      </c>
      <c r="S359" s="213">
        <v>0</v>
      </c>
      <c r="T359" s="214">
        <f>S359*H359</f>
        <v>0</v>
      </c>
      <c r="AR359" s="25" t="s">
        <v>285</v>
      </c>
      <c r="AT359" s="25" t="s">
        <v>138</v>
      </c>
      <c r="AU359" s="25" t="s">
        <v>81</v>
      </c>
      <c r="AY359" s="25" t="s">
        <v>135</v>
      </c>
      <c r="BE359" s="215">
        <f>IF(N359="základní",J359,0)</f>
        <v>0</v>
      </c>
      <c r="BF359" s="215">
        <f>IF(N359="snížená",J359,0)</f>
        <v>0</v>
      </c>
      <c r="BG359" s="215">
        <f>IF(N359="zákl. přenesená",J359,0)</f>
        <v>0</v>
      </c>
      <c r="BH359" s="215">
        <f>IF(N359="sníž. přenesená",J359,0)</f>
        <v>0</v>
      </c>
      <c r="BI359" s="215">
        <f>IF(N359="nulová",J359,0)</f>
        <v>0</v>
      </c>
      <c r="BJ359" s="25" t="s">
        <v>79</v>
      </c>
      <c r="BK359" s="215">
        <f>ROUND(I359*H359,2)</f>
        <v>0</v>
      </c>
      <c r="BL359" s="25" t="s">
        <v>285</v>
      </c>
      <c r="BM359" s="25" t="s">
        <v>401</v>
      </c>
    </row>
    <row r="360" spans="2:65" s="1" customFormat="1" ht="162">
      <c r="B360" s="42"/>
      <c r="C360" s="64"/>
      <c r="D360" s="218" t="s">
        <v>150</v>
      </c>
      <c r="E360" s="64"/>
      <c r="F360" s="228" t="s">
        <v>402</v>
      </c>
      <c r="G360" s="64"/>
      <c r="H360" s="64"/>
      <c r="I360" s="173"/>
      <c r="J360" s="64"/>
      <c r="K360" s="64"/>
      <c r="L360" s="62"/>
      <c r="M360" s="229"/>
      <c r="N360" s="43"/>
      <c r="O360" s="43"/>
      <c r="P360" s="43"/>
      <c r="Q360" s="43"/>
      <c r="R360" s="43"/>
      <c r="S360" s="43"/>
      <c r="T360" s="79"/>
      <c r="AT360" s="25" t="s">
        <v>150</v>
      </c>
      <c r="AU360" s="25" t="s">
        <v>81</v>
      </c>
    </row>
    <row r="361" spans="2:65" s="12" customFormat="1" ht="13.5">
      <c r="B361" s="216"/>
      <c r="C361" s="217"/>
      <c r="D361" s="218" t="s">
        <v>145</v>
      </c>
      <c r="E361" s="219" t="s">
        <v>23</v>
      </c>
      <c r="F361" s="220" t="s">
        <v>403</v>
      </c>
      <c r="G361" s="217"/>
      <c r="H361" s="221">
        <v>6.3360000000000003</v>
      </c>
      <c r="I361" s="222"/>
      <c r="J361" s="217"/>
      <c r="K361" s="217"/>
      <c r="L361" s="223"/>
      <c r="M361" s="224"/>
      <c r="N361" s="225"/>
      <c r="O361" s="225"/>
      <c r="P361" s="225"/>
      <c r="Q361" s="225"/>
      <c r="R361" s="225"/>
      <c r="S361" s="225"/>
      <c r="T361" s="226"/>
      <c r="AT361" s="227" t="s">
        <v>145</v>
      </c>
      <c r="AU361" s="227" t="s">
        <v>81</v>
      </c>
      <c r="AV361" s="12" t="s">
        <v>81</v>
      </c>
      <c r="AW361" s="12" t="s">
        <v>36</v>
      </c>
      <c r="AX361" s="12" t="s">
        <v>73</v>
      </c>
      <c r="AY361" s="227" t="s">
        <v>135</v>
      </c>
    </row>
    <row r="362" spans="2:65" s="13" customFormat="1" ht="13.5">
      <c r="B362" s="230"/>
      <c r="C362" s="231"/>
      <c r="D362" s="218" t="s">
        <v>145</v>
      </c>
      <c r="E362" s="232" t="s">
        <v>23</v>
      </c>
      <c r="F362" s="233" t="s">
        <v>159</v>
      </c>
      <c r="G362" s="231"/>
      <c r="H362" s="234">
        <v>6.3360000000000003</v>
      </c>
      <c r="I362" s="235"/>
      <c r="J362" s="231"/>
      <c r="K362" s="231"/>
      <c r="L362" s="236"/>
      <c r="M362" s="237"/>
      <c r="N362" s="238"/>
      <c r="O362" s="238"/>
      <c r="P362" s="238"/>
      <c r="Q362" s="238"/>
      <c r="R362" s="238"/>
      <c r="S362" s="238"/>
      <c r="T362" s="239"/>
      <c r="AT362" s="240" t="s">
        <v>145</v>
      </c>
      <c r="AU362" s="240" t="s">
        <v>81</v>
      </c>
      <c r="AV362" s="13" t="s">
        <v>153</v>
      </c>
      <c r="AW362" s="13" t="s">
        <v>36</v>
      </c>
      <c r="AX362" s="13" t="s">
        <v>79</v>
      </c>
      <c r="AY362" s="240" t="s">
        <v>135</v>
      </c>
    </row>
    <row r="363" spans="2:65" s="1" customFormat="1" ht="25.5" customHeight="1">
      <c r="B363" s="42"/>
      <c r="C363" s="204" t="s">
        <v>404</v>
      </c>
      <c r="D363" s="204" t="s">
        <v>138</v>
      </c>
      <c r="E363" s="205" t="s">
        <v>405</v>
      </c>
      <c r="F363" s="206" t="s">
        <v>406</v>
      </c>
      <c r="G363" s="207" t="s">
        <v>141</v>
      </c>
      <c r="H363" s="208">
        <v>6.3360000000000003</v>
      </c>
      <c r="I363" s="209"/>
      <c r="J363" s="210">
        <f>ROUND(I363*H363,2)</f>
        <v>0</v>
      </c>
      <c r="K363" s="206" t="s">
        <v>142</v>
      </c>
      <c r="L363" s="62"/>
      <c r="M363" s="211" t="s">
        <v>23</v>
      </c>
      <c r="N363" s="212" t="s">
        <v>44</v>
      </c>
      <c r="O363" s="43"/>
      <c r="P363" s="213">
        <f>O363*H363</f>
        <v>0</v>
      </c>
      <c r="Q363" s="213">
        <v>0</v>
      </c>
      <c r="R363" s="213">
        <f>Q363*H363</f>
        <v>0</v>
      </c>
      <c r="S363" s="213">
        <v>2.23E-2</v>
      </c>
      <c r="T363" s="214">
        <f>S363*H363</f>
        <v>0.1412928</v>
      </c>
      <c r="AR363" s="25" t="s">
        <v>285</v>
      </c>
      <c r="AT363" s="25" t="s">
        <v>138</v>
      </c>
      <c r="AU363" s="25" t="s">
        <v>81</v>
      </c>
      <c r="AY363" s="25" t="s">
        <v>135</v>
      </c>
      <c r="BE363" s="215">
        <f>IF(N363="základní",J363,0)</f>
        <v>0</v>
      </c>
      <c r="BF363" s="215">
        <f>IF(N363="snížená",J363,0)</f>
        <v>0</v>
      </c>
      <c r="BG363" s="215">
        <f>IF(N363="zákl. přenesená",J363,0)</f>
        <v>0</v>
      </c>
      <c r="BH363" s="215">
        <f>IF(N363="sníž. přenesená",J363,0)</f>
        <v>0</v>
      </c>
      <c r="BI363" s="215">
        <f>IF(N363="nulová",J363,0)</f>
        <v>0</v>
      </c>
      <c r="BJ363" s="25" t="s">
        <v>79</v>
      </c>
      <c r="BK363" s="215">
        <f>ROUND(I363*H363,2)</f>
        <v>0</v>
      </c>
      <c r="BL363" s="25" t="s">
        <v>285</v>
      </c>
      <c r="BM363" s="25" t="s">
        <v>407</v>
      </c>
    </row>
    <row r="364" spans="2:65" s="1" customFormat="1" ht="40.5">
      <c r="B364" s="42"/>
      <c r="C364" s="64"/>
      <c r="D364" s="218" t="s">
        <v>150</v>
      </c>
      <c r="E364" s="64"/>
      <c r="F364" s="228" t="s">
        <v>408</v>
      </c>
      <c r="G364" s="64"/>
      <c r="H364" s="64"/>
      <c r="I364" s="173"/>
      <c r="J364" s="64"/>
      <c r="K364" s="64"/>
      <c r="L364" s="62"/>
      <c r="M364" s="229"/>
      <c r="N364" s="43"/>
      <c r="O364" s="43"/>
      <c r="P364" s="43"/>
      <c r="Q364" s="43"/>
      <c r="R364" s="43"/>
      <c r="S364" s="43"/>
      <c r="T364" s="79"/>
      <c r="AT364" s="25" t="s">
        <v>150</v>
      </c>
      <c r="AU364" s="25" t="s">
        <v>81</v>
      </c>
    </row>
    <row r="365" spans="2:65" s="12" customFormat="1" ht="13.5">
      <c r="B365" s="216"/>
      <c r="C365" s="217"/>
      <c r="D365" s="218" t="s">
        <v>145</v>
      </c>
      <c r="E365" s="219" t="s">
        <v>23</v>
      </c>
      <c r="F365" s="220" t="s">
        <v>403</v>
      </c>
      <c r="G365" s="217"/>
      <c r="H365" s="221">
        <v>6.3360000000000003</v>
      </c>
      <c r="I365" s="222"/>
      <c r="J365" s="217"/>
      <c r="K365" s="217"/>
      <c r="L365" s="223"/>
      <c r="M365" s="224"/>
      <c r="N365" s="225"/>
      <c r="O365" s="225"/>
      <c r="P365" s="225"/>
      <c r="Q365" s="225"/>
      <c r="R365" s="225"/>
      <c r="S365" s="225"/>
      <c r="T365" s="226"/>
      <c r="AT365" s="227" t="s">
        <v>145</v>
      </c>
      <c r="AU365" s="227" t="s">
        <v>81</v>
      </c>
      <c r="AV365" s="12" t="s">
        <v>81</v>
      </c>
      <c r="AW365" s="12" t="s">
        <v>36</v>
      </c>
      <c r="AX365" s="12" t="s">
        <v>73</v>
      </c>
      <c r="AY365" s="227" t="s">
        <v>135</v>
      </c>
    </row>
    <row r="366" spans="2:65" s="13" customFormat="1" ht="13.5">
      <c r="B366" s="230"/>
      <c r="C366" s="231"/>
      <c r="D366" s="218" t="s">
        <v>145</v>
      </c>
      <c r="E366" s="232" t="s">
        <v>23</v>
      </c>
      <c r="F366" s="233" t="s">
        <v>159</v>
      </c>
      <c r="G366" s="231"/>
      <c r="H366" s="234">
        <v>6.3360000000000003</v>
      </c>
      <c r="I366" s="235"/>
      <c r="J366" s="231"/>
      <c r="K366" s="231"/>
      <c r="L366" s="236"/>
      <c r="M366" s="237"/>
      <c r="N366" s="238"/>
      <c r="O366" s="238"/>
      <c r="P366" s="238"/>
      <c r="Q366" s="238"/>
      <c r="R366" s="238"/>
      <c r="S366" s="238"/>
      <c r="T366" s="239"/>
      <c r="AT366" s="240" t="s">
        <v>145</v>
      </c>
      <c r="AU366" s="240" t="s">
        <v>81</v>
      </c>
      <c r="AV366" s="13" t="s">
        <v>153</v>
      </c>
      <c r="AW366" s="13" t="s">
        <v>36</v>
      </c>
      <c r="AX366" s="13" t="s">
        <v>79</v>
      </c>
      <c r="AY366" s="240" t="s">
        <v>135</v>
      </c>
    </row>
    <row r="367" spans="2:65" s="1" customFormat="1" ht="25.5" customHeight="1">
      <c r="B367" s="42"/>
      <c r="C367" s="204" t="s">
        <v>409</v>
      </c>
      <c r="D367" s="204" t="s">
        <v>138</v>
      </c>
      <c r="E367" s="205" t="s">
        <v>410</v>
      </c>
      <c r="F367" s="206" t="s">
        <v>411</v>
      </c>
      <c r="G367" s="207" t="s">
        <v>234</v>
      </c>
      <c r="H367" s="208">
        <v>42.24</v>
      </c>
      <c r="I367" s="209"/>
      <c r="J367" s="210">
        <f>ROUND(I367*H367,2)</f>
        <v>0</v>
      </c>
      <c r="K367" s="206" t="s">
        <v>142</v>
      </c>
      <c r="L367" s="62"/>
      <c r="M367" s="211" t="s">
        <v>23</v>
      </c>
      <c r="N367" s="212" t="s">
        <v>44</v>
      </c>
      <c r="O367" s="43"/>
      <c r="P367" s="213">
        <f>O367*H367</f>
        <v>0</v>
      </c>
      <c r="Q367" s="213">
        <v>3.5400000000000002E-3</v>
      </c>
      <c r="R367" s="213">
        <f>Q367*H367</f>
        <v>0.14952960000000001</v>
      </c>
      <c r="S367" s="213">
        <v>0</v>
      </c>
      <c r="T367" s="214">
        <f>S367*H367</f>
        <v>0</v>
      </c>
      <c r="AR367" s="25" t="s">
        <v>285</v>
      </c>
      <c r="AT367" s="25" t="s">
        <v>138</v>
      </c>
      <c r="AU367" s="25" t="s">
        <v>81</v>
      </c>
      <c r="AY367" s="25" t="s">
        <v>135</v>
      </c>
      <c r="BE367" s="215">
        <f>IF(N367="základní",J367,0)</f>
        <v>0</v>
      </c>
      <c r="BF367" s="215">
        <f>IF(N367="snížená",J367,0)</f>
        <v>0</v>
      </c>
      <c r="BG367" s="215">
        <f>IF(N367="zákl. přenesená",J367,0)</f>
        <v>0</v>
      </c>
      <c r="BH367" s="215">
        <f>IF(N367="sníž. přenesená",J367,0)</f>
        <v>0</v>
      </c>
      <c r="BI367" s="215">
        <f>IF(N367="nulová",J367,0)</f>
        <v>0</v>
      </c>
      <c r="BJ367" s="25" t="s">
        <v>79</v>
      </c>
      <c r="BK367" s="215">
        <f>ROUND(I367*H367,2)</f>
        <v>0</v>
      </c>
      <c r="BL367" s="25" t="s">
        <v>285</v>
      </c>
      <c r="BM367" s="25" t="s">
        <v>412</v>
      </c>
    </row>
    <row r="368" spans="2:65" s="1" customFormat="1" ht="175.5">
      <c r="B368" s="42"/>
      <c r="C368" s="64"/>
      <c r="D368" s="218" t="s">
        <v>150</v>
      </c>
      <c r="E368" s="64"/>
      <c r="F368" s="228" t="s">
        <v>413</v>
      </c>
      <c r="G368" s="64"/>
      <c r="H368" s="64"/>
      <c r="I368" s="173"/>
      <c r="J368" s="64"/>
      <c r="K368" s="64"/>
      <c r="L368" s="62"/>
      <c r="M368" s="229"/>
      <c r="N368" s="43"/>
      <c r="O368" s="43"/>
      <c r="P368" s="43"/>
      <c r="Q368" s="43"/>
      <c r="R368" s="43"/>
      <c r="S368" s="43"/>
      <c r="T368" s="79"/>
      <c r="AT368" s="25" t="s">
        <v>150</v>
      </c>
      <c r="AU368" s="25" t="s">
        <v>81</v>
      </c>
    </row>
    <row r="369" spans="2:65" s="14" customFormat="1" ht="27">
      <c r="B369" s="241"/>
      <c r="C369" s="242"/>
      <c r="D369" s="218" t="s">
        <v>145</v>
      </c>
      <c r="E369" s="243" t="s">
        <v>23</v>
      </c>
      <c r="F369" s="244" t="s">
        <v>414</v>
      </c>
      <c r="G369" s="242"/>
      <c r="H369" s="243" t="s">
        <v>23</v>
      </c>
      <c r="I369" s="245"/>
      <c r="J369" s="242"/>
      <c r="K369" s="242"/>
      <c r="L369" s="246"/>
      <c r="M369" s="247"/>
      <c r="N369" s="248"/>
      <c r="O369" s="248"/>
      <c r="P369" s="248"/>
      <c r="Q369" s="248"/>
      <c r="R369" s="248"/>
      <c r="S369" s="248"/>
      <c r="T369" s="249"/>
      <c r="AT369" s="250" t="s">
        <v>145</v>
      </c>
      <c r="AU369" s="250" t="s">
        <v>81</v>
      </c>
      <c r="AV369" s="14" t="s">
        <v>79</v>
      </c>
      <c r="AW369" s="14" t="s">
        <v>36</v>
      </c>
      <c r="AX369" s="14" t="s">
        <v>73</v>
      </c>
      <c r="AY369" s="250" t="s">
        <v>135</v>
      </c>
    </row>
    <row r="370" spans="2:65" s="12" customFormat="1" ht="13.5">
      <c r="B370" s="216"/>
      <c r="C370" s="217"/>
      <c r="D370" s="218" t="s">
        <v>145</v>
      </c>
      <c r="E370" s="219" t="s">
        <v>23</v>
      </c>
      <c r="F370" s="220" t="s">
        <v>415</v>
      </c>
      <c r="G370" s="217"/>
      <c r="H370" s="221">
        <v>21.12</v>
      </c>
      <c r="I370" s="222"/>
      <c r="J370" s="217"/>
      <c r="K370" s="217"/>
      <c r="L370" s="223"/>
      <c r="M370" s="224"/>
      <c r="N370" s="225"/>
      <c r="O370" s="225"/>
      <c r="P370" s="225"/>
      <c r="Q370" s="225"/>
      <c r="R370" s="225"/>
      <c r="S370" s="225"/>
      <c r="T370" s="226"/>
      <c r="AT370" s="227" t="s">
        <v>145</v>
      </c>
      <c r="AU370" s="227" t="s">
        <v>81</v>
      </c>
      <c r="AV370" s="12" t="s">
        <v>81</v>
      </c>
      <c r="AW370" s="12" t="s">
        <v>36</v>
      </c>
      <c r="AX370" s="12" t="s">
        <v>73</v>
      </c>
      <c r="AY370" s="227" t="s">
        <v>135</v>
      </c>
    </row>
    <row r="371" spans="2:65" s="13" customFormat="1" ht="13.5">
      <c r="B371" s="230"/>
      <c r="C371" s="231"/>
      <c r="D371" s="218" t="s">
        <v>145</v>
      </c>
      <c r="E371" s="232" t="s">
        <v>23</v>
      </c>
      <c r="F371" s="233" t="s">
        <v>159</v>
      </c>
      <c r="G371" s="231"/>
      <c r="H371" s="234">
        <v>21.12</v>
      </c>
      <c r="I371" s="235"/>
      <c r="J371" s="231"/>
      <c r="K371" s="231"/>
      <c r="L371" s="236"/>
      <c r="M371" s="237"/>
      <c r="N371" s="238"/>
      <c r="O371" s="238"/>
      <c r="P371" s="238"/>
      <c r="Q371" s="238"/>
      <c r="R371" s="238"/>
      <c r="S371" s="238"/>
      <c r="T371" s="239"/>
      <c r="AT371" s="240" t="s">
        <v>145</v>
      </c>
      <c r="AU371" s="240" t="s">
        <v>81</v>
      </c>
      <c r="AV371" s="13" t="s">
        <v>153</v>
      </c>
      <c r="AW371" s="13" t="s">
        <v>36</v>
      </c>
      <c r="AX371" s="13" t="s">
        <v>73</v>
      </c>
      <c r="AY371" s="240" t="s">
        <v>135</v>
      </c>
    </row>
    <row r="372" spans="2:65" s="12" customFormat="1" ht="13.5">
      <c r="B372" s="216"/>
      <c r="C372" s="217"/>
      <c r="D372" s="218" t="s">
        <v>145</v>
      </c>
      <c r="E372" s="219" t="s">
        <v>23</v>
      </c>
      <c r="F372" s="220" t="s">
        <v>416</v>
      </c>
      <c r="G372" s="217"/>
      <c r="H372" s="221">
        <v>21.12</v>
      </c>
      <c r="I372" s="222"/>
      <c r="J372" s="217"/>
      <c r="K372" s="217"/>
      <c r="L372" s="223"/>
      <c r="M372" s="224"/>
      <c r="N372" s="225"/>
      <c r="O372" s="225"/>
      <c r="P372" s="225"/>
      <c r="Q372" s="225"/>
      <c r="R372" s="225"/>
      <c r="S372" s="225"/>
      <c r="T372" s="226"/>
      <c r="AT372" s="227" t="s">
        <v>145</v>
      </c>
      <c r="AU372" s="227" t="s">
        <v>81</v>
      </c>
      <c r="AV372" s="12" t="s">
        <v>81</v>
      </c>
      <c r="AW372" s="12" t="s">
        <v>36</v>
      </c>
      <c r="AX372" s="12" t="s">
        <v>73</v>
      </c>
      <c r="AY372" s="227" t="s">
        <v>135</v>
      </c>
    </row>
    <row r="373" spans="2:65" s="13" customFormat="1" ht="13.5">
      <c r="B373" s="230"/>
      <c r="C373" s="231"/>
      <c r="D373" s="218" t="s">
        <v>145</v>
      </c>
      <c r="E373" s="232" t="s">
        <v>23</v>
      </c>
      <c r="F373" s="233" t="s">
        <v>159</v>
      </c>
      <c r="G373" s="231"/>
      <c r="H373" s="234">
        <v>21.12</v>
      </c>
      <c r="I373" s="235"/>
      <c r="J373" s="231"/>
      <c r="K373" s="231"/>
      <c r="L373" s="236"/>
      <c r="M373" s="237"/>
      <c r="N373" s="238"/>
      <c r="O373" s="238"/>
      <c r="P373" s="238"/>
      <c r="Q373" s="238"/>
      <c r="R373" s="238"/>
      <c r="S373" s="238"/>
      <c r="T373" s="239"/>
      <c r="AT373" s="240" t="s">
        <v>145</v>
      </c>
      <c r="AU373" s="240" t="s">
        <v>81</v>
      </c>
      <c r="AV373" s="13" t="s">
        <v>153</v>
      </c>
      <c r="AW373" s="13" t="s">
        <v>36</v>
      </c>
      <c r="AX373" s="13" t="s">
        <v>73</v>
      </c>
      <c r="AY373" s="240" t="s">
        <v>135</v>
      </c>
    </row>
    <row r="374" spans="2:65" s="15" customFormat="1" ht="13.5">
      <c r="B374" s="251"/>
      <c r="C374" s="252"/>
      <c r="D374" s="218" t="s">
        <v>145</v>
      </c>
      <c r="E374" s="253" t="s">
        <v>23</v>
      </c>
      <c r="F374" s="254" t="s">
        <v>195</v>
      </c>
      <c r="G374" s="252"/>
      <c r="H374" s="255">
        <v>42.24</v>
      </c>
      <c r="I374" s="256"/>
      <c r="J374" s="252"/>
      <c r="K374" s="252"/>
      <c r="L374" s="257"/>
      <c r="M374" s="258"/>
      <c r="N374" s="259"/>
      <c r="O374" s="259"/>
      <c r="P374" s="259"/>
      <c r="Q374" s="259"/>
      <c r="R374" s="259"/>
      <c r="S374" s="259"/>
      <c r="T374" s="260"/>
      <c r="AT374" s="261" t="s">
        <v>145</v>
      </c>
      <c r="AU374" s="261" t="s">
        <v>81</v>
      </c>
      <c r="AV374" s="15" t="s">
        <v>143</v>
      </c>
      <c r="AW374" s="15" t="s">
        <v>36</v>
      </c>
      <c r="AX374" s="15" t="s">
        <v>79</v>
      </c>
      <c r="AY374" s="261" t="s">
        <v>135</v>
      </c>
    </row>
    <row r="375" spans="2:65" s="1" customFormat="1" ht="51" customHeight="1">
      <c r="B375" s="42"/>
      <c r="C375" s="204" t="s">
        <v>417</v>
      </c>
      <c r="D375" s="204" t="s">
        <v>138</v>
      </c>
      <c r="E375" s="205" t="s">
        <v>418</v>
      </c>
      <c r="F375" s="206" t="s">
        <v>419</v>
      </c>
      <c r="G375" s="207" t="s">
        <v>365</v>
      </c>
      <c r="H375" s="208">
        <v>0.15</v>
      </c>
      <c r="I375" s="209"/>
      <c r="J375" s="210">
        <f>ROUND(I375*H375,2)</f>
        <v>0</v>
      </c>
      <c r="K375" s="206" t="s">
        <v>142</v>
      </c>
      <c r="L375" s="62"/>
      <c r="M375" s="211" t="s">
        <v>23</v>
      </c>
      <c r="N375" s="212" t="s">
        <v>44</v>
      </c>
      <c r="O375" s="43"/>
      <c r="P375" s="213">
        <f>O375*H375</f>
        <v>0</v>
      </c>
      <c r="Q375" s="213">
        <v>0</v>
      </c>
      <c r="R375" s="213">
        <f>Q375*H375</f>
        <v>0</v>
      </c>
      <c r="S375" s="213">
        <v>0</v>
      </c>
      <c r="T375" s="214">
        <f>S375*H375</f>
        <v>0</v>
      </c>
      <c r="AR375" s="25" t="s">
        <v>285</v>
      </c>
      <c r="AT375" s="25" t="s">
        <v>138</v>
      </c>
      <c r="AU375" s="25" t="s">
        <v>81</v>
      </c>
      <c r="AY375" s="25" t="s">
        <v>135</v>
      </c>
      <c r="BE375" s="215">
        <f>IF(N375="základní",J375,0)</f>
        <v>0</v>
      </c>
      <c r="BF375" s="215">
        <f>IF(N375="snížená",J375,0)</f>
        <v>0</v>
      </c>
      <c r="BG375" s="215">
        <f>IF(N375="zákl. přenesená",J375,0)</f>
        <v>0</v>
      </c>
      <c r="BH375" s="215">
        <f>IF(N375="sníž. přenesená",J375,0)</f>
        <v>0</v>
      </c>
      <c r="BI375" s="215">
        <f>IF(N375="nulová",J375,0)</f>
        <v>0</v>
      </c>
      <c r="BJ375" s="25" t="s">
        <v>79</v>
      </c>
      <c r="BK375" s="215">
        <f>ROUND(I375*H375,2)</f>
        <v>0</v>
      </c>
      <c r="BL375" s="25" t="s">
        <v>285</v>
      </c>
      <c r="BM375" s="25" t="s">
        <v>420</v>
      </c>
    </row>
    <row r="376" spans="2:65" s="1" customFormat="1" ht="121.5">
      <c r="B376" s="42"/>
      <c r="C376" s="64"/>
      <c r="D376" s="218" t="s">
        <v>150</v>
      </c>
      <c r="E376" s="64"/>
      <c r="F376" s="228" t="s">
        <v>421</v>
      </c>
      <c r="G376" s="64"/>
      <c r="H376" s="64"/>
      <c r="I376" s="173"/>
      <c r="J376" s="64"/>
      <c r="K376" s="64"/>
      <c r="L376" s="62"/>
      <c r="M376" s="229"/>
      <c r="N376" s="43"/>
      <c r="O376" s="43"/>
      <c r="P376" s="43"/>
      <c r="Q376" s="43"/>
      <c r="R376" s="43"/>
      <c r="S376" s="43"/>
      <c r="T376" s="79"/>
      <c r="AT376" s="25" t="s">
        <v>150</v>
      </c>
      <c r="AU376" s="25" t="s">
        <v>81</v>
      </c>
    </row>
    <row r="377" spans="2:65" s="1" customFormat="1" ht="38.25" customHeight="1">
      <c r="B377" s="42"/>
      <c r="C377" s="204" t="s">
        <v>422</v>
      </c>
      <c r="D377" s="204" t="s">
        <v>138</v>
      </c>
      <c r="E377" s="205" t="s">
        <v>423</v>
      </c>
      <c r="F377" s="206" t="s">
        <v>424</v>
      </c>
      <c r="G377" s="207" t="s">
        <v>365</v>
      </c>
      <c r="H377" s="208">
        <v>0.15</v>
      </c>
      <c r="I377" s="209"/>
      <c r="J377" s="210">
        <f>ROUND(I377*H377,2)</f>
        <v>0</v>
      </c>
      <c r="K377" s="206" t="s">
        <v>142</v>
      </c>
      <c r="L377" s="62"/>
      <c r="M377" s="211" t="s">
        <v>23</v>
      </c>
      <c r="N377" s="212" t="s">
        <v>44</v>
      </c>
      <c r="O377" s="43"/>
      <c r="P377" s="213">
        <f>O377*H377</f>
        <v>0</v>
      </c>
      <c r="Q377" s="213">
        <v>0</v>
      </c>
      <c r="R377" s="213">
        <f>Q377*H377</f>
        <v>0</v>
      </c>
      <c r="S377" s="213">
        <v>0</v>
      </c>
      <c r="T377" s="214">
        <f>S377*H377</f>
        <v>0</v>
      </c>
      <c r="AR377" s="25" t="s">
        <v>285</v>
      </c>
      <c r="AT377" s="25" t="s">
        <v>138</v>
      </c>
      <c r="AU377" s="25" t="s">
        <v>81</v>
      </c>
      <c r="AY377" s="25" t="s">
        <v>135</v>
      </c>
      <c r="BE377" s="215">
        <f>IF(N377="základní",J377,0)</f>
        <v>0</v>
      </c>
      <c r="BF377" s="215">
        <f>IF(N377="snížená",J377,0)</f>
        <v>0</v>
      </c>
      <c r="BG377" s="215">
        <f>IF(N377="zákl. přenesená",J377,0)</f>
        <v>0</v>
      </c>
      <c r="BH377" s="215">
        <f>IF(N377="sníž. přenesená",J377,0)</f>
        <v>0</v>
      </c>
      <c r="BI377" s="215">
        <f>IF(N377="nulová",J377,0)</f>
        <v>0</v>
      </c>
      <c r="BJ377" s="25" t="s">
        <v>79</v>
      </c>
      <c r="BK377" s="215">
        <f>ROUND(I377*H377,2)</f>
        <v>0</v>
      </c>
      <c r="BL377" s="25" t="s">
        <v>285</v>
      </c>
      <c r="BM377" s="25" t="s">
        <v>425</v>
      </c>
    </row>
    <row r="378" spans="2:65" s="1" customFormat="1" ht="121.5">
      <c r="B378" s="42"/>
      <c r="C378" s="64"/>
      <c r="D378" s="218" t="s">
        <v>150</v>
      </c>
      <c r="E378" s="64"/>
      <c r="F378" s="228" t="s">
        <v>421</v>
      </c>
      <c r="G378" s="64"/>
      <c r="H378" s="64"/>
      <c r="I378" s="173"/>
      <c r="J378" s="64"/>
      <c r="K378" s="64"/>
      <c r="L378" s="62"/>
      <c r="M378" s="229"/>
      <c r="N378" s="43"/>
      <c r="O378" s="43"/>
      <c r="P378" s="43"/>
      <c r="Q378" s="43"/>
      <c r="R378" s="43"/>
      <c r="S378" s="43"/>
      <c r="T378" s="79"/>
      <c r="AT378" s="25" t="s">
        <v>150</v>
      </c>
      <c r="AU378" s="25" t="s">
        <v>81</v>
      </c>
    </row>
    <row r="379" spans="2:65" s="11" customFormat="1" ht="29.85" customHeight="1">
      <c r="B379" s="188"/>
      <c r="C379" s="189"/>
      <c r="D379" s="190" t="s">
        <v>72</v>
      </c>
      <c r="E379" s="202" t="s">
        <v>426</v>
      </c>
      <c r="F379" s="202" t="s">
        <v>427</v>
      </c>
      <c r="G379" s="189"/>
      <c r="H379" s="189"/>
      <c r="I379" s="192"/>
      <c r="J379" s="203">
        <f>BK379</f>
        <v>0</v>
      </c>
      <c r="K379" s="189"/>
      <c r="L379" s="194"/>
      <c r="M379" s="195"/>
      <c r="N379" s="196"/>
      <c r="O379" s="196"/>
      <c r="P379" s="197">
        <f>SUM(P380:P397)</f>
        <v>0</v>
      </c>
      <c r="Q379" s="196"/>
      <c r="R379" s="197">
        <f>SUM(R380:R397)</f>
        <v>8.4833299999999986E-2</v>
      </c>
      <c r="S379" s="196"/>
      <c r="T379" s="198">
        <f>SUM(T380:T397)</f>
        <v>0</v>
      </c>
      <c r="AR379" s="199" t="s">
        <v>81</v>
      </c>
      <c r="AT379" s="200" t="s">
        <v>72</v>
      </c>
      <c r="AU379" s="200" t="s">
        <v>79</v>
      </c>
      <c r="AY379" s="199" t="s">
        <v>135</v>
      </c>
      <c r="BK379" s="201">
        <f>SUM(BK380:BK397)</f>
        <v>0</v>
      </c>
    </row>
    <row r="380" spans="2:65" s="1" customFormat="1" ht="25.5" customHeight="1">
      <c r="B380" s="42"/>
      <c r="C380" s="204" t="s">
        <v>428</v>
      </c>
      <c r="D380" s="204" t="s">
        <v>138</v>
      </c>
      <c r="E380" s="205" t="s">
        <v>429</v>
      </c>
      <c r="F380" s="206" t="s">
        <v>430</v>
      </c>
      <c r="G380" s="207" t="s">
        <v>234</v>
      </c>
      <c r="H380" s="208">
        <v>116.21</v>
      </c>
      <c r="I380" s="209"/>
      <c r="J380" s="210">
        <f>ROUND(I380*H380,2)</f>
        <v>0</v>
      </c>
      <c r="K380" s="206" t="s">
        <v>23</v>
      </c>
      <c r="L380" s="62"/>
      <c r="M380" s="211" t="s">
        <v>23</v>
      </c>
      <c r="N380" s="212" t="s">
        <v>44</v>
      </c>
      <c r="O380" s="43"/>
      <c r="P380" s="213">
        <f>O380*H380</f>
        <v>0</v>
      </c>
      <c r="Q380" s="213">
        <v>7.2999999999999996E-4</v>
      </c>
      <c r="R380" s="213">
        <f>Q380*H380</f>
        <v>8.4833299999999986E-2</v>
      </c>
      <c r="S380" s="213">
        <v>0</v>
      </c>
      <c r="T380" s="214">
        <f>S380*H380</f>
        <v>0</v>
      </c>
      <c r="AR380" s="25" t="s">
        <v>285</v>
      </c>
      <c r="AT380" s="25" t="s">
        <v>138</v>
      </c>
      <c r="AU380" s="25" t="s">
        <v>81</v>
      </c>
      <c r="AY380" s="25" t="s">
        <v>135</v>
      </c>
      <c r="BE380" s="215">
        <f>IF(N380="základní",J380,0)</f>
        <v>0</v>
      </c>
      <c r="BF380" s="215">
        <f>IF(N380="snížená",J380,0)</f>
        <v>0</v>
      </c>
      <c r="BG380" s="215">
        <f>IF(N380="zákl. přenesená",J380,0)</f>
        <v>0</v>
      </c>
      <c r="BH380" s="215">
        <f>IF(N380="sníž. přenesená",J380,0)</f>
        <v>0</v>
      </c>
      <c r="BI380" s="215">
        <f>IF(N380="nulová",J380,0)</f>
        <v>0</v>
      </c>
      <c r="BJ380" s="25" t="s">
        <v>79</v>
      </c>
      <c r="BK380" s="215">
        <f>ROUND(I380*H380,2)</f>
        <v>0</v>
      </c>
      <c r="BL380" s="25" t="s">
        <v>285</v>
      </c>
      <c r="BM380" s="25" t="s">
        <v>431</v>
      </c>
    </row>
    <row r="381" spans="2:65" s="14" customFormat="1" ht="13.5">
      <c r="B381" s="241"/>
      <c r="C381" s="242"/>
      <c r="D381" s="218" t="s">
        <v>145</v>
      </c>
      <c r="E381" s="243" t="s">
        <v>23</v>
      </c>
      <c r="F381" s="244" t="s">
        <v>432</v>
      </c>
      <c r="G381" s="242"/>
      <c r="H381" s="243" t="s">
        <v>23</v>
      </c>
      <c r="I381" s="245"/>
      <c r="J381" s="242"/>
      <c r="K381" s="242"/>
      <c r="L381" s="246"/>
      <c r="M381" s="247"/>
      <c r="N381" s="248"/>
      <c r="O381" s="248"/>
      <c r="P381" s="248"/>
      <c r="Q381" s="248"/>
      <c r="R381" s="248"/>
      <c r="S381" s="248"/>
      <c r="T381" s="249"/>
      <c r="AT381" s="250" t="s">
        <v>145</v>
      </c>
      <c r="AU381" s="250" t="s">
        <v>81</v>
      </c>
      <c r="AV381" s="14" t="s">
        <v>79</v>
      </c>
      <c r="AW381" s="14" t="s">
        <v>36</v>
      </c>
      <c r="AX381" s="14" t="s">
        <v>73</v>
      </c>
      <c r="AY381" s="250" t="s">
        <v>135</v>
      </c>
    </row>
    <row r="382" spans="2:65" s="12" customFormat="1" ht="13.5">
      <c r="B382" s="216"/>
      <c r="C382" s="217"/>
      <c r="D382" s="218" t="s">
        <v>145</v>
      </c>
      <c r="E382" s="219" t="s">
        <v>23</v>
      </c>
      <c r="F382" s="220" t="s">
        <v>433</v>
      </c>
      <c r="G382" s="217"/>
      <c r="H382" s="221">
        <v>12.46</v>
      </c>
      <c r="I382" s="222"/>
      <c r="J382" s="217"/>
      <c r="K382" s="217"/>
      <c r="L382" s="223"/>
      <c r="M382" s="224"/>
      <c r="N382" s="225"/>
      <c r="O382" s="225"/>
      <c r="P382" s="225"/>
      <c r="Q382" s="225"/>
      <c r="R382" s="225"/>
      <c r="S382" s="225"/>
      <c r="T382" s="226"/>
      <c r="AT382" s="227" t="s">
        <v>145</v>
      </c>
      <c r="AU382" s="227" t="s">
        <v>81</v>
      </c>
      <c r="AV382" s="12" t="s">
        <v>81</v>
      </c>
      <c r="AW382" s="12" t="s">
        <v>36</v>
      </c>
      <c r="AX382" s="12" t="s">
        <v>73</v>
      </c>
      <c r="AY382" s="227" t="s">
        <v>135</v>
      </c>
    </row>
    <row r="383" spans="2:65" s="12" customFormat="1" ht="13.5">
      <c r="B383" s="216"/>
      <c r="C383" s="217"/>
      <c r="D383" s="218" t="s">
        <v>145</v>
      </c>
      <c r="E383" s="219" t="s">
        <v>23</v>
      </c>
      <c r="F383" s="220" t="s">
        <v>434</v>
      </c>
      <c r="G383" s="217"/>
      <c r="H383" s="221">
        <v>7.12</v>
      </c>
      <c r="I383" s="222"/>
      <c r="J383" s="217"/>
      <c r="K383" s="217"/>
      <c r="L383" s="223"/>
      <c r="M383" s="224"/>
      <c r="N383" s="225"/>
      <c r="O383" s="225"/>
      <c r="P383" s="225"/>
      <c r="Q383" s="225"/>
      <c r="R383" s="225"/>
      <c r="S383" s="225"/>
      <c r="T383" s="226"/>
      <c r="AT383" s="227" t="s">
        <v>145</v>
      </c>
      <c r="AU383" s="227" t="s">
        <v>81</v>
      </c>
      <c r="AV383" s="12" t="s">
        <v>81</v>
      </c>
      <c r="AW383" s="12" t="s">
        <v>36</v>
      </c>
      <c r="AX383" s="12" t="s">
        <v>73</v>
      </c>
      <c r="AY383" s="227" t="s">
        <v>135</v>
      </c>
    </row>
    <row r="384" spans="2:65" s="13" customFormat="1" ht="13.5">
      <c r="B384" s="230"/>
      <c r="C384" s="231"/>
      <c r="D384" s="218" t="s">
        <v>145</v>
      </c>
      <c r="E384" s="232" t="s">
        <v>23</v>
      </c>
      <c r="F384" s="233" t="s">
        <v>159</v>
      </c>
      <c r="G384" s="231"/>
      <c r="H384" s="234">
        <v>19.579999999999998</v>
      </c>
      <c r="I384" s="235"/>
      <c r="J384" s="231"/>
      <c r="K384" s="231"/>
      <c r="L384" s="236"/>
      <c r="M384" s="237"/>
      <c r="N384" s="238"/>
      <c r="O384" s="238"/>
      <c r="P384" s="238"/>
      <c r="Q384" s="238"/>
      <c r="R384" s="238"/>
      <c r="S384" s="238"/>
      <c r="T384" s="239"/>
      <c r="AT384" s="240" t="s">
        <v>145</v>
      </c>
      <c r="AU384" s="240" t="s">
        <v>81</v>
      </c>
      <c r="AV384" s="13" t="s">
        <v>153</v>
      </c>
      <c r="AW384" s="13" t="s">
        <v>36</v>
      </c>
      <c r="AX384" s="13" t="s">
        <v>73</v>
      </c>
      <c r="AY384" s="240" t="s">
        <v>135</v>
      </c>
    </row>
    <row r="385" spans="2:65" s="12" customFormat="1" ht="13.5">
      <c r="B385" s="216"/>
      <c r="C385" s="217"/>
      <c r="D385" s="218" t="s">
        <v>145</v>
      </c>
      <c r="E385" s="219" t="s">
        <v>23</v>
      </c>
      <c r="F385" s="220" t="s">
        <v>435</v>
      </c>
      <c r="G385" s="217"/>
      <c r="H385" s="221">
        <v>78.3</v>
      </c>
      <c r="I385" s="222"/>
      <c r="J385" s="217"/>
      <c r="K385" s="217"/>
      <c r="L385" s="223"/>
      <c r="M385" s="224"/>
      <c r="N385" s="225"/>
      <c r="O385" s="225"/>
      <c r="P385" s="225"/>
      <c r="Q385" s="225"/>
      <c r="R385" s="225"/>
      <c r="S385" s="225"/>
      <c r="T385" s="226"/>
      <c r="AT385" s="227" t="s">
        <v>145</v>
      </c>
      <c r="AU385" s="227" t="s">
        <v>81</v>
      </c>
      <c r="AV385" s="12" t="s">
        <v>81</v>
      </c>
      <c r="AW385" s="12" t="s">
        <v>36</v>
      </c>
      <c r="AX385" s="12" t="s">
        <v>73</v>
      </c>
      <c r="AY385" s="227" t="s">
        <v>135</v>
      </c>
    </row>
    <row r="386" spans="2:65" s="12" customFormat="1" ht="13.5">
      <c r="B386" s="216"/>
      <c r="C386" s="217"/>
      <c r="D386" s="218" t="s">
        <v>145</v>
      </c>
      <c r="E386" s="219" t="s">
        <v>23</v>
      </c>
      <c r="F386" s="220" t="s">
        <v>436</v>
      </c>
      <c r="G386" s="217"/>
      <c r="H386" s="221">
        <v>1.35</v>
      </c>
      <c r="I386" s="222"/>
      <c r="J386" s="217"/>
      <c r="K386" s="217"/>
      <c r="L386" s="223"/>
      <c r="M386" s="224"/>
      <c r="N386" s="225"/>
      <c r="O386" s="225"/>
      <c r="P386" s="225"/>
      <c r="Q386" s="225"/>
      <c r="R386" s="225"/>
      <c r="S386" s="225"/>
      <c r="T386" s="226"/>
      <c r="AT386" s="227" t="s">
        <v>145</v>
      </c>
      <c r="AU386" s="227" t="s">
        <v>81</v>
      </c>
      <c r="AV386" s="12" t="s">
        <v>81</v>
      </c>
      <c r="AW386" s="12" t="s">
        <v>36</v>
      </c>
      <c r="AX386" s="12" t="s">
        <v>73</v>
      </c>
      <c r="AY386" s="227" t="s">
        <v>135</v>
      </c>
    </row>
    <row r="387" spans="2:65" s="12" customFormat="1" ht="13.5">
      <c r="B387" s="216"/>
      <c r="C387" s="217"/>
      <c r="D387" s="218" t="s">
        <v>145</v>
      </c>
      <c r="E387" s="219" t="s">
        <v>23</v>
      </c>
      <c r="F387" s="220" t="s">
        <v>437</v>
      </c>
      <c r="G387" s="217"/>
      <c r="H387" s="221">
        <v>3.48</v>
      </c>
      <c r="I387" s="222"/>
      <c r="J387" s="217"/>
      <c r="K387" s="217"/>
      <c r="L387" s="223"/>
      <c r="M387" s="224"/>
      <c r="N387" s="225"/>
      <c r="O387" s="225"/>
      <c r="P387" s="225"/>
      <c r="Q387" s="225"/>
      <c r="R387" s="225"/>
      <c r="S387" s="225"/>
      <c r="T387" s="226"/>
      <c r="AT387" s="227" t="s">
        <v>145</v>
      </c>
      <c r="AU387" s="227" t="s">
        <v>81</v>
      </c>
      <c r="AV387" s="12" t="s">
        <v>81</v>
      </c>
      <c r="AW387" s="12" t="s">
        <v>36</v>
      </c>
      <c r="AX387" s="12" t="s">
        <v>73</v>
      </c>
      <c r="AY387" s="227" t="s">
        <v>135</v>
      </c>
    </row>
    <row r="388" spans="2:65" s="12" customFormat="1" ht="13.5">
      <c r="B388" s="216"/>
      <c r="C388" s="217"/>
      <c r="D388" s="218" t="s">
        <v>145</v>
      </c>
      <c r="E388" s="219" t="s">
        <v>23</v>
      </c>
      <c r="F388" s="220" t="s">
        <v>438</v>
      </c>
      <c r="G388" s="217"/>
      <c r="H388" s="221">
        <v>7.2</v>
      </c>
      <c r="I388" s="222"/>
      <c r="J388" s="217"/>
      <c r="K388" s="217"/>
      <c r="L388" s="223"/>
      <c r="M388" s="224"/>
      <c r="N388" s="225"/>
      <c r="O388" s="225"/>
      <c r="P388" s="225"/>
      <c r="Q388" s="225"/>
      <c r="R388" s="225"/>
      <c r="S388" s="225"/>
      <c r="T388" s="226"/>
      <c r="AT388" s="227" t="s">
        <v>145</v>
      </c>
      <c r="AU388" s="227" t="s">
        <v>81</v>
      </c>
      <c r="AV388" s="12" t="s">
        <v>81</v>
      </c>
      <c r="AW388" s="12" t="s">
        <v>36</v>
      </c>
      <c r="AX388" s="12" t="s">
        <v>73</v>
      </c>
      <c r="AY388" s="227" t="s">
        <v>135</v>
      </c>
    </row>
    <row r="389" spans="2:65" s="12" customFormat="1" ht="13.5">
      <c r="B389" s="216"/>
      <c r="C389" s="217"/>
      <c r="D389" s="218" t="s">
        <v>145</v>
      </c>
      <c r="E389" s="219" t="s">
        <v>23</v>
      </c>
      <c r="F389" s="220" t="s">
        <v>439</v>
      </c>
      <c r="G389" s="217"/>
      <c r="H389" s="221">
        <v>3.5</v>
      </c>
      <c r="I389" s="222"/>
      <c r="J389" s="217"/>
      <c r="K389" s="217"/>
      <c r="L389" s="223"/>
      <c r="M389" s="224"/>
      <c r="N389" s="225"/>
      <c r="O389" s="225"/>
      <c r="P389" s="225"/>
      <c r="Q389" s="225"/>
      <c r="R389" s="225"/>
      <c r="S389" s="225"/>
      <c r="T389" s="226"/>
      <c r="AT389" s="227" t="s">
        <v>145</v>
      </c>
      <c r="AU389" s="227" t="s">
        <v>81</v>
      </c>
      <c r="AV389" s="12" t="s">
        <v>81</v>
      </c>
      <c r="AW389" s="12" t="s">
        <v>36</v>
      </c>
      <c r="AX389" s="12" t="s">
        <v>73</v>
      </c>
      <c r="AY389" s="227" t="s">
        <v>135</v>
      </c>
    </row>
    <row r="390" spans="2:65" s="12" customFormat="1" ht="13.5">
      <c r="B390" s="216"/>
      <c r="C390" s="217"/>
      <c r="D390" s="218" t="s">
        <v>145</v>
      </c>
      <c r="E390" s="219" t="s">
        <v>23</v>
      </c>
      <c r="F390" s="220" t="s">
        <v>440</v>
      </c>
      <c r="G390" s="217"/>
      <c r="H390" s="221">
        <v>1.4</v>
      </c>
      <c r="I390" s="222"/>
      <c r="J390" s="217"/>
      <c r="K390" s="217"/>
      <c r="L390" s="223"/>
      <c r="M390" s="224"/>
      <c r="N390" s="225"/>
      <c r="O390" s="225"/>
      <c r="P390" s="225"/>
      <c r="Q390" s="225"/>
      <c r="R390" s="225"/>
      <c r="S390" s="225"/>
      <c r="T390" s="226"/>
      <c r="AT390" s="227" t="s">
        <v>145</v>
      </c>
      <c r="AU390" s="227" t="s">
        <v>81</v>
      </c>
      <c r="AV390" s="12" t="s">
        <v>81</v>
      </c>
      <c r="AW390" s="12" t="s">
        <v>36</v>
      </c>
      <c r="AX390" s="12" t="s">
        <v>73</v>
      </c>
      <c r="AY390" s="227" t="s">
        <v>135</v>
      </c>
    </row>
    <row r="391" spans="2:65" s="12" customFormat="1" ht="13.5">
      <c r="B391" s="216"/>
      <c r="C391" s="217"/>
      <c r="D391" s="218" t="s">
        <v>145</v>
      </c>
      <c r="E391" s="219" t="s">
        <v>23</v>
      </c>
      <c r="F391" s="220" t="s">
        <v>441</v>
      </c>
      <c r="G391" s="217"/>
      <c r="H391" s="221">
        <v>1.4</v>
      </c>
      <c r="I391" s="222"/>
      <c r="J391" s="217"/>
      <c r="K391" s="217"/>
      <c r="L391" s="223"/>
      <c r="M391" s="224"/>
      <c r="N391" s="225"/>
      <c r="O391" s="225"/>
      <c r="P391" s="225"/>
      <c r="Q391" s="225"/>
      <c r="R391" s="225"/>
      <c r="S391" s="225"/>
      <c r="T391" s="226"/>
      <c r="AT391" s="227" t="s">
        <v>145</v>
      </c>
      <c r="AU391" s="227" t="s">
        <v>81</v>
      </c>
      <c r="AV391" s="12" t="s">
        <v>81</v>
      </c>
      <c r="AW391" s="12" t="s">
        <v>36</v>
      </c>
      <c r="AX391" s="12" t="s">
        <v>73</v>
      </c>
      <c r="AY391" s="227" t="s">
        <v>135</v>
      </c>
    </row>
    <row r="392" spans="2:65" s="13" customFormat="1" ht="13.5">
      <c r="B392" s="230"/>
      <c r="C392" s="231"/>
      <c r="D392" s="218" t="s">
        <v>145</v>
      </c>
      <c r="E392" s="232" t="s">
        <v>23</v>
      </c>
      <c r="F392" s="233" t="s">
        <v>159</v>
      </c>
      <c r="G392" s="231"/>
      <c r="H392" s="234">
        <v>96.63</v>
      </c>
      <c r="I392" s="235"/>
      <c r="J392" s="231"/>
      <c r="K392" s="231"/>
      <c r="L392" s="236"/>
      <c r="M392" s="237"/>
      <c r="N392" s="238"/>
      <c r="O392" s="238"/>
      <c r="P392" s="238"/>
      <c r="Q392" s="238"/>
      <c r="R392" s="238"/>
      <c r="S392" s="238"/>
      <c r="T392" s="239"/>
      <c r="AT392" s="240" t="s">
        <v>145</v>
      </c>
      <c r="AU392" s="240" t="s">
        <v>81</v>
      </c>
      <c r="AV392" s="13" t="s">
        <v>153</v>
      </c>
      <c r="AW392" s="13" t="s">
        <v>36</v>
      </c>
      <c r="AX392" s="13" t="s">
        <v>73</v>
      </c>
      <c r="AY392" s="240" t="s">
        <v>135</v>
      </c>
    </row>
    <row r="393" spans="2:65" s="15" customFormat="1" ht="13.5">
      <c r="B393" s="251"/>
      <c r="C393" s="252"/>
      <c r="D393" s="218" t="s">
        <v>145</v>
      </c>
      <c r="E393" s="253" t="s">
        <v>23</v>
      </c>
      <c r="F393" s="254" t="s">
        <v>195</v>
      </c>
      <c r="G393" s="252"/>
      <c r="H393" s="255">
        <v>116.21</v>
      </c>
      <c r="I393" s="256"/>
      <c r="J393" s="252"/>
      <c r="K393" s="252"/>
      <c r="L393" s="257"/>
      <c r="M393" s="258"/>
      <c r="N393" s="259"/>
      <c r="O393" s="259"/>
      <c r="P393" s="259"/>
      <c r="Q393" s="259"/>
      <c r="R393" s="259"/>
      <c r="S393" s="259"/>
      <c r="T393" s="260"/>
      <c r="AT393" s="261" t="s">
        <v>145</v>
      </c>
      <c r="AU393" s="261" t="s">
        <v>81</v>
      </c>
      <c r="AV393" s="15" t="s">
        <v>143</v>
      </c>
      <c r="AW393" s="15" t="s">
        <v>36</v>
      </c>
      <c r="AX393" s="15" t="s">
        <v>79</v>
      </c>
      <c r="AY393" s="261" t="s">
        <v>135</v>
      </c>
    </row>
    <row r="394" spans="2:65" s="1" customFormat="1" ht="38.25" customHeight="1">
      <c r="B394" s="42"/>
      <c r="C394" s="204" t="s">
        <v>442</v>
      </c>
      <c r="D394" s="204" t="s">
        <v>138</v>
      </c>
      <c r="E394" s="205" t="s">
        <v>443</v>
      </c>
      <c r="F394" s="206" t="s">
        <v>444</v>
      </c>
      <c r="G394" s="207" t="s">
        <v>365</v>
      </c>
      <c r="H394" s="208">
        <v>8.5000000000000006E-2</v>
      </c>
      <c r="I394" s="209"/>
      <c r="J394" s="210">
        <f>ROUND(I394*H394,2)</f>
        <v>0</v>
      </c>
      <c r="K394" s="206" t="s">
        <v>142</v>
      </c>
      <c r="L394" s="62"/>
      <c r="M394" s="211" t="s">
        <v>23</v>
      </c>
      <c r="N394" s="212" t="s">
        <v>44</v>
      </c>
      <c r="O394" s="43"/>
      <c r="P394" s="213">
        <f>O394*H394</f>
        <v>0</v>
      </c>
      <c r="Q394" s="213">
        <v>0</v>
      </c>
      <c r="R394" s="213">
        <f>Q394*H394</f>
        <v>0</v>
      </c>
      <c r="S394" s="213">
        <v>0</v>
      </c>
      <c r="T394" s="214">
        <f>S394*H394</f>
        <v>0</v>
      </c>
      <c r="AR394" s="25" t="s">
        <v>285</v>
      </c>
      <c r="AT394" s="25" t="s">
        <v>138</v>
      </c>
      <c r="AU394" s="25" t="s">
        <v>81</v>
      </c>
      <c r="AY394" s="25" t="s">
        <v>135</v>
      </c>
      <c r="BE394" s="215">
        <f>IF(N394="základní",J394,0)</f>
        <v>0</v>
      </c>
      <c r="BF394" s="215">
        <f>IF(N394="snížená",J394,0)</f>
        <v>0</v>
      </c>
      <c r="BG394" s="215">
        <f>IF(N394="zákl. přenesená",J394,0)</f>
        <v>0</v>
      </c>
      <c r="BH394" s="215">
        <f>IF(N394="sníž. přenesená",J394,0)</f>
        <v>0</v>
      </c>
      <c r="BI394" s="215">
        <f>IF(N394="nulová",J394,0)</f>
        <v>0</v>
      </c>
      <c r="BJ394" s="25" t="s">
        <v>79</v>
      </c>
      <c r="BK394" s="215">
        <f>ROUND(I394*H394,2)</f>
        <v>0</v>
      </c>
      <c r="BL394" s="25" t="s">
        <v>285</v>
      </c>
      <c r="BM394" s="25" t="s">
        <v>445</v>
      </c>
    </row>
    <row r="395" spans="2:65" s="1" customFormat="1" ht="121.5">
      <c r="B395" s="42"/>
      <c r="C395" s="64"/>
      <c r="D395" s="218" t="s">
        <v>150</v>
      </c>
      <c r="E395" s="64"/>
      <c r="F395" s="228" t="s">
        <v>446</v>
      </c>
      <c r="G395" s="64"/>
      <c r="H395" s="64"/>
      <c r="I395" s="173"/>
      <c r="J395" s="64"/>
      <c r="K395" s="64"/>
      <c r="L395" s="62"/>
      <c r="M395" s="229"/>
      <c r="N395" s="43"/>
      <c r="O395" s="43"/>
      <c r="P395" s="43"/>
      <c r="Q395" s="43"/>
      <c r="R395" s="43"/>
      <c r="S395" s="43"/>
      <c r="T395" s="79"/>
      <c r="AT395" s="25" t="s">
        <v>150</v>
      </c>
      <c r="AU395" s="25" t="s">
        <v>81</v>
      </c>
    </row>
    <row r="396" spans="2:65" s="1" customFormat="1" ht="38.25" customHeight="1">
      <c r="B396" s="42"/>
      <c r="C396" s="204" t="s">
        <v>447</v>
      </c>
      <c r="D396" s="204" t="s">
        <v>138</v>
      </c>
      <c r="E396" s="205" t="s">
        <v>448</v>
      </c>
      <c r="F396" s="206" t="s">
        <v>449</v>
      </c>
      <c r="G396" s="207" t="s">
        <v>365</v>
      </c>
      <c r="H396" s="208">
        <v>8.5000000000000006E-2</v>
      </c>
      <c r="I396" s="209"/>
      <c r="J396" s="210">
        <f>ROUND(I396*H396,2)</f>
        <v>0</v>
      </c>
      <c r="K396" s="206" t="s">
        <v>142</v>
      </c>
      <c r="L396" s="62"/>
      <c r="M396" s="211" t="s">
        <v>23</v>
      </c>
      <c r="N396" s="212" t="s">
        <v>44</v>
      </c>
      <c r="O396" s="43"/>
      <c r="P396" s="213">
        <f>O396*H396</f>
        <v>0</v>
      </c>
      <c r="Q396" s="213">
        <v>0</v>
      </c>
      <c r="R396" s="213">
        <f>Q396*H396</f>
        <v>0</v>
      </c>
      <c r="S396" s="213">
        <v>0</v>
      </c>
      <c r="T396" s="214">
        <f>S396*H396</f>
        <v>0</v>
      </c>
      <c r="AR396" s="25" t="s">
        <v>285</v>
      </c>
      <c r="AT396" s="25" t="s">
        <v>138</v>
      </c>
      <c r="AU396" s="25" t="s">
        <v>81</v>
      </c>
      <c r="AY396" s="25" t="s">
        <v>135</v>
      </c>
      <c r="BE396" s="215">
        <f>IF(N396="základní",J396,0)</f>
        <v>0</v>
      </c>
      <c r="BF396" s="215">
        <f>IF(N396="snížená",J396,0)</f>
        <v>0</v>
      </c>
      <c r="BG396" s="215">
        <f>IF(N396="zákl. přenesená",J396,0)</f>
        <v>0</v>
      </c>
      <c r="BH396" s="215">
        <f>IF(N396="sníž. přenesená",J396,0)</f>
        <v>0</v>
      </c>
      <c r="BI396" s="215">
        <f>IF(N396="nulová",J396,0)</f>
        <v>0</v>
      </c>
      <c r="BJ396" s="25" t="s">
        <v>79</v>
      </c>
      <c r="BK396" s="215">
        <f>ROUND(I396*H396,2)</f>
        <v>0</v>
      </c>
      <c r="BL396" s="25" t="s">
        <v>285</v>
      </c>
      <c r="BM396" s="25" t="s">
        <v>450</v>
      </c>
    </row>
    <row r="397" spans="2:65" s="1" customFormat="1" ht="121.5">
      <c r="B397" s="42"/>
      <c r="C397" s="64"/>
      <c r="D397" s="218" t="s">
        <v>150</v>
      </c>
      <c r="E397" s="64"/>
      <c r="F397" s="228" t="s">
        <v>446</v>
      </c>
      <c r="G397" s="64"/>
      <c r="H397" s="64"/>
      <c r="I397" s="173"/>
      <c r="J397" s="64"/>
      <c r="K397" s="64"/>
      <c r="L397" s="62"/>
      <c r="M397" s="229"/>
      <c r="N397" s="43"/>
      <c r="O397" s="43"/>
      <c r="P397" s="43"/>
      <c r="Q397" s="43"/>
      <c r="R397" s="43"/>
      <c r="S397" s="43"/>
      <c r="T397" s="79"/>
      <c r="AT397" s="25" t="s">
        <v>150</v>
      </c>
      <c r="AU397" s="25" t="s">
        <v>81</v>
      </c>
    </row>
    <row r="398" spans="2:65" s="11" customFormat="1" ht="29.85" customHeight="1">
      <c r="B398" s="188"/>
      <c r="C398" s="189"/>
      <c r="D398" s="190" t="s">
        <v>72</v>
      </c>
      <c r="E398" s="202" t="s">
        <v>451</v>
      </c>
      <c r="F398" s="202" t="s">
        <v>452</v>
      </c>
      <c r="G398" s="189"/>
      <c r="H398" s="189"/>
      <c r="I398" s="192"/>
      <c r="J398" s="203">
        <f>BK398</f>
        <v>0</v>
      </c>
      <c r="K398" s="189"/>
      <c r="L398" s="194"/>
      <c r="M398" s="195"/>
      <c r="N398" s="196"/>
      <c r="O398" s="196"/>
      <c r="P398" s="197">
        <f>SUM(P399:P477)</f>
        <v>0</v>
      </c>
      <c r="Q398" s="196"/>
      <c r="R398" s="197">
        <f>SUM(R399:R477)</f>
        <v>1.0389999999999999</v>
      </c>
      <c r="S398" s="196"/>
      <c r="T398" s="198">
        <f>SUM(T399:T477)</f>
        <v>0.82300000000000006</v>
      </c>
      <c r="AR398" s="199" t="s">
        <v>81</v>
      </c>
      <c r="AT398" s="200" t="s">
        <v>72</v>
      </c>
      <c r="AU398" s="200" t="s">
        <v>79</v>
      </c>
      <c r="AY398" s="199" t="s">
        <v>135</v>
      </c>
      <c r="BK398" s="201">
        <f>SUM(BK399:BK477)</f>
        <v>0</v>
      </c>
    </row>
    <row r="399" spans="2:65" s="1" customFormat="1" ht="25.5" customHeight="1">
      <c r="B399" s="42"/>
      <c r="C399" s="204" t="s">
        <v>453</v>
      </c>
      <c r="D399" s="204" t="s">
        <v>138</v>
      </c>
      <c r="E399" s="205" t="s">
        <v>454</v>
      </c>
      <c r="F399" s="206" t="s">
        <v>455</v>
      </c>
      <c r="G399" s="207" t="s">
        <v>456</v>
      </c>
      <c r="H399" s="208">
        <v>11</v>
      </c>
      <c r="I399" s="209"/>
      <c r="J399" s="210">
        <f>ROUND(I399*H399,2)</f>
        <v>0</v>
      </c>
      <c r="K399" s="206" t="s">
        <v>142</v>
      </c>
      <c r="L399" s="62"/>
      <c r="M399" s="211" t="s">
        <v>23</v>
      </c>
      <c r="N399" s="212" t="s">
        <v>44</v>
      </c>
      <c r="O399" s="43"/>
      <c r="P399" s="213">
        <f>O399*H399</f>
        <v>0</v>
      </c>
      <c r="Q399" s="213">
        <v>0</v>
      </c>
      <c r="R399" s="213">
        <f>Q399*H399</f>
        <v>0</v>
      </c>
      <c r="S399" s="213">
        <v>5.0000000000000001E-3</v>
      </c>
      <c r="T399" s="214">
        <f>S399*H399</f>
        <v>5.5E-2</v>
      </c>
      <c r="AR399" s="25" t="s">
        <v>285</v>
      </c>
      <c r="AT399" s="25" t="s">
        <v>138</v>
      </c>
      <c r="AU399" s="25" t="s">
        <v>81</v>
      </c>
      <c r="AY399" s="25" t="s">
        <v>135</v>
      </c>
      <c r="BE399" s="215">
        <f>IF(N399="základní",J399,0)</f>
        <v>0</v>
      </c>
      <c r="BF399" s="215">
        <f>IF(N399="snížená",J399,0)</f>
        <v>0</v>
      </c>
      <c r="BG399" s="215">
        <f>IF(N399="zákl. přenesená",J399,0)</f>
        <v>0</v>
      </c>
      <c r="BH399" s="215">
        <f>IF(N399="sníž. přenesená",J399,0)</f>
        <v>0</v>
      </c>
      <c r="BI399" s="215">
        <f>IF(N399="nulová",J399,0)</f>
        <v>0</v>
      </c>
      <c r="BJ399" s="25" t="s">
        <v>79</v>
      </c>
      <c r="BK399" s="215">
        <f>ROUND(I399*H399,2)</f>
        <v>0</v>
      </c>
      <c r="BL399" s="25" t="s">
        <v>285</v>
      </c>
      <c r="BM399" s="25" t="s">
        <v>457</v>
      </c>
    </row>
    <row r="400" spans="2:65" s="12" customFormat="1" ht="13.5">
      <c r="B400" s="216"/>
      <c r="C400" s="217"/>
      <c r="D400" s="218" t="s">
        <v>145</v>
      </c>
      <c r="E400" s="219" t="s">
        <v>23</v>
      </c>
      <c r="F400" s="220" t="s">
        <v>458</v>
      </c>
      <c r="G400" s="217"/>
      <c r="H400" s="221">
        <v>11</v>
      </c>
      <c r="I400" s="222"/>
      <c r="J400" s="217"/>
      <c r="K400" s="217"/>
      <c r="L400" s="223"/>
      <c r="M400" s="224"/>
      <c r="N400" s="225"/>
      <c r="O400" s="225"/>
      <c r="P400" s="225"/>
      <c r="Q400" s="225"/>
      <c r="R400" s="225"/>
      <c r="S400" s="225"/>
      <c r="T400" s="226"/>
      <c r="AT400" s="227" t="s">
        <v>145</v>
      </c>
      <c r="AU400" s="227" t="s">
        <v>81</v>
      </c>
      <c r="AV400" s="12" t="s">
        <v>81</v>
      </c>
      <c r="AW400" s="12" t="s">
        <v>36</v>
      </c>
      <c r="AX400" s="12" t="s">
        <v>79</v>
      </c>
      <c r="AY400" s="227" t="s">
        <v>135</v>
      </c>
    </row>
    <row r="401" spans="2:65" s="1" customFormat="1" ht="25.5" customHeight="1">
      <c r="B401" s="42"/>
      <c r="C401" s="204" t="s">
        <v>459</v>
      </c>
      <c r="D401" s="204" t="s">
        <v>138</v>
      </c>
      <c r="E401" s="205" t="s">
        <v>460</v>
      </c>
      <c r="F401" s="206" t="s">
        <v>461</v>
      </c>
      <c r="G401" s="207" t="s">
        <v>456</v>
      </c>
      <c r="H401" s="208">
        <v>128</v>
      </c>
      <c r="I401" s="209"/>
      <c r="J401" s="210">
        <f>ROUND(I401*H401,2)</f>
        <v>0</v>
      </c>
      <c r="K401" s="206" t="s">
        <v>142</v>
      </c>
      <c r="L401" s="62"/>
      <c r="M401" s="211" t="s">
        <v>23</v>
      </c>
      <c r="N401" s="212" t="s">
        <v>44</v>
      </c>
      <c r="O401" s="43"/>
      <c r="P401" s="213">
        <f>O401*H401</f>
        <v>0</v>
      </c>
      <c r="Q401" s="213">
        <v>0</v>
      </c>
      <c r="R401" s="213">
        <f>Q401*H401</f>
        <v>0</v>
      </c>
      <c r="S401" s="213">
        <v>6.0000000000000001E-3</v>
      </c>
      <c r="T401" s="214">
        <f>S401*H401</f>
        <v>0.76800000000000002</v>
      </c>
      <c r="AR401" s="25" t="s">
        <v>285</v>
      </c>
      <c r="AT401" s="25" t="s">
        <v>138</v>
      </c>
      <c r="AU401" s="25" t="s">
        <v>81</v>
      </c>
      <c r="AY401" s="25" t="s">
        <v>135</v>
      </c>
      <c r="BE401" s="215">
        <f>IF(N401="základní",J401,0)</f>
        <v>0</v>
      </c>
      <c r="BF401" s="215">
        <f>IF(N401="snížená",J401,0)</f>
        <v>0</v>
      </c>
      <c r="BG401" s="215">
        <f>IF(N401="zákl. přenesená",J401,0)</f>
        <v>0</v>
      </c>
      <c r="BH401" s="215">
        <f>IF(N401="sníž. přenesená",J401,0)</f>
        <v>0</v>
      </c>
      <c r="BI401" s="215">
        <f>IF(N401="nulová",J401,0)</f>
        <v>0</v>
      </c>
      <c r="BJ401" s="25" t="s">
        <v>79</v>
      </c>
      <c r="BK401" s="215">
        <f>ROUND(I401*H401,2)</f>
        <v>0</v>
      </c>
      <c r="BL401" s="25" t="s">
        <v>285</v>
      </c>
      <c r="BM401" s="25" t="s">
        <v>462</v>
      </c>
    </row>
    <row r="402" spans="2:65" s="14" customFormat="1" ht="13.5">
      <c r="B402" s="241"/>
      <c r="C402" s="242"/>
      <c r="D402" s="218" t="s">
        <v>145</v>
      </c>
      <c r="E402" s="243" t="s">
        <v>23</v>
      </c>
      <c r="F402" s="244" t="s">
        <v>463</v>
      </c>
      <c r="G402" s="242"/>
      <c r="H402" s="243" t="s">
        <v>23</v>
      </c>
      <c r="I402" s="245"/>
      <c r="J402" s="242"/>
      <c r="K402" s="242"/>
      <c r="L402" s="246"/>
      <c r="M402" s="247"/>
      <c r="N402" s="248"/>
      <c r="O402" s="248"/>
      <c r="P402" s="248"/>
      <c r="Q402" s="248"/>
      <c r="R402" s="248"/>
      <c r="S402" s="248"/>
      <c r="T402" s="249"/>
      <c r="AT402" s="250" t="s">
        <v>145</v>
      </c>
      <c r="AU402" s="250" t="s">
        <v>81</v>
      </c>
      <c r="AV402" s="14" t="s">
        <v>79</v>
      </c>
      <c r="AW402" s="14" t="s">
        <v>36</v>
      </c>
      <c r="AX402" s="14" t="s">
        <v>73</v>
      </c>
      <c r="AY402" s="250" t="s">
        <v>135</v>
      </c>
    </row>
    <row r="403" spans="2:65" s="12" customFormat="1" ht="13.5">
      <c r="B403" s="216"/>
      <c r="C403" s="217"/>
      <c r="D403" s="218" t="s">
        <v>145</v>
      </c>
      <c r="E403" s="219" t="s">
        <v>23</v>
      </c>
      <c r="F403" s="220" t="s">
        <v>464</v>
      </c>
      <c r="G403" s="217"/>
      <c r="H403" s="221">
        <v>128</v>
      </c>
      <c r="I403" s="222"/>
      <c r="J403" s="217"/>
      <c r="K403" s="217"/>
      <c r="L403" s="223"/>
      <c r="M403" s="224"/>
      <c r="N403" s="225"/>
      <c r="O403" s="225"/>
      <c r="P403" s="225"/>
      <c r="Q403" s="225"/>
      <c r="R403" s="225"/>
      <c r="S403" s="225"/>
      <c r="T403" s="226"/>
      <c r="AT403" s="227" t="s">
        <v>145</v>
      </c>
      <c r="AU403" s="227" t="s">
        <v>81</v>
      </c>
      <c r="AV403" s="12" t="s">
        <v>81</v>
      </c>
      <c r="AW403" s="12" t="s">
        <v>36</v>
      </c>
      <c r="AX403" s="12" t="s">
        <v>79</v>
      </c>
      <c r="AY403" s="227" t="s">
        <v>135</v>
      </c>
    </row>
    <row r="404" spans="2:65" s="1" customFormat="1" ht="25.5" customHeight="1">
      <c r="B404" s="42"/>
      <c r="C404" s="204" t="s">
        <v>465</v>
      </c>
      <c r="D404" s="204" t="s">
        <v>138</v>
      </c>
      <c r="E404" s="205" t="s">
        <v>466</v>
      </c>
      <c r="F404" s="206" t="s">
        <v>467</v>
      </c>
      <c r="G404" s="207" t="s">
        <v>456</v>
      </c>
      <c r="H404" s="208">
        <v>11</v>
      </c>
      <c r="I404" s="209"/>
      <c r="J404" s="210">
        <f>ROUND(I404*H404,2)</f>
        <v>0</v>
      </c>
      <c r="K404" s="206" t="s">
        <v>142</v>
      </c>
      <c r="L404" s="62"/>
      <c r="M404" s="211" t="s">
        <v>23</v>
      </c>
      <c r="N404" s="212" t="s">
        <v>44</v>
      </c>
      <c r="O404" s="43"/>
      <c r="P404" s="213">
        <f>O404*H404</f>
        <v>0</v>
      </c>
      <c r="Q404" s="213">
        <v>0</v>
      </c>
      <c r="R404" s="213">
        <f>Q404*H404</f>
        <v>0</v>
      </c>
      <c r="S404" s="213">
        <v>0</v>
      </c>
      <c r="T404" s="214">
        <f>S404*H404</f>
        <v>0</v>
      </c>
      <c r="AR404" s="25" t="s">
        <v>285</v>
      </c>
      <c r="AT404" s="25" t="s">
        <v>138</v>
      </c>
      <c r="AU404" s="25" t="s">
        <v>81</v>
      </c>
      <c r="AY404" s="25" t="s">
        <v>135</v>
      </c>
      <c r="BE404" s="215">
        <f>IF(N404="základní",J404,0)</f>
        <v>0</v>
      </c>
      <c r="BF404" s="215">
        <f>IF(N404="snížená",J404,0)</f>
        <v>0</v>
      </c>
      <c r="BG404" s="215">
        <f>IF(N404="zákl. přenesená",J404,0)</f>
        <v>0</v>
      </c>
      <c r="BH404" s="215">
        <f>IF(N404="sníž. přenesená",J404,0)</f>
        <v>0</v>
      </c>
      <c r="BI404" s="215">
        <f>IF(N404="nulová",J404,0)</f>
        <v>0</v>
      </c>
      <c r="BJ404" s="25" t="s">
        <v>79</v>
      </c>
      <c r="BK404" s="215">
        <f>ROUND(I404*H404,2)</f>
        <v>0</v>
      </c>
      <c r="BL404" s="25" t="s">
        <v>285</v>
      </c>
      <c r="BM404" s="25" t="s">
        <v>468</v>
      </c>
    </row>
    <row r="405" spans="2:65" s="1" customFormat="1" ht="40.5">
      <c r="B405" s="42"/>
      <c r="C405" s="64"/>
      <c r="D405" s="218" t="s">
        <v>150</v>
      </c>
      <c r="E405" s="64"/>
      <c r="F405" s="228" t="s">
        <v>469</v>
      </c>
      <c r="G405" s="64"/>
      <c r="H405" s="64"/>
      <c r="I405" s="173"/>
      <c r="J405" s="64"/>
      <c r="K405" s="64"/>
      <c r="L405" s="62"/>
      <c r="M405" s="229"/>
      <c r="N405" s="43"/>
      <c r="O405" s="43"/>
      <c r="P405" s="43"/>
      <c r="Q405" s="43"/>
      <c r="R405" s="43"/>
      <c r="S405" s="43"/>
      <c r="T405" s="79"/>
      <c r="AT405" s="25" t="s">
        <v>150</v>
      </c>
      <c r="AU405" s="25" t="s">
        <v>81</v>
      </c>
    </row>
    <row r="406" spans="2:65" s="14" customFormat="1" ht="13.5">
      <c r="B406" s="241"/>
      <c r="C406" s="242"/>
      <c r="D406" s="218" t="s">
        <v>145</v>
      </c>
      <c r="E406" s="243" t="s">
        <v>23</v>
      </c>
      <c r="F406" s="244" t="s">
        <v>432</v>
      </c>
      <c r="G406" s="242"/>
      <c r="H406" s="243" t="s">
        <v>23</v>
      </c>
      <c r="I406" s="245"/>
      <c r="J406" s="242"/>
      <c r="K406" s="242"/>
      <c r="L406" s="246"/>
      <c r="M406" s="247"/>
      <c r="N406" s="248"/>
      <c r="O406" s="248"/>
      <c r="P406" s="248"/>
      <c r="Q406" s="248"/>
      <c r="R406" s="248"/>
      <c r="S406" s="248"/>
      <c r="T406" s="249"/>
      <c r="AT406" s="250" t="s">
        <v>145</v>
      </c>
      <c r="AU406" s="250" t="s">
        <v>81</v>
      </c>
      <c r="AV406" s="14" t="s">
        <v>79</v>
      </c>
      <c r="AW406" s="14" t="s">
        <v>36</v>
      </c>
      <c r="AX406" s="14" t="s">
        <v>73</v>
      </c>
      <c r="AY406" s="250" t="s">
        <v>135</v>
      </c>
    </row>
    <row r="407" spans="2:65" s="12" customFormat="1" ht="13.5">
      <c r="B407" s="216"/>
      <c r="C407" s="217"/>
      <c r="D407" s="218" t="s">
        <v>145</v>
      </c>
      <c r="E407" s="219" t="s">
        <v>23</v>
      </c>
      <c r="F407" s="220" t="s">
        <v>470</v>
      </c>
      <c r="G407" s="217"/>
      <c r="H407" s="221">
        <v>7</v>
      </c>
      <c r="I407" s="222"/>
      <c r="J407" s="217"/>
      <c r="K407" s="217"/>
      <c r="L407" s="223"/>
      <c r="M407" s="224"/>
      <c r="N407" s="225"/>
      <c r="O407" s="225"/>
      <c r="P407" s="225"/>
      <c r="Q407" s="225"/>
      <c r="R407" s="225"/>
      <c r="S407" s="225"/>
      <c r="T407" s="226"/>
      <c r="AT407" s="227" t="s">
        <v>145</v>
      </c>
      <c r="AU407" s="227" t="s">
        <v>81</v>
      </c>
      <c r="AV407" s="12" t="s">
        <v>81</v>
      </c>
      <c r="AW407" s="12" t="s">
        <v>36</v>
      </c>
      <c r="AX407" s="12" t="s">
        <v>73</v>
      </c>
      <c r="AY407" s="227" t="s">
        <v>135</v>
      </c>
    </row>
    <row r="408" spans="2:65" s="12" customFormat="1" ht="13.5">
      <c r="B408" s="216"/>
      <c r="C408" s="217"/>
      <c r="D408" s="218" t="s">
        <v>145</v>
      </c>
      <c r="E408" s="219" t="s">
        <v>23</v>
      </c>
      <c r="F408" s="220" t="s">
        <v>471</v>
      </c>
      <c r="G408" s="217"/>
      <c r="H408" s="221">
        <v>4</v>
      </c>
      <c r="I408" s="222"/>
      <c r="J408" s="217"/>
      <c r="K408" s="217"/>
      <c r="L408" s="223"/>
      <c r="M408" s="224"/>
      <c r="N408" s="225"/>
      <c r="O408" s="225"/>
      <c r="P408" s="225"/>
      <c r="Q408" s="225"/>
      <c r="R408" s="225"/>
      <c r="S408" s="225"/>
      <c r="T408" s="226"/>
      <c r="AT408" s="227" t="s">
        <v>145</v>
      </c>
      <c r="AU408" s="227" t="s">
        <v>81</v>
      </c>
      <c r="AV408" s="12" t="s">
        <v>81</v>
      </c>
      <c r="AW408" s="12" t="s">
        <v>36</v>
      </c>
      <c r="AX408" s="12" t="s">
        <v>73</v>
      </c>
      <c r="AY408" s="227" t="s">
        <v>135</v>
      </c>
    </row>
    <row r="409" spans="2:65" s="13" customFormat="1" ht="13.5">
      <c r="B409" s="230"/>
      <c r="C409" s="231"/>
      <c r="D409" s="218" t="s">
        <v>145</v>
      </c>
      <c r="E409" s="232" t="s">
        <v>23</v>
      </c>
      <c r="F409" s="233" t="s">
        <v>159</v>
      </c>
      <c r="G409" s="231"/>
      <c r="H409" s="234">
        <v>11</v>
      </c>
      <c r="I409" s="235"/>
      <c r="J409" s="231"/>
      <c r="K409" s="231"/>
      <c r="L409" s="236"/>
      <c r="M409" s="237"/>
      <c r="N409" s="238"/>
      <c r="O409" s="238"/>
      <c r="P409" s="238"/>
      <c r="Q409" s="238"/>
      <c r="R409" s="238"/>
      <c r="S409" s="238"/>
      <c r="T409" s="239"/>
      <c r="AT409" s="240" t="s">
        <v>145</v>
      </c>
      <c r="AU409" s="240" t="s">
        <v>81</v>
      </c>
      <c r="AV409" s="13" t="s">
        <v>153</v>
      </c>
      <c r="AW409" s="13" t="s">
        <v>36</v>
      </c>
      <c r="AX409" s="13" t="s">
        <v>79</v>
      </c>
      <c r="AY409" s="240" t="s">
        <v>135</v>
      </c>
    </row>
    <row r="410" spans="2:65" s="1" customFormat="1" ht="16.5" customHeight="1">
      <c r="B410" s="42"/>
      <c r="C410" s="262" t="s">
        <v>472</v>
      </c>
      <c r="D410" s="262" t="s">
        <v>256</v>
      </c>
      <c r="E410" s="263" t="s">
        <v>473</v>
      </c>
      <c r="F410" s="264" t="s">
        <v>474</v>
      </c>
      <c r="G410" s="265" t="s">
        <v>234</v>
      </c>
      <c r="H410" s="266">
        <v>19.579999999999998</v>
      </c>
      <c r="I410" s="267"/>
      <c r="J410" s="268">
        <f>ROUND(I410*H410,2)</f>
        <v>0</v>
      </c>
      <c r="K410" s="264" t="s">
        <v>142</v>
      </c>
      <c r="L410" s="269"/>
      <c r="M410" s="270" t="s">
        <v>23</v>
      </c>
      <c r="N410" s="271" t="s">
        <v>44</v>
      </c>
      <c r="O410" s="43"/>
      <c r="P410" s="213">
        <f>O410*H410</f>
        <v>0</v>
      </c>
      <c r="Q410" s="213">
        <v>5.0000000000000001E-3</v>
      </c>
      <c r="R410" s="213">
        <f>Q410*H410</f>
        <v>9.7899999999999987E-2</v>
      </c>
      <c r="S410" s="213">
        <v>0</v>
      </c>
      <c r="T410" s="214">
        <f>S410*H410</f>
        <v>0</v>
      </c>
      <c r="AR410" s="25" t="s">
        <v>372</v>
      </c>
      <c r="AT410" s="25" t="s">
        <v>256</v>
      </c>
      <c r="AU410" s="25" t="s">
        <v>81</v>
      </c>
      <c r="AY410" s="25" t="s">
        <v>135</v>
      </c>
      <c r="BE410" s="215">
        <f>IF(N410="základní",J410,0)</f>
        <v>0</v>
      </c>
      <c r="BF410" s="215">
        <f>IF(N410="snížená",J410,0)</f>
        <v>0</v>
      </c>
      <c r="BG410" s="215">
        <f>IF(N410="zákl. přenesená",J410,0)</f>
        <v>0</v>
      </c>
      <c r="BH410" s="215">
        <f>IF(N410="sníž. přenesená",J410,0)</f>
        <v>0</v>
      </c>
      <c r="BI410" s="215">
        <f>IF(N410="nulová",J410,0)</f>
        <v>0</v>
      </c>
      <c r="BJ410" s="25" t="s">
        <v>79</v>
      </c>
      <c r="BK410" s="215">
        <f>ROUND(I410*H410,2)</f>
        <v>0</v>
      </c>
      <c r="BL410" s="25" t="s">
        <v>285</v>
      </c>
      <c r="BM410" s="25" t="s">
        <v>475</v>
      </c>
    </row>
    <row r="411" spans="2:65" s="14" customFormat="1" ht="13.5">
      <c r="B411" s="241"/>
      <c r="C411" s="242"/>
      <c r="D411" s="218" t="s">
        <v>145</v>
      </c>
      <c r="E411" s="243" t="s">
        <v>23</v>
      </c>
      <c r="F411" s="244" t="s">
        <v>432</v>
      </c>
      <c r="G411" s="242"/>
      <c r="H411" s="243" t="s">
        <v>23</v>
      </c>
      <c r="I411" s="245"/>
      <c r="J411" s="242"/>
      <c r="K411" s="242"/>
      <c r="L411" s="246"/>
      <c r="M411" s="247"/>
      <c r="N411" s="248"/>
      <c r="O411" s="248"/>
      <c r="P411" s="248"/>
      <c r="Q411" s="248"/>
      <c r="R411" s="248"/>
      <c r="S411" s="248"/>
      <c r="T411" s="249"/>
      <c r="AT411" s="250" t="s">
        <v>145</v>
      </c>
      <c r="AU411" s="250" t="s">
        <v>81</v>
      </c>
      <c r="AV411" s="14" t="s">
        <v>79</v>
      </c>
      <c r="AW411" s="14" t="s">
        <v>36</v>
      </c>
      <c r="AX411" s="14" t="s">
        <v>73</v>
      </c>
      <c r="AY411" s="250" t="s">
        <v>135</v>
      </c>
    </row>
    <row r="412" spans="2:65" s="12" customFormat="1" ht="13.5">
      <c r="B412" s="216"/>
      <c r="C412" s="217"/>
      <c r="D412" s="218" t="s">
        <v>145</v>
      </c>
      <c r="E412" s="219" t="s">
        <v>23</v>
      </c>
      <c r="F412" s="220" t="s">
        <v>433</v>
      </c>
      <c r="G412" s="217"/>
      <c r="H412" s="221">
        <v>12.46</v>
      </c>
      <c r="I412" s="222"/>
      <c r="J412" s="217"/>
      <c r="K412" s="217"/>
      <c r="L412" s="223"/>
      <c r="M412" s="224"/>
      <c r="N412" s="225"/>
      <c r="O412" s="225"/>
      <c r="P412" s="225"/>
      <c r="Q412" s="225"/>
      <c r="R412" s="225"/>
      <c r="S412" s="225"/>
      <c r="T412" s="226"/>
      <c r="AT412" s="227" t="s">
        <v>145</v>
      </c>
      <c r="AU412" s="227" t="s">
        <v>81</v>
      </c>
      <c r="AV412" s="12" t="s">
        <v>81</v>
      </c>
      <c r="AW412" s="12" t="s">
        <v>36</v>
      </c>
      <c r="AX412" s="12" t="s">
        <v>73</v>
      </c>
      <c r="AY412" s="227" t="s">
        <v>135</v>
      </c>
    </row>
    <row r="413" spans="2:65" s="12" customFormat="1" ht="13.5">
      <c r="B413" s="216"/>
      <c r="C413" s="217"/>
      <c r="D413" s="218" t="s">
        <v>145</v>
      </c>
      <c r="E413" s="219" t="s">
        <v>23</v>
      </c>
      <c r="F413" s="220" t="s">
        <v>434</v>
      </c>
      <c r="G413" s="217"/>
      <c r="H413" s="221">
        <v>7.12</v>
      </c>
      <c r="I413" s="222"/>
      <c r="J413" s="217"/>
      <c r="K413" s="217"/>
      <c r="L413" s="223"/>
      <c r="M413" s="224"/>
      <c r="N413" s="225"/>
      <c r="O413" s="225"/>
      <c r="P413" s="225"/>
      <c r="Q413" s="225"/>
      <c r="R413" s="225"/>
      <c r="S413" s="225"/>
      <c r="T413" s="226"/>
      <c r="AT413" s="227" t="s">
        <v>145</v>
      </c>
      <c r="AU413" s="227" t="s">
        <v>81</v>
      </c>
      <c r="AV413" s="12" t="s">
        <v>81</v>
      </c>
      <c r="AW413" s="12" t="s">
        <v>36</v>
      </c>
      <c r="AX413" s="12" t="s">
        <v>73</v>
      </c>
      <c r="AY413" s="227" t="s">
        <v>135</v>
      </c>
    </row>
    <row r="414" spans="2:65" s="13" customFormat="1" ht="13.5">
      <c r="B414" s="230"/>
      <c r="C414" s="231"/>
      <c r="D414" s="218" t="s">
        <v>145</v>
      </c>
      <c r="E414" s="232" t="s">
        <v>23</v>
      </c>
      <c r="F414" s="233" t="s">
        <v>159</v>
      </c>
      <c r="G414" s="231"/>
      <c r="H414" s="234">
        <v>19.579999999999998</v>
      </c>
      <c r="I414" s="235"/>
      <c r="J414" s="231"/>
      <c r="K414" s="231"/>
      <c r="L414" s="236"/>
      <c r="M414" s="237"/>
      <c r="N414" s="238"/>
      <c r="O414" s="238"/>
      <c r="P414" s="238"/>
      <c r="Q414" s="238"/>
      <c r="R414" s="238"/>
      <c r="S414" s="238"/>
      <c r="T414" s="239"/>
      <c r="AT414" s="240" t="s">
        <v>145</v>
      </c>
      <c r="AU414" s="240" t="s">
        <v>81</v>
      </c>
      <c r="AV414" s="13" t="s">
        <v>153</v>
      </c>
      <c r="AW414" s="13" t="s">
        <v>36</v>
      </c>
      <c r="AX414" s="13" t="s">
        <v>79</v>
      </c>
      <c r="AY414" s="240" t="s">
        <v>135</v>
      </c>
    </row>
    <row r="415" spans="2:65" s="1" customFormat="1" ht="16.5" customHeight="1">
      <c r="B415" s="42"/>
      <c r="C415" s="262" t="s">
        <v>476</v>
      </c>
      <c r="D415" s="262" t="s">
        <v>256</v>
      </c>
      <c r="E415" s="263" t="s">
        <v>477</v>
      </c>
      <c r="F415" s="264" t="s">
        <v>478</v>
      </c>
      <c r="G415" s="265" t="s">
        <v>456</v>
      </c>
      <c r="H415" s="266">
        <v>22</v>
      </c>
      <c r="I415" s="267"/>
      <c r="J415" s="268">
        <f>ROUND(I415*H415,2)</f>
        <v>0</v>
      </c>
      <c r="K415" s="264" t="s">
        <v>142</v>
      </c>
      <c r="L415" s="269"/>
      <c r="M415" s="270" t="s">
        <v>23</v>
      </c>
      <c r="N415" s="271" t="s">
        <v>44</v>
      </c>
      <c r="O415" s="43"/>
      <c r="P415" s="213">
        <f>O415*H415</f>
        <v>0</v>
      </c>
      <c r="Q415" s="213">
        <v>6.0000000000000002E-5</v>
      </c>
      <c r="R415" s="213">
        <f>Q415*H415</f>
        <v>1.32E-3</v>
      </c>
      <c r="S415" s="213">
        <v>0</v>
      </c>
      <c r="T415" s="214">
        <f>S415*H415</f>
        <v>0</v>
      </c>
      <c r="AR415" s="25" t="s">
        <v>372</v>
      </c>
      <c r="AT415" s="25" t="s">
        <v>256</v>
      </c>
      <c r="AU415" s="25" t="s">
        <v>81</v>
      </c>
      <c r="AY415" s="25" t="s">
        <v>135</v>
      </c>
      <c r="BE415" s="215">
        <f>IF(N415="základní",J415,0)</f>
        <v>0</v>
      </c>
      <c r="BF415" s="215">
        <f>IF(N415="snížená",J415,0)</f>
        <v>0</v>
      </c>
      <c r="BG415" s="215">
        <f>IF(N415="zákl. přenesená",J415,0)</f>
        <v>0</v>
      </c>
      <c r="BH415" s="215">
        <f>IF(N415="sníž. přenesená",J415,0)</f>
        <v>0</v>
      </c>
      <c r="BI415" s="215">
        <f>IF(N415="nulová",J415,0)</f>
        <v>0</v>
      </c>
      <c r="BJ415" s="25" t="s">
        <v>79</v>
      </c>
      <c r="BK415" s="215">
        <f>ROUND(I415*H415,2)</f>
        <v>0</v>
      </c>
      <c r="BL415" s="25" t="s">
        <v>285</v>
      </c>
      <c r="BM415" s="25" t="s">
        <v>479</v>
      </c>
    </row>
    <row r="416" spans="2:65" s="14" customFormat="1" ht="13.5">
      <c r="B416" s="241"/>
      <c r="C416" s="242"/>
      <c r="D416" s="218" t="s">
        <v>145</v>
      </c>
      <c r="E416" s="243" t="s">
        <v>23</v>
      </c>
      <c r="F416" s="244" t="s">
        <v>432</v>
      </c>
      <c r="G416" s="242"/>
      <c r="H416" s="243" t="s">
        <v>23</v>
      </c>
      <c r="I416" s="245"/>
      <c r="J416" s="242"/>
      <c r="K416" s="242"/>
      <c r="L416" s="246"/>
      <c r="M416" s="247"/>
      <c r="N416" s="248"/>
      <c r="O416" s="248"/>
      <c r="P416" s="248"/>
      <c r="Q416" s="248"/>
      <c r="R416" s="248"/>
      <c r="S416" s="248"/>
      <c r="T416" s="249"/>
      <c r="AT416" s="250" t="s">
        <v>145</v>
      </c>
      <c r="AU416" s="250" t="s">
        <v>81</v>
      </c>
      <c r="AV416" s="14" t="s">
        <v>79</v>
      </c>
      <c r="AW416" s="14" t="s">
        <v>36</v>
      </c>
      <c r="AX416" s="14" t="s">
        <v>73</v>
      </c>
      <c r="AY416" s="250" t="s">
        <v>135</v>
      </c>
    </row>
    <row r="417" spans="2:65" s="12" customFormat="1" ht="13.5">
      <c r="B417" s="216"/>
      <c r="C417" s="217"/>
      <c r="D417" s="218" t="s">
        <v>145</v>
      </c>
      <c r="E417" s="219" t="s">
        <v>23</v>
      </c>
      <c r="F417" s="220" t="s">
        <v>480</v>
      </c>
      <c r="G417" s="217"/>
      <c r="H417" s="221">
        <v>14</v>
      </c>
      <c r="I417" s="222"/>
      <c r="J417" s="217"/>
      <c r="K417" s="217"/>
      <c r="L417" s="223"/>
      <c r="M417" s="224"/>
      <c r="N417" s="225"/>
      <c r="O417" s="225"/>
      <c r="P417" s="225"/>
      <c r="Q417" s="225"/>
      <c r="R417" s="225"/>
      <c r="S417" s="225"/>
      <c r="T417" s="226"/>
      <c r="AT417" s="227" t="s">
        <v>145</v>
      </c>
      <c r="AU417" s="227" t="s">
        <v>81</v>
      </c>
      <c r="AV417" s="12" t="s">
        <v>81</v>
      </c>
      <c r="AW417" s="12" t="s">
        <v>36</v>
      </c>
      <c r="AX417" s="12" t="s">
        <v>73</v>
      </c>
      <c r="AY417" s="227" t="s">
        <v>135</v>
      </c>
    </row>
    <row r="418" spans="2:65" s="12" customFormat="1" ht="13.5">
      <c r="B418" s="216"/>
      <c r="C418" s="217"/>
      <c r="D418" s="218" t="s">
        <v>145</v>
      </c>
      <c r="E418" s="219" t="s">
        <v>23</v>
      </c>
      <c r="F418" s="220" t="s">
        <v>481</v>
      </c>
      <c r="G418" s="217"/>
      <c r="H418" s="221">
        <v>8</v>
      </c>
      <c r="I418" s="222"/>
      <c r="J418" s="217"/>
      <c r="K418" s="217"/>
      <c r="L418" s="223"/>
      <c r="M418" s="224"/>
      <c r="N418" s="225"/>
      <c r="O418" s="225"/>
      <c r="P418" s="225"/>
      <c r="Q418" s="225"/>
      <c r="R418" s="225"/>
      <c r="S418" s="225"/>
      <c r="T418" s="226"/>
      <c r="AT418" s="227" t="s">
        <v>145</v>
      </c>
      <c r="AU418" s="227" t="s">
        <v>81</v>
      </c>
      <c r="AV418" s="12" t="s">
        <v>81</v>
      </c>
      <c r="AW418" s="12" t="s">
        <v>36</v>
      </c>
      <c r="AX418" s="12" t="s">
        <v>73</v>
      </c>
      <c r="AY418" s="227" t="s">
        <v>135</v>
      </c>
    </row>
    <row r="419" spans="2:65" s="13" customFormat="1" ht="13.5">
      <c r="B419" s="230"/>
      <c r="C419" s="231"/>
      <c r="D419" s="218" t="s">
        <v>145</v>
      </c>
      <c r="E419" s="232" t="s">
        <v>23</v>
      </c>
      <c r="F419" s="233" t="s">
        <v>159</v>
      </c>
      <c r="G419" s="231"/>
      <c r="H419" s="234">
        <v>22</v>
      </c>
      <c r="I419" s="235"/>
      <c r="J419" s="231"/>
      <c r="K419" s="231"/>
      <c r="L419" s="236"/>
      <c r="M419" s="237"/>
      <c r="N419" s="238"/>
      <c r="O419" s="238"/>
      <c r="P419" s="238"/>
      <c r="Q419" s="238"/>
      <c r="R419" s="238"/>
      <c r="S419" s="238"/>
      <c r="T419" s="239"/>
      <c r="AT419" s="240" t="s">
        <v>145</v>
      </c>
      <c r="AU419" s="240" t="s">
        <v>81</v>
      </c>
      <c r="AV419" s="13" t="s">
        <v>153</v>
      </c>
      <c r="AW419" s="13" t="s">
        <v>36</v>
      </c>
      <c r="AX419" s="13" t="s">
        <v>79</v>
      </c>
      <c r="AY419" s="240" t="s">
        <v>135</v>
      </c>
    </row>
    <row r="420" spans="2:65" s="1" customFormat="1" ht="25.5" customHeight="1">
      <c r="B420" s="42"/>
      <c r="C420" s="204" t="s">
        <v>482</v>
      </c>
      <c r="D420" s="204" t="s">
        <v>138</v>
      </c>
      <c r="E420" s="205" t="s">
        <v>483</v>
      </c>
      <c r="F420" s="206" t="s">
        <v>484</v>
      </c>
      <c r="G420" s="207" t="s">
        <v>456</v>
      </c>
      <c r="H420" s="208">
        <v>67</v>
      </c>
      <c r="I420" s="209"/>
      <c r="J420" s="210">
        <f>ROUND(I420*H420,2)</f>
        <v>0</v>
      </c>
      <c r="K420" s="206" t="s">
        <v>142</v>
      </c>
      <c r="L420" s="62"/>
      <c r="M420" s="211" t="s">
        <v>23</v>
      </c>
      <c r="N420" s="212" t="s">
        <v>44</v>
      </c>
      <c r="O420" s="43"/>
      <c r="P420" s="213">
        <f>O420*H420</f>
        <v>0</v>
      </c>
      <c r="Q420" s="213">
        <v>0</v>
      </c>
      <c r="R420" s="213">
        <f>Q420*H420</f>
        <v>0</v>
      </c>
      <c r="S420" s="213">
        <v>0</v>
      </c>
      <c r="T420" s="214">
        <f>S420*H420</f>
        <v>0</v>
      </c>
      <c r="AR420" s="25" t="s">
        <v>285</v>
      </c>
      <c r="AT420" s="25" t="s">
        <v>138</v>
      </c>
      <c r="AU420" s="25" t="s">
        <v>81</v>
      </c>
      <c r="AY420" s="25" t="s">
        <v>135</v>
      </c>
      <c r="BE420" s="215">
        <f>IF(N420="základní",J420,0)</f>
        <v>0</v>
      </c>
      <c r="BF420" s="215">
        <f>IF(N420="snížená",J420,0)</f>
        <v>0</v>
      </c>
      <c r="BG420" s="215">
        <f>IF(N420="zákl. přenesená",J420,0)</f>
        <v>0</v>
      </c>
      <c r="BH420" s="215">
        <f>IF(N420="sníž. přenesená",J420,0)</f>
        <v>0</v>
      </c>
      <c r="BI420" s="215">
        <f>IF(N420="nulová",J420,0)</f>
        <v>0</v>
      </c>
      <c r="BJ420" s="25" t="s">
        <v>79</v>
      </c>
      <c r="BK420" s="215">
        <f>ROUND(I420*H420,2)</f>
        <v>0</v>
      </c>
      <c r="BL420" s="25" t="s">
        <v>285</v>
      </c>
      <c r="BM420" s="25" t="s">
        <v>485</v>
      </c>
    </row>
    <row r="421" spans="2:65" s="1" customFormat="1" ht="40.5">
      <c r="B421" s="42"/>
      <c r="C421" s="64"/>
      <c r="D421" s="218" t="s">
        <v>150</v>
      </c>
      <c r="E421" s="64"/>
      <c r="F421" s="228" t="s">
        <v>469</v>
      </c>
      <c r="G421" s="64"/>
      <c r="H421" s="64"/>
      <c r="I421" s="173"/>
      <c r="J421" s="64"/>
      <c r="K421" s="64"/>
      <c r="L421" s="62"/>
      <c r="M421" s="229"/>
      <c r="N421" s="43"/>
      <c r="O421" s="43"/>
      <c r="P421" s="43"/>
      <c r="Q421" s="43"/>
      <c r="R421" s="43"/>
      <c r="S421" s="43"/>
      <c r="T421" s="79"/>
      <c r="AT421" s="25" t="s">
        <v>150</v>
      </c>
      <c r="AU421" s="25" t="s">
        <v>81</v>
      </c>
    </row>
    <row r="422" spans="2:65" s="14" customFormat="1" ht="13.5">
      <c r="B422" s="241"/>
      <c r="C422" s="242"/>
      <c r="D422" s="218" t="s">
        <v>145</v>
      </c>
      <c r="E422" s="243" t="s">
        <v>23</v>
      </c>
      <c r="F422" s="244" t="s">
        <v>486</v>
      </c>
      <c r="G422" s="242"/>
      <c r="H422" s="243" t="s">
        <v>23</v>
      </c>
      <c r="I422" s="245"/>
      <c r="J422" s="242"/>
      <c r="K422" s="242"/>
      <c r="L422" s="246"/>
      <c r="M422" s="247"/>
      <c r="N422" s="248"/>
      <c r="O422" s="248"/>
      <c r="P422" s="248"/>
      <c r="Q422" s="248"/>
      <c r="R422" s="248"/>
      <c r="S422" s="248"/>
      <c r="T422" s="249"/>
      <c r="AT422" s="250" t="s">
        <v>145</v>
      </c>
      <c r="AU422" s="250" t="s">
        <v>81</v>
      </c>
      <c r="AV422" s="14" t="s">
        <v>79</v>
      </c>
      <c r="AW422" s="14" t="s">
        <v>36</v>
      </c>
      <c r="AX422" s="14" t="s">
        <v>73</v>
      </c>
      <c r="AY422" s="250" t="s">
        <v>135</v>
      </c>
    </row>
    <row r="423" spans="2:65" s="12" customFormat="1" ht="13.5">
      <c r="B423" s="216"/>
      <c r="C423" s="217"/>
      <c r="D423" s="218" t="s">
        <v>145</v>
      </c>
      <c r="E423" s="219" t="s">
        <v>23</v>
      </c>
      <c r="F423" s="220" t="s">
        <v>487</v>
      </c>
      <c r="G423" s="217"/>
      <c r="H423" s="221">
        <v>58</v>
      </c>
      <c r="I423" s="222"/>
      <c r="J423" s="217"/>
      <c r="K423" s="217"/>
      <c r="L423" s="223"/>
      <c r="M423" s="224"/>
      <c r="N423" s="225"/>
      <c r="O423" s="225"/>
      <c r="P423" s="225"/>
      <c r="Q423" s="225"/>
      <c r="R423" s="225"/>
      <c r="S423" s="225"/>
      <c r="T423" s="226"/>
      <c r="AT423" s="227" t="s">
        <v>145</v>
      </c>
      <c r="AU423" s="227" t="s">
        <v>81</v>
      </c>
      <c r="AV423" s="12" t="s">
        <v>81</v>
      </c>
      <c r="AW423" s="12" t="s">
        <v>36</v>
      </c>
      <c r="AX423" s="12" t="s">
        <v>73</v>
      </c>
      <c r="AY423" s="227" t="s">
        <v>135</v>
      </c>
    </row>
    <row r="424" spans="2:65" s="12" customFormat="1" ht="13.5">
      <c r="B424" s="216"/>
      <c r="C424" s="217"/>
      <c r="D424" s="218" t="s">
        <v>145</v>
      </c>
      <c r="E424" s="219" t="s">
        <v>23</v>
      </c>
      <c r="F424" s="220" t="s">
        <v>488</v>
      </c>
      <c r="G424" s="217"/>
      <c r="H424" s="221">
        <v>1</v>
      </c>
      <c r="I424" s="222"/>
      <c r="J424" s="217"/>
      <c r="K424" s="217"/>
      <c r="L424" s="223"/>
      <c r="M424" s="224"/>
      <c r="N424" s="225"/>
      <c r="O424" s="225"/>
      <c r="P424" s="225"/>
      <c r="Q424" s="225"/>
      <c r="R424" s="225"/>
      <c r="S424" s="225"/>
      <c r="T424" s="226"/>
      <c r="AT424" s="227" t="s">
        <v>145</v>
      </c>
      <c r="AU424" s="227" t="s">
        <v>81</v>
      </c>
      <c r="AV424" s="12" t="s">
        <v>81</v>
      </c>
      <c r="AW424" s="12" t="s">
        <v>36</v>
      </c>
      <c r="AX424" s="12" t="s">
        <v>73</v>
      </c>
      <c r="AY424" s="227" t="s">
        <v>135</v>
      </c>
    </row>
    <row r="425" spans="2:65" s="12" customFormat="1" ht="13.5">
      <c r="B425" s="216"/>
      <c r="C425" s="217"/>
      <c r="D425" s="218" t="s">
        <v>145</v>
      </c>
      <c r="E425" s="219" t="s">
        <v>23</v>
      </c>
      <c r="F425" s="220" t="s">
        <v>489</v>
      </c>
      <c r="G425" s="217"/>
      <c r="H425" s="221">
        <v>6</v>
      </c>
      <c r="I425" s="222"/>
      <c r="J425" s="217"/>
      <c r="K425" s="217"/>
      <c r="L425" s="223"/>
      <c r="M425" s="224"/>
      <c r="N425" s="225"/>
      <c r="O425" s="225"/>
      <c r="P425" s="225"/>
      <c r="Q425" s="225"/>
      <c r="R425" s="225"/>
      <c r="S425" s="225"/>
      <c r="T425" s="226"/>
      <c r="AT425" s="227" t="s">
        <v>145</v>
      </c>
      <c r="AU425" s="227" t="s">
        <v>81</v>
      </c>
      <c r="AV425" s="12" t="s">
        <v>81</v>
      </c>
      <c r="AW425" s="12" t="s">
        <v>36</v>
      </c>
      <c r="AX425" s="12" t="s">
        <v>73</v>
      </c>
      <c r="AY425" s="227" t="s">
        <v>135</v>
      </c>
    </row>
    <row r="426" spans="2:65" s="12" customFormat="1" ht="13.5">
      <c r="B426" s="216"/>
      <c r="C426" s="217"/>
      <c r="D426" s="218" t="s">
        <v>145</v>
      </c>
      <c r="E426" s="219" t="s">
        <v>23</v>
      </c>
      <c r="F426" s="220" t="s">
        <v>490</v>
      </c>
      <c r="G426" s="217"/>
      <c r="H426" s="221">
        <v>1</v>
      </c>
      <c r="I426" s="222"/>
      <c r="J426" s="217"/>
      <c r="K426" s="217"/>
      <c r="L426" s="223"/>
      <c r="M426" s="224"/>
      <c r="N426" s="225"/>
      <c r="O426" s="225"/>
      <c r="P426" s="225"/>
      <c r="Q426" s="225"/>
      <c r="R426" s="225"/>
      <c r="S426" s="225"/>
      <c r="T426" s="226"/>
      <c r="AT426" s="227" t="s">
        <v>145</v>
      </c>
      <c r="AU426" s="227" t="s">
        <v>81</v>
      </c>
      <c r="AV426" s="12" t="s">
        <v>81</v>
      </c>
      <c r="AW426" s="12" t="s">
        <v>36</v>
      </c>
      <c r="AX426" s="12" t="s">
        <v>73</v>
      </c>
      <c r="AY426" s="227" t="s">
        <v>135</v>
      </c>
    </row>
    <row r="427" spans="2:65" s="12" customFormat="1" ht="13.5">
      <c r="B427" s="216"/>
      <c r="C427" s="217"/>
      <c r="D427" s="218" t="s">
        <v>145</v>
      </c>
      <c r="E427" s="219" t="s">
        <v>23</v>
      </c>
      <c r="F427" s="220" t="s">
        <v>491</v>
      </c>
      <c r="G427" s="217"/>
      <c r="H427" s="221">
        <v>1</v>
      </c>
      <c r="I427" s="222"/>
      <c r="J427" s="217"/>
      <c r="K427" s="217"/>
      <c r="L427" s="223"/>
      <c r="M427" s="224"/>
      <c r="N427" s="225"/>
      <c r="O427" s="225"/>
      <c r="P427" s="225"/>
      <c r="Q427" s="225"/>
      <c r="R427" s="225"/>
      <c r="S427" s="225"/>
      <c r="T427" s="226"/>
      <c r="AT427" s="227" t="s">
        <v>145</v>
      </c>
      <c r="AU427" s="227" t="s">
        <v>81</v>
      </c>
      <c r="AV427" s="12" t="s">
        <v>81</v>
      </c>
      <c r="AW427" s="12" t="s">
        <v>36</v>
      </c>
      <c r="AX427" s="12" t="s">
        <v>73</v>
      </c>
      <c r="AY427" s="227" t="s">
        <v>135</v>
      </c>
    </row>
    <row r="428" spans="2:65" s="13" customFormat="1" ht="13.5">
      <c r="B428" s="230"/>
      <c r="C428" s="231"/>
      <c r="D428" s="218" t="s">
        <v>145</v>
      </c>
      <c r="E428" s="232" t="s">
        <v>23</v>
      </c>
      <c r="F428" s="233" t="s">
        <v>159</v>
      </c>
      <c r="G428" s="231"/>
      <c r="H428" s="234">
        <v>67</v>
      </c>
      <c r="I428" s="235"/>
      <c r="J428" s="231"/>
      <c r="K428" s="231"/>
      <c r="L428" s="236"/>
      <c r="M428" s="237"/>
      <c r="N428" s="238"/>
      <c r="O428" s="238"/>
      <c r="P428" s="238"/>
      <c r="Q428" s="238"/>
      <c r="R428" s="238"/>
      <c r="S428" s="238"/>
      <c r="T428" s="239"/>
      <c r="AT428" s="240" t="s">
        <v>145</v>
      </c>
      <c r="AU428" s="240" t="s">
        <v>81</v>
      </c>
      <c r="AV428" s="13" t="s">
        <v>153</v>
      </c>
      <c r="AW428" s="13" t="s">
        <v>36</v>
      </c>
      <c r="AX428" s="13" t="s">
        <v>79</v>
      </c>
      <c r="AY428" s="240" t="s">
        <v>135</v>
      </c>
    </row>
    <row r="429" spans="2:65" s="1" customFormat="1" ht="16.5" customHeight="1">
      <c r="B429" s="42"/>
      <c r="C429" s="262" t="s">
        <v>492</v>
      </c>
      <c r="D429" s="262" t="s">
        <v>256</v>
      </c>
      <c r="E429" s="263" t="s">
        <v>493</v>
      </c>
      <c r="F429" s="264" t="s">
        <v>494</v>
      </c>
      <c r="G429" s="265" t="s">
        <v>234</v>
      </c>
      <c r="H429" s="266">
        <v>89.65</v>
      </c>
      <c r="I429" s="267"/>
      <c r="J429" s="268">
        <f>ROUND(I429*H429,2)</f>
        <v>0</v>
      </c>
      <c r="K429" s="264" t="s">
        <v>23</v>
      </c>
      <c r="L429" s="269"/>
      <c r="M429" s="270" t="s">
        <v>23</v>
      </c>
      <c r="N429" s="271" t="s">
        <v>44</v>
      </c>
      <c r="O429" s="43"/>
      <c r="P429" s="213">
        <f>O429*H429</f>
        <v>0</v>
      </c>
      <c r="Q429" s="213">
        <v>0.01</v>
      </c>
      <c r="R429" s="213">
        <f>Q429*H429</f>
        <v>0.89650000000000007</v>
      </c>
      <c r="S429" s="213">
        <v>0</v>
      </c>
      <c r="T429" s="214">
        <f>S429*H429</f>
        <v>0</v>
      </c>
      <c r="AR429" s="25" t="s">
        <v>372</v>
      </c>
      <c r="AT429" s="25" t="s">
        <v>256</v>
      </c>
      <c r="AU429" s="25" t="s">
        <v>81</v>
      </c>
      <c r="AY429" s="25" t="s">
        <v>135</v>
      </c>
      <c r="BE429" s="215">
        <f>IF(N429="základní",J429,0)</f>
        <v>0</v>
      </c>
      <c r="BF429" s="215">
        <f>IF(N429="snížená",J429,0)</f>
        <v>0</v>
      </c>
      <c r="BG429" s="215">
        <f>IF(N429="zákl. přenesená",J429,0)</f>
        <v>0</v>
      </c>
      <c r="BH429" s="215">
        <f>IF(N429="sníž. přenesená",J429,0)</f>
        <v>0</v>
      </c>
      <c r="BI429" s="215">
        <f>IF(N429="nulová",J429,0)</f>
        <v>0</v>
      </c>
      <c r="BJ429" s="25" t="s">
        <v>79</v>
      </c>
      <c r="BK429" s="215">
        <f>ROUND(I429*H429,2)</f>
        <v>0</v>
      </c>
      <c r="BL429" s="25" t="s">
        <v>285</v>
      </c>
      <c r="BM429" s="25" t="s">
        <v>495</v>
      </c>
    </row>
    <row r="430" spans="2:65" s="14" customFormat="1" ht="13.5">
      <c r="B430" s="241"/>
      <c r="C430" s="242"/>
      <c r="D430" s="218" t="s">
        <v>145</v>
      </c>
      <c r="E430" s="243" t="s">
        <v>23</v>
      </c>
      <c r="F430" s="244" t="s">
        <v>486</v>
      </c>
      <c r="G430" s="242"/>
      <c r="H430" s="243" t="s">
        <v>23</v>
      </c>
      <c r="I430" s="245"/>
      <c r="J430" s="242"/>
      <c r="K430" s="242"/>
      <c r="L430" s="246"/>
      <c r="M430" s="247"/>
      <c r="N430" s="248"/>
      <c r="O430" s="248"/>
      <c r="P430" s="248"/>
      <c r="Q430" s="248"/>
      <c r="R430" s="248"/>
      <c r="S430" s="248"/>
      <c r="T430" s="249"/>
      <c r="AT430" s="250" t="s">
        <v>145</v>
      </c>
      <c r="AU430" s="250" t="s">
        <v>81</v>
      </c>
      <c r="AV430" s="14" t="s">
        <v>79</v>
      </c>
      <c r="AW430" s="14" t="s">
        <v>36</v>
      </c>
      <c r="AX430" s="14" t="s">
        <v>73</v>
      </c>
      <c r="AY430" s="250" t="s">
        <v>135</v>
      </c>
    </row>
    <row r="431" spans="2:65" s="12" customFormat="1" ht="13.5">
      <c r="B431" s="216"/>
      <c r="C431" s="217"/>
      <c r="D431" s="218" t="s">
        <v>145</v>
      </c>
      <c r="E431" s="219" t="s">
        <v>23</v>
      </c>
      <c r="F431" s="220" t="s">
        <v>435</v>
      </c>
      <c r="G431" s="217"/>
      <c r="H431" s="221">
        <v>78.3</v>
      </c>
      <c r="I431" s="222"/>
      <c r="J431" s="217"/>
      <c r="K431" s="217"/>
      <c r="L431" s="223"/>
      <c r="M431" s="224"/>
      <c r="N431" s="225"/>
      <c r="O431" s="225"/>
      <c r="P431" s="225"/>
      <c r="Q431" s="225"/>
      <c r="R431" s="225"/>
      <c r="S431" s="225"/>
      <c r="T431" s="226"/>
      <c r="AT431" s="227" t="s">
        <v>145</v>
      </c>
      <c r="AU431" s="227" t="s">
        <v>81</v>
      </c>
      <c r="AV431" s="12" t="s">
        <v>81</v>
      </c>
      <c r="AW431" s="12" t="s">
        <v>36</v>
      </c>
      <c r="AX431" s="12" t="s">
        <v>73</v>
      </c>
      <c r="AY431" s="227" t="s">
        <v>135</v>
      </c>
    </row>
    <row r="432" spans="2:65" s="12" customFormat="1" ht="13.5">
      <c r="B432" s="216"/>
      <c r="C432" s="217"/>
      <c r="D432" s="218" t="s">
        <v>145</v>
      </c>
      <c r="E432" s="219" t="s">
        <v>23</v>
      </c>
      <c r="F432" s="220" t="s">
        <v>436</v>
      </c>
      <c r="G432" s="217"/>
      <c r="H432" s="221">
        <v>1.35</v>
      </c>
      <c r="I432" s="222"/>
      <c r="J432" s="217"/>
      <c r="K432" s="217"/>
      <c r="L432" s="223"/>
      <c r="M432" s="224"/>
      <c r="N432" s="225"/>
      <c r="O432" s="225"/>
      <c r="P432" s="225"/>
      <c r="Q432" s="225"/>
      <c r="R432" s="225"/>
      <c r="S432" s="225"/>
      <c r="T432" s="226"/>
      <c r="AT432" s="227" t="s">
        <v>145</v>
      </c>
      <c r="AU432" s="227" t="s">
        <v>81</v>
      </c>
      <c r="AV432" s="12" t="s">
        <v>81</v>
      </c>
      <c r="AW432" s="12" t="s">
        <v>36</v>
      </c>
      <c r="AX432" s="12" t="s">
        <v>73</v>
      </c>
      <c r="AY432" s="227" t="s">
        <v>135</v>
      </c>
    </row>
    <row r="433" spans="2:65" s="12" customFormat="1" ht="13.5">
      <c r="B433" s="216"/>
      <c r="C433" s="217"/>
      <c r="D433" s="218" t="s">
        <v>145</v>
      </c>
      <c r="E433" s="219" t="s">
        <v>23</v>
      </c>
      <c r="F433" s="220" t="s">
        <v>438</v>
      </c>
      <c r="G433" s="217"/>
      <c r="H433" s="221">
        <v>7.2</v>
      </c>
      <c r="I433" s="222"/>
      <c r="J433" s="217"/>
      <c r="K433" s="217"/>
      <c r="L433" s="223"/>
      <c r="M433" s="224"/>
      <c r="N433" s="225"/>
      <c r="O433" s="225"/>
      <c r="P433" s="225"/>
      <c r="Q433" s="225"/>
      <c r="R433" s="225"/>
      <c r="S433" s="225"/>
      <c r="T433" s="226"/>
      <c r="AT433" s="227" t="s">
        <v>145</v>
      </c>
      <c r="AU433" s="227" t="s">
        <v>81</v>
      </c>
      <c r="AV433" s="12" t="s">
        <v>81</v>
      </c>
      <c r="AW433" s="12" t="s">
        <v>36</v>
      </c>
      <c r="AX433" s="12" t="s">
        <v>73</v>
      </c>
      <c r="AY433" s="227" t="s">
        <v>135</v>
      </c>
    </row>
    <row r="434" spans="2:65" s="12" customFormat="1" ht="13.5">
      <c r="B434" s="216"/>
      <c r="C434" s="217"/>
      <c r="D434" s="218" t="s">
        <v>145</v>
      </c>
      <c r="E434" s="219" t="s">
        <v>23</v>
      </c>
      <c r="F434" s="220" t="s">
        <v>440</v>
      </c>
      <c r="G434" s="217"/>
      <c r="H434" s="221">
        <v>1.4</v>
      </c>
      <c r="I434" s="222"/>
      <c r="J434" s="217"/>
      <c r="K434" s="217"/>
      <c r="L434" s="223"/>
      <c r="M434" s="224"/>
      <c r="N434" s="225"/>
      <c r="O434" s="225"/>
      <c r="P434" s="225"/>
      <c r="Q434" s="225"/>
      <c r="R434" s="225"/>
      <c r="S434" s="225"/>
      <c r="T434" s="226"/>
      <c r="AT434" s="227" t="s">
        <v>145</v>
      </c>
      <c r="AU434" s="227" t="s">
        <v>81</v>
      </c>
      <c r="AV434" s="12" t="s">
        <v>81</v>
      </c>
      <c r="AW434" s="12" t="s">
        <v>36</v>
      </c>
      <c r="AX434" s="12" t="s">
        <v>73</v>
      </c>
      <c r="AY434" s="227" t="s">
        <v>135</v>
      </c>
    </row>
    <row r="435" spans="2:65" s="12" customFormat="1" ht="13.5">
      <c r="B435" s="216"/>
      <c r="C435" s="217"/>
      <c r="D435" s="218" t="s">
        <v>145</v>
      </c>
      <c r="E435" s="219" t="s">
        <v>23</v>
      </c>
      <c r="F435" s="220" t="s">
        <v>441</v>
      </c>
      <c r="G435" s="217"/>
      <c r="H435" s="221">
        <v>1.4</v>
      </c>
      <c r="I435" s="222"/>
      <c r="J435" s="217"/>
      <c r="K435" s="217"/>
      <c r="L435" s="223"/>
      <c r="M435" s="224"/>
      <c r="N435" s="225"/>
      <c r="O435" s="225"/>
      <c r="P435" s="225"/>
      <c r="Q435" s="225"/>
      <c r="R435" s="225"/>
      <c r="S435" s="225"/>
      <c r="T435" s="226"/>
      <c r="AT435" s="227" t="s">
        <v>145</v>
      </c>
      <c r="AU435" s="227" t="s">
        <v>81</v>
      </c>
      <c r="AV435" s="12" t="s">
        <v>81</v>
      </c>
      <c r="AW435" s="12" t="s">
        <v>36</v>
      </c>
      <c r="AX435" s="12" t="s">
        <v>73</v>
      </c>
      <c r="AY435" s="227" t="s">
        <v>135</v>
      </c>
    </row>
    <row r="436" spans="2:65" s="13" customFormat="1" ht="13.5">
      <c r="B436" s="230"/>
      <c r="C436" s="231"/>
      <c r="D436" s="218" t="s">
        <v>145</v>
      </c>
      <c r="E436" s="232" t="s">
        <v>23</v>
      </c>
      <c r="F436" s="233" t="s">
        <v>159</v>
      </c>
      <c r="G436" s="231"/>
      <c r="H436" s="234">
        <v>89.65</v>
      </c>
      <c r="I436" s="235"/>
      <c r="J436" s="231"/>
      <c r="K436" s="231"/>
      <c r="L436" s="236"/>
      <c r="M436" s="237"/>
      <c r="N436" s="238"/>
      <c r="O436" s="238"/>
      <c r="P436" s="238"/>
      <c r="Q436" s="238"/>
      <c r="R436" s="238"/>
      <c r="S436" s="238"/>
      <c r="T436" s="239"/>
      <c r="AT436" s="240" t="s">
        <v>145</v>
      </c>
      <c r="AU436" s="240" t="s">
        <v>81</v>
      </c>
      <c r="AV436" s="13" t="s">
        <v>153</v>
      </c>
      <c r="AW436" s="13" t="s">
        <v>36</v>
      </c>
      <c r="AX436" s="13" t="s">
        <v>79</v>
      </c>
      <c r="AY436" s="240" t="s">
        <v>135</v>
      </c>
    </row>
    <row r="437" spans="2:65" s="1" customFormat="1" ht="16.5" customHeight="1">
      <c r="B437" s="42"/>
      <c r="C437" s="262" t="s">
        <v>496</v>
      </c>
      <c r="D437" s="262" t="s">
        <v>256</v>
      </c>
      <c r="E437" s="263" t="s">
        <v>497</v>
      </c>
      <c r="F437" s="264" t="s">
        <v>498</v>
      </c>
      <c r="G437" s="265" t="s">
        <v>456</v>
      </c>
      <c r="H437" s="266">
        <v>134</v>
      </c>
      <c r="I437" s="267"/>
      <c r="J437" s="268">
        <f>ROUND(I437*H437,2)</f>
        <v>0</v>
      </c>
      <c r="K437" s="264" t="s">
        <v>23</v>
      </c>
      <c r="L437" s="269"/>
      <c r="M437" s="270" t="s">
        <v>23</v>
      </c>
      <c r="N437" s="271" t="s">
        <v>44</v>
      </c>
      <c r="O437" s="43"/>
      <c r="P437" s="213">
        <f>O437*H437</f>
        <v>0</v>
      </c>
      <c r="Q437" s="213">
        <v>6.0000000000000002E-5</v>
      </c>
      <c r="R437" s="213">
        <f>Q437*H437</f>
        <v>8.0400000000000003E-3</v>
      </c>
      <c r="S437" s="213">
        <v>0</v>
      </c>
      <c r="T437" s="214">
        <f>S437*H437</f>
        <v>0</v>
      </c>
      <c r="AR437" s="25" t="s">
        <v>372</v>
      </c>
      <c r="AT437" s="25" t="s">
        <v>256</v>
      </c>
      <c r="AU437" s="25" t="s">
        <v>81</v>
      </c>
      <c r="AY437" s="25" t="s">
        <v>135</v>
      </c>
      <c r="BE437" s="215">
        <f>IF(N437="základní",J437,0)</f>
        <v>0</v>
      </c>
      <c r="BF437" s="215">
        <f>IF(N437="snížená",J437,0)</f>
        <v>0</v>
      </c>
      <c r="BG437" s="215">
        <f>IF(N437="zákl. přenesená",J437,0)</f>
        <v>0</v>
      </c>
      <c r="BH437" s="215">
        <f>IF(N437="sníž. přenesená",J437,0)</f>
        <v>0</v>
      </c>
      <c r="BI437" s="215">
        <f>IF(N437="nulová",J437,0)</f>
        <v>0</v>
      </c>
      <c r="BJ437" s="25" t="s">
        <v>79</v>
      </c>
      <c r="BK437" s="215">
        <f>ROUND(I437*H437,2)</f>
        <v>0</v>
      </c>
      <c r="BL437" s="25" t="s">
        <v>285</v>
      </c>
      <c r="BM437" s="25" t="s">
        <v>499</v>
      </c>
    </row>
    <row r="438" spans="2:65" s="14" customFormat="1" ht="13.5">
      <c r="B438" s="241"/>
      <c r="C438" s="242"/>
      <c r="D438" s="218" t="s">
        <v>145</v>
      </c>
      <c r="E438" s="243" t="s">
        <v>23</v>
      </c>
      <c r="F438" s="244" t="s">
        <v>486</v>
      </c>
      <c r="G438" s="242"/>
      <c r="H438" s="243" t="s">
        <v>23</v>
      </c>
      <c r="I438" s="245"/>
      <c r="J438" s="242"/>
      <c r="K438" s="242"/>
      <c r="L438" s="246"/>
      <c r="M438" s="247"/>
      <c r="N438" s="248"/>
      <c r="O438" s="248"/>
      <c r="P438" s="248"/>
      <c r="Q438" s="248"/>
      <c r="R438" s="248"/>
      <c r="S438" s="248"/>
      <c r="T438" s="249"/>
      <c r="AT438" s="250" t="s">
        <v>145</v>
      </c>
      <c r="AU438" s="250" t="s">
        <v>81</v>
      </c>
      <c r="AV438" s="14" t="s">
        <v>79</v>
      </c>
      <c r="AW438" s="14" t="s">
        <v>36</v>
      </c>
      <c r="AX438" s="14" t="s">
        <v>73</v>
      </c>
      <c r="AY438" s="250" t="s">
        <v>135</v>
      </c>
    </row>
    <row r="439" spans="2:65" s="12" customFormat="1" ht="13.5">
      <c r="B439" s="216"/>
      <c r="C439" s="217"/>
      <c r="D439" s="218" t="s">
        <v>145</v>
      </c>
      <c r="E439" s="219" t="s">
        <v>23</v>
      </c>
      <c r="F439" s="220" t="s">
        <v>500</v>
      </c>
      <c r="G439" s="217"/>
      <c r="H439" s="221">
        <v>116</v>
      </c>
      <c r="I439" s="222"/>
      <c r="J439" s="217"/>
      <c r="K439" s="217"/>
      <c r="L439" s="223"/>
      <c r="M439" s="224"/>
      <c r="N439" s="225"/>
      <c r="O439" s="225"/>
      <c r="P439" s="225"/>
      <c r="Q439" s="225"/>
      <c r="R439" s="225"/>
      <c r="S439" s="225"/>
      <c r="T439" s="226"/>
      <c r="AT439" s="227" t="s">
        <v>145</v>
      </c>
      <c r="AU439" s="227" t="s">
        <v>81</v>
      </c>
      <c r="AV439" s="12" t="s">
        <v>81</v>
      </c>
      <c r="AW439" s="12" t="s">
        <v>36</v>
      </c>
      <c r="AX439" s="12" t="s">
        <v>73</v>
      </c>
      <c r="AY439" s="227" t="s">
        <v>135</v>
      </c>
    </row>
    <row r="440" spans="2:65" s="12" customFormat="1" ht="13.5">
      <c r="B440" s="216"/>
      <c r="C440" s="217"/>
      <c r="D440" s="218" t="s">
        <v>145</v>
      </c>
      <c r="E440" s="219" t="s">
        <v>23</v>
      </c>
      <c r="F440" s="220" t="s">
        <v>501</v>
      </c>
      <c r="G440" s="217"/>
      <c r="H440" s="221">
        <v>2</v>
      </c>
      <c r="I440" s="222"/>
      <c r="J440" s="217"/>
      <c r="K440" s="217"/>
      <c r="L440" s="223"/>
      <c r="M440" s="224"/>
      <c r="N440" s="225"/>
      <c r="O440" s="225"/>
      <c r="P440" s="225"/>
      <c r="Q440" s="225"/>
      <c r="R440" s="225"/>
      <c r="S440" s="225"/>
      <c r="T440" s="226"/>
      <c r="AT440" s="227" t="s">
        <v>145</v>
      </c>
      <c r="AU440" s="227" t="s">
        <v>81</v>
      </c>
      <c r="AV440" s="12" t="s">
        <v>81</v>
      </c>
      <c r="AW440" s="12" t="s">
        <v>36</v>
      </c>
      <c r="AX440" s="12" t="s">
        <v>73</v>
      </c>
      <c r="AY440" s="227" t="s">
        <v>135</v>
      </c>
    </row>
    <row r="441" spans="2:65" s="12" customFormat="1" ht="13.5">
      <c r="B441" s="216"/>
      <c r="C441" s="217"/>
      <c r="D441" s="218" t="s">
        <v>145</v>
      </c>
      <c r="E441" s="219" t="s">
        <v>23</v>
      </c>
      <c r="F441" s="220" t="s">
        <v>502</v>
      </c>
      <c r="G441" s="217"/>
      <c r="H441" s="221">
        <v>12</v>
      </c>
      <c r="I441" s="222"/>
      <c r="J441" s="217"/>
      <c r="K441" s="217"/>
      <c r="L441" s="223"/>
      <c r="M441" s="224"/>
      <c r="N441" s="225"/>
      <c r="O441" s="225"/>
      <c r="P441" s="225"/>
      <c r="Q441" s="225"/>
      <c r="R441" s="225"/>
      <c r="S441" s="225"/>
      <c r="T441" s="226"/>
      <c r="AT441" s="227" t="s">
        <v>145</v>
      </c>
      <c r="AU441" s="227" t="s">
        <v>81</v>
      </c>
      <c r="AV441" s="12" t="s">
        <v>81</v>
      </c>
      <c r="AW441" s="12" t="s">
        <v>36</v>
      </c>
      <c r="AX441" s="12" t="s">
        <v>73</v>
      </c>
      <c r="AY441" s="227" t="s">
        <v>135</v>
      </c>
    </row>
    <row r="442" spans="2:65" s="12" customFormat="1" ht="13.5">
      <c r="B442" s="216"/>
      <c r="C442" s="217"/>
      <c r="D442" s="218" t="s">
        <v>145</v>
      </c>
      <c r="E442" s="219" t="s">
        <v>23</v>
      </c>
      <c r="F442" s="220" t="s">
        <v>503</v>
      </c>
      <c r="G442" s="217"/>
      <c r="H442" s="221">
        <v>2</v>
      </c>
      <c r="I442" s="222"/>
      <c r="J442" s="217"/>
      <c r="K442" s="217"/>
      <c r="L442" s="223"/>
      <c r="M442" s="224"/>
      <c r="N442" s="225"/>
      <c r="O442" s="225"/>
      <c r="P442" s="225"/>
      <c r="Q442" s="225"/>
      <c r="R442" s="225"/>
      <c r="S442" s="225"/>
      <c r="T442" s="226"/>
      <c r="AT442" s="227" t="s">
        <v>145</v>
      </c>
      <c r="AU442" s="227" t="s">
        <v>81</v>
      </c>
      <c r="AV442" s="12" t="s">
        <v>81</v>
      </c>
      <c r="AW442" s="12" t="s">
        <v>36</v>
      </c>
      <c r="AX442" s="12" t="s">
        <v>73</v>
      </c>
      <c r="AY442" s="227" t="s">
        <v>135</v>
      </c>
    </row>
    <row r="443" spans="2:65" s="12" customFormat="1" ht="13.5">
      <c r="B443" s="216"/>
      <c r="C443" s="217"/>
      <c r="D443" s="218" t="s">
        <v>145</v>
      </c>
      <c r="E443" s="219" t="s">
        <v>23</v>
      </c>
      <c r="F443" s="220" t="s">
        <v>504</v>
      </c>
      <c r="G443" s="217"/>
      <c r="H443" s="221">
        <v>2</v>
      </c>
      <c r="I443" s="222"/>
      <c r="J443" s="217"/>
      <c r="K443" s="217"/>
      <c r="L443" s="223"/>
      <c r="M443" s="224"/>
      <c r="N443" s="225"/>
      <c r="O443" s="225"/>
      <c r="P443" s="225"/>
      <c r="Q443" s="225"/>
      <c r="R443" s="225"/>
      <c r="S443" s="225"/>
      <c r="T443" s="226"/>
      <c r="AT443" s="227" t="s">
        <v>145</v>
      </c>
      <c r="AU443" s="227" t="s">
        <v>81</v>
      </c>
      <c r="AV443" s="12" t="s">
        <v>81</v>
      </c>
      <c r="AW443" s="12" t="s">
        <v>36</v>
      </c>
      <c r="AX443" s="12" t="s">
        <v>73</v>
      </c>
      <c r="AY443" s="227" t="s">
        <v>135</v>
      </c>
    </row>
    <row r="444" spans="2:65" s="13" customFormat="1" ht="13.5">
      <c r="B444" s="230"/>
      <c r="C444" s="231"/>
      <c r="D444" s="218" t="s">
        <v>145</v>
      </c>
      <c r="E444" s="232" t="s">
        <v>23</v>
      </c>
      <c r="F444" s="233" t="s">
        <v>159</v>
      </c>
      <c r="G444" s="231"/>
      <c r="H444" s="234">
        <v>134</v>
      </c>
      <c r="I444" s="235"/>
      <c r="J444" s="231"/>
      <c r="K444" s="231"/>
      <c r="L444" s="236"/>
      <c r="M444" s="237"/>
      <c r="N444" s="238"/>
      <c r="O444" s="238"/>
      <c r="P444" s="238"/>
      <c r="Q444" s="238"/>
      <c r="R444" s="238"/>
      <c r="S444" s="238"/>
      <c r="T444" s="239"/>
      <c r="AT444" s="240" t="s">
        <v>145</v>
      </c>
      <c r="AU444" s="240" t="s">
        <v>81</v>
      </c>
      <c r="AV444" s="13" t="s">
        <v>153</v>
      </c>
      <c r="AW444" s="13" t="s">
        <v>36</v>
      </c>
      <c r="AX444" s="13" t="s">
        <v>79</v>
      </c>
      <c r="AY444" s="240" t="s">
        <v>135</v>
      </c>
    </row>
    <row r="445" spans="2:65" s="1" customFormat="1" ht="25.5" customHeight="1">
      <c r="B445" s="42"/>
      <c r="C445" s="204" t="s">
        <v>505</v>
      </c>
      <c r="D445" s="204" t="s">
        <v>138</v>
      </c>
      <c r="E445" s="205" t="s">
        <v>506</v>
      </c>
      <c r="F445" s="206" t="s">
        <v>507</v>
      </c>
      <c r="G445" s="207" t="s">
        <v>456</v>
      </c>
      <c r="H445" s="208">
        <v>2</v>
      </c>
      <c r="I445" s="209"/>
      <c r="J445" s="210">
        <f>ROUND(I445*H445,2)</f>
        <v>0</v>
      </c>
      <c r="K445" s="206" t="s">
        <v>142</v>
      </c>
      <c r="L445" s="62"/>
      <c r="M445" s="211" t="s">
        <v>23</v>
      </c>
      <c r="N445" s="212" t="s">
        <v>44</v>
      </c>
      <c r="O445" s="43"/>
      <c r="P445" s="213">
        <f>O445*H445</f>
        <v>0</v>
      </c>
      <c r="Q445" s="213">
        <v>0</v>
      </c>
      <c r="R445" s="213">
        <f>Q445*H445</f>
        <v>0</v>
      </c>
      <c r="S445" s="213">
        <v>0</v>
      </c>
      <c r="T445" s="214">
        <f>S445*H445</f>
        <v>0</v>
      </c>
      <c r="AR445" s="25" t="s">
        <v>285</v>
      </c>
      <c r="AT445" s="25" t="s">
        <v>138</v>
      </c>
      <c r="AU445" s="25" t="s">
        <v>81</v>
      </c>
      <c r="AY445" s="25" t="s">
        <v>135</v>
      </c>
      <c r="BE445" s="215">
        <f>IF(N445="základní",J445,0)</f>
        <v>0</v>
      </c>
      <c r="BF445" s="215">
        <f>IF(N445="snížená",J445,0)</f>
        <v>0</v>
      </c>
      <c r="BG445" s="215">
        <f>IF(N445="zákl. přenesená",J445,0)</f>
        <v>0</v>
      </c>
      <c r="BH445" s="215">
        <f>IF(N445="sníž. přenesená",J445,0)</f>
        <v>0</v>
      </c>
      <c r="BI445" s="215">
        <f>IF(N445="nulová",J445,0)</f>
        <v>0</v>
      </c>
      <c r="BJ445" s="25" t="s">
        <v>79</v>
      </c>
      <c r="BK445" s="215">
        <f>ROUND(I445*H445,2)</f>
        <v>0</v>
      </c>
      <c r="BL445" s="25" t="s">
        <v>285</v>
      </c>
      <c r="BM445" s="25" t="s">
        <v>508</v>
      </c>
    </row>
    <row r="446" spans="2:65" s="1" customFormat="1" ht="40.5">
      <c r="B446" s="42"/>
      <c r="C446" s="64"/>
      <c r="D446" s="218" t="s">
        <v>150</v>
      </c>
      <c r="E446" s="64"/>
      <c r="F446" s="228" t="s">
        <v>469</v>
      </c>
      <c r="G446" s="64"/>
      <c r="H446" s="64"/>
      <c r="I446" s="173"/>
      <c r="J446" s="64"/>
      <c r="K446" s="64"/>
      <c r="L446" s="62"/>
      <c r="M446" s="229"/>
      <c r="N446" s="43"/>
      <c r="O446" s="43"/>
      <c r="P446" s="43"/>
      <c r="Q446" s="43"/>
      <c r="R446" s="43"/>
      <c r="S446" s="43"/>
      <c r="T446" s="79"/>
      <c r="AT446" s="25" t="s">
        <v>150</v>
      </c>
      <c r="AU446" s="25" t="s">
        <v>81</v>
      </c>
    </row>
    <row r="447" spans="2:65" s="14" customFormat="1" ht="13.5">
      <c r="B447" s="241"/>
      <c r="C447" s="242"/>
      <c r="D447" s="218" t="s">
        <v>145</v>
      </c>
      <c r="E447" s="243" t="s">
        <v>23</v>
      </c>
      <c r="F447" s="244" t="s">
        <v>486</v>
      </c>
      <c r="G447" s="242"/>
      <c r="H447" s="243" t="s">
        <v>23</v>
      </c>
      <c r="I447" s="245"/>
      <c r="J447" s="242"/>
      <c r="K447" s="242"/>
      <c r="L447" s="246"/>
      <c r="M447" s="247"/>
      <c r="N447" s="248"/>
      <c r="O447" s="248"/>
      <c r="P447" s="248"/>
      <c r="Q447" s="248"/>
      <c r="R447" s="248"/>
      <c r="S447" s="248"/>
      <c r="T447" s="249"/>
      <c r="AT447" s="250" t="s">
        <v>145</v>
      </c>
      <c r="AU447" s="250" t="s">
        <v>81</v>
      </c>
      <c r="AV447" s="14" t="s">
        <v>79</v>
      </c>
      <c r="AW447" s="14" t="s">
        <v>36</v>
      </c>
      <c r="AX447" s="14" t="s">
        <v>73</v>
      </c>
      <c r="AY447" s="250" t="s">
        <v>135</v>
      </c>
    </row>
    <row r="448" spans="2:65" s="12" customFormat="1" ht="13.5">
      <c r="B448" s="216"/>
      <c r="C448" s="217"/>
      <c r="D448" s="218" t="s">
        <v>145</v>
      </c>
      <c r="E448" s="219" t="s">
        <v>23</v>
      </c>
      <c r="F448" s="220" t="s">
        <v>509</v>
      </c>
      <c r="G448" s="217"/>
      <c r="H448" s="221">
        <v>2</v>
      </c>
      <c r="I448" s="222"/>
      <c r="J448" s="217"/>
      <c r="K448" s="217"/>
      <c r="L448" s="223"/>
      <c r="M448" s="224"/>
      <c r="N448" s="225"/>
      <c r="O448" s="225"/>
      <c r="P448" s="225"/>
      <c r="Q448" s="225"/>
      <c r="R448" s="225"/>
      <c r="S448" s="225"/>
      <c r="T448" s="226"/>
      <c r="AT448" s="227" t="s">
        <v>145</v>
      </c>
      <c r="AU448" s="227" t="s">
        <v>81</v>
      </c>
      <c r="AV448" s="12" t="s">
        <v>81</v>
      </c>
      <c r="AW448" s="12" t="s">
        <v>36</v>
      </c>
      <c r="AX448" s="12" t="s">
        <v>73</v>
      </c>
      <c r="AY448" s="227" t="s">
        <v>135</v>
      </c>
    </row>
    <row r="449" spans="2:65" s="13" customFormat="1" ht="13.5">
      <c r="B449" s="230"/>
      <c r="C449" s="231"/>
      <c r="D449" s="218" t="s">
        <v>145</v>
      </c>
      <c r="E449" s="232" t="s">
        <v>23</v>
      </c>
      <c r="F449" s="233" t="s">
        <v>159</v>
      </c>
      <c r="G449" s="231"/>
      <c r="H449" s="234">
        <v>2</v>
      </c>
      <c r="I449" s="235"/>
      <c r="J449" s="231"/>
      <c r="K449" s="231"/>
      <c r="L449" s="236"/>
      <c r="M449" s="237"/>
      <c r="N449" s="238"/>
      <c r="O449" s="238"/>
      <c r="P449" s="238"/>
      <c r="Q449" s="238"/>
      <c r="R449" s="238"/>
      <c r="S449" s="238"/>
      <c r="T449" s="239"/>
      <c r="AT449" s="240" t="s">
        <v>145</v>
      </c>
      <c r="AU449" s="240" t="s">
        <v>81</v>
      </c>
      <c r="AV449" s="13" t="s">
        <v>153</v>
      </c>
      <c r="AW449" s="13" t="s">
        <v>36</v>
      </c>
      <c r="AX449" s="13" t="s">
        <v>79</v>
      </c>
      <c r="AY449" s="240" t="s">
        <v>135</v>
      </c>
    </row>
    <row r="450" spans="2:65" s="1" customFormat="1" ht="16.5" customHeight="1">
      <c r="B450" s="42"/>
      <c r="C450" s="262" t="s">
        <v>510</v>
      </c>
      <c r="D450" s="262" t="s">
        <v>256</v>
      </c>
      <c r="E450" s="263" t="s">
        <v>493</v>
      </c>
      <c r="F450" s="264" t="s">
        <v>494</v>
      </c>
      <c r="G450" s="265" t="s">
        <v>234</v>
      </c>
      <c r="H450" s="266">
        <v>3.5</v>
      </c>
      <c r="I450" s="267"/>
      <c r="J450" s="268">
        <f>ROUND(I450*H450,2)</f>
        <v>0</v>
      </c>
      <c r="K450" s="264" t="s">
        <v>23</v>
      </c>
      <c r="L450" s="269"/>
      <c r="M450" s="270" t="s">
        <v>23</v>
      </c>
      <c r="N450" s="271" t="s">
        <v>44</v>
      </c>
      <c r="O450" s="43"/>
      <c r="P450" s="213">
        <f>O450*H450</f>
        <v>0</v>
      </c>
      <c r="Q450" s="213">
        <v>0.01</v>
      </c>
      <c r="R450" s="213">
        <f>Q450*H450</f>
        <v>3.5000000000000003E-2</v>
      </c>
      <c r="S450" s="213">
        <v>0</v>
      </c>
      <c r="T450" s="214">
        <f>S450*H450</f>
        <v>0</v>
      </c>
      <c r="AR450" s="25" t="s">
        <v>372</v>
      </c>
      <c r="AT450" s="25" t="s">
        <v>256</v>
      </c>
      <c r="AU450" s="25" t="s">
        <v>81</v>
      </c>
      <c r="AY450" s="25" t="s">
        <v>135</v>
      </c>
      <c r="BE450" s="215">
        <f>IF(N450="základní",J450,0)</f>
        <v>0</v>
      </c>
      <c r="BF450" s="215">
        <f>IF(N450="snížená",J450,0)</f>
        <v>0</v>
      </c>
      <c r="BG450" s="215">
        <f>IF(N450="zákl. přenesená",J450,0)</f>
        <v>0</v>
      </c>
      <c r="BH450" s="215">
        <f>IF(N450="sníž. přenesená",J450,0)</f>
        <v>0</v>
      </c>
      <c r="BI450" s="215">
        <f>IF(N450="nulová",J450,0)</f>
        <v>0</v>
      </c>
      <c r="BJ450" s="25" t="s">
        <v>79</v>
      </c>
      <c r="BK450" s="215">
        <f>ROUND(I450*H450,2)</f>
        <v>0</v>
      </c>
      <c r="BL450" s="25" t="s">
        <v>285</v>
      </c>
      <c r="BM450" s="25" t="s">
        <v>511</v>
      </c>
    </row>
    <row r="451" spans="2:65" s="14" customFormat="1" ht="13.5">
      <c r="B451" s="241"/>
      <c r="C451" s="242"/>
      <c r="D451" s="218" t="s">
        <v>145</v>
      </c>
      <c r="E451" s="243" t="s">
        <v>23</v>
      </c>
      <c r="F451" s="244" t="s">
        <v>486</v>
      </c>
      <c r="G451" s="242"/>
      <c r="H451" s="243" t="s">
        <v>23</v>
      </c>
      <c r="I451" s="245"/>
      <c r="J451" s="242"/>
      <c r="K451" s="242"/>
      <c r="L451" s="246"/>
      <c r="M451" s="247"/>
      <c r="N451" s="248"/>
      <c r="O451" s="248"/>
      <c r="P451" s="248"/>
      <c r="Q451" s="248"/>
      <c r="R451" s="248"/>
      <c r="S451" s="248"/>
      <c r="T451" s="249"/>
      <c r="AT451" s="250" t="s">
        <v>145</v>
      </c>
      <c r="AU451" s="250" t="s">
        <v>81</v>
      </c>
      <c r="AV451" s="14" t="s">
        <v>79</v>
      </c>
      <c r="AW451" s="14" t="s">
        <v>36</v>
      </c>
      <c r="AX451" s="14" t="s">
        <v>73</v>
      </c>
      <c r="AY451" s="250" t="s">
        <v>135</v>
      </c>
    </row>
    <row r="452" spans="2:65" s="12" customFormat="1" ht="13.5">
      <c r="B452" s="216"/>
      <c r="C452" s="217"/>
      <c r="D452" s="218" t="s">
        <v>145</v>
      </c>
      <c r="E452" s="219" t="s">
        <v>23</v>
      </c>
      <c r="F452" s="220" t="s">
        <v>439</v>
      </c>
      <c r="G452" s="217"/>
      <c r="H452" s="221">
        <v>3.5</v>
      </c>
      <c r="I452" s="222"/>
      <c r="J452" s="217"/>
      <c r="K452" s="217"/>
      <c r="L452" s="223"/>
      <c r="M452" s="224"/>
      <c r="N452" s="225"/>
      <c r="O452" s="225"/>
      <c r="P452" s="225"/>
      <c r="Q452" s="225"/>
      <c r="R452" s="225"/>
      <c r="S452" s="225"/>
      <c r="T452" s="226"/>
      <c r="AT452" s="227" t="s">
        <v>145</v>
      </c>
      <c r="AU452" s="227" t="s">
        <v>81</v>
      </c>
      <c r="AV452" s="12" t="s">
        <v>81</v>
      </c>
      <c r="AW452" s="12" t="s">
        <v>36</v>
      </c>
      <c r="AX452" s="12" t="s">
        <v>73</v>
      </c>
      <c r="AY452" s="227" t="s">
        <v>135</v>
      </c>
    </row>
    <row r="453" spans="2:65" s="13" customFormat="1" ht="13.5">
      <c r="B453" s="230"/>
      <c r="C453" s="231"/>
      <c r="D453" s="218" t="s">
        <v>145</v>
      </c>
      <c r="E453" s="232" t="s">
        <v>23</v>
      </c>
      <c r="F453" s="233" t="s">
        <v>159</v>
      </c>
      <c r="G453" s="231"/>
      <c r="H453" s="234">
        <v>3.5</v>
      </c>
      <c r="I453" s="235"/>
      <c r="J453" s="231"/>
      <c r="K453" s="231"/>
      <c r="L453" s="236"/>
      <c r="M453" s="237"/>
      <c r="N453" s="238"/>
      <c r="O453" s="238"/>
      <c r="P453" s="238"/>
      <c r="Q453" s="238"/>
      <c r="R453" s="238"/>
      <c r="S453" s="238"/>
      <c r="T453" s="239"/>
      <c r="AT453" s="240" t="s">
        <v>145</v>
      </c>
      <c r="AU453" s="240" t="s">
        <v>81</v>
      </c>
      <c r="AV453" s="13" t="s">
        <v>153</v>
      </c>
      <c r="AW453" s="13" t="s">
        <v>36</v>
      </c>
      <c r="AX453" s="13" t="s">
        <v>79</v>
      </c>
      <c r="AY453" s="240" t="s">
        <v>135</v>
      </c>
    </row>
    <row r="454" spans="2:65" s="1" customFormat="1" ht="16.5" customHeight="1">
      <c r="B454" s="42"/>
      <c r="C454" s="262" t="s">
        <v>512</v>
      </c>
      <c r="D454" s="262" t="s">
        <v>256</v>
      </c>
      <c r="E454" s="263" t="s">
        <v>497</v>
      </c>
      <c r="F454" s="264" t="s">
        <v>498</v>
      </c>
      <c r="G454" s="265" t="s">
        <v>456</v>
      </c>
      <c r="H454" s="266">
        <v>4</v>
      </c>
      <c r="I454" s="267"/>
      <c r="J454" s="268">
        <f>ROUND(I454*H454,2)</f>
        <v>0</v>
      </c>
      <c r="K454" s="264" t="s">
        <v>23</v>
      </c>
      <c r="L454" s="269"/>
      <c r="M454" s="270" t="s">
        <v>23</v>
      </c>
      <c r="N454" s="271" t="s">
        <v>44</v>
      </c>
      <c r="O454" s="43"/>
      <c r="P454" s="213">
        <f>O454*H454</f>
        <v>0</v>
      </c>
      <c r="Q454" s="213">
        <v>6.0000000000000002E-5</v>
      </c>
      <c r="R454" s="213">
        <f>Q454*H454</f>
        <v>2.4000000000000001E-4</v>
      </c>
      <c r="S454" s="213">
        <v>0</v>
      </c>
      <c r="T454" s="214">
        <f>S454*H454</f>
        <v>0</v>
      </c>
      <c r="AR454" s="25" t="s">
        <v>372</v>
      </c>
      <c r="AT454" s="25" t="s">
        <v>256</v>
      </c>
      <c r="AU454" s="25" t="s">
        <v>81</v>
      </c>
      <c r="AY454" s="25" t="s">
        <v>135</v>
      </c>
      <c r="BE454" s="215">
        <f>IF(N454="základní",J454,0)</f>
        <v>0</v>
      </c>
      <c r="BF454" s="215">
        <f>IF(N454="snížená",J454,0)</f>
        <v>0</v>
      </c>
      <c r="BG454" s="215">
        <f>IF(N454="zákl. přenesená",J454,0)</f>
        <v>0</v>
      </c>
      <c r="BH454" s="215">
        <f>IF(N454="sníž. přenesená",J454,0)</f>
        <v>0</v>
      </c>
      <c r="BI454" s="215">
        <f>IF(N454="nulová",J454,0)</f>
        <v>0</v>
      </c>
      <c r="BJ454" s="25" t="s">
        <v>79</v>
      </c>
      <c r="BK454" s="215">
        <f>ROUND(I454*H454,2)</f>
        <v>0</v>
      </c>
      <c r="BL454" s="25" t="s">
        <v>285</v>
      </c>
      <c r="BM454" s="25" t="s">
        <v>513</v>
      </c>
    </row>
    <row r="455" spans="2:65" s="14" customFormat="1" ht="13.5">
      <c r="B455" s="241"/>
      <c r="C455" s="242"/>
      <c r="D455" s="218" t="s">
        <v>145</v>
      </c>
      <c r="E455" s="243" t="s">
        <v>23</v>
      </c>
      <c r="F455" s="244" t="s">
        <v>486</v>
      </c>
      <c r="G455" s="242"/>
      <c r="H455" s="243" t="s">
        <v>23</v>
      </c>
      <c r="I455" s="245"/>
      <c r="J455" s="242"/>
      <c r="K455" s="242"/>
      <c r="L455" s="246"/>
      <c r="M455" s="247"/>
      <c r="N455" s="248"/>
      <c r="O455" s="248"/>
      <c r="P455" s="248"/>
      <c r="Q455" s="248"/>
      <c r="R455" s="248"/>
      <c r="S455" s="248"/>
      <c r="T455" s="249"/>
      <c r="AT455" s="250" t="s">
        <v>145</v>
      </c>
      <c r="AU455" s="250" t="s">
        <v>81</v>
      </c>
      <c r="AV455" s="14" t="s">
        <v>79</v>
      </c>
      <c r="AW455" s="14" t="s">
        <v>36</v>
      </c>
      <c r="AX455" s="14" t="s">
        <v>73</v>
      </c>
      <c r="AY455" s="250" t="s">
        <v>135</v>
      </c>
    </row>
    <row r="456" spans="2:65" s="12" customFormat="1" ht="13.5">
      <c r="B456" s="216"/>
      <c r="C456" s="217"/>
      <c r="D456" s="218" t="s">
        <v>145</v>
      </c>
      <c r="E456" s="219" t="s">
        <v>23</v>
      </c>
      <c r="F456" s="220" t="s">
        <v>514</v>
      </c>
      <c r="G456" s="217"/>
      <c r="H456" s="221">
        <v>4</v>
      </c>
      <c r="I456" s="222"/>
      <c r="J456" s="217"/>
      <c r="K456" s="217"/>
      <c r="L456" s="223"/>
      <c r="M456" s="224"/>
      <c r="N456" s="225"/>
      <c r="O456" s="225"/>
      <c r="P456" s="225"/>
      <c r="Q456" s="225"/>
      <c r="R456" s="225"/>
      <c r="S456" s="225"/>
      <c r="T456" s="226"/>
      <c r="AT456" s="227" t="s">
        <v>145</v>
      </c>
      <c r="AU456" s="227" t="s">
        <v>81</v>
      </c>
      <c r="AV456" s="12" t="s">
        <v>81</v>
      </c>
      <c r="AW456" s="12" t="s">
        <v>36</v>
      </c>
      <c r="AX456" s="12" t="s">
        <v>73</v>
      </c>
      <c r="AY456" s="227" t="s">
        <v>135</v>
      </c>
    </row>
    <row r="457" spans="2:65" s="13" customFormat="1" ht="13.5">
      <c r="B457" s="230"/>
      <c r="C457" s="231"/>
      <c r="D457" s="218" t="s">
        <v>145</v>
      </c>
      <c r="E457" s="232" t="s">
        <v>23</v>
      </c>
      <c r="F457" s="233" t="s">
        <v>159</v>
      </c>
      <c r="G457" s="231"/>
      <c r="H457" s="234">
        <v>4</v>
      </c>
      <c r="I457" s="235"/>
      <c r="J457" s="231"/>
      <c r="K457" s="231"/>
      <c r="L457" s="236"/>
      <c r="M457" s="237"/>
      <c r="N457" s="238"/>
      <c r="O457" s="238"/>
      <c r="P457" s="238"/>
      <c r="Q457" s="238"/>
      <c r="R457" s="238"/>
      <c r="S457" s="238"/>
      <c r="T457" s="239"/>
      <c r="AT457" s="240" t="s">
        <v>145</v>
      </c>
      <c r="AU457" s="240" t="s">
        <v>81</v>
      </c>
      <c r="AV457" s="13" t="s">
        <v>153</v>
      </c>
      <c r="AW457" s="13" t="s">
        <v>36</v>
      </c>
      <c r="AX457" s="13" t="s">
        <v>79</v>
      </c>
      <c r="AY457" s="240" t="s">
        <v>135</v>
      </c>
    </row>
    <row r="458" spans="2:65" s="1" customFormat="1" ht="25.5" customHeight="1">
      <c r="B458" s="42"/>
      <c r="C458" s="204" t="s">
        <v>515</v>
      </c>
      <c r="D458" s="204" t="s">
        <v>138</v>
      </c>
      <c r="E458" s="205" t="s">
        <v>516</v>
      </c>
      <c r="F458" s="206" t="s">
        <v>517</v>
      </c>
      <c r="G458" s="207" t="s">
        <v>311</v>
      </c>
      <c r="H458" s="208">
        <v>58</v>
      </c>
      <c r="I458" s="209"/>
      <c r="J458" s="210">
        <f>ROUND(I458*H458,2)</f>
        <v>0</v>
      </c>
      <c r="K458" s="206" t="s">
        <v>23</v>
      </c>
      <c r="L458" s="62"/>
      <c r="M458" s="211" t="s">
        <v>23</v>
      </c>
      <c r="N458" s="212" t="s">
        <v>44</v>
      </c>
      <c r="O458" s="43"/>
      <c r="P458" s="213">
        <f>O458*H458</f>
        <v>0</v>
      </c>
      <c r="Q458" s="213">
        <v>0</v>
      </c>
      <c r="R458" s="213">
        <f>Q458*H458</f>
        <v>0</v>
      </c>
      <c r="S458" s="213">
        <v>0</v>
      </c>
      <c r="T458" s="214">
        <f>S458*H458</f>
        <v>0</v>
      </c>
      <c r="AR458" s="25" t="s">
        <v>285</v>
      </c>
      <c r="AT458" s="25" t="s">
        <v>138</v>
      </c>
      <c r="AU458" s="25" t="s">
        <v>81</v>
      </c>
      <c r="AY458" s="25" t="s">
        <v>135</v>
      </c>
      <c r="BE458" s="215">
        <f>IF(N458="základní",J458,0)</f>
        <v>0</v>
      </c>
      <c r="BF458" s="215">
        <f>IF(N458="snížená",J458,0)</f>
        <v>0</v>
      </c>
      <c r="BG458" s="215">
        <f>IF(N458="zákl. přenesená",J458,0)</f>
        <v>0</v>
      </c>
      <c r="BH458" s="215">
        <f>IF(N458="sníž. přenesená",J458,0)</f>
        <v>0</v>
      </c>
      <c r="BI458" s="215">
        <f>IF(N458="nulová",J458,0)</f>
        <v>0</v>
      </c>
      <c r="BJ458" s="25" t="s">
        <v>79</v>
      </c>
      <c r="BK458" s="215">
        <f>ROUND(I458*H458,2)</f>
        <v>0</v>
      </c>
      <c r="BL458" s="25" t="s">
        <v>285</v>
      </c>
      <c r="BM458" s="25" t="s">
        <v>518</v>
      </c>
    </row>
    <row r="459" spans="2:65" s="1" customFormat="1" ht="256.5">
      <c r="B459" s="42"/>
      <c r="C459" s="64"/>
      <c r="D459" s="218" t="s">
        <v>306</v>
      </c>
      <c r="E459" s="64"/>
      <c r="F459" s="228" t="s">
        <v>519</v>
      </c>
      <c r="G459" s="64"/>
      <c r="H459" s="64"/>
      <c r="I459" s="173"/>
      <c r="J459" s="64"/>
      <c r="K459" s="64"/>
      <c r="L459" s="62"/>
      <c r="M459" s="229"/>
      <c r="N459" s="43"/>
      <c r="O459" s="43"/>
      <c r="P459" s="43"/>
      <c r="Q459" s="43"/>
      <c r="R459" s="43"/>
      <c r="S459" s="43"/>
      <c r="T459" s="79"/>
      <c r="AT459" s="25" t="s">
        <v>306</v>
      </c>
      <c r="AU459" s="25" t="s">
        <v>81</v>
      </c>
    </row>
    <row r="460" spans="2:65" s="1" customFormat="1" ht="25.5" customHeight="1">
      <c r="B460" s="42"/>
      <c r="C460" s="204" t="s">
        <v>520</v>
      </c>
      <c r="D460" s="204" t="s">
        <v>138</v>
      </c>
      <c r="E460" s="205" t="s">
        <v>521</v>
      </c>
      <c r="F460" s="206" t="s">
        <v>522</v>
      </c>
      <c r="G460" s="207" t="s">
        <v>311</v>
      </c>
      <c r="H460" s="208">
        <v>1</v>
      </c>
      <c r="I460" s="209"/>
      <c r="J460" s="210">
        <f>ROUND(I460*H460,2)</f>
        <v>0</v>
      </c>
      <c r="K460" s="206" t="s">
        <v>23</v>
      </c>
      <c r="L460" s="62"/>
      <c r="M460" s="211" t="s">
        <v>23</v>
      </c>
      <c r="N460" s="212" t="s">
        <v>44</v>
      </c>
      <c r="O460" s="43"/>
      <c r="P460" s="213">
        <f>O460*H460</f>
        <v>0</v>
      </c>
      <c r="Q460" s="213">
        <v>0</v>
      </c>
      <c r="R460" s="213">
        <f>Q460*H460</f>
        <v>0</v>
      </c>
      <c r="S460" s="213">
        <v>0</v>
      </c>
      <c r="T460" s="214">
        <f>S460*H460</f>
        <v>0</v>
      </c>
      <c r="AR460" s="25" t="s">
        <v>285</v>
      </c>
      <c r="AT460" s="25" t="s">
        <v>138</v>
      </c>
      <c r="AU460" s="25" t="s">
        <v>81</v>
      </c>
      <c r="AY460" s="25" t="s">
        <v>135</v>
      </c>
      <c r="BE460" s="215">
        <f>IF(N460="základní",J460,0)</f>
        <v>0</v>
      </c>
      <c r="BF460" s="215">
        <f>IF(N460="snížená",J460,0)</f>
        <v>0</v>
      </c>
      <c r="BG460" s="215">
        <f>IF(N460="zákl. přenesená",J460,0)</f>
        <v>0</v>
      </c>
      <c r="BH460" s="215">
        <f>IF(N460="sníž. přenesená",J460,0)</f>
        <v>0</v>
      </c>
      <c r="BI460" s="215">
        <f>IF(N460="nulová",J460,0)</f>
        <v>0</v>
      </c>
      <c r="BJ460" s="25" t="s">
        <v>79</v>
      </c>
      <c r="BK460" s="215">
        <f>ROUND(I460*H460,2)</f>
        <v>0</v>
      </c>
      <c r="BL460" s="25" t="s">
        <v>285</v>
      </c>
      <c r="BM460" s="25" t="s">
        <v>523</v>
      </c>
    </row>
    <row r="461" spans="2:65" s="1" customFormat="1" ht="243">
      <c r="B461" s="42"/>
      <c r="C461" s="64"/>
      <c r="D461" s="218" t="s">
        <v>306</v>
      </c>
      <c r="E461" s="64"/>
      <c r="F461" s="228" t="s">
        <v>524</v>
      </c>
      <c r="G461" s="64"/>
      <c r="H461" s="64"/>
      <c r="I461" s="173"/>
      <c r="J461" s="64"/>
      <c r="K461" s="64"/>
      <c r="L461" s="62"/>
      <c r="M461" s="229"/>
      <c r="N461" s="43"/>
      <c r="O461" s="43"/>
      <c r="P461" s="43"/>
      <c r="Q461" s="43"/>
      <c r="R461" s="43"/>
      <c r="S461" s="43"/>
      <c r="T461" s="79"/>
      <c r="AT461" s="25" t="s">
        <v>306</v>
      </c>
      <c r="AU461" s="25" t="s">
        <v>81</v>
      </c>
    </row>
    <row r="462" spans="2:65" s="1" customFormat="1" ht="25.5" customHeight="1">
      <c r="B462" s="42"/>
      <c r="C462" s="204" t="s">
        <v>525</v>
      </c>
      <c r="D462" s="204" t="s">
        <v>138</v>
      </c>
      <c r="E462" s="205" t="s">
        <v>526</v>
      </c>
      <c r="F462" s="206" t="s">
        <v>527</v>
      </c>
      <c r="G462" s="207" t="s">
        <v>311</v>
      </c>
      <c r="H462" s="208">
        <v>6</v>
      </c>
      <c r="I462" s="209"/>
      <c r="J462" s="210">
        <f>ROUND(I462*H462,2)</f>
        <v>0</v>
      </c>
      <c r="K462" s="206" t="s">
        <v>23</v>
      </c>
      <c r="L462" s="62"/>
      <c r="M462" s="211" t="s">
        <v>23</v>
      </c>
      <c r="N462" s="212" t="s">
        <v>44</v>
      </c>
      <c r="O462" s="43"/>
      <c r="P462" s="213">
        <f>O462*H462</f>
        <v>0</v>
      </c>
      <c r="Q462" s="213">
        <v>0</v>
      </c>
      <c r="R462" s="213">
        <f>Q462*H462</f>
        <v>0</v>
      </c>
      <c r="S462" s="213">
        <v>0</v>
      </c>
      <c r="T462" s="214">
        <f>S462*H462</f>
        <v>0</v>
      </c>
      <c r="AR462" s="25" t="s">
        <v>285</v>
      </c>
      <c r="AT462" s="25" t="s">
        <v>138</v>
      </c>
      <c r="AU462" s="25" t="s">
        <v>81</v>
      </c>
      <c r="AY462" s="25" t="s">
        <v>135</v>
      </c>
      <c r="BE462" s="215">
        <f>IF(N462="základní",J462,0)</f>
        <v>0</v>
      </c>
      <c r="BF462" s="215">
        <f>IF(N462="snížená",J462,0)</f>
        <v>0</v>
      </c>
      <c r="BG462" s="215">
        <f>IF(N462="zákl. přenesená",J462,0)</f>
        <v>0</v>
      </c>
      <c r="BH462" s="215">
        <f>IF(N462="sníž. přenesená",J462,0)</f>
        <v>0</v>
      </c>
      <c r="BI462" s="215">
        <f>IF(N462="nulová",J462,0)</f>
        <v>0</v>
      </c>
      <c r="BJ462" s="25" t="s">
        <v>79</v>
      </c>
      <c r="BK462" s="215">
        <f>ROUND(I462*H462,2)</f>
        <v>0</v>
      </c>
      <c r="BL462" s="25" t="s">
        <v>285</v>
      </c>
      <c r="BM462" s="25" t="s">
        <v>528</v>
      </c>
    </row>
    <row r="463" spans="2:65" s="1" customFormat="1" ht="229.5">
      <c r="B463" s="42"/>
      <c r="C463" s="64"/>
      <c r="D463" s="218" t="s">
        <v>306</v>
      </c>
      <c r="E463" s="64"/>
      <c r="F463" s="228" t="s">
        <v>529</v>
      </c>
      <c r="G463" s="64"/>
      <c r="H463" s="64"/>
      <c r="I463" s="173"/>
      <c r="J463" s="64"/>
      <c r="K463" s="64"/>
      <c r="L463" s="62"/>
      <c r="M463" s="229"/>
      <c r="N463" s="43"/>
      <c r="O463" s="43"/>
      <c r="P463" s="43"/>
      <c r="Q463" s="43"/>
      <c r="R463" s="43"/>
      <c r="S463" s="43"/>
      <c r="T463" s="79"/>
      <c r="AT463" s="25" t="s">
        <v>306</v>
      </c>
      <c r="AU463" s="25" t="s">
        <v>81</v>
      </c>
    </row>
    <row r="464" spans="2:65" s="1" customFormat="1" ht="25.5" customHeight="1">
      <c r="B464" s="42"/>
      <c r="C464" s="204" t="s">
        <v>530</v>
      </c>
      <c r="D464" s="204" t="s">
        <v>138</v>
      </c>
      <c r="E464" s="205" t="s">
        <v>531</v>
      </c>
      <c r="F464" s="206" t="s">
        <v>532</v>
      </c>
      <c r="G464" s="207" t="s">
        <v>311</v>
      </c>
      <c r="H464" s="208">
        <v>6</v>
      </c>
      <c r="I464" s="209"/>
      <c r="J464" s="210">
        <f>ROUND(I464*H464,2)</f>
        <v>0</v>
      </c>
      <c r="K464" s="206" t="s">
        <v>23</v>
      </c>
      <c r="L464" s="62"/>
      <c r="M464" s="211" t="s">
        <v>23</v>
      </c>
      <c r="N464" s="212" t="s">
        <v>44</v>
      </c>
      <c r="O464" s="43"/>
      <c r="P464" s="213">
        <f>O464*H464</f>
        <v>0</v>
      </c>
      <c r="Q464" s="213">
        <v>0</v>
      </c>
      <c r="R464" s="213">
        <f>Q464*H464</f>
        <v>0</v>
      </c>
      <c r="S464" s="213">
        <v>0</v>
      </c>
      <c r="T464" s="214">
        <f>S464*H464</f>
        <v>0</v>
      </c>
      <c r="AR464" s="25" t="s">
        <v>285</v>
      </c>
      <c r="AT464" s="25" t="s">
        <v>138</v>
      </c>
      <c r="AU464" s="25" t="s">
        <v>81</v>
      </c>
      <c r="AY464" s="25" t="s">
        <v>135</v>
      </c>
      <c r="BE464" s="215">
        <f>IF(N464="základní",J464,0)</f>
        <v>0</v>
      </c>
      <c r="BF464" s="215">
        <f>IF(N464="snížená",J464,0)</f>
        <v>0</v>
      </c>
      <c r="BG464" s="215">
        <f>IF(N464="zákl. přenesená",J464,0)</f>
        <v>0</v>
      </c>
      <c r="BH464" s="215">
        <f>IF(N464="sníž. přenesená",J464,0)</f>
        <v>0</v>
      </c>
      <c r="BI464" s="215">
        <f>IF(N464="nulová",J464,0)</f>
        <v>0</v>
      </c>
      <c r="BJ464" s="25" t="s">
        <v>79</v>
      </c>
      <c r="BK464" s="215">
        <f>ROUND(I464*H464,2)</f>
        <v>0</v>
      </c>
      <c r="BL464" s="25" t="s">
        <v>285</v>
      </c>
      <c r="BM464" s="25" t="s">
        <v>533</v>
      </c>
    </row>
    <row r="465" spans="2:65" s="1" customFormat="1" ht="243">
      <c r="B465" s="42"/>
      <c r="C465" s="64"/>
      <c r="D465" s="218" t="s">
        <v>306</v>
      </c>
      <c r="E465" s="64"/>
      <c r="F465" s="228" t="s">
        <v>534</v>
      </c>
      <c r="G465" s="64"/>
      <c r="H465" s="64"/>
      <c r="I465" s="173"/>
      <c r="J465" s="64"/>
      <c r="K465" s="64"/>
      <c r="L465" s="62"/>
      <c r="M465" s="229"/>
      <c r="N465" s="43"/>
      <c r="O465" s="43"/>
      <c r="P465" s="43"/>
      <c r="Q465" s="43"/>
      <c r="R465" s="43"/>
      <c r="S465" s="43"/>
      <c r="T465" s="79"/>
      <c r="AT465" s="25" t="s">
        <v>306</v>
      </c>
      <c r="AU465" s="25" t="s">
        <v>81</v>
      </c>
    </row>
    <row r="466" spans="2:65" s="1" customFormat="1" ht="25.5" customHeight="1">
      <c r="B466" s="42"/>
      <c r="C466" s="204" t="s">
        <v>535</v>
      </c>
      <c r="D466" s="204" t="s">
        <v>138</v>
      </c>
      <c r="E466" s="205" t="s">
        <v>536</v>
      </c>
      <c r="F466" s="206" t="s">
        <v>537</v>
      </c>
      <c r="G466" s="207" t="s">
        <v>311</v>
      </c>
      <c r="H466" s="208">
        <v>2</v>
      </c>
      <c r="I466" s="209"/>
      <c r="J466" s="210">
        <f>ROUND(I466*H466,2)</f>
        <v>0</v>
      </c>
      <c r="K466" s="206" t="s">
        <v>23</v>
      </c>
      <c r="L466" s="62"/>
      <c r="M466" s="211" t="s">
        <v>23</v>
      </c>
      <c r="N466" s="212" t="s">
        <v>44</v>
      </c>
      <c r="O466" s="43"/>
      <c r="P466" s="213">
        <f>O466*H466</f>
        <v>0</v>
      </c>
      <c r="Q466" s="213">
        <v>0</v>
      </c>
      <c r="R466" s="213">
        <f>Q466*H466</f>
        <v>0</v>
      </c>
      <c r="S466" s="213">
        <v>0</v>
      </c>
      <c r="T466" s="214">
        <f>S466*H466</f>
        <v>0</v>
      </c>
      <c r="AR466" s="25" t="s">
        <v>285</v>
      </c>
      <c r="AT466" s="25" t="s">
        <v>138</v>
      </c>
      <c r="AU466" s="25" t="s">
        <v>81</v>
      </c>
      <c r="AY466" s="25" t="s">
        <v>135</v>
      </c>
      <c r="BE466" s="215">
        <f>IF(N466="základní",J466,0)</f>
        <v>0</v>
      </c>
      <c r="BF466" s="215">
        <f>IF(N466="snížená",J466,0)</f>
        <v>0</v>
      </c>
      <c r="BG466" s="215">
        <f>IF(N466="zákl. přenesená",J466,0)</f>
        <v>0</v>
      </c>
      <c r="BH466" s="215">
        <f>IF(N466="sníž. přenesená",J466,0)</f>
        <v>0</v>
      </c>
      <c r="BI466" s="215">
        <f>IF(N466="nulová",J466,0)</f>
        <v>0</v>
      </c>
      <c r="BJ466" s="25" t="s">
        <v>79</v>
      </c>
      <c r="BK466" s="215">
        <f>ROUND(I466*H466,2)</f>
        <v>0</v>
      </c>
      <c r="BL466" s="25" t="s">
        <v>285</v>
      </c>
      <c r="BM466" s="25" t="s">
        <v>538</v>
      </c>
    </row>
    <row r="467" spans="2:65" s="1" customFormat="1" ht="243">
      <c r="B467" s="42"/>
      <c r="C467" s="64"/>
      <c r="D467" s="218" t="s">
        <v>306</v>
      </c>
      <c r="E467" s="64"/>
      <c r="F467" s="228" t="s">
        <v>524</v>
      </c>
      <c r="G467" s="64"/>
      <c r="H467" s="64"/>
      <c r="I467" s="173"/>
      <c r="J467" s="64"/>
      <c r="K467" s="64"/>
      <c r="L467" s="62"/>
      <c r="M467" s="229"/>
      <c r="N467" s="43"/>
      <c r="O467" s="43"/>
      <c r="P467" s="43"/>
      <c r="Q467" s="43"/>
      <c r="R467" s="43"/>
      <c r="S467" s="43"/>
      <c r="T467" s="79"/>
      <c r="AT467" s="25" t="s">
        <v>306</v>
      </c>
      <c r="AU467" s="25" t="s">
        <v>81</v>
      </c>
    </row>
    <row r="468" spans="2:65" s="1" customFormat="1" ht="25.5" customHeight="1">
      <c r="B468" s="42"/>
      <c r="C468" s="204" t="s">
        <v>539</v>
      </c>
      <c r="D468" s="204" t="s">
        <v>138</v>
      </c>
      <c r="E468" s="205" t="s">
        <v>540</v>
      </c>
      <c r="F468" s="206" t="s">
        <v>541</v>
      </c>
      <c r="G468" s="207" t="s">
        <v>311</v>
      </c>
      <c r="H468" s="208">
        <v>7</v>
      </c>
      <c r="I468" s="209"/>
      <c r="J468" s="210">
        <f>ROUND(I468*H468,2)</f>
        <v>0</v>
      </c>
      <c r="K468" s="206" t="s">
        <v>23</v>
      </c>
      <c r="L468" s="62"/>
      <c r="M468" s="211" t="s">
        <v>23</v>
      </c>
      <c r="N468" s="212" t="s">
        <v>44</v>
      </c>
      <c r="O468" s="43"/>
      <c r="P468" s="213">
        <f>O468*H468</f>
        <v>0</v>
      </c>
      <c r="Q468" s="213">
        <v>0</v>
      </c>
      <c r="R468" s="213">
        <f>Q468*H468</f>
        <v>0</v>
      </c>
      <c r="S468" s="213">
        <v>0</v>
      </c>
      <c r="T468" s="214">
        <f>S468*H468</f>
        <v>0</v>
      </c>
      <c r="AR468" s="25" t="s">
        <v>285</v>
      </c>
      <c r="AT468" s="25" t="s">
        <v>138</v>
      </c>
      <c r="AU468" s="25" t="s">
        <v>81</v>
      </c>
      <c r="AY468" s="25" t="s">
        <v>135</v>
      </c>
      <c r="BE468" s="215">
        <f>IF(N468="základní",J468,0)</f>
        <v>0</v>
      </c>
      <c r="BF468" s="215">
        <f>IF(N468="snížená",J468,0)</f>
        <v>0</v>
      </c>
      <c r="BG468" s="215">
        <f>IF(N468="zákl. přenesená",J468,0)</f>
        <v>0</v>
      </c>
      <c r="BH468" s="215">
        <f>IF(N468="sníž. přenesená",J468,0)</f>
        <v>0</v>
      </c>
      <c r="BI468" s="215">
        <f>IF(N468="nulová",J468,0)</f>
        <v>0</v>
      </c>
      <c r="BJ468" s="25" t="s">
        <v>79</v>
      </c>
      <c r="BK468" s="215">
        <f>ROUND(I468*H468,2)</f>
        <v>0</v>
      </c>
      <c r="BL468" s="25" t="s">
        <v>285</v>
      </c>
      <c r="BM468" s="25" t="s">
        <v>542</v>
      </c>
    </row>
    <row r="469" spans="2:65" s="1" customFormat="1" ht="216">
      <c r="B469" s="42"/>
      <c r="C469" s="64"/>
      <c r="D469" s="218" t="s">
        <v>306</v>
      </c>
      <c r="E469" s="64"/>
      <c r="F469" s="228" t="s">
        <v>543</v>
      </c>
      <c r="G469" s="64"/>
      <c r="H469" s="64"/>
      <c r="I469" s="173"/>
      <c r="J469" s="64"/>
      <c r="K469" s="64"/>
      <c r="L469" s="62"/>
      <c r="M469" s="229"/>
      <c r="N469" s="43"/>
      <c r="O469" s="43"/>
      <c r="P469" s="43"/>
      <c r="Q469" s="43"/>
      <c r="R469" s="43"/>
      <c r="S469" s="43"/>
      <c r="T469" s="79"/>
      <c r="AT469" s="25" t="s">
        <v>306</v>
      </c>
      <c r="AU469" s="25" t="s">
        <v>81</v>
      </c>
    </row>
    <row r="470" spans="2:65" s="1" customFormat="1" ht="25.5" customHeight="1">
      <c r="B470" s="42"/>
      <c r="C470" s="204" t="s">
        <v>544</v>
      </c>
      <c r="D470" s="204" t="s">
        <v>138</v>
      </c>
      <c r="E470" s="205" t="s">
        <v>545</v>
      </c>
      <c r="F470" s="206" t="s">
        <v>546</v>
      </c>
      <c r="G470" s="207" t="s">
        <v>311</v>
      </c>
      <c r="H470" s="208">
        <v>4</v>
      </c>
      <c r="I470" s="209"/>
      <c r="J470" s="210">
        <f>ROUND(I470*H470,2)</f>
        <v>0</v>
      </c>
      <c r="K470" s="206" t="s">
        <v>23</v>
      </c>
      <c r="L470" s="62"/>
      <c r="M470" s="211" t="s">
        <v>23</v>
      </c>
      <c r="N470" s="212" t="s">
        <v>44</v>
      </c>
      <c r="O470" s="43"/>
      <c r="P470" s="213">
        <f>O470*H470</f>
        <v>0</v>
      </c>
      <c r="Q470" s="213">
        <v>0</v>
      </c>
      <c r="R470" s="213">
        <f>Q470*H470</f>
        <v>0</v>
      </c>
      <c r="S470" s="213">
        <v>0</v>
      </c>
      <c r="T470" s="214">
        <f>S470*H470</f>
        <v>0</v>
      </c>
      <c r="AR470" s="25" t="s">
        <v>285</v>
      </c>
      <c r="AT470" s="25" t="s">
        <v>138</v>
      </c>
      <c r="AU470" s="25" t="s">
        <v>81</v>
      </c>
      <c r="AY470" s="25" t="s">
        <v>135</v>
      </c>
      <c r="BE470" s="215">
        <f>IF(N470="základní",J470,0)</f>
        <v>0</v>
      </c>
      <c r="BF470" s="215">
        <f>IF(N470="snížená",J470,0)</f>
        <v>0</v>
      </c>
      <c r="BG470" s="215">
        <f>IF(N470="zákl. přenesená",J470,0)</f>
        <v>0</v>
      </c>
      <c r="BH470" s="215">
        <f>IF(N470="sníž. přenesená",J470,0)</f>
        <v>0</v>
      </c>
      <c r="BI470" s="215">
        <f>IF(N470="nulová",J470,0)</f>
        <v>0</v>
      </c>
      <c r="BJ470" s="25" t="s">
        <v>79</v>
      </c>
      <c r="BK470" s="215">
        <f>ROUND(I470*H470,2)</f>
        <v>0</v>
      </c>
      <c r="BL470" s="25" t="s">
        <v>285</v>
      </c>
      <c r="BM470" s="25" t="s">
        <v>547</v>
      </c>
    </row>
    <row r="471" spans="2:65" s="1" customFormat="1" ht="243">
      <c r="B471" s="42"/>
      <c r="C471" s="64"/>
      <c r="D471" s="218" t="s">
        <v>306</v>
      </c>
      <c r="E471" s="64"/>
      <c r="F471" s="228" t="s">
        <v>548</v>
      </c>
      <c r="G471" s="64"/>
      <c r="H471" s="64"/>
      <c r="I471" s="173"/>
      <c r="J471" s="64"/>
      <c r="K471" s="64"/>
      <c r="L471" s="62"/>
      <c r="M471" s="229"/>
      <c r="N471" s="43"/>
      <c r="O471" s="43"/>
      <c r="P471" s="43"/>
      <c r="Q471" s="43"/>
      <c r="R471" s="43"/>
      <c r="S471" s="43"/>
      <c r="T471" s="79"/>
      <c r="AT471" s="25" t="s">
        <v>306</v>
      </c>
      <c r="AU471" s="25" t="s">
        <v>81</v>
      </c>
    </row>
    <row r="472" spans="2:65" s="1" customFormat="1" ht="25.5" customHeight="1">
      <c r="B472" s="42"/>
      <c r="C472" s="204" t="s">
        <v>549</v>
      </c>
      <c r="D472" s="204" t="s">
        <v>138</v>
      </c>
      <c r="E472" s="205" t="s">
        <v>550</v>
      </c>
      <c r="F472" s="206" t="s">
        <v>551</v>
      </c>
      <c r="G472" s="207" t="s">
        <v>311</v>
      </c>
      <c r="H472" s="208">
        <v>1</v>
      </c>
      <c r="I472" s="209"/>
      <c r="J472" s="210">
        <f>ROUND(I472*H472,2)</f>
        <v>0</v>
      </c>
      <c r="K472" s="206" t="s">
        <v>23</v>
      </c>
      <c r="L472" s="62"/>
      <c r="M472" s="211" t="s">
        <v>23</v>
      </c>
      <c r="N472" s="212" t="s">
        <v>44</v>
      </c>
      <c r="O472" s="43"/>
      <c r="P472" s="213">
        <f>O472*H472</f>
        <v>0</v>
      </c>
      <c r="Q472" s="213">
        <v>0</v>
      </c>
      <c r="R472" s="213">
        <f>Q472*H472</f>
        <v>0</v>
      </c>
      <c r="S472" s="213">
        <v>0</v>
      </c>
      <c r="T472" s="214">
        <f>S472*H472</f>
        <v>0</v>
      </c>
      <c r="AR472" s="25" t="s">
        <v>285</v>
      </c>
      <c r="AT472" s="25" t="s">
        <v>138</v>
      </c>
      <c r="AU472" s="25" t="s">
        <v>81</v>
      </c>
      <c r="AY472" s="25" t="s">
        <v>135</v>
      </c>
      <c r="BE472" s="215">
        <f>IF(N472="základní",J472,0)</f>
        <v>0</v>
      </c>
      <c r="BF472" s="215">
        <f>IF(N472="snížená",J472,0)</f>
        <v>0</v>
      </c>
      <c r="BG472" s="215">
        <f>IF(N472="zákl. přenesená",J472,0)</f>
        <v>0</v>
      </c>
      <c r="BH472" s="215">
        <f>IF(N472="sníž. přenesená",J472,0)</f>
        <v>0</v>
      </c>
      <c r="BI472" s="215">
        <f>IF(N472="nulová",J472,0)</f>
        <v>0</v>
      </c>
      <c r="BJ472" s="25" t="s">
        <v>79</v>
      </c>
      <c r="BK472" s="215">
        <f>ROUND(I472*H472,2)</f>
        <v>0</v>
      </c>
      <c r="BL472" s="25" t="s">
        <v>285</v>
      </c>
      <c r="BM472" s="25" t="s">
        <v>552</v>
      </c>
    </row>
    <row r="473" spans="2:65" s="1" customFormat="1" ht="256.5">
      <c r="B473" s="42"/>
      <c r="C473" s="64"/>
      <c r="D473" s="218" t="s">
        <v>306</v>
      </c>
      <c r="E473" s="64"/>
      <c r="F473" s="228" t="s">
        <v>553</v>
      </c>
      <c r="G473" s="64"/>
      <c r="H473" s="64"/>
      <c r="I473" s="173"/>
      <c r="J473" s="64"/>
      <c r="K473" s="64"/>
      <c r="L473" s="62"/>
      <c r="M473" s="229"/>
      <c r="N473" s="43"/>
      <c r="O473" s="43"/>
      <c r="P473" s="43"/>
      <c r="Q473" s="43"/>
      <c r="R473" s="43"/>
      <c r="S473" s="43"/>
      <c r="T473" s="79"/>
      <c r="AT473" s="25" t="s">
        <v>306</v>
      </c>
      <c r="AU473" s="25" t="s">
        <v>81</v>
      </c>
    </row>
    <row r="474" spans="2:65" s="1" customFormat="1" ht="38.25" customHeight="1">
      <c r="B474" s="42"/>
      <c r="C474" s="204" t="s">
        <v>554</v>
      </c>
      <c r="D474" s="204" t="s">
        <v>138</v>
      </c>
      <c r="E474" s="205" t="s">
        <v>555</v>
      </c>
      <c r="F474" s="206" t="s">
        <v>556</v>
      </c>
      <c r="G474" s="207" t="s">
        <v>311</v>
      </c>
      <c r="H474" s="208">
        <v>1</v>
      </c>
      <c r="I474" s="209"/>
      <c r="J474" s="210">
        <f>ROUND(I474*H474,2)</f>
        <v>0</v>
      </c>
      <c r="K474" s="206" t="s">
        <v>23</v>
      </c>
      <c r="L474" s="62"/>
      <c r="M474" s="211" t="s">
        <v>23</v>
      </c>
      <c r="N474" s="212" t="s">
        <v>44</v>
      </c>
      <c r="O474" s="43"/>
      <c r="P474" s="213">
        <f>O474*H474</f>
        <v>0</v>
      </c>
      <c r="Q474" s="213">
        <v>0</v>
      </c>
      <c r="R474" s="213">
        <f>Q474*H474</f>
        <v>0</v>
      </c>
      <c r="S474" s="213">
        <v>0</v>
      </c>
      <c r="T474" s="214">
        <f>S474*H474</f>
        <v>0</v>
      </c>
      <c r="AR474" s="25" t="s">
        <v>285</v>
      </c>
      <c r="AT474" s="25" t="s">
        <v>138</v>
      </c>
      <c r="AU474" s="25" t="s">
        <v>81</v>
      </c>
      <c r="AY474" s="25" t="s">
        <v>135</v>
      </c>
      <c r="BE474" s="215">
        <f>IF(N474="základní",J474,0)</f>
        <v>0</v>
      </c>
      <c r="BF474" s="215">
        <f>IF(N474="snížená",J474,0)</f>
        <v>0</v>
      </c>
      <c r="BG474" s="215">
        <f>IF(N474="zákl. přenesená",J474,0)</f>
        <v>0</v>
      </c>
      <c r="BH474" s="215">
        <f>IF(N474="sníž. přenesená",J474,0)</f>
        <v>0</v>
      </c>
      <c r="BI474" s="215">
        <f>IF(N474="nulová",J474,0)</f>
        <v>0</v>
      </c>
      <c r="BJ474" s="25" t="s">
        <v>79</v>
      </c>
      <c r="BK474" s="215">
        <f>ROUND(I474*H474,2)</f>
        <v>0</v>
      </c>
      <c r="BL474" s="25" t="s">
        <v>285</v>
      </c>
      <c r="BM474" s="25" t="s">
        <v>557</v>
      </c>
    </row>
    <row r="475" spans="2:65" s="1" customFormat="1" ht="243">
      <c r="B475" s="42"/>
      <c r="C475" s="64"/>
      <c r="D475" s="218" t="s">
        <v>306</v>
      </c>
      <c r="E475" s="64"/>
      <c r="F475" s="228" t="s">
        <v>558</v>
      </c>
      <c r="G475" s="64"/>
      <c r="H475" s="64"/>
      <c r="I475" s="173"/>
      <c r="J475" s="64"/>
      <c r="K475" s="64"/>
      <c r="L475" s="62"/>
      <c r="M475" s="229"/>
      <c r="N475" s="43"/>
      <c r="O475" s="43"/>
      <c r="P475" s="43"/>
      <c r="Q475" s="43"/>
      <c r="R475" s="43"/>
      <c r="S475" s="43"/>
      <c r="T475" s="79"/>
      <c r="AT475" s="25" t="s">
        <v>306</v>
      </c>
      <c r="AU475" s="25" t="s">
        <v>81</v>
      </c>
    </row>
    <row r="476" spans="2:65" s="1" customFormat="1" ht="38.25" customHeight="1">
      <c r="B476" s="42"/>
      <c r="C476" s="204" t="s">
        <v>559</v>
      </c>
      <c r="D476" s="204" t="s">
        <v>138</v>
      </c>
      <c r="E476" s="205" t="s">
        <v>560</v>
      </c>
      <c r="F476" s="206" t="s">
        <v>561</v>
      </c>
      <c r="G476" s="207" t="s">
        <v>562</v>
      </c>
      <c r="H476" s="272"/>
      <c r="I476" s="209"/>
      <c r="J476" s="210">
        <f>ROUND(I476*H476,2)</f>
        <v>0</v>
      </c>
      <c r="K476" s="206" t="s">
        <v>142</v>
      </c>
      <c r="L476" s="62"/>
      <c r="M476" s="211" t="s">
        <v>23</v>
      </c>
      <c r="N476" s="212" t="s">
        <v>44</v>
      </c>
      <c r="O476" s="43"/>
      <c r="P476" s="213">
        <f>O476*H476</f>
        <v>0</v>
      </c>
      <c r="Q476" s="213">
        <v>0</v>
      </c>
      <c r="R476" s="213">
        <f>Q476*H476</f>
        <v>0</v>
      </c>
      <c r="S476" s="213">
        <v>0</v>
      </c>
      <c r="T476" s="214">
        <f>S476*H476</f>
        <v>0</v>
      </c>
      <c r="AR476" s="25" t="s">
        <v>285</v>
      </c>
      <c r="AT476" s="25" t="s">
        <v>138</v>
      </c>
      <c r="AU476" s="25" t="s">
        <v>81</v>
      </c>
      <c r="AY476" s="25" t="s">
        <v>135</v>
      </c>
      <c r="BE476" s="215">
        <f>IF(N476="základní",J476,0)</f>
        <v>0</v>
      </c>
      <c r="BF476" s="215">
        <f>IF(N476="snížená",J476,0)</f>
        <v>0</v>
      </c>
      <c r="BG476" s="215">
        <f>IF(N476="zákl. přenesená",J476,0)</f>
        <v>0</v>
      </c>
      <c r="BH476" s="215">
        <f>IF(N476="sníž. přenesená",J476,0)</f>
        <v>0</v>
      </c>
      <c r="BI476" s="215">
        <f>IF(N476="nulová",J476,0)</f>
        <v>0</v>
      </c>
      <c r="BJ476" s="25" t="s">
        <v>79</v>
      </c>
      <c r="BK476" s="215">
        <f>ROUND(I476*H476,2)</f>
        <v>0</v>
      </c>
      <c r="BL476" s="25" t="s">
        <v>285</v>
      </c>
      <c r="BM476" s="25" t="s">
        <v>563</v>
      </c>
    </row>
    <row r="477" spans="2:65" s="1" customFormat="1" ht="121.5">
      <c r="B477" s="42"/>
      <c r="C477" s="64"/>
      <c r="D477" s="218" t="s">
        <v>150</v>
      </c>
      <c r="E477" s="64"/>
      <c r="F477" s="228" t="s">
        <v>564</v>
      </c>
      <c r="G477" s="64"/>
      <c r="H477" s="64"/>
      <c r="I477" s="173"/>
      <c r="J477" s="64"/>
      <c r="K477" s="64"/>
      <c r="L477" s="62"/>
      <c r="M477" s="229"/>
      <c r="N477" s="43"/>
      <c r="O477" s="43"/>
      <c r="P477" s="43"/>
      <c r="Q477" s="43"/>
      <c r="R477" s="43"/>
      <c r="S477" s="43"/>
      <c r="T477" s="79"/>
      <c r="AT477" s="25" t="s">
        <v>150</v>
      </c>
      <c r="AU477" s="25" t="s">
        <v>81</v>
      </c>
    </row>
    <row r="478" spans="2:65" s="11" customFormat="1" ht="29.85" customHeight="1">
      <c r="B478" s="188"/>
      <c r="C478" s="189"/>
      <c r="D478" s="190" t="s">
        <v>72</v>
      </c>
      <c r="E478" s="202" t="s">
        <v>565</v>
      </c>
      <c r="F478" s="202" t="s">
        <v>566</v>
      </c>
      <c r="G478" s="189"/>
      <c r="H478" s="189"/>
      <c r="I478" s="192"/>
      <c r="J478" s="203">
        <f>BK478</f>
        <v>0</v>
      </c>
      <c r="K478" s="189"/>
      <c r="L478" s="194"/>
      <c r="M478" s="195"/>
      <c r="N478" s="196"/>
      <c r="O478" s="196"/>
      <c r="P478" s="197">
        <f>SUM(P479:P484)</f>
        <v>0</v>
      </c>
      <c r="Q478" s="196"/>
      <c r="R478" s="197">
        <f>SUM(R479:R484)</f>
        <v>0</v>
      </c>
      <c r="S478" s="196"/>
      <c r="T478" s="198">
        <f>SUM(T479:T484)</f>
        <v>0</v>
      </c>
      <c r="AR478" s="199" t="s">
        <v>81</v>
      </c>
      <c r="AT478" s="200" t="s">
        <v>72</v>
      </c>
      <c r="AU478" s="200" t="s">
        <v>79</v>
      </c>
      <c r="AY478" s="199" t="s">
        <v>135</v>
      </c>
      <c r="BK478" s="201">
        <f>SUM(BK479:BK484)</f>
        <v>0</v>
      </c>
    </row>
    <row r="479" spans="2:65" s="1" customFormat="1" ht="51" customHeight="1">
      <c r="B479" s="42"/>
      <c r="C479" s="204" t="s">
        <v>567</v>
      </c>
      <c r="D479" s="204" t="s">
        <v>138</v>
      </c>
      <c r="E479" s="205" t="s">
        <v>568</v>
      </c>
      <c r="F479" s="206" t="s">
        <v>569</v>
      </c>
      <c r="G479" s="207" t="s">
        <v>311</v>
      </c>
      <c r="H479" s="208">
        <v>1</v>
      </c>
      <c r="I479" s="209"/>
      <c r="J479" s="210">
        <f>ROUND(I479*H479,2)</f>
        <v>0</v>
      </c>
      <c r="K479" s="206" t="s">
        <v>23</v>
      </c>
      <c r="L479" s="62"/>
      <c r="M479" s="211" t="s">
        <v>23</v>
      </c>
      <c r="N479" s="212" t="s">
        <v>44</v>
      </c>
      <c r="O479" s="43"/>
      <c r="P479" s="213">
        <f>O479*H479</f>
        <v>0</v>
      </c>
      <c r="Q479" s="213">
        <v>0</v>
      </c>
      <c r="R479" s="213">
        <f>Q479*H479</f>
        <v>0</v>
      </c>
      <c r="S479" s="213">
        <v>0</v>
      </c>
      <c r="T479" s="214">
        <f>S479*H479</f>
        <v>0</v>
      </c>
      <c r="AR479" s="25" t="s">
        <v>285</v>
      </c>
      <c r="AT479" s="25" t="s">
        <v>138</v>
      </c>
      <c r="AU479" s="25" t="s">
        <v>81</v>
      </c>
      <c r="AY479" s="25" t="s">
        <v>135</v>
      </c>
      <c r="BE479" s="215">
        <f>IF(N479="základní",J479,0)</f>
        <v>0</v>
      </c>
      <c r="BF479" s="215">
        <f>IF(N479="snížená",J479,0)</f>
        <v>0</v>
      </c>
      <c r="BG479" s="215">
        <f>IF(N479="zákl. přenesená",J479,0)</f>
        <v>0</v>
      </c>
      <c r="BH479" s="215">
        <f>IF(N479="sníž. přenesená",J479,0)</f>
        <v>0</v>
      </c>
      <c r="BI479" s="215">
        <f>IF(N479="nulová",J479,0)</f>
        <v>0</v>
      </c>
      <c r="BJ479" s="25" t="s">
        <v>79</v>
      </c>
      <c r="BK479" s="215">
        <f>ROUND(I479*H479,2)</f>
        <v>0</v>
      </c>
      <c r="BL479" s="25" t="s">
        <v>285</v>
      </c>
      <c r="BM479" s="25" t="s">
        <v>570</v>
      </c>
    </row>
    <row r="480" spans="2:65" s="1" customFormat="1" ht="324">
      <c r="B480" s="42"/>
      <c r="C480" s="64"/>
      <c r="D480" s="218" t="s">
        <v>306</v>
      </c>
      <c r="E480" s="64"/>
      <c r="F480" s="228" t="s">
        <v>571</v>
      </c>
      <c r="G480" s="64"/>
      <c r="H480" s="64"/>
      <c r="I480" s="173"/>
      <c r="J480" s="64"/>
      <c r="K480" s="64"/>
      <c r="L480" s="62"/>
      <c r="M480" s="229"/>
      <c r="N480" s="43"/>
      <c r="O480" s="43"/>
      <c r="P480" s="43"/>
      <c r="Q480" s="43"/>
      <c r="R480" s="43"/>
      <c r="S480" s="43"/>
      <c r="T480" s="79"/>
      <c r="AT480" s="25" t="s">
        <v>306</v>
      </c>
      <c r="AU480" s="25" t="s">
        <v>81</v>
      </c>
    </row>
    <row r="481" spans="2:65" s="1" customFormat="1" ht="38.25" customHeight="1">
      <c r="B481" s="42"/>
      <c r="C481" s="204" t="s">
        <v>572</v>
      </c>
      <c r="D481" s="204" t="s">
        <v>138</v>
      </c>
      <c r="E481" s="205" t="s">
        <v>573</v>
      </c>
      <c r="F481" s="206" t="s">
        <v>574</v>
      </c>
      <c r="G481" s="207" t="s">
        <v>311</v>
      </c>
      <c r="H481" s="208">
        <v>2</v>
      </c>
      <c r="I481" s="209"/>
      <c r="J481" s="210">
        <f>ROUND(I481*H481,2)</f>
        <v>0</v>
      </c>
      <c r="K481" s="206" t="s">
        <v>23</v>
      </c>
      <c r="L481" s="62"/>
      <c r="M481" s="211" t="s">
        <v>23</v>
      </c>
      <c r="N481" s="212" t="s">
        <v>44</v>
      </c>
      <c r="O481" s="43"/>
      <c r="P481" s="213">
        <f>O481*H481</f>
        <v>0</v>
      </c>
      <c r="Q481" s="213">
        <v>0</v>
      </c>
      <c r="R481" s="213">
        <f>Q481*H481</f>
        <v>0</v>
      </c>
      <c r="S481" s="213">
        <v>0</v>
      </c>
      <c r="T481" s="214">
        <f>S481*H481</f>
        <v>0</v>
      </c>
      <c r="AR481" s="25" t="s">
        <v>285</v>
      </c>
      <c r="AT481" s="25" t="s">
        <v>138</v>
      </c>
      <c r="AU481" s="25" t="s">
        <v>81</v>
      </c>
      <c r="AY481" s="25" t="s">
        <v>135</v>
      </c>
      <c r="BE481" s="215">
        <f>IF(N481="základní",J481,0)</f>
        <v>0</v>
      </c>
      <c r="BF481" s="215">
        <f>IF(N481="snížená",J481,0)</f>
        <v>0</v>
      </c>
      <c r="BG481" s="215">
        <f>IF(N481="zákl. přenesená",J481,0)</f>
        <v>0</v>
      </c>
      <c r="BH481" s="215">
        <f>IF(N481="sníž. přenesená",J481,0)</f>
        <v>0</v>
      </c>
      <c r="BI481" s="215">
        <f>IF(N481="nulová",J481,0)</f>
        <v>0</v>
      </c>
      <c r="BJ481" s="25" t="s">
        <v>79</v>
      </c>
      <c r="BK481" s="215">
        <f>ROUND(I481*H481,2)</f>
        <v>0</v>
      </c>
      <c r="BL481" s="25" t="s">
        <v>285</v>
      </c>
      <c r="BM481" s="25" t="s">
        <v>575</v>
      </c>
    </row>
    <row r="482" spans="2:65" s="1" customFormat="1" ht="297">
      <c r="B482" s="42"/>
      <c r="C482" s="64"/>
      <c r="D482" s="218" t="s">
        <v>306</v>
      </c>
      <c r="E482" s="64"/>
      <c r="F482" s="228" t="s">
        <v>576</v>
      </c>
      <c r="G482" s="64"/>
      <c r="H482" s="64"/>
      <c r="I482" s="173"/>
      <c r="J482" s="64"/>
      <c r="K482" s="64"/>
      <c r="L482" s="62"/>
      <c r="M482" s="229"/>
      <c r="N482" s="43"/>
      <c r="O482" s="43"/>
      <c r="P482" s="43"/>
      <c r="Q482" s="43"/>
      <c r="R482" s="43"/>
      <c r="S482" s="43"/>
      <c r="T482" s="79"/>
      <c r="AT482" s="25" t="s">
        <v>306</v>
      </c>
      <c r="AU482" s="25" t="s">
        <v>81</v>
      </c>
    </row>
    <row r="483" spans="2:65" s="1" customFormat="1" ht="38.25" customHeight="1">
      <c r="B483" s="42"/>
      <c r="C483" s="204" t="s">
        <v>577</v>
      </c>
      <c r="D483" s="204" t="s">
        <v>138</v>
      </c>
      <c r="E483" s="205" t="s">
        <v>578</v>
      </c>
      <c r="F483" s="206" t="s">
        <v>579</v>
      </c>
      <c r="G483" s="207" t="s">
        <v>562</v>
      </c>
      <c r="H483" s="272"/>
      <c r="I483" s="209"/>
      <c r="J483" s="210">
        <f>ROUND(I483*H483,2)</f>
        <v>0</v>
      </c>
      <c r="K483" s="206" t="s">
        <v>142</v>
      </c>
      <c r="L483" s="62"/>
      <c r="M483" s="211" t="s">
        <v>23</v>
      </c>
      <c r="N483" s="212" t="s">
        <v>44</v>
      </c>
      <c r="O483" s="43"/>
      <c r="P483" s="213">
        <f>O483*H483</f>
        <v>0</v>
      </c>
      <c r="Q483" s="213">
        <v>0</v>
      </c>
      <c r="R483" s="213">
        <f>Q483*H483</f>
        <v>0</v>
      </c>
      <c r="S483" s="213">
        <v>0</v>
      </c>
      <c r="T483" s="214">
        <f>S483*H483</f>
        <v>0</v>
      </c>
      <c r="AR483" s="25" t="s">
        <v>285</v>
      </c>
      <c r="AT483" s="25" t="s">
        <v>138</v>
      </c>
      <c r="AU483" s="25" t="s">
        <v>81</v>
      </c>
      <c r="AY483" s="25" t="s">
        <v>135</v>
      </c>
      <c r="BE483" s="215">
        <f>IF(N483="základní",J483,0)</f>
        <v>0</v>
      </c>
      <c r="BF483" s="215">
        <f>IF(N483="snížená",J483,0)</f>
        <v>0</v>
      </c>
      <c r="BG483" s="215">
        <f>IF(N483="zákl. přenesená",J483,0)</f>
        <v>0</v>
      </c>
      <c r="BH483" s="215">
        <f>IF(N483="sníž. přenesená",J483,0)</f>
        <v>0</v>
      </c>
      <c r="BI483" s="215">
        <f>IF(N483="nulová",J483,0)</f>
        <v>0</v>
      </c>
      <c r="BJ483" s="25" t="s">
        <v>79</v>
      </c>
      <c r="BK483" s="215">
        <f>ROUND(I483*H483,2)</f>
        <v>0</v>
      </c>
      <c r="BL483" s="25" t="s">
        <v>285</v>
      </c>
      <c r="BM483" s="25" t="s">
        <v>580</v>
      </c>
    </row>
    <row r="484" spans="2:65" s="1" customFormat="1" ht="121.5">
      <c r="B484" s="42"/>
      <c r="C484" s="64"/>
      <c r="D484" s="218" t="s">
        <v>150</v>
      </c>
      <c r="E484" s="64"/>
      <c r="F484" s="228" t="s">
        <v>581</v>
      </c>
      <c r="G484" s="64"/>
      <c r="H484" s="64"/>
      <c r="I484" s="173"/>
      <c r="J484" s="64"/>
      <c r="K484" s="64"/>
      <c r="L484" s="62"/>
      <c r="M484" s="229"/>
      <c r="N484" s="43"/>
      <c r="O484" s="43"/>
      <c r="P484" s="43"/>
      <c r="Q484" s="43"/>
      <c r="R484" s="43"/>
      <c r="S484" s="43"/>
      <c r="T484" s="79"/>
      <c r="AT484" s="25" t="s">
        <v>150</v>
      </c>
      <c r="AU484" s="25" t="s">
        <v>81</v>
      </c>
    </row>
    <row r="485" spans="2:65" s="11" customFormat="1" ht="29.85" customHeight="1">
      <c r="B485" s="188"/>
      <c r="C485" s="189"/>
      <c r="D485" s="190" t="s">
        <v>72</v>
      </c>
      <c r="E485" s="202" t="s">
        <v>582</v>
      </c>
      <c r="F485" s="202" t="s">
        <v>583</v>
      </c>
      <c r="G485" s="189"/>
      <c r="H485" s="189"/>
      <c r="I485" s="192"/>
      <c r="J485" s="203">
        <f>BK485</f>
        <v>0</v>
      </c>
      <c r="K485" s="189"/>
      <c r="L485" s="194"/>
      <c r="M485" s="195"/>
      <c r="N485" s="196"/>
      <c r="O485" s="196"/>
      <c r="P485" s="197">
        <f>SUM(P486:P523)</f>
        <v>0</v>
      </c>
      <c r="Q485" s="196"/>
      <c r="R485" s="197">
        <f>SUM(R486:R523)</f>
        <v>0.15571559999999998</v>
      </c>
      <c r="S485" s="196"/>
      <c r="T485" s="198">
        <f>SUM(T486:T523)</f>
        <v>0</v>
      </c>
      <c r="AR485" s="199" t="s">
        <v>81</v>
      </c>
      <c r="AT485" s="200" t="s">
        <v>72</v>
      </c>
      <c r="AU485" s="200" t="s">
        <v>79</v>
      </c>
      <c r="AY485" s="199" t="s">
        <v>135</v>
      </c>
      <c r="BK485" s="201">
        <f>SUM(BK486:BK523)</f>
        <v>0</v>
      </c>
    </row>
    <row r="486" spans="2:65" s="1" customFormat="1" ht="25.5" customHeight="1">
      <c r="B486" s="42"/>
      <c r="C486" s="204" t="s">
        <v>584</v>
      </c>
      <c r="D486" s="204" t="s">
        <v>138</v>
      </c>
      <c r="E486" s="205" t="s">
        <v>585</v>
      </c>
      <c r="F486" s="206" t="s">
        <v>586</v>
      </c>
      <c r="G486" s="207" t="s">
        <v>141</v>
      </c>
      <c r="H486" s="208">
        <v>9.282</v>
      </c>
      <c r="I486" s="209"/>
      <c r="J486" s="210">
        <f>ROUND(I486*H486,2)</f>
        <v>0</v>
      </c>
      <c r="K486" s="206" t="s">
        <v>142</v>
      </c>
      <c r="L486" s="62"/>
      <c r="M486" s="211" t="s">
        <v>23</v>
      </c>
      <c r="N486" s="212" t="s">
        <v>44</v>
      </c>
      <c r="O486" s="43"/>
      <c r="P486" s="213">
        <f>O486*H486</f>
        <v>0</v>
      </c>
      <c r="Q486" s="213">
        <v>2.8999999999999998E-3</v>
      </c>
      <c r="R486" s="213">
        <f>Q486*H486</f>
        <v>2.6917799999999999E-2</v>
      </c>
      <c r="S486" s="213">
        <v>0</v>
      </c>
      <c r="T486" s="214">
        <f>S486*H486</f>
        <v>0</v>
      </c>
      <c r="AR486" s="25" t="s">
        <v>285</v>
      </c>
      <c r="AT486" s="25" t="s">
        <v>138</v>
      </c>
      <c r="AU486" s="25" t="s">
        <v>81</v>
      </c>
      <c r="AY486" s="25" t="s">
        <v>135</v>
      </c>
      <c r="BE486" s="215">
        <f>IF(N486="základní",J486,0)</f>
        <v>0</v>
      </c>
      <c r="BF486" s="215">
        <f>IF(N486="snížená",J486,0)</f>
        <v>0</v>
      </c>
      <c r="BG486" s="215">
        <f>IF(N486="zákl. přenesená",J486,0)</f>
        <v>0</v>
      </c>
      <c r="BH486" s="215">
        <f>IF(N486="sníž. přenesená",J486,0)</f>
        <v>0</v>
      </c>
      <c r="BI486" s="215">
        <f>IF(N486="nulová",J486,0)</f>
        <v>0</v>
      </c>
      <c r="BJ486" s="25" t="s">
        <v>79</v>
      </c>
      <c r="BK486" s="215">
        <f>ROUND(I486*H486,2)</f>
        <v>0</v>
      </c>
      <c r="BL486" s="25" t="s">
        <v>285</v>
      </c>
      <c r="BM486" s="25" t="s">
        <v>587</v>
      </c>
    </row>
    <row r="487" spans="2:65" s="14" customFormat="1" ht="13.5">
      <c r="B487" s="241"/>
      <c r="C487" s="242"/>
      <c r="D487" s="218" t="s">
        <v>145</v>
      </c>
      <c r="E487" s="243" t="s">
        <v>23</v>
      </c>
      <c r="F487" s="244" t="s">
        <v>588</v>
      </c>
      <c r="G487" s="242"/>
      <c r="H487" s="243" t="s">
        <v>23</v>
      </c>
      <c r="I487" s="245"/>
      <c r="J487" s="242"/>
      <c r="K487" s="242"/>
      <c r="L487" s="246"/>
      <c r="M487" s="247"/>
      <c r="N487" s="248"/>
      <c r="O487" s="248"/>
      <c r="P487" s="248"/>
      <c r="Q487" s="248"/>
      <c r="R487" s="248"/>
      <c r="S487" s="248"/>
      <c r="T487" s="249"/>
      <c r="AT487" s="250" t="s">
        <v>145</v>
      </c>
      <c r="AU487" s="250" t="s">
        <v>81</v>
      </c>
      <c r="AV487" s="14" t="s">
        <v>79</v>
      </c>
      <c r="AW487" s="14" t="s">
        <v>36</v>
      </c>
      <c r="AX487" s="14" t="s">
        <v>73</v>
      </c>
      <c r="AY487" s="250" t="s">
        <v>135</v>
      </c>
    </row>
    <row r="488" spans="2:65" s="12" customFormat="1" ht="13.5">
      <c r="B488" s="216"/>
      <c r="C488" s="217"/>
      <c r="D488" s="218" t="s">
        <v>145</v>
      </c>
      <c r="E488" s="219" t="s">
        <v>23</v>
      </c>
      <c r="F488" s="220" t="s">
        <v>589</v>
      </c>
      <c r="G488" s="217"/>
      <c r="H488" s="221">
        <v>2.262</v>
      </c>
      <c r="I488" s="222"/>
      <c r="J488" s="217"/>
      <c r="K488" s="217"/>
      <c r="L488" s="223"/>
      <c r="M488" s="224"/>
      <c r="N488" s="225"/>
      <c r="O488" s="225"/>
      <c r="P488" s="225"/>
      <c r="Q488" s="225"/>
      <c r="R488" s="225"/>
      <c r="S488" s="225"/>
      <c r="T488" s="226"/>
      <c r="AT488" s="227" t="s">
        <v>145</v>
      </c>
      <c r="AU488" s="227" t="s">
        <v>81</v>
      </c>
      <c r="AV488" s="12" t="s">
        <v>81</v>
      </c>
      <c r="AW488" s="12" t="s">
        <v>36</v>
      </c>
      <c r="AX488" s="12" t="s">
        <v>73</v>
      </c>
      <c r="AY488" s="227" t="s">
        <v>135</v>
      </c>
    </row>
    <row r="489" spans="2:65" s="12" customFormat="1" ht="13.5">
      <c r="B489" s="216"/>
      <c r="C489" s="217"/>
      <c r="D489" s="218" t="s">
        <v>145</v>
      </c>
      <c r="E489" s="219" t="s">
        <v>23</v>
      </c>
      <c r="F489" s="220" t="s">
        <v>171</v>
      </c>
      <c r="G489" s="217"/>
      <c r="H489" s="221">
        <v>7.02</v>
      </c>
      <c r="I489" s="222"/>
      <c r="J489" s="217"/>
      <c r="K489" s="217"/>
      <c r="L489" s="223"/>
      <c r="M489" s="224"/>
      <c r="N489" s="225"/>
      <c r="O489" s="225"/>
      <c r="P489" s="225"/>
      <c r="Q489" s="225"/>
      <c r="R489" s="225"/>
      <c r="S489" s="225"/>
      <c r="T489" s="226"/>
      <c r="AT489" s="227" t="s">
        <v>145</v>
      </c>
      <c r="AU489" s="227" t="s">
        <v>81</v>
      </c>
      <c r="AV489" s="12" t="s">
        <v>81</v>
      </c>
      <c r="AW489" s="12" t="s">
        <v>36</v>
      </c>
      <c r="AX489" s="12" t="s">
        <v>73</v>
      </c>
      <c r="AY489" s="227" t="s">
        <v>135</v>
      </c>
    </row>
    <row r="490" spans="2:65" s="13" customFormat="1" ht="13.5">
      <c r="B490" s="230"/>
      <c r="C490" s="231"/>
      <c r="D490" s="218" t="s">
        <v>145</v>
      </c>
      <c r="E490" s="232" t="s">
        <v>23</v>
      </c>
      <c r="F490" s="233" t="s">
        <v>159</v>
      </c>
      <c r="G490" s="231"/>
      <c r="H490" s="234">
        <v>9.282</v>
      </c>
      <c r="I490" s="235"/>
      <c r="J490" s="231"/>
      <c r="K490" s="231"/>
      <c r="L490" s="236"/>
      <c r="M490" s="237"/>
      <c r="N490" s="238"/>
      <c r="O490" s="238"/>
      <c r="P490" s="238"/>
      <c r="Q490" s="238"/>
      <c r="R490" s="238"/>
      <c r="S490" s="238"/>
      <c r="T490" s="239"/>
      <c r="AT490" s="240" t="s">
        <v>145</v>
      </c>
      <c r="AU490" s="240" t="s">
        <v>81</v>
      </c>
      <c r="AV490" s="13" t="s">
        <v>153</v>
      </c>
      <c r="AW490" s="13" t="s">
        <v>36</v>
      </c>
      <c r="AX490" s="13" t="s">
        <v>73</v>
      </c>
      <c r="AY490" s="240" t="s">
        <v>135</v>
      </c>
    </row>
    <row r="491" spans="2:65" s="15" customFormat="1" ht="13.5">
      <c r="B491" s="251"/>
      <c r="C491" s="252"/>
      <c r="D491" s="218" t="s">
        <v>145</v>
      </c>
      <c r="E491" s="253" t="s">
        <v>590</v>
      </c>
      <c r="F491" s="254" t="s">
        <v>195</v>
      </c>
      <c r="G491" s="252"/>
      <c r="H491" s="255">
        <v>9.282</v>
      </c>
      <c r="I491" s="256"/>
      <c r="J491" s="252"/>
      <c r="K491" s="252"/>
      <c r="L491" s="257"/>
      <c r="M491" s="258"/>
      <c r="N491" s="259"/>
      <c r="O491" s="259"/>
      <c r="P491" s="259"/>
      <c r="Q491" s="259"/>
      <c r="R491" s="259"/>
      <c r="S491" s="259"/>
      <c r="T491" s="260"/>
      <c r="AT491" s="261" t="s">
        <v>145</v>
      </c>
      <c r="AU491" s="261" t="s">
        <v>81</v>
      </c>
      <c r="AV491" s="15" t="s">
        <v>143</v>
      </c>
      <c r="AW491" s="15" t="s">
        <v>36</v>
      </c>
      <c r="AX491" s="15" t="s">
        <v>79</v>
      </c>
      <c r="AY491" s="261" t="s">
        <v>135</v>
      </c>
    </row>
    <row r="492" spans="2:65" s="1" customFormat="1" ht="16.5" customHeight="1">
      <c r="B492" s="42"/>
      <c r="C492" s="262" t="s">
        <v>591</v>
      </c>
      <c r="D492" s="262" t="s">
        <v>256</v>
      </c>
      <c r="E492" s="263" t="s">
        <v>592</v>
      </c>
      <c r="F492" s="264" t="s">
        <v>593</v>
      </c>
      <c r="G492" s="265" t="s">
        <v>141</v>
      </c>
      <c r="H492" s="266">
        <v>10.210000000000001</v>
      </c>
      <c r="I492" s="267"/>
      <c r="J492" s="268">
        <f>ROUND(I492*H492,2)</f>
        <v>0</v>
      </c>
      <c r="K492" s="264" t="s">
        <v>23</v>
      </c>
      <c r="L492" s="269"/>
      <c r="M492" s="270" t="s">
        <v>23</v>
      </c>
      <c r="N492" s="271" t="s">
        <v>44</v>
      </c>
      <c r="O492" s="43"/>
      <c r="P492" s="213">
        <f>O492*H492</f>
        <v>0</v>
      </c>
      <c r="Q492" s="213">
        <v>1.18E-2</v>
      </c>
      <c r="R492" s="213">
        <f>Q492*H492</f>
        <v>0.120478</v>
      </c>
      <c r="S492" s="213">
        <v>0</v>
      </c>
      <c r="T492" s="214">
        <f>S492*H492</f>
        <v>0</v>
      </c>
      <c r="AR492" s="25" t="s">
        <v>372</v>
      </c>
      <c r="AT492" s="25" t="s">
        <v>256</v>
      </c>
      <c r="AU492" s="25" t="s">
        <v>81</v>
      </c>
      <c r="AY492" s="25" t="s">
        <v>135</v>
      </c>
      <c r="BE492" s="215">
        <f>IF(N492="základní",J492,0)</f>
        <v>0</v>
      </c>
      <c r="BF492" s="215">
        <f>IF(N492="snížená",J492,0)</f>
        <v>0</v>
      </c>
      <c r="BG492" s="215">
        <f>IF(N492="zákl. přenesená",J492,0)</f>
        <v>0</v>
      </c>
      <c r="BH492" s="215">
        <f>IF(N492="sníž. přenesená",J492,0)</f>
        <v>0</v>
      </c>
      <c r="BI492" s="215">
        <f>IF(N492="nulová",J492,0)</f>
        <v>0</v>
      </c>
      <c r="BJ492" s="25" t="s">
        <v>79</v>
      </c>
      <c r="BK492" s="215">
        <f>ROUND(I492*H492,2)</f>
        <v>0</v>
      </c>
      <c r="BL492" s="25" t="s">
        <v>285</v>
      </c>
      <c r="BM492" s="25" t="s">
        <v>594</v>
      </c>
    </row>
    <row r="493" spans="2:65" s="1" customFormat="1" ht="27">
      <c r="B493" s="42"/>
      <c r="C493" s="64"/>
      <c r="D493" s="218" t="s">
        <v>306</v>
      </c>
      <c r="E493" s="64"/>
      <c r="F493" s="228" t="s">
        <v>595</v>
      </c>
      <c r="G493" s="64"/>
      <c r="H493" s="64"/>
      <c r="I493" s="173"/>
      <c r="J493" s="64"/>
      <c r="K493" s="64"/>
      <c r="L493" s="62"/>
      <c r="M493" s="229"/>
      <c r="N493" s="43"/>
      <c r="O493" s="43"/>
      <c r="P493" s="43"/>
      <c r="Q493" s="43"/>
      <c r="R493" s="43"/>
      <c r="S493" s="43"/>
      <c r="T493" s="79"/>
      <c r="AT493" s="25" t="s">
        <v>306</v>
      </c>
      <c r="AU493" s="25" t="s">
        <v>81</v>
      </c>
    </row>
    <row r="494" spans="2:65" s="12" customFormat="1" ht="13.5">
      <c r="B494" s="216"/>
      <c r="C494" s="217"/>
      <c r="D494" s="218" t="s">
        <v>145</v>
      </c>
      <c r="E494" s="217"/>
      <c r="F494" s="220" t="s">
        <v>596</v>
      </c>
      <c r="G494" s="217"/>
      <c r="H494" s="221">
        <v>10.210000000000001</v>
      </c>
      <c r="I494" s="222"/>
      <c r="J494" s="217"/>
      <c r="K494" s="217"/>
      <c r="L494" s="223"/>
      <c r="M494" s="224"/>
      <c r="N494" s="225"/>
      <c r="O494" s="225"/>
      <c r="P494" s="225"/>
      <c r="Q494" s="225"/>
      <c r="R494" s="225"/>
      <c r="S494" s="225"/>
      <c r="T494" s="226"/>
      <c r="AT494" s="227" t="s">
        <v>145</v>
      </c>
      <c r="AU494" s="227" t="s">
        <v>81</v>
      </c>
      <c r="AV494" s="12" t="s">
        <v>81</v>
      </c>
      <c r="AW494" s="12" t="s">
        <v>6</v>
      </c>
      <c r="AX494" s="12" t="s">
        <v>79</v>
      </c>
      <c r="AY494" s="227" t="s">
        <v>135</v>
      </c>
    </row>
    <row r="495" spans="2:65" s="1" customFormat="1" ht="25.5" customHeight="1">
      <c r="B495" s="42"/>
      <c r="C495" s="204" t="s">
        <v>597</v>
      </c>
      <c r="D495" s="204" t="s">
        <v>138</v>
      </c>
      <c r="E495" s="205" t="s">
        <v>598</v>
      </c>
      <c r="F495" s="206" t="s">
        <v>599</v>
      </c>
      <c r="G495" s="207" t="s">
        <v>141</v>
      </c>
      <c r="H495" s="208">
        <v>9.282</v>
      </c>
      <c r="I495" s="209"/>
      <c r="J495" s="210">
        <f>ROUND(I495*H495,2)</f>
        <v>0</v>
      </c>
      <c r="K495" s="206" t="s">
        <v>142</v>
      </c>
      <c r="L495" s="62"/>
      <c r="M495" s="211" t="s">
        <v>23</v>
      </c>
      <c r="N495" s="212" t="s">
        <v>44</v>
      </c>
      <c r="O495" s="43"/>
      <c r="P495" s="213">
        <f>O495*H495</f>
        <v>0</v>
      </c>
      <c r="Q495" s="213">
        <v>0</v>
      </c>
      <c r="R495" s="213">
        <f>Q495*H495</f>
        <v>0</v>
      </c>
      <c r="S495" s="213">
        <v>0</v>
      </c>
      <c r="T495" s="214">
        <f>S495*H495</f>
        <v>0</v>
      </c>
      <c r="AR495" s="25" t="s">
        <v>285</v>
      </c>
      <c r="AT495" s="25" t="s">
        <v>138</v>
      </c>
      <c r="AU495" s="25" t="s">
        <v>81</v>
      </c>
      <c r="AY495" s="25" t="s">
        <v>135</v>
      </c>
      <c r="BE495" s="215">
        <f>IF(N495="základní",J495,0)</f>
        <v>0</v>
      </c>
      <c r="BF495" s="215">
        <f>IF(N495="snížená",J495,0)</f>
        <v>0</v>
      </c>
      <c r="BG495" s="215">
        <f>IF(N495="zákl. přenesená",J495,0)</f>
        <v>0</v>
      </c>
      <c r="BH495" s="215">
        <f>IF(N495="sníž. přenesená",J495,0)</f>
        <v>0</v>
      </c>
      <c r="BI495" s="215">
        <f>IF(N495="nulová",J495,0)</f>
        <v>0</v>
      </c>
      <c r="BJ495" s="25" t="s">
        <v>79</v>
      </c>
      <c r="BK495" s="215">
        <f>ROUND(I495*H495,2)</f>
        <v>0</v>
      </c>
      <c r="BL495" s="25" t="s">
        <v>285</v>
      </c>
      <c r="BM495" s="25" t="s">
        <v>600</v>
      </c>
    </row>
    <row r="496" spans="2:65" s="12" customFormat="1" ht="13.5">
      <c r="B496" s="216"/>
      <c r="C496" s="217"/>
      <c r="D496" s="218" t="s">
        <v>145</v>
      </c>
      <c r="E496" s="219" t="s">
        <v>23</v>
      </c>
      <c r="F496" s="220" t="s">
        <v>601</v>
      </c>
      <c r="G496" s="217"/>
      <c r="H496" s="221">
        <v>9.282</v>
      </c>
      <c r="I496" s="222"/>
      <c r="J496" s="217"/>
      <c r="K496" s="217"/>
      <c r="L496" s="223"/>
      <c r="M496" s="224"/>
      <c r="N496" s="225"/>
      <c r="O496" s="225"/>
      <c r="P496" s="225"/>
      <c r="Q496" s="225"/>
      <c r="R496" s="225"/>
      <c r="S496" s="225"/>
      <c r="T496" s="226"/>
      <c r="AT496" s="227" t="s">
        <v>145</v>
      </c>
      <c r="AU496" s="227" t="s">
        <v>81</v>
      </c>
      <c r="AV496" s="12" t="s">
        <v>81</v>
      </c>
      <c r="AW496" s="12" t="s">
        <v>36</v>
      </c>
      <c r="AX496" s="12" t="s">
        <v>79</v>
      </c>
      <c r="AY496" s="227" t="s">
        <v>135</v>
      </c>
    </row>
    <row r="497" spans="2:65" s="1" customFormat="1" ht="25.5" customHeight="1">
      <c r="B497" s="42"/>
      <c r="C497" s="204" t="s">
        <v>602</v>
      </c>
      <c r="D497" s="204" t="s">
        <v>138</v>
      </c>
      <c r="E497" s="205" t="s">
        <v>603</v>
      </c>
      <c r="F497" s="206" t="s">
        <v>604</v>
      </c>
      <c r="G497" s="207" t="s">
        <v>141</v>
      </c>
      <c r="H497" s="208">
        <v>9.282</v>
      </c>
      <c r="I497" s="209"/>
      <c r="J497" s="210">
        <f>ROUND(I497*H497,2)</f>
        <v>0</v>
      </c>
      <c r="K497" s="206" t="s">
        <v>142</v>
      </c>
      <c r="L497" s="62"/>
      <c r="M497" s="211" t="s">
        <v>23</v>
      </c>
      <c r="N497" s="212" t="s">
        <v>44</v>
      </c>
      <c r="O497" s="43"/>
      <c r="P497" s="213">
        <f>O497*H497</f>
        <v>0</v>
      </c>
      <c r="Q497" s="213">
        <v>0</v>
      </c>
      <c r="R497" s="213">
        <f>Q497*H497</f>
        <v>0</v>
      </c>
      <c r="S497" s="213">
        <v>0</v>
      </c>
      <c r="T497" s="214">
        <f>S497*H497</f>
        <v>0</v>
      </c>
      <c r="AR497" s="25" t="s">
        <v>285</v>
      </c>
      <c r="AT497" s="25" t="s">
        <v>138</v>
      </c>
      <c r="AU497" s="25" t="s">
        <v>81</v>
      </c>
      <c r="AY497" s="25" t="s">
        <v>135</v>
      </c>
      <c r="BE497" s="215">
        <f>IF(N497="základní",J497,0)</f>
        <v>0</v>
      </c>
      <c r="BF497" s="215">
        <f>IF(N497="snížená",J497,0)</f>
        <v>0</v>
      </c>
      <c r="BG497" s="215">
        <f>IF(N497="zákl. přenesená",J497,0)</f>
        <v>0</v>
      </c>
      <c r="BH497" s="215">
        <f>IF(N497="sníž. přenesená",J497,0)</f>
        <v>0</v>
      </c>
      <c r="BI497" s="215">
        <f>IF(N497="nulová",J497,0)</f>
        <v>0</v>
      </c>
      <c r="BJ497" s="25" t="s">
        <v>79</v>
      </c>
      <c r="BK497" s="215">
        <f>ROUND(I497*H497,2)</f>
        <v>0</v>
      </c>
      <c r="BL497" s="25" t="s">
        <v>285</v>
      </c>
      <c r="BM497" s="25" t="s">
        <v>605</v>
      </c>
    </row>
    <row r="498" spans="2:65" s="12" customFormat="1" ht="13.5">
      <c r="B498" s="216"/>
      <c r="C498" s="217"/>
      <c r="D498" s="218" t="s">
        <v>145</v>
      </c>
      <c r="E498" s="219" t="s">
        <v>23</v>
      </c>
      <c r="F498" s="220" t="s">
        <v>601</v>
      </c>
      <c r="G498" s="217"/>
      <c r="H498" s="221">
        <v>9.282</v>
      </c>
      <c r="I498" s="222"/>
      <c r="J498" s="217"/>
      <c r="K498" s="217"/>
      <c r="L498" s="223"/>
      <c r="M498" s="224"/>
      <c r="N498" s="225"/>
      <c r="O498" s="225"/>
      <c r="P498" s="225"/>
      <c r="Q498" s="225"/>
      <c r="R498" s="225"/>
      <c r="S498" s="225"/>
      <c r="T498" s="226"/>
      <c r="AT498" s="227" t="s">
        <v>145</v>
      </c>
      <c r="AU498" s="227" t="s">
        <v>81</v>
      </c>
      <c r="AV498" s="12" t="s">
        <v>81</v>
      </c>
      <c r="AW498" s="12" t="s">
        <v>36</v>
      </c>
      <c r="AX498" s="12" t="s">
        <v>79</v>
      </c>
      <c r="AY498" s="227" t="s">
        <v>135</v>
      </c>
    </row>
    <row r="499" spans="2:65" s="1" customFormat="1" ht="25.5" customHeight="1">
      <c r="B499" s="42"/>
      <c r="C499" s="204" t="s">
        <v>606</v>
      </c>
      <c r="D499" s="204" t="s">
        <v>138</v>
      </c>
      <c r="E499" s="205" t="s">
        <v>607</v>
      </c>
      <c r="F499" s="206" t="s">
        <v>608</v>
      </c>
      <c r="G499" s="207" t="s">
        <v>141</v>
      </c>
      <c r="H499" s="208">
        <v>9.282</v>
      </c>
      <c r="I499" s="209"/>
      <c r="J499" s="210">
        <f>ROUND(I499*H499,2)</f>
        <v>0</v>
      </c>
      <c r="K499" s="206" t="s">
        <v>142</v>
      </c>
      <c r="L499" s="62"/>
      <c r="M499" s="211" t="s">
        <v>23</v>
      </c>
      <c r="N499" s="212" t="s">
        <v>44</v>
      </c>
      <c r="O499" s="43"/>
      <c r="P499" s="213">
        <f>O499*H499</f>
        <v>0</v>
      </c>
      <c r="Q499" s="213">
        <v>0</v>
      </c>
      <c r="R499" s="213">
        <f>Q499*H499</f>
        <v>0</v>
      </c>
      <c r="S499" s="213">
        <v>0</v>
      </c>
      <c r="T499" s="214">
        <f>S499*H499</f>
        <v>0</v>
      </c>
      <c r="AR499" s="25" t="s">
        <v>285</v>
      </c>
      <c r="AT499" s="25" t="s">
        <v>138</v>
      </c>
      <c r="AU499" s="25" t="s">
        <v>81</v>
      </c>
      <c r="AY499" s="25" t="s">
        <v>135</v>
      </c>
      <c r="BE499" s="215">
        <f>IF(N499="základní",J499,0)</f>
        <v>0</v>
      </c>
      <c r="BF499" s="215">
        <f>IF(N499="snížená",J499,0)</f>
        <v>0</v>
      </c>
      <c r="BG499" s="215">
        <f>IF(N499="zákl. přenesená",J499,0)</f>
        <v>0</v>
      </c>
      <c r="BH499" s="215">
        <f>IF(N499="sníž. přenesená",J499,0)</f>
        <v>0</v>
      </c>
      <c r="BI499" s="215">
        <f>IF(N499="nulová",J499,0)</f>
        <v>0</v>
      </c>
      <c r="BJ499" s="25" t="s">
        <v>79</v>
      </c>
      <c r="BK499" s="215">
        <f>ROUND(I499*H499,2)</f>
        <v>0</v>
      </c>
      <c r="BL499" s="25" t="s">
        <v>285</v>
      </c>
      <c r="BM499" s="25" t="s">
        <v>609</v>
      </c>
    </row>
    <row r="500" spans="2:65" s="12" customFormat="1" ht="13.5">
      <c r="B500" s="216"/>
      <c r="C500" s="217"/>
      <c r="D500" s="218" t="s">
        <v>145</v>
      </c>
      <c r="E500" s="219" t="s">
        <v>23</v>
      </c>
      <c r="F500" s="220" t="s">
        <v>601</v>
      </c>
      <c r="G500" s="217"/>
      <c r="H500" s="221">
        <v>9.282</v>
      </c>
      <c r="I500" s="222"/>
      <c r="J500" s="217"/>
      <c r="K500" s="217"/>
      <c r="L500" s="223"/>
      <c r="M500" s="224"/>
      <c r="N500" s="225"/>
      <c r="O500" s="225"/>
      <c r="P500" s="225"/>
      <c r="Q500" s="225"/>
      <c r="R500" s="225"/>
      <c r="S500" s="225"/>
      <c r="T500" s="226"/>
      <c r="AT500" s="227" t="s">
        <v>145</v>
      </c>
      <c r="AU500" s="227" t="s">
        <v>81</v>
      </c>
      <c r="AV500" s="12" t="s">
        <v>81</v>
      </c>
      <c r="AW500" s="12" t="s">
        <v>36</v>
      </c>
      <c r="AX500" s="12" t="s">
        <v>79</v>
      </c>
      <c r="AY500" s="227" t="s">
        <v>135</v>
      </c>
    </row>
    <row r="501" spans="2:65" s="1" customFormat="1" ht="25.5" customHeight="1">
      <c r="B501" s="42"/>
      <c r="C501" s="204" t="s">
        <v>610</v>
      </c>
      <c r="D501" s="204" t="s">
        <v>138</v>
      </c>
      <c r="E501" s="205" t="s">
        <v>611</v>
      </c>
      <c r="F501" s="206" t="s">
        <v>612</v>
      </c>
      <c r="G501" s="207" t="s">
        <v>234</v>
      </c>
      <c r="H501" s="208">
        <v>16.28</v>
      </c>
      <c r="I501" s="209"/>
      <c r="J501" s="210">
        <f>ROUND(I501*H501,2)</f>
        <v>0</v>
      </c>
      <c r="K501" s="206" t="s">
        <v>142</v>
      </c>
      <c r="L501" s="62"/>
      <c r="M501" s="211" t="s">
        <v>23</v>
      </c>
      <c r="N501" s="212" t="s">
        <v>44</v>
      </c>
      <c r="O501" s="43"/>
      <c r="P501" s="213">
        <f>O501*H501</f>
        <v>0</v>
      </c>
      <c r="Q501" s="213">
        <v>3.1E-4</v>
      </c>
      <c r="R501" s="213">
        <f>Q501*H501</f>
        <v>5.0468000000000006E-3</v>
      </c>
      <c r="S501" s="213">
        <v>0</v>
      </c>
      <c r="T501" s="214">
        <f>S501*H501</f>
        <v>0</v>
      </c>
      <c r="AR501" s="25" t="s">
        <v>285</v>
      </c>
      <c r="AT501" s="25" t="s">
        <v>138</v>
      </c>
      <c r="AU501" s="25" t="s">
        <v>81</v>
      </c>
      <c r="AY501" s="25" t="s">
        <v>135</v>
      </c>
      <c r="BE501" s="215">
        <f>IF(N501="základní",J501,0)</f>
        <v>0</v>
      </c>
      <c r="BF501" s="215">
        <f>IF(N501="snížená",J501,0)</f>
        <v>0</v>
      </c>
      <c r="BG501" s="215">
        <f>IF(N501="zákl. přenesená",J501,0)</f>
        <v>0</v>
      </c>
      <c r="BH501" s="215">
        <f>IF(N501="sníž. přenesená",J501,0)</f>
        <v>0</v>
      </c>
      <c r="BI501" s="215">
        <f>IF(N501="nulová",J501,0)</f>
        <v>0</v>
      </c>
      <c r="BJ501" s="25" t="s">
        <v>79</v>
      </c>
      <c r="BK501" s="215">
        <f>ROUND(I501*H501,2)</f>
        <v>0</v>
      </c>
      <c r="BL501" s="25" t="s">
        <v>285</v>
      </c>
      <c r="BM501" s="25" t="s">
        <v>613</v>
      </c>
    </row>
    <row r="502" spans="2:65" s="1" customFormat="1" ht="40.5">
      <c r="B502" s="42"/>
      <c r="C502" s="64"/>
      <c r="D502" s="218" t="s">
        <v>150</v>
      </c>
      <c r="E502" s="64"/>
      <c r="F502" s="228" t="s">
        <v>614</v>
      </c>
      <c r="G502" s="64"/>
      <c r="H502" s="64"/>
      <c r="I502" s="173"/>
      <c r="J502" s="64"/>
      <c r="K502" s="64"/>
      <c r="L502" s="62"/>
      <c r="M502" s="229"/>
      <c r="N502" s="43"/>
      <c r="O502" s="43"/>
      <c r="P502" s="43"/>
      <c r="Q502" s="43"/>
      <c r="R502" s="43"/>
      <c r="S502" s="43"/>
      <c r="T502" s="79"/>
      <c r="AT502" s="25" t="s">
        <v>150</v>
      </c>
      <c r="AU502" s="25" t="s">
        <v>81</v>
      </c>
    </row>
    <row r="503" spans="2:65" s="14" customFormat="1" ht="13.5">
      <c r="B503" s="241"/>
      <c r="C503" s="242"/>
      <c r="D503" s="218" t="s">
        <v>145</v>
      </c>
      <c r="E503" s="243" t="s">
        <v>23</v>
      </c>
      <c r="F503" s="244" t="s">
        <v>588</v>
      </c>
      <c r="G503" s="242"/>
      <c r="H503" s="243" t="s">
        <v>23</v>
      </c>
      <c r="I503" s="245"/>
      <c r="J503" s="242"/>
      <c r="K503" s="242"/>
      <c r="L503" s="246"/>
      <c r="M503" s="247"/>
      <c r="N503" s="248"/>
      <c r="O503" s="248"/>
      <c r="P503" s="248"/>
      <c r="Q503" s="248"/>
      <c r="R503" s="248"/>
      <c r="S503" s="248"/>
      <c r="T503" s="249"/>
      <c r="AT503" s="250" t="s">
        <v>145</v>
      </c>
      <c r="AU503" s="250" t="s">
        <v>81</v>
      </c>
      <c r="AV503" s="14" t="s">
        <v>79</v>
      </c>
      <c r="AW503" s="14" t="s">
        <v>36</v>
      </c>
      <c r="AX503" s="14" t="s">
        <v>73</v>
      </c>
      <c r="AY503" s="250" t="s">
        <v>135</v>
      </c>
    </row>
    <row r="504" spans="2:65" s="12" customFormat="1" ht="13.5">
      <c r="B504" s="216"/>
      <c r="C504" s="217"/>
      <c r="D504" s="218" t="s">
        <v>145</v>
      </c>
      <c r="E504" s="219" t="s">
        <v>23</v>
      </c>
      <c r="F504" s="220" t="s">
        <v>615</v>
      </c>
      <c r="G504" s="217"/>
      <c r="H504" s="221">
        <v>3.48</v>
      </c>
      <c r="I504" s="222"/>
      <c r="J504" s="217"/>
      <c r="K504" s="217"/>
      <c r="L504" s="223"/>
      <c r="M504" s="224"/>
      <c r="N504" s="225"/>
      <c r="O504" s="225"/>
      <c r="P504" s="225"/>
      <c r="Q504" s="225"/>
      <c r="R504" s="225"/>
      <c r="S504" s="225"/>
      <c r="T504" s="226"/>
      <c r="AT504" s="227" t="s">
        <v>145</v>
      </c>
      <c r="AU504" s="227" t="s">
        <v>81</v>
      </c>
      <c r="AV504" s="12" t="s">
        <v>81</v>
      </c>
      <c r="AW504" s="12" t="s">
        <v>36</v>
      </c>
      <c r="AX504" s="12" t="s">
        <v>73</v>
      </c>
      <c r="AY504" s="227" t="s">
        <v>135</v>
      </c>
    </row>
    <row r="505" spans="2:65" s="12" customFormat="1" ht="13.5">
      <c r="B505" s="216"/>
      <c r="C505" s="217"/>
      <c r="D505" s="218" t="s">
        <v>145</v>
      </c>
      <c r="E505" s="219" t="s">
        <v>23</v>
      </c>
      <c r="F505" s="220" t="s">
        <v>616</v>
      </c>
      <c r="G505" s="217"/>
      <c r="H505" s="221">
        <v>10.8</v>
      </c>
      <c r="I505" s="222"/>
      <c r="J505" s="217"/>
      <c r="K505" s="217"/>
      <c r="L505" s="223"/>
      <c r="M505" s="224"/>
      <c r="N505" s="225"/>
      <c r="O505" s="225"/>
      <c r="P505" s="225"/>
      <c r="Q505" s="225"/>
      <c r="R505" s="225"/>
      <c r="S505" s="225"/>
      <c r="T505" s="226"/>
      <c r="AT505" s="227" t="s">
        <v>145</v>
      </c>
      <c r="AU505" s="227" t="s">
        <v>81</v>
      </c>
      <c r="AV505" s="12" t="s">
        <v>81</v>
      </c>
      <c r="AW505" s="12" t="s">
        <v>36</v>
      </c>
      <c r="AX505" s="12" t="s">
        <v>73</v>
      </c>
      <c r="AY505" s="227" t="s">
        <v>135</v>
      </c>
    </row>
    <row r="506" spans="2:65" s="13" customFormat="1" ht="13.5">
      <c r="B506" s="230"/>
      <c r="C506" s="231"/>
      <c r="D506" s="218" t="s">
        <v>145</v>
      </c>
      <c r="E506" s="232" t="s">
        <v>23</v>
      </c>
      <c r="F506" s="233" t="s">
        <v>159</v>
      </c>
      <c r="G506" s="231"/>
      <c r="H506" s="234">
        <v>14.28</v>
      </c>
      <c r="I506" s="235"/>
      <c r="J506" s="231"/>
      <c r="K506" s="231"/>
      <c r="L506" s="236"/>
      <c r="M506" s="237"/>
      <c r="N506" s="238"/>
      <c r="O506" s="238"/>
      <c r="P506" s="238"/>
      <c r="Q506" s="238"/>
      <c r="R506" s="238"/>
      <c r="S506" s="238"/>
      <c r="T506" s="239"/>
      <c r="AT506" s="240" t="s">
        <v>145</v>
      </c>
      <c r="AU506" s="240" t="s">
        <v>81</v>
      </c>
      <c r="AV506" s="13" t="s">
        <v>153</v>
      </c>
      <c r="AW506" s="13" t="s">
        <v>36</v>
      </c>
      <c r="AX506" s="13" t="s">
        <v>73</v>
      </c>
      <c r="AY506" s="240" t="s">
        <v>135</v>
      </c>
    </row>
    <row r="507" spans="2:65" s="12" customFormat="1" ht="13.5">
      <c r="B507" s="216"/>
      <c r="C507" s="217"/>
      <c r="D507" s="218" t="s">
        <v>145</v>
      </c>
      <c r="E507" s="219" t="s">
        <v>23</v>
      </c>
      <c r="F507" s="220" t="s">
        <v>81</v>
      </c>
      <c r="G507" s="217"/>
      <c r="H507" s="221">
        <v>2</v>
      </c>
      <c r="I507" s="222"/>
      <c r="J507" s="217"/>
      <c r="K507" s="217"/>
      <c r="L507" s="223"/>
      <c r="M507" s="224"/>
      <c r="N507" s="225"/>
      <c r="O507" s="225"/>
      <c r="P507" s="225"/>
      <c r="Q507" s="225"/>
      <c r="R507" s="225"/>
      <c r="S507" s="225"/>
      <c r="T507" s="226"/>
      <c r="AT507" s="227" t="s">
        <v>145</v>
      </c>
      <c r="AU507" s="227" t="s">
        <v>81</v>
      </c>
      <c r="AV507" s="12" t="s">
        <v>81</v>
      </c>
      <c r="AW507" s="12" t="s">
        <v>36</v>
      </c>
      <c r="AX507" s="12" t="s">
        <v>73</v>
      </c>
      <c r="AY507" s="227" t="s">
        <v>135</v>
      </c>
    </row>
    <row r="508" spans="2:65" s="15" customFormat="1" ht="13.5">
      <c r="B508" s="251"/>
      <c r="C508" s="252"/>
      <c r="D508" s="218" t="s">
        <v>145</v>
      </c>
      <c r="E508" s="253" t="s">
        <v>23</v>
      </c>
      <c r="F508" s="254" t="s">
        <v>195</v>
      </c>
      <c r="G508" s="252"/>
      <c r="H508" s="255">
        <v>16.28</v>
      </c>
      <c r="I508" s="256"/>
      <c r="J508" s="252"/>
      <c r="K508" s="252"/>
      <c r="L508" s="257"/>
      <c r="M508" s="258"/>
      <c r="N508" s="259"/>
      <c r="O508" s="259"/>
      <c r="P508" s="259"/>
      <c r="Q508" s="259"/>
      <c r="R508" s="259"/>
      <c r="S508" s="259"/>
      <c r="T508" s="260"/>
      <c r="AT508" s="261" t="s">
        <v>145</v>
      </c>
      <c r="AU508" s="261" t="s">
        <v>81</v>
      </c>
      <c r="AV508" s="15" t="s">
        <v>143</v>
      </c>
      <c r="AW508" s="15" t="s">
        <v>36</v>
      </c>
      <c r="AX508" s="15" t="s">
        <v>79</v>
      </c>
      <c r="AY508" s="261" t="s">
        <v>135</v>
      </c>
    </row>
    <row r="509" spans="2:65" s="1" customFormat="1" ht="16.5" customHeight="1">
      <c r="B509" s="42"/>
      <c r="C509" s="204" t="s">
        <v>617</v>
      </c>
      <c r="D509" s="204" t="s">
        <v>138</v>
      </c>
      <c r="E509" s="205" t="s">
        <v>618</v>
      </c>
      <c r="F509" s="206" t="s">
        <v>619</v>
      </c>
      <c r="G509" s="207" t="s">
        <v>141</v>
      </c>
      <c r="H509" s="208">
        <v>9.282</v>
      </c>
      <c r="I509" s="209"/>
      <c r="J509" s="210">
        <f>ROUND(I509*H509,2)</f>
        <v>0</v>
      </c>
      <c r="K509" s="206" t="s">
        <v>142</v>
      </c>
      <c r="L509" s="62"/>
      <c r="M509" s="211" t="s">
        <v>23</v>
      </c>
      <c r="N509" s="212" t="s">
        <v>44</v>
      </c>
      <c r="O509" s="43"/>
      <c r="P509" s="213">
        <f>O509*H509</f>
        <v>0</v>
      </c>
      <c r="Q509" s="213">
        <v>2.9999999999999997E-4</v>
      </c>
      <c r="R509" s="213">
        <f>Q509*H509</f>
        <v>2.7845999999999999E-3</v>
      </c>
      <c r="S509" s="213">
        <v>0</v>
      </c>
      <c r="T509" s="214">
        <f>S509*H509</f>
        <v>0</v>
      </c>
      <c r="AR509" s="25" t="s">
        <v>285</v>
      </c>
      <c r="AT509" s="25" t="s">
        <v>138</v>
      </c>
      <c r="AU509" s="25" t="s">
        <v>81</v>
      </c>
      <c r="AY509" s="25" t="s">
        <v>135</v>
      </c>
      <c r="BE509" s="215">
        <f>IF(N509="základní",J509,0)</f>
        <v>0</v>
      </c>
      <c r="BF509" s="215">
        <f>IF(N509="snížená",J509,0)</f>
        <v>0</v>
      </c>
      <c r="BG509" s="215">
        <f>IF(N509="zákl. přenesená",J509,0)</f>
        <v>0</v>
      </c>
      <c r="BH509" s="215">
        <f>IF(N509="sníž. přenesená",J509,0)</f>
        <v>0</v>
      </c>
      <c r="BI509" s="215">
        <f>IF(N509="nulová",J509,0)</f>
        <v>0</v>
      </c>
      <c r="BJ509" s="25" t="s">
        <v>79</v>
      </c>
      <c r="BK509" s="215">
        <f>ROUND(I509*H509,2)</f>
        <v>0</v>
      </c>
      <c r="BL509" s="25" t="s">
        <v>285</v>
      </c>
      <c r="BM509" s="25" t="s">
        <v>620</v>
      </c>
    </row>
    <row r="510" spans="2:65" s="1" customFormat="1" ht="40.5">
      <c r="B510" s="42"/>
      <c r="C510" s="64"/>
      <c r="D510" s="218" t="s">
        <v>150</v>
      </c>
      <c r="E510" s="64"/>
      <c r="F510" s="228" t="s">
        <v>614</v>
      </c>
      <c r="G510" s="64"/>
      <c r="H510" s="64"/>
      <c r="I510" s="173"/>
      <c r="J510" s="64"/>
      <c r="K510" s="64"/>
      <c r="L510" s="62"/>
      <c r="M510" s="229"/>
      <c r="N510" s="43"/>
      <c r="O510" s="43"/>
      <c r="P510" s="43"/>
      <c r="Q510" s="43"/>
      <c r="R510" s="43"/>
      <c r="S510" s="43"/>
      <c r="T510" s="79"/>
      <c r="AT510" s="25" t="s">
        <v>150</v>
      </c>
      <c r="AU510" s="25" t="s">
        <v>81</v>
      </c>
    </row>
    <row r="511" spans="2:65" s="12" customFormat="1" ht="13.5">
      <c r="B511" s="216"/>
      <c r="C511" s="217"/>
      <c r="D511" s="218" t="s">
        <v>145</v>
      </c>
      <c r="E511" s="219" t="s">
        <v>23</v>
      </c>
      <c r="F511" s="220" t="s">
        <v>601</v>
      </c>
      <c r="G511" s="217"/>
      <c r="H511" s="221">
        <v>9.282</v>
      </c>
      <c r="I511" s="222"/>
      <c r="J511" s="217"/>
      <c r="K511" s="217"/>
      <c r="L511" s="223"/>
      <c r="M511" s="224"/>
      <c r="N511" s="225"/>
      <c r="O511" s="225"/>
      <c r="P511" s="225"/>
      <c r="Q511" s="225"/>
      <c r="R511" s="225"/>
      <c r="S511" s="225"/>
      <c r="T511" s="226"/>
      <c r="AT511" s="227" t="s">
        <v>145</v>
      </c>
      <c r="AU511" s="227" t="s">
        <v>81</v>
      </c>
      <c r="AV511" s="12" t="s">
        <v>81</v>
      </c>
      <c r="AW511" s="12" t="s">
        <v>36</v>
      </c>
      <c r="AX511" s="12" t="s">
        <v>79</v>
      </c>
      <c r="AY511" s="227" t="s">
        <v>135</v>
      </c>
    </row>
    <row r="512" spans="2:65" s="1" customFormat="1" ht="16.5" customHeight="1">
      <c r="B512" s="42"/>
      <c r="C512" s="204" t="s">
        <v>621</v>
      </c>
      <c r="D512" s="204" t="s">
        <v>138</v>
      </c>
      <c r="E512" s="205" t="s">
        <v>622</v>
      </c>
      <c r="F512" s="206" t="s">
        <v>623</v>
      </c>
      <c r="G512" s="207" t="s">
        <v>234</v>
      </c>
      <c r="H512" s="208">
        <v>16.28</v>
      </c>
      <c r="I512" s="209"/>
      <c r="J512" s="210">
        <f>ROUND(I512*H512,2)</f>
        <v>0</v>
      </c>
      <c r="K512" s="206" t="s">
        <v>142</v>
      </c>
      <c r="L512" s="62"/>
      <c r="M512" s="211" t="s">
        <v>23</v>
      </c>
      <c r="N512" s="212" t="s">
        <v>44</v>
      </c>
      <c r="O512" s="43"/>
      <c r="P512" s="213">
        <f>O512*H512</f>
        <v>0</v>
      </c>
      <c r="Q512" s="213">
        <v>3.0000000000000001E-5</v>
      </c>
      <c r="R512" s="213">
        <f>Q512*H512</f>
        <v>4.8840000000000005E-4</v>
      </c>
      <c r="S512" s="213">
        <v>0</v>
      </c>
      <c r="T512" s="214">
        <f>S512*H512</f>
        <v>0</v>
      </c>
      <c r="AR512" s="25" t="s">
        <v>285</v>
      </c>
      <c r="AT512" s="25" t="s">
        <v>138</v>
      </c>
      <c r="AU512" s="25" t="s">
        <v>81</v>
      </c>
      <c r="AY512" s="25" t="s">
        <v>135</v>
      </c>
      <c r="BE512" s="215">
        <f>IF(N512="základní",J512,0)</f>
        <v>0</v>
      </c>
      <c r="BF512" s="215">
        <f>IF(N512="snížená",J512,0)</f>
        <v>0</v>
      </c>
      <c r="BG512" s="215">
        <f>IF(N512="zákl. přenesená",J512,0)</f>
        <v>0</v>
      </c>
      <c r="BH512" s="215">
        <f>IF(N512="sníž. přenesená",J512,0)</f>
        <v>0</v>
      </c>
      <c r="BI512" s="215">
        <f>IF(N512="nulová",J512,0)</f>
        <v>0</v>
      </c>
      <c r="BJ512" s="25" t="s">
        <v>79</v>
      </c>
      <c r="BK512" s="215">
        <f>ROUND(I512*H512,2)</f>
        <v>0</v>
      </c>
      <c r="BL512" s="25" t="s">
        <v>285</v>
      </c>
      <c r="BM512" s="25" t="s">
        <v>624</v>
      </c>
    </row>
    <row r="513" spans="2:65" s="1" customFormat="1" ht="40.5">
      <c r="B513" s="42"/>
      <c r="C513" s="64"/>
      <c r="D513" s="218" t="s">
        <v>150</v>
      </c>
      <c r="E513" s="64"/>
      <c r="F513" s="228" t="s">
        <v>614</v>
      </c>
      <c r="G513" s="64"/>
      <c r="H513" s="64"/>
      <c r="I513" s="173"/>
      <c r="J513" s="64"/>
      <c r="K513" s="64"/>
      <c r="L513" s="62"/>
      <c r="M513" s="229"/>
      <c r="N513" s="43"/>
      <c r="O513" s="43"/>
      <c r="P513" s="43"/>
      <c r="Q513" s="43"/>
      <c r="R513" s="43"/>
      <c r="S513" s="43"/>
      <c r="T513" s="79"/>
      <c r="AT513" s="25" t="s">
        <v>150</v>
      </c>
      <c r="AU513" s="25" t="s">
        <v>81</v>
      </c>
    </row>
    <row r="514" spans="2:65" s="14" customFormat="1" ht="13.5">
      <c r="B514" s="241"/>
      <c r="C514" s="242"/>
      <c r="D514" s="218" t="s">
        <v>145</v>
      </c>
      <c r="E514" s="243" t="s">
        <v>23</v>
      </c>
      <c r="F514" s="244" t="s">
        <v>588</v>
      </c>
      <c r="G514" s="242"/>
      <c r="H514" s="243" t="s">
        <v>23</v>
      </c>
      <c r="I514" s="245"/>
      <c r="J514" s="242"/>
      <c r="K514" s="242"/>
      <c r="L514" s="246"/>
      <c r="M514" s="247"/>
      <c r="N514" s="248"/>
      <c r="O514" s="248"/>
      <c r="P514" s="248"/>
      <c r="Q514" s="248"/>
      <c r="R514" s="248"/>
      <c r="S514" s="248"/>
      <c r="T514" s="249"/>
      <c r="AT514" s="250" t="s">
        <v>145</v>
      </c>
      <c r="AU514" s="250" t="s">
        <v>81</v>
      </c>
      <c r="AV514" s="14" t="s">
        <v>79</v>
      </c>
      <c r="AW514" s="14" t="s">
        <v>36</v>
      </c>
      <c r="AX514" s="14" t="s">
        <v>73</v>
      </c>
      <c r="AY514" s="250" t="s">
        <v>135</v>
      </c>
    </row>
    <row r="515" spans="2:65" s="12" customFormat="1" ht="13.5">
      <c r="B515" s="216"/>
      <c r="C515" s="217"/>
      <c r="D515" s="218" t="s">
        <v>145</v>
      </c>
      <c r="E515" s="219" t="s">
        <v>23</v>
      </c>
      <c r="F515" s="220" t="s">
        <v>615</v>
      </c>
      <c r="G515" s="217"/>
      <c r="H515" s="221">
        <v>3.48</v>
      </c>
      <c r="I515" s="222"/>
      <c r="J515" s="217"/>
      <c r="K515" s="217"/>
      <c r="L515" s="223"/>
      <c r="M515" s="224"/>
      <c r="N515" s="225"/>
      <c r="O515" s="225"/>
      <c r="P515" s="225"/>
      <c r="Q515" s="225"/>
      <c r="R515" s="225"/>
      <c r="S515" s="225"/>
      <c r="T515" s="226"/>
      <c r="AT515" s="227" t="s">
        <v>145</v>
      </c>
      <c r="AU515" s="227" t="s">
        <v>81</v>
      </c>
      <c r="AV515" s="12" t="s">
        <v>81</v>
      </c>
      <c r="AW515" s="12" t="s">
        <v>36</v>
      </c>
      <c r="AX515" s="12" t="s">
        <v>73</v>
      </c>
      <c r="AY515" s="227" t="s">
        <v>135</v>
      </c>
    </row>
    <row r="516" spans="2:65" s="12" customFormat="1" ht="13.5">
      <c r="B516" s="216"/>
      <c r="C516" s="217"/>
      <c r="D516" s="218" t="s">
        <v>145</v>
      </c>
      <c r="E516" s="219" t="s">
        <v>23</v>
      </c>
      <c r="F516" s="220" t="s">
        <v>616</v>
      </c>
      <c r="G516" s="217"/>
      <c r="H516" s="221">
        <v>10.8</v>
      </c>
      <c r="I516" s="222"/>
      <c r="J516" s="217"/>
      <c r="K516" s="217"/>
      <c r="L516" s="223"/>
      <c r="M516" s="224"/>
      <c r="N516" s="225"/>
      <c r="O516" s="225"/>
      <c r="P516" s="225"/>
      <c r="Q516" s="225"/>
      <c r="R516" s="225"/>
      <c r="S516" s="225"/>
      <c r="T516" s="226"/>
      <c r="AT516" s="227" t="s">
        <v>145</v>
      </c>
      <c r="AU516" s="227" t="s">
        <v>81</v>
      </c>
      <c r="AV516" s="12" t="s">
        <v>81</v>
      </c>
      <c r="AW516" s="12" t="s">
        <v>36</v>
      </c>
      <c r="AX516" s="12" t="s">
        <v>73</v>
      </c>
      <c r="AY516" s="227" t="s">
        <v>135</v>
      </c>
    </row>
    <row r="517" spans="2:65" s="13" customFormat="1" ht="13.5">
      <c r="B517" s="230"/>
      <c r="C517" s="231"/>
      <c r="D517" s="218" t="s">
        <v>145</v>
      </c>
      <c r="E517" s="232" t="s">
        <v>23</v>
      </c>
      <c r="F517" s="233" t="s">
        <v>159</v>
      </c>
      <c r="G517" s="231"/>
      <c r="H517" s="234">
        <v>14.28</v>
      </c>
      <c r="I517" s="235"/>
      <c r="J517" s="231"/>
      <c r="K517" s="231"/>
      <c r="L517" s="236"/>
      <c r="M517" s="237"/>
      <c r="N517" s="238"/>
      <c r="O517" s="238"/>
      <c r="P517" s="238"/>
      <c r="Q517" s="238"/>
      <c r="R517" s="238"/>
      <c r="S517" s="238"/>
      <c r="T517" s="239"/>
      <c r="AT517" s="240" t="s">
        <v>145</v>
      </c>
      <c r="AU517" s="240" t="s">
        <v>81</v>
      </c>
      <c r="AV517" s="13" t="s">
        <v>153</v>
      </c>
      <c r="AW517" s="13" t="s">
        <v>36</v>
      </c>
      <c r="AX517" s="13" t="s">
        <v>73</v>
      </c>
      <c r="AY517" s="240" t="s">
        <v>135</v>
      </c>
    </row>
    <row r="518" spans="2:65" s="12" customFormat="1" ht="13.5">
      <c r="B518" s="216"/>
      <c r="C518" s="217"/>
      <c r="D518" s="218" t="s">
        <v>145</v>
      </c>
      <c r="E518" s="219" t="s">
        <v>23</v>
      </c>
      <c r="F518" s="220" t="s">
        <v>81</v>
      </c>
      <c r="G518" s="217"/>
      <c r="H518" s="221">
        <v>2</v>
      </c>
      <c r="I518" s="222"/>
      <c r="J518" s="217"/>
      <c r="K518" s="217"/>
      <c r="L518" s="223"/>
      <c r="M518" s="224"/>
      <c r="N518" s="225"/>
      <c r="O518" s="225"/>
      <c r="P518" s="225"/>
      <c r="Q518" s="225"/>
      <c r="R518" s="225"/>
      <c r="S518" s="225"/>
      <c r="T518" s="226"/>
      <c r="AT518" s="227" t="s">
        <v>145</v>
      </c>
      <c r="AU518" s="227" t="s">
        <v>81</v>
      </c>
      <c r="AV518" s="12" t="s">
        <v>81</v>
      </c>
      <c r="AW518" s="12" t="s">
        <v>36</v>
      </c>
      <c r="AX518" s="12" t="s">
        <v>73</v>
      </c>
      <c r="AY518" s="227" t="s">
        <v>135</v>
      </c>
    </row>
    <row r="519" spans="2:65" s="15" customFormat="1" ht="13.5">
      <c r="B519" s="251"/>
      <c r="C519" s="252"/>
      <c r="D519" s="218" t="s">
        <v>145</v>
      </c>
      <c r="E519" s="253" t="s">
        <v>23</v>
      </c>
      <c r="F519" s="254" t="s">
        <v>195</v>
      </c>
      <c r="G519" s="252"/>
      <c r="H519" s="255">
        <v>16.28</v>
      </c>
      <c r="I519" s="256"/>
      <c r="J519" s="252"/>
      <c r="K519" s="252"/>
      <c r="L519" s="257"/>
      <c r="M519" s="258"/>
      <c r="N519" s="259"/>
      <c r="O519" s="259"/>
      <c r="P519" s="259"/>
      <c r="Q519" s="259"/>
      <c r="R519" s="259"/>
      <c r="S519" s="259"/>
      <c r="T519" s="260"/>
      <c r="AT519" s="261" t="s">
        <v>145</v>
      </c>
      <c r="AU519" s="261" t="s">
        <v>81</v>
      </c>
      <c r="AV519" s="15" t="s">
        <v>143</v>
      </c>
      <c r="AW519" s="15" t="s">
        <v>36</v>
      </c>
      <c r="AX519" s="15" t="s">
        <v>79</v>
      </c>
      <c r="AY519" s="261" t="s">
        <v>135</v>
      </c>
    </row>
    <row r="520" spans="2:65" s="1" customFormat="1" ht="38.25" customHeight="1">
      <c r="B520" s="42"/>
      <c r="C520" s="204" t="s">
        <v>625</v>
      </c>
      <c r="D520" s="204" t="s">
        <v>138</v>
      </c>
      <c r="E520" s="205" t="s">
        <v>626</v>
      </c>
      <c r="F520" s="206" t="s">
        <v>627</v>
      </c>
      <c r="G520" s="207" t="s">
        <v>365</v>
      </c>
      <c r="H520" s="208">
        <v>0.156</v>
      </c>
      <c r="I520" s="209"/>
      <c r="J520" s="210">
        <f>ROUND(I520*H520,2)</f>
        <v>0</v>
      </c>
      <c r="K520" s="206" t="s">
        <v>142</v>
      </c>
      <c r="L520" s="62"/>
      <c r="M520" s="211" t="s">
        <v>23</v>
      </c>
      <c r="N520" s="212" t="s">
        <v>44</v>
      </c>
      <c r="O520" s="43"/>
      <c r="P520" s="213">
        <f>O520*H520</f>
        <v>0</v>
      </c>
      <c r="Q520" s="213">
        <v>0</v>
      </c>
      <c r="R520" s="213">
        <f>Q520*H520</f>
        <v>0</v>
      </c>
      <c r="S520" s="213">
        <v>0</v>
      </c>
      <c r="T520" s="214">
        <f>S520*H520</f>
        <v>0</v>
      </c>
      <c r="AR520" s="25" t="s">
        <v>285</v>
      </c>
      <c r="AT520" s="25" t="s">
        <v>138</v>
      </c>
      <c r="AU520" s="25" t="s">
        <v>81</v>
      </c>
      <c r="AY520" s="25" t="s">
        <v>135</v>
      </c>
      <c r="BE520" s="215">
        <f>IF(N520="základní",J520,0)</f>
        <v>0</v>
      </c>
      <c r="BF520" s="215">
        <f>IF(N520="snížená",J520,0)</f>
        <v>0</v>
      </c>
      <c r="BG520" s="215">
        <f>IF(N520="zákl. přenesená",J520,0)</f>
        <v>0</v>
      </c>
      <c r="BH520" s="215">
        <f>IF(N520="sníž. přenesená",J520,0)</f>
        <v>0</v>
      </c>
      <c r="BI520" s="215">
        <f>IF(N520="nulová",J520,0)</f>
        <v>0</v>
      </c>
      <c r="BJ520" s="25" t="s">
        <v>79</v>
      </c>
      <c r="BK520" s="215">
        <f>ROUND(I520*H520,2)</f>
        <v>0</v>
      </c>
      <c r="BL520" s="25" t="s">
        <v>285</v>
      </c>
      <c r="BM520" s="25" t="s">
        <v>628</v>
      </c>
    </row>
    <row r="521" spans="2:65" s="1" customFormat="1" ht="121.5">
      <c r="B521" s="42"/>
      <c r="C521" s="64"/>
      <c r="D521" s="218" t="s">
        <v>150</v>
      </c>
      <c r="E521" s="64"/>
      <c r="F521" s="228" t="s">
        <v>629</v>
      </c>
      <c r="G521" s="64"/>
      <c r="H521" s="64"/>
      <c r="I521" s="173"/>
      <c r="J521" s="64"/>
      <c r="K521" s="64"/>
      <c r="L521" s="62"/>
      <c r="M521" s="229"/>
      <c r="N521" s="43"/>
      <c r="O521" s="43"/>
      <c r="P521" s="43"/>
      <c r="Q521" s="43"/>
      <c r="R521" s="43"/>
      <c r="S521" s="43"/>
      <c r="T521" s="79"/>
      <c r="AT521" s="25" t="s">
        <v>150</v>
      </c>
      <c r="AU521" s="25" t="s">
        <v>81</v>
      </c>
    </row>
    <row r="522" spans="2:65" s="1" customFormat="1" ht="38.25" customHeight="1">
      <c r="B522" s="42"/>
      <c r="C522" s="204" t="s">
        <v>630</v>
      </c>
      <c r="D522" s="204" t="s">
        <v>138</v>
      </c>
      <c r="E522" s="205" t="s">
        <v>631</v>
      </c>
      <c r="F522" s="206" t="s">
        <v>632</v>
      </c>
      <c r="G522" s="207" t="s">
        <v>365</v>
      </c>
      <c r="H522" s="208">
        <v>0.156</v>
      </c>
      <c r="I522" s="209"/>
      <c r="J522" s="210">
        <f>ROUND(I522*H522,2)</f>
        <v>0</v>
      </c>
      <c r="K522" s="206" t="s">
        <v>142</v>
      </c>
      <c r="L522" s="62"/>
      <c r="M522" s="211" t="s">
        <v>23</v>
      </c>
      <c r="N522" s="212" t="s">
        <v>44</v>
      </c>
      <c r="O522" s="43"/>
      <c r="P522" s="213">
        <f>O522*H522</f>
        <v>0</v>
      </c>
      <c r="Q522" s="213">
        <v>0</v>
      </c>
      <c r="R522" s="213">
        <f>Q522*H522</f>
        <v>0</v>
      </c>
      <c r="S522" s="213">
        <v>0</v>
      </c>
      <c r="T522" s="214">
        <f>S522*H522</f>
        <v>0</v>
      </c>
      <c r="AR522" s="25" t="s">
        <v>285</v>
      </c>
      <c r="AT522" s="25" t="s">
        <v>138</v>
      </c>
      <c r="AU522" s="25" t="s">
        <v>81</v>
      </c>
      <c r="AY522" s="25" t="s">
        <v>135</v>
      </c>
      <c r="BE522" s="215">
        <f>IF(N522="základní",J522,0)</f>
        <v>0</v>
      </c>
      <c r="BF522" s="215">
        <f>IF(N522="snížená",J522,0)</f>
        <v>0</v>
      </c>
      <c r="BG522" s="215">
        <f>IF(N522="zákl. přenesená",J522,0)</f>
        <v>0</v>
      </c>
      <c r="BH522" s="215">
        <f>IF(N522="sníž. přenesená",J522,0)</f>
        <v>0</v>
      </c>
      <c r="BI522" s="215">
        <f>IF(N522="nulová",J522,0)</f>
        <v>0</v>
      </c>
      <c r="BJ522" s="25" t="s">
        <v>79</v>
      </c>
      <c r="BK522" s="215">
        <f>ROUND(I522*H522,2)</f>
        <v>0</v>
      </c>
      <c r="BL522" s="25" t="s">
        <v>285</v>
      </c>
      <c r="BM522" s="25" t="s">
        <v>633</v>
      </c>
    </row>
    <row r="523" spans="2:65" s="1" customFormat="1" ht="121.5">
      <c r="B523" s="42"/>
      <c r="C523" s="64"/>
      <c r="D523" s="218" t="s">
        <v>150</v>
      </c>
      <c r="E523" s="64"/>
      <c r="F523" s="228" t="s">
        <v>629</v>
      </c>
      <c r="G523" s="64"/>
      <c r="H523" s="64"/>
      <c r="I523" s="173"/>
      <c r="J523" s="64"/>
      <c r="K523" s="64"/>
      <c r="L523" s="62"/>
      <c r="M523" s="229"/>
      <c r="N523" s="43"/>
      <c r="O523" s="43"/>
      <c r="P523" s="43"/>
      <c r="Q523" s="43"/>
      <c r="R523" s="43"/>
      <c r="S523" s="43"/>
      <c r="T523" s="79"/>
      <c r="AT523" s="25" t="s">
        <v>150</v>
      </c>
      <c r="AU523" s="25" t="s">
        <v>81</v>
      </c>
    </row>
    <row r="524" spans="2:65" s="11" customFormat="1" ht="29.85" customHeight="1">
      <c r="B524" s="188"/>
      <c r="C524" s="189"/>
      <c r="D524" s="190" t="s">
        <v>72</v>
      </c>
      <c r="E524" s="202" t="s">
        <v>634</v>
      </c>
      <c r="F524" s="202" t="s">
        <v>635</v>
      </c>
      <c r="G524" s="189"/>
      <c r="H524" s="189"/>
      <c r="I524" s="192"/>
      <c r="J524" s="203">
        <f>BK524</f>
        <v>0</v>
      </c>
      <c r="K524" s="189"/>
      <c r="L524" s="194"/>
      <c r="M524" s="195"/>
      <c r="N524" s="196"/>
      <c r="O524" s="196"/>
      <c r="P524" s="197">
        <f>SUM(P525:P553)</f>
        <v>0</v>
      </c>
      <c r="Q524" s="196"/>
      <c r="R524" s="197">
        <f>SUM(R525:R553)</f>
        <v>0.15583384</v>
      </c>
      <c r="S524" s="196"/>
      <c r="T524" s="198">
        <f>SUM(T525:T553)</f>
        <v>0</v>
      </c>
      <c r="AR524" s="199" t="s">
        <v>81</v>
      </c>
      <c r="AT524" s="200" t="s">
        <v>72</v>
      </c>
      <c r="AU524" s="200" t="s">
        <v>79</v>
      </c>
      <c r="AY524" s="199" t="s">
        <v>135</v>
      </c>
      <c r="BK524" s="201">
        <f>SUM(BK525:BK553)</f>
        <v>0</v>
      </c>
    </row>
    <row r="525" spans="2:65" s="1" customFormat="1" ht="25.5" customHeight="1">
      <c r="B525" s="42"/>
      <c r="C525" s="204" t="s">
        <v>636</v>
      </c>
      <c r="D525" s="204" t="s">
        <v>138</v>
      </c>
      <c r="E525" s="205" t="s">
        <v>637</v>
      </c>
      <c r="F525" s="206" t="s">
        <v>638</v>
      </c>
      <c r="G525" s="207" t="s">
        <v>141</v>
      </c>
      <c r="H525" s="208">
        <v>335.18799999999999</v>
      </c>
      <c r="I525" s="209"/>
      <c r="J525" s="210">
        <f>ROUND(I525*H525,2)</f>
        <v>0</v>
      </c>
      <c r="K525" s="206" t="s">
        <v>142</v>
      </c>
      <c r="L525" s="62"/>
      <c r="M525" s="211" t="s">
        <v>23</v>
      </c>
      <c r="N525" s="212" t="s">
        <v>44</v>
      </c>
      <c r="O525" s="43"/>
      <c r="P525" s="213">
        <f>O525*H525</f>
        <v>0</v>
      </c>
      <c r="Q525" s="213">
        <v>2.0000000000000001E-4</v>
      </c>
      <c r="R525" s="213">
        <f>Q525*H525</f>
        <v>6.7037600000000003E-2</v>
      </c>
      <c r="S525" s="213">
        <v>0</v>
      </c>
      <c r="T525" s="214">
        <f>S525*H525</f>
        <v>0</v>
      </c>
      <c r="AR525" s="25" t="s">
        <v>285</v>
      </c>
      <c r="AT525" s="25" t="s">
        <v>138</v>
      </c>
      <c r="AU525" s="25" t="s">
        <v>81</v>
      </c>
      <c r="AY525" s="25" t="s">
        <v>135</v>
      </c>
      <c r="BE525" s="215">
        <f>IF(N525="základní",J525,0)</f>
        <v>0</v>
      </c>
      <c r="BF525" s="215">
        <f>IF(N525="snížená",J525,0)</f>
        <v>0</v>
      </c>
      <c r="BG525" s="215">
        <f>IF(N525="zákl. přenesená",J525,0)</f>
        <v>0</v>
      </c>
      <c r="BH525" s="215">
        <f>IF(N525="sníž. přenesená",J525,0)</f>
        <v>0</v>
      </c>
      <c r="BI525" s="215">
        <f>IF(N525="nulová",J525,0)</f>
        <v>0</v>
      </c>
      <c r="BJ525" s="25" t="s">
        <v>79</v>
      </c>
      <c r="BK525" s="215">
        <f>ROUND(I525*H525,2)</f>
        <v>0</v>
      </c>
      <c r="BL525" s="25" t="s">
        <v>285</v>
      </c>
      <c r="BM525" s="25" t="s">
        <v>639</v>
      </c>
    </row>
    <row r="526" spans="2:65" s="14" customFormat="1" ht="13.5">
      <c r="B526" s="241"/>
      <c r="C526" s="242"/>
      <c r="D526" s="218" t="s">
        <v>145</v>
      </c>
      <c r="E526" s="243" t="s">
        <v>23</v>
      </c>
      <c r="F526" s="244" t="s">
        <v>175</v>
      </c>
      <c r="G526" s="242"/>
      <c r="H526" s="243" t="s">
        <v>23</v>
      </c>
      <c r="I526" s="245"/>
      <c r="J526" s="242"/>
      <c r="K526" s="242"/>
      <c r="L526" s="246"/>
      <c r="M526" s="247"/>
      <c r="N526" s="248"/>
      <c r="O526" s="248"/>
      <c r="P526" s="248"/>
      <c r="Q526" s="248"/>
      <c r="R526" s="248"/>
      <c r="S526" s="248"/>
      <c r="T526" s="249"/>
      <c r="AT526" s="250" t="s">
        <v>145</v>
      </c>
      <c r="AU526" s="250" t="s">
        <v>81</v>
      </c>
      <c r="AV526" s="14" t="s">
        <v>79</v>
      </c>
      <c r="AW526" s="14" t="s">
        <v>36</v>
      </c>
      <c r="AX526" s="14" t="s">
        <v>73</v>
      </c>
      <c r="AY526" s="250" t="s">
        <v>135</v>
      </c>
    </row>
    <row r="527" spans="2:65" s="12" customFormat="1" ht="13.5">
      <c r="B527" s="216"/>
      <c r="C527" s="217"/>
      <c r="D527" s="218" t="s">
        <v>145</v>
      </c>
      <c r="E527" s="219" t="s">
        <v>23</v>
      </c>
      <c r="F527" s="220" t="s">
        <v>176</v>
      </c>
      <c r="G527" s="217"/>
      <c r="H527" s="221">
        <v>50.895000000000003</v>
      </c>
      <c r="I527" s="222"/>
      <c r="J527" s="217"/>
      <c r="K527" s="217"/>
      <c r="L527" s="223"/>
      <c r="M527" s="224"/>
      <c r="N527" s="225"/>
      <c r="O527" s="225"/>
      <c r="P527" s="225"/>
      <c r="Q527" s="225"/>
      <c r="R527" s="225"/>
      <c r="S527" s="225"/>
      <c r="T527" s="226"/>
      <c r="AT527" s="227" t="s">
        <v>145</v>
      </c>
      <c r="AU527" s="227" t="s">
        <v>81</v>
      </c>
      <c r="AV527" s="12" t="s">
        <v>81</v>
      </c>
      <c r="AW527" s="12" t="s">
        <v>36</v>
      </c>
      <c r="AX527" s="12" t="s">
        <v>73</v>
      </c>
      <c r="AY527" s="227" t="s">
        <v>135</v>
      </c>
    </row>
    <row r="528" spans="2:65" s="12" customFormat="1" ht="13.5">
      <c r="B528" s="216"/>
      <c r="C528" s="217"/>
      <c r="D528" s="218" t="s">
        <v>145</v>
      </c>
      <c r="E528" s="219" t="s">
        <v>23</v>
      </c>
      <c r="F528" s="220" t="s">
        <v>177</v>
      </c>
      <c r="G528" s="217"/>
      <c r="H528" s="221">
        <v>0.878</v>
      </c>
      <c r="I528" s="222"/>
      <c r="J528" s="217"/>
      <c r="K528" s="217"/>
      <c r="L528" s="223"/>
      <c r="M528" s="224"/>
      <c r="N528" s="225"/>
      <c r="O528" s="225"/>
      <c r="P528" s="225"/>
      <c r="Q528" s="225"/>
      <c r="R528" s="225"/>
      <c r="S528" s="225"/>
      <c r="T528" s="226"/>
      <c r="AT528" s="227" t="s">
        <v>145</v>
      </c>
      <c r="AU528" s="227" t="s">
        <v>81</v>
      </c>
      <c r="AV528" s="12" t="s">
        <v>81</v>
      </c>
      <c r="AW528" s="12" t="s">
        <v>36</v>
      </c>
      <c r="AX528" s="12" t="s">
        <v>73</v>
      </c>
      <c r="AY528" s="227" t="s">
        <v>135</v>
      </c>
    </row>
    <row r="529" spans="2:51" s="12" customFormat="1" ht="13.5">
      <c r="B529" s="216"/>
      <c r="C529" s="217"/>
      <c r="D529" s="218" t="s">
        <v>145</v>
      </c>
      <c r="E529" s="219" t="s">
        <v>23</v>
      </c>
      <c r="F529" s="220" t="s">
        <v>178</v>
      </c>
      <c r="G529" s="217"/>
      <c r="H529" s="221">
        <v>2.262</v>
      </c>
      <c r="I529" s="222"/>
      <c r="J529" s="217"/>
      <c r="K529" s="217"/>
      <c r="L529" s="223"/>
      <c r="M529" s="224"/>
      <c r="N529" s="225"/>
      <c r="O529" s="225"/>
      <c r="P529" s="225"/>
      <c r="Q529" s="225"/>
      <c r="R529" s="225"/>
      <c r="S529" s="225"/>
      <c r="T529" s="226"/>
      <c r="AT529" s="227" t="s">
        <v>145</v>
      </c>
      <c r="AU529" s="227" t="s">
        <v>81</v>
      </c>
      <c r="AV529" s="12" t="s">
        <v>81</v>
      </c>
      <c r="AW529" s="12" t="s">
        <v>36</v>
      </c>
      <c r="AX529" s="12" t="s">
        <v>73</v>
      </c>
      <c r="AY529" s="227" t="s">
        <v>135</v>
      </c>
    </row>
    <row r="530" spans="2:51" s="12" customFormat="1" ht="13.5">
      <c r="B530" s="216"/>
      <c r="C530" s="217"/>
      <c r="D530" s="218" t="s">
        <v>145</v>
      </c>
      <c r="E530" s="219" t="s">
        <v>23</v>
      </c>
      <c r="F530" s="220" t="s">
        <v>179</v>
      </c>
      <c r="G530" s="217"/>
      <c r="H530" s="221">
        <v>4.68</v>
      </c>
      <c r="I530" s="222"/>
      <c r="J530" s="217"/>
      <c r="K530" s="217"/>
      <c r="L530" s="223"/>
      <c r="M530" s="224"/>
      <c r="N530" s="225"/>
      <c r="O530" s="225"/>
      <c r="P530" s="225"/>
      <c r="Q530" s="225"/>
      <c r="R530" s="225"/>
      <c r="S530" s="225"/>
      <c r="T530" s="226"/>
      <c r="AT530" s="227" t="s">
        <v>145</v>
      </c>
      <c r="AU530" s="227" t="s">
        <v>81</v>
      </c>
      <c r="AV530" s="12" t="s">
        <v>81</v>
      </c>
      <c r="AW530" s="12" t="s">
        <v>36</v>
      </c>
      <c r="AX530" s="12" t="s">
        <v>73</v>
      </c>
      <c r="AY530" s="227" t="s">
        <v>135</v>
      </c>
    </row>
    <row r="531" spans="2:51" s="12" customFormat="1" ht="13.5">
      <c r="B531" s="216"/>
      <c r="C531" s="217"/>
      <c r="D531" s="218" t="s">
        <v>145</v>
      </c>
      <c r="E531" s="219" t="s">
        <v>23</v>
      </c>
      <c r="F531" s="220" t="s">
        <v>180</v>
      </c>
      <c r="G531" s="217"/>
      <c r="H531" s="221">
        <v>2.2749999999999999</v>
      </c>
      <c r="I531" s="222"/>
      <c r="J531" s="217"/>
      <c r="K531" s="217"/>
      <c r="L531" s="223"/>
      <c r="M531" s="224"/>
      <c r="N531" s="225"/>
      <c r="O531" s="225"/>
      <c r="P531" s="225"/>
      <c r="Q531" s="225"/>
      <c r="R531" s="225"/>
      <c r="S531" s="225"/>
      <c r="T531" s="226"/>
      <c r="AT531" s="227" t="s">
        <v>145</v>
      </c>
      <c r="AU531" s="227" t="s">
        <v>81</v>
      </c>
      <c r="AV531" s="12" t="s">
        <v>81</v>
      </c>
      <c r="AW531" s="12" t="s">
        <v>36</v>
      </c>
      <c r="AX531" s="12" t="s">
        <v>73</v>
      </c>
      <c r="AY531" s="227" t="s">
        <v>135</v>
      </c>
    </row>
    <row r="532" spans="2:51" s="12" customFormat="1" ht="13.5">
      <c r="B532" s="216"/>
      <c r="C532" s="217"/>
      <c r="D532" s="218" t="s">
        <v>145</v>
      </c>
      <c r="E532" s="219" t="s">
        <v>23</v>
      </c>
      <c r="F532" s="220" t="s">
        <v>181</v>
      </c>
      <c r="G532" s="217"/>
      <c r="H532" s="221">
        <v>0.91</v>
      </c>
      <c r="I532" s="222"/>
      <c r="J532" s="217"/>
      <c r="K532" s="217"/>
      <c r="L532" s="223"/>
      <c r="M532" s="224"/>
      <c r="N532" s="225"/>
      <c r="O532" s="225"/>
      <c r="P532" s="225"/>
      <c r="Q532" s="225"/>
      <c r="R532" s="225"/>
      <c r="S532" s="225"/>
      <c r="T532" s="226"/>
      <c r="AT532" s="227" t="s">
        <v>145</v>
      </c>
      <c r="AU532" s="227" t="s">
        <v>81</v>
      </c>
      <c r="AV532" s="12" t="s">
        <v>81</v>
      </c>
      <c r="AW532" s="12" t="s">
        <v>36</v>
      </c>
      <c r="AX532" s="12" t="s">
        <v>73</v>
      </c>
      <c r="AY532" s="227" t="s">
        <v>135</v>
      </c>
    </row>
    <row r="533" spans="2:51" s="12" customFormat="1" ht="13.5">
      <c r="B533" s="216"/>
      <c r="C533" s="217"/>
      <c r="D533" s="218" t="s">
        <v>145</v>
      </c>
      <c r="E533" s="219" t="s">
        <v>23</v>
      </c>
      <c r="F533" s="220" t="s">
        <v>182</v>
      </c>
      <c r="G533" s="217"/>
      <c r="H533" s="221">
        <v>0.91</v>
      </c>
      <c r="I533" s="222"/>
      <c r="J533" s="217"/>
      <c r="K533" s="217"/>
      <c r="L533" s="223"/>
      <c r="M533" s="224"/>
      <c r="N533" s="225"/>
      <c r="O533" s="225"/>
      <c r="P533" s="225"/>
      <c r="Q533" s="225"/>
      <c r="R533" s="225"/>
      <c r="S533" s="225"/>
      <c r="T533" s="226"/>
      <c r="AT533" s="227" t="s">
        <v>145</v>
      </c>
      <c r="AU533" s="227" t="s">
        <v>81</v>
      </c>
      <c r="AV533" s="12" t="s">
        <v>81</v>
      </c>
      <c r="AW533" s="12" t="s">
        <v>36</v>
      </c>
      <c r="AX533" s="12" t="s">
        <v>73</v>
      </c>
      <c r="AY533" s="227" t="s">
        <v>135</v>
      </c>
    </row>
    <row r="534" spans="2:51" s="12" customFormat="1" ht="13.5">
      <c r="B534" s="216"/>
      <c r="C534" s="217"/>
      <c r="D534" s="218" t="s">
        <v>145</v>
      </c>
      <c r="E534" s="219" t="s">
        <v>23</v>
      </c>
      <c r="F534" s="220" t="s">
        <v>183</v>
      </c>
      <c r="G534" s="217"/>
      <c r="H534" s="221">
        <v>1.625</v>
      </c>
      <c r="I534" s="222"/>
      <c r="J534" s="217"/>
      <c r="K534" s="217"/>
      <c r="L534" s="223"/>
      <c r="M534" s="224"/>
      <c r="N534" s="225"/>
      <c r="O534" s="225"/>
      <c r="P534" s="225"/>
      <c r="Q534" s="225"/>
      <c r="R534" s="225"/>
      <c r="S534" s="225"/>
      <c r="T534" s="226"/>
      <c r="AT534" s="227" t="s">
        <v>145</v>
      </c>
      <c r="AU534" s="227" t="s">
        <v>81</v>
      </c>
      <c r="AV534" s="12" t="s">
        <v>81</v>
      </c>
      <c r="AW534" s="12" t="s">
        <v>36</v>
      </c>
      <c r="AX534" s="12" t="s">
        <v>73</v>
      </c>
      <c r="AY534" s="227" t="s">
        <v>135</v>
      </c>
    </row>
    <row r="535" spans="2:51" s="12" customFormat="1" ht="13.5">
      <c r="B535" s="216"/>
      <c r="C535" s="217"/>
      <c r="D535" s="218" t="s">
        <v>145</v>
      </c>
      <c r="E535" s="219" t="s">
        <v>23</v>
      </c>
      <c r="F535" s="220" t="s">
        <v>184</v>
      </c>
      <c r="G535" s="217"/>
      <c r="H535" s="221">
        <v>2.145</v>
      </c>
      <c r="I535" s="222"/>
      <c r="J535" s="217"/>
      <c r="K535" s="217"/>
      <c r="L535" s="223"/>
      <c r="M535" s="224"/>
      <c r="N535" s="225"/>
      <c r="O535" s="225"/>
      <c r="P535" s="225"/>
      <c r="Q535" s="225"/>
      <c r="R535" s="225"/>
      <c r="S535" s="225"/>
      <c r="T535" s="226"/>
      <c r="AT535" s="227" t="s">
        <v>145</v>
      </c>
      <c r="AU535" s="227" t="s">
        <v>81</v>
      </c>
      <c r="AV535" s="12" t="s">
        <v>81</v>
      </c>
      <c r="AW535" s="12" t="s">
        <v>36</v>
      </c>
      <c r="AX535" s="12" t="s">
        <v>73</v>
      </c>
      <c r="AY535" s="227" t="s">
        <v>135</v>
      </c>
    </row>
    <row r="536" spans="2:51" s="13" customFormat="1" ht="13.5">
      <c r="B536" s="230"/>
      <c r="C536" s="231"/>
      <c r="D536" s="218" t="s">
        <v>145</v>
      </c>
      <c r="E536" s="232" t="s">
        <v>23</v>
      </c>
      <c r="F536" s="233" t="s">
        <v>159</v>
      </c>
      <c r="G536" s="231"/>
      <c r="H536" s="234">
        <v>66.58</v>
      </c>
      <c r="I536" s="235"/>
      <c r="J536" s="231"/>
      <c r="K536" s="231"/>
      <c r="L536" s="236"/>
      <c r="M536" s="237"/>
      <c r="N536" s="238"/>
      <c r="O536" s="238"/>
      <c r="P536" s="238"/>
      <c r="Q536" s="238"/>
      <c r="R536" s="238"/>
      <c r="S536" s="238"/>
      <c r="T536" s="239"/>
      <c r="AT536" s="240" t="s">
        <v>145</v>
      </c>
      <c r="AU536" s="240" t="s">
        <v>81</v>
      </c>
      <c r="AV536" s="13" t="s">
        <v>153</v>
      </c>
      <c r="AW536" s="13" t="s">
        <v>36</v>
      </c>
      <c r="AX536" s="13" t="s">
        <v>73</v>
      </c>
      <c r="AY536" s="240" t="s">
        <v>135</v>
      </c>
    </row>
    <row r="537" spans="2:51" s="14" customFormat="1" ht="13.5">
      <c r="B537" s="241"/>
      <c r="C537" s="242"/>
      <c r="D537" s="218" t="s">
        <v>145</v>
      </c>
      <c r="E537" s="243" t="s">
        <v>23</v>
      </c>
      <c r="F537" s="244" t="s">
        <v>185</v>
      </c>
      <c r="G537" s="242"/>
      <c r="H537" s="243" t="s">
        <v>23</v>
      </c>
      <c r="I537" s="245"/>
      <c r="J537" s="242"/>
      <c r="K537" s="242"/>
      <c r="L537" s="246"/>
      <c r="M537" s="247"/>
      <c r="N537" s="248"/>
      <c r="O537" s="248"/>
      <c r="P537" s="248"/>
      <c r="Q537" s="248"/>
      <c r="R537" s="248"/>
      <c r="S537" s="248"/>
      <c r="T537" s="249"/>
      <c r="AT537" s="250" t="s">
        <v>145</v>
      </c>
      <c r="AU537" s="250" t="s">
        <v>81</v>
      </c>
      <c r="AV537" s="14" t="s">
        <v>79</v>
      </c>
      <c r="AW537" s="14" t="s">
        <v>36</v>
      </c>
      <c r="AX537" s="14" t="s">
        <v>73</v>
      </c>
      <c r="AY537" s="250" t="s">
        <v>135</v>
      </c>
    </row>
    <row r="538" spans="2:51" s="12" customFormat="1" ht="13.5">
      <c r="B538" s="216"/>
      <c r="C538" s="217"/>
      <c r="D538" s="218" t="s">
        <v>145</v>
      </c>
      <c r="E538" s="219" t="s">
        <v>23</v>
      </c>
      <c r="F538" s="220" t="s">
        <v>186</v>
      </c>
      <c r="G538" s="217"/>
      <c r="H538" s="221">
        <v>182.46799999999999</v>
      </c>
      <c r="I538" s="222"/>
      <c r="J538" s="217"/>
      <c r="K538" s="217"/>
      <c r="L538" s="223"/>
      <c r="M538" s="224"/>
      <c r="N538" s="225"/>
      <c r="O538" s="225"/>
      <c r="P538" s="225"/>
      <c r="Q538" s="225"/>
      <c r="R538" s="225"/>
      <c r="S538" s="225"/>
      <c r="T538" s="226"/>
      <c r="AT538" s="227" t="s">
        <v>145</v>
      </c>
      <c r="AU538" s="227" t="s">
        <v>81</v>
      </c>
      <c r="AV538" s="12" t="s">
        <v>81</v>
      </c>
      <c r="AW538" s="12" t="s">
        <v>36</v>
      </c>
      <c r="AX538" s="12" t="s">
        <v>73</v>
      </c>
      <c r="AY538" s="227" t="s">
        <v>135</v>
      </c>
    </row>
    <row r="539" spans="2:51" s="12" customFormat="1" ht="13.5">
      <c r="B539" s="216"/>
      <c r="C539" s="217"/>
      <c r="D539" s="218" t="s">
        <v>145</v>
      </c>
      <c r="E539" s="219" t="s">
        <v>23</v>
      </c>
      <c r="F539" s="220" t="s">
        <v>187</v>
      </c>
      <c r="G539" s="217"/>
      <c r="H539" s="221">
        <v>2.86</v>
      </c>
      <c r="I539" s="222"/>
      <c r="J539" s="217"/>
      <c r="K539" s="217"/>
      <c r="L539" s="223"/>
      <c r="M539" s="224"/>
      <c r="N539" s="225"/>
      <c r="O539" s="225"/>
      <c r="P539" s="225"/>
      <c r="Q539" s="225"/>
      <c r="R539" s="225"/>
      <c r="S539" s="225"/>
      <c r="T539" s="226"/>
      <c r="AT539" s="227" t="s">
        <v>145</v>
      </c>
      <c r="AU539" s="227" t="s">
        <v>81</v>
      </c>
      <c r="AV539" s="12" t="s">
        <v>81</v>
      </c>
      <c r="AW539" s="12" t="s">
        <v>36</v>
      </c>
      <c r="AX539" s="12" t="s">
        <v>73</v>
      </c>
      <c r="AY539" s="227" t="s">
        <v>135</v>
      </c>
    </row>
    <row r="540" spans="2:51" s="12" customFormat="1" ht="13.5">
      <c r="B540" s="216"/>
      <c r="C540" s="217"/>
      <c r="D540" s="218" t="s">
        <v>145</v>
      </c>
      <c r="E540" s="219" t="s">
        <v>23</v>
      </c>
      <c r="F540" s="220" t="s">
        <v>188</v>
      </c>
      <c r="G540" s="217"/>
      <c r="H540" s="221">
        <v>6.63</v>
      </c>
      <c r="I540" s="222"/>
      <c r="J540" s="217"/>
      <c r="K540" s="217"/>
      <c r="L540" s="223"/>
      <c r="M540" s="224"/>
      <c r="N540" s="225"/>
      <c r="O540" s="225"/>
      <c r="P540" s="225"/>
      <c r="Q540" s="225"/>
      <c r="R540" s="225"/>
      <c r="S540" s="225"/>
      <c r="T540" s="226"/>
      <c r="AT540" s="227" t="s">
        <v>145</v>
      </c>
      <c r="AU540" s="227" t="s">
        <v>81</v>
      </c>
      <c r="AV540" s="12" t="s">
        <v>81</v>
      </c>
      <c r="AW540" s="12" t="s">
        <v>36</v>
      </c>
      <c r="AX540" s="12" t="s">
        <v>73</v>
      </c>
      <c r="AY540" s="227" t="s">
        <v>135</v>
      </c>
    </row>
    <row r="541" spans="2:51" s="12" customFormat="1" ht="13.5">
      <c r="B541" s="216"/>
      <c r="C541" s="217"/>
      <c r="D541" s="218" t="s">
        <v>145</v>
      </c>
      <c r="E541" s="219" t="s">
        <v>23</v>
      </c>
      <c r="F541" s="220" t="s">
        <v>189</v>
      </c>
      <c r="G541" s="217"/>
      <c r="H541" s="221">
        <v>4.29</v>
      </c>
      <c r="I541" s="222"/>
      <c r="J541" s="217"/>
      <c r="K541" s="217"/>
      <c r="L541" s="223"/>
      <c r="M541" s="224"/>
      <c r="N541" s="225"/>
      <c r="O541" s="225"/>
      <c r="P541" s="225"/>
      <c r="Q541" s="225"/>
      <c r="R541" s="225"/>
      <c r="S541" s="225"/>
      <c r="T541" s="226"/>
      <c r="AT541" s="227" t="s">
        <v>145</v>
      </c>
      <c r="AU541" s="227" t="s">
        <v>81</v>
      </c>
      <c r="AV541" s="12" t="s">
        <v>81</v>
      </c>
      <c r="AW541" s="12" t="s">
        <v>36</v>
      </c>
      <c r="AX541" s="12" t="s">
        <v>73</v>
      </c>
      <c r="AY541" s="227" t="s">
        <v>135</v>
      </c>
    </row>
    <row r="542" spans="2:51" s="12" customFormat="1" ht="13.5">
      <c r="B542" s="216"/>
      <c r="C542" s="217"/>
      <c r="D542" s="218" t="s">
        <v>145</v>
      </c>
      <c r="E542" s="219" t="s">
        <v>23</v>
      </c>
      <c r="F542" s="220" t="s">
        <v>190</v>
      </c>
      <c r="G542" s="217"/>
      <c r="H542" s="221">
        <v>3.77</v>
      </c>
      <c r="I542" s="222"/>
      <c r="J542" s="217"/>
      <c r="K542" s="217"/>
      <c r="L542" s="223"/>
      <c r="M542" s="224"/>
      <c r="N542" s="225"/>
      <c r="O542" s="225"/>
      <c r="P542" s="225"/>
      <c r="Q542" s="225"/>
      <c r="R542" s="225"/>
      <c r="S542" s="225"/>
      <c r="T542" s="226"/>
      <c r="AT542" s="227" t="s">
        <v>145</v>
      </c>
      <c r="AU542" s="227" t="s">
        <v>81</v>
      </c>
      <c r="AV542" s="12" t="s">
        <v>81</v>
      </c>
      <c r="AW542" s="12" t="s">
        <v>36</v>
      </c>
      <c r="AX542" s="12" t="s">
        <v>73</v>
      </c>
      <c r="AY542" s="227" t="s">
        <v>135</v>
      </c>
    </row>
    <row r="543" spans="2:51" s="12" customFormat="1" ht="13.5">
      <c r="B543" s="216"/>
      <c r="C543" s="217"/>
      <c r="D543" s="218" t="s">
        <v>145</v>
      </c>
      <c r="E543" s="219" t="s">
        <v>23</v>
      </c>
      <c r="F543" s="220" t="s">
        <v>191</v>
      </c>
      <c r="G543" s="217"/>
      <c r="H543" s="221">
        <v>0.71499999999999997</v>
      </c>
      <c r="I543" s="222"/>
      <c r="J543" s="217"/>
      <c r="K543" s="217"/>
      <c r="L543" s="223"/>
      <c r="M543" s="224"/>
      <c r="N543" s="225"/>
      <c r="O543" s="225"/>
      <c r="P543" s="225"/>
      <c r="Q543" s="225"/>
      <c r="R543" s="225"/>
      <c r="S543" s="225"/>
      <c r="T543" s="226"/>
      <c r="AT543" s="227" t="s">
        <v>145</v>
      </c>
      <c r="AU543" s="227" t="s">
        <v>81</v>
      </c>
      <c r="AV543" s="12" t="s">
        <v>81</v>
      </c>
      <c r="AW543" s="12" t="s">
        <v>36</v>
      </c>
      <c r="AX543" s="12" t="s">
        <v>73</v>
      </c>
      <c r="AY543" s="227" t="s">
        <v>135</v>
      </c>
    </row>
    <row r="544" spans="2:51" s="12" customFormat="1" ht="13.5">
      <c r="B544" s="216"/>
      <c r="C544" s="217"/>
      <c r="D544" s="218" t="s">
        <v>145</v>
      </c>
      <c r="E544" s="219" t="s">
        <v>23</v>
      </c>
      <c r="F544" s="220" t="s">
        <v>192</v>
      </c>
      <c r="G544" s="217"/>
      <c r="H544" s="221">
        <v>0.71499999999999997</v>
      </c>
      <c r="I544" s="222"/>
      <c r="J544" s="217"/>
      <c r="K544" s="217"/>
      <c r="L544" s="223"/>
      <c r="M544" s="224"/>
      <c r="N544" s="225"/>
      <c r="O544" s="225"/>
      <c r="P544" s="225"/>
      <c r="Q544" s="225"/>
      <c r="R544" s="225"/>
      <c r="S544" s="225"/>
      <c r="T544" s="226"/>
      <c r="AT544" s="227" t="s">
        <v>145</v>
      </c>
      <c r="AU544" s="227" t="s">
        <v>81</v>
      </c>
      <c r="AV544" s="12" t="s">
        <v>81</v>
      </c>
      <c r="AW544" s="12" t="s">
        <v>36</v>
      </c>
      <c r="AX544" s="12" t="s">
        <v>73</v>
      </c>
      <c r="AY544" s="227" t="s">
        <v>135</v>
      </c>
    </row>
    <row r="545" spans="2:65" s="12" customFormat="1" ht="13.5">
      <c r="B545" s="216"/>
      <c r="C545" s="217"/>
      <c r="D545" s="218" t="s">
        <v>145</v>
      </c>
      <c r="E545" s="219" t="s">
        <v>23</v>
      </c>
      <c r="F545" s="220" t="s">
        <v>193</v>
      </c>
      <c r="G545" s="217"/>
      <c r="H545" s="221">
        <v>11.44</v>
      </c>
      <c r="I545" s="222"/>
      <c r="J545" s="217"/>
      <c r="K545" s="217"/>
      <c r="L545" s="223"/>
      <c r="M545" s="224"/>
      <c r="N545" s="225"/>
      <c r="O545" s="225"/>
      <c r="P545" s="225"/>
      <c r="Q545" s="225"/>
      <c r="R545" s="225"/>
      <c r="S545" s="225"/>
      <c r="T545" s="226"/>
      <c r="AT545" s="227" t="s">
        <v>145</v>
      </c>
      <c r="AU545" s="227" t="s">
        <v>81</v>
      </c>
      <c r="AV545" s="12" t="s">
        <v>81</v>
      </c>
      <c r="AW545" s="12" t="s">
        <v>36</v>
      </c>
      <c r="AX545" s="12" t="s">
        <v>73</v>
      </c>
      <c r="AY545" s="227" t="s">
        <v>135</v>
      </c>
    </row>
    <row r="546" spans="2:65" s="12" customFormat="1" ht="13.5">
      <c r="B546" s="216"/>
      <c r="C546" s="217"/>
      <c r="D546" s="218" t="s">
        <v>145</v>
      </c>
      <c r="E546" s="219" t="s">
        <v>23</v>
      </c>
      <c r="F546" s="220" t="s">
        <v>194</v>
      </c>
      <c r="G546" s="217"/>
      <c r="H546" s="221">
        <v>5.72</v>
      </c>
      <c r="I546" s="222"/>
      <c r="J546" s="217"/>
      <c r="K546" s="217"/>
      <c r="L546" s="223"/>
      <c r="M546" s="224"/>
      <c r="N546" s="225"/>
      <c r="O546" s="225"/>
      <c r="P546" s="225"/>
      <c r="Q546" s="225"/>
      <c r="R546" s="225"/>
      <c r="S546" s="225"/>
      <c r="T546" s="226"/>
      <c r="AT546" s="227" t="s">
        <v>145</v>
      </c>
      <c r="AU546" s="227" t="s">
        <v>81</v>
      </c>
      <c r="AV546" s="12" t="s">
        <v>81</v>
      </c>
      <c r="AW546" s="12" t="s">
        <v>36</v>
      </c>
      <c r="AX546" s="12" t="s">
        <v>73</v>
      </c>
      <c r="AY546" s="227" t="s">
        <v>135</v>
      </c>
    </row>
    <row r="547" spans="2:65" s="13" customFormat="1" ht="13.5">
      <c r="B547" s="230"/>
      <c r="C547" s="231"/>
      <c r="D547" s="218" t="s">
        <v>145</v>
      </c>
      <c r="E547" s="232" t="s">
        <v>23</v>
      </c>
      <c r="F547" s="233" t="s">
        <v>159</v>
      </c>
      <c r="G547" s="231"/>
      <c r="H547" s="234">
        <v>218.608</v>
      </c>
      <c r="I547" s="235"/>
      <c r="J547" s="231"/>
      <c r="K547" s="231"/>
      <c r="L547" s="236"/>
      <c r="M547" s="237"/>
      <c r="N547" s="238"/>
      <c r="O547" s="238"/>
      <c r="P547" s="238"/>
      <c r="Q547" s="238"/>
      <c r="R547" s="238"/>
      <c r="S547" s="238"/>
      <c r="T547" s="239"/>
      <c r="AT547" s="240" t="s">
        <v>145</v>
      </c>
      <c r="AU547" s="240" t="s">
        <v>81</v>
      </c>
      <c r="AV547" s="13" t="s">
        <v>153</v>
      </c>
      <c r="AW547" s="13" t="s">
        <v>36</v>
      </c>
      <c r="AX547" s="13" t="s">
        <v>73</v>
      </c>
      <c r="AY547" s="240" t="s">
        <v>135</v>
      </c>
    </row>
    <row r="548" spans="2:65" s="12" customFormat="1" ht="13.5">
      <c r="B548" s="216"/>
      <c r="C548" s="217"/>
      <c r="D548" s="218" t="s">
        <v>145</v>
      </c>
      <c r="E548" s="219" t="s">
        <v>23</v>
      </c>
      <c r="F548" s="220" t="s">
        <v>492</v>
      </c>
      <c r="G548" s="217"/>
      <c r="H548" s="221">
        <v>50</v>
      </c>
      <c r="I548" s="222"/>
      <c r="J548" s="217"/>
      <c r="K548" s="217"/>
      <c r="L548" s="223"/>
      <c r="M548" s="224"/>
      <c r="N548" s="225"/>
      <c r="O548" s="225"/>
      <c r="P548" s="225"/>
      <c r="Q548" s="225"/>
      <c r="R548" s="225"/>
      <c r="S548" s="225"/>
      <c r="T548" s="226"/>
      <c r="AT548" s="227" t="s">
        <v>145</v>
      </c>
      <c r="AU548" s="227" t="s">
        <v>81</v>
      </c>
      <c r="AV548" s="12" t="s">
        <v>81</v>
      </c>
      <c r="AW548" s="12" t="s">
        <v>36</v>
      </c>
      <c r="AX548" s="12" t="s">
        <v>73</v>
      </c>
      <c r="AY548" s="227" t="s">
        <v>135</v>
      </c>
    </row>
    <row r="549" spans="2:65" s="15" customFormat="1" ht="13.5">
      <c r="B549" s="251"/>
      <c r="C549" s="252"/>
      <c r="D549" s="218" t="s">
        <v>145</v>
      </c>
      <c r="E549" s="253" t="s">
        <v>23</v>
      </c>
      <c r="F549" s="254" t="s">
        <v>195</v>
      </c>
      <c r="G549" s="252"/>
      <c r="H549" s="255">
        <v>335.18799999999999</v>
      </c>
      <c r="I549" s="256"/>
      <c r="J549" s="252"/>
      <c r="K549" s="252"/>
      <c r="L549" s="257"/>
      <c r="M549" s="258"/>
      <c r="N549" s="259"/>
      <c r="O549" s="259"/>
      <c r="P549" s="259"/>
      <c r="Q549" s="259"/>
      <c r="R549" s="259"/>
      <c r="S549" s="259"/>
      <c r="T549" s="260"/>
      <c r="AT549" s="261" t="s">
        <v>145</v>
      </c>
      <c r="AU549" s="261" t="s">
        <v>81</v>
      </c>
      <c r="AV549" s="15" t="s">
        <v>143</v>
      </c>
      <c r="AW549" s="15" t="s">
        <v>36</v>
      </c>
      <c r="AX549" s="15" t="s">
        <v>79</v>
      </c>
      <c r="AY549" s="261" t="s">
        <v>135</v>
      </c>
    </row>
    <row r="550" spans="2:65" s="1" customFormat="1" ht="25.5" customHeight="1">
      <c r="B550" s="42"/>
      <c r="C550" s="204" t="s">
        <v>640</v>
      </c>
      <c r="D550" s="204" t="s">
        <v>138</v>
      </c>
      <c r="E550" s="205" t="s">
        <v>641</v>
      </c>
      <c r="F550" s="206" t="s">
        <v>642</v>
      </c>
      <c r="G550" s="207" t="s">
        <v>141</v>
      </c>
      <c r="H550" s="208">
        <v>341.524</v>
      </c>
      <c r="I550" s="209"/>
      <c r="J550" s="210">
        <f>ROUND(I550*H550,2)</f>
        <v>0</v>
      </c>
      <c r="K550" s="206" t="s">
        <v>142</v>
      </c>
      <c r="L550" s="62"/>
      <c r="M550" s="211" t="s">
        <v>23</v>
      </c>
      <c r="N550" s="212" t="s">
        <v>44</v>
      </c>
      <c r="O550" s="43"/>
      <c r="P550" s="213">
        <f>O550*H550</f>
        <v>0</v>
      </c>
      <c r="Q550" s="213">
        <v>2.5999999999999998E-4</v>
      </c>
      <c r="R550" s="213">
        <f>Q550*H550</f>
        <v>8.8796239999999999E-2</v>
      </c>
      <c r="S550" s="213">
        <v>0</v>
      </c>
      <c r="T550" s="214">
        <f>S550*H550</f>
        <v>0</v>
      </c>
      <c r="AR550" s="25" t="s">
        <v>285</v>
      </c>
      <c r="AT550" s="25" t="s">
        <v>138</v>
      </c>
      <c r="AU550" s="25" t="s">
        <v>81</v>
      </c>
      <c r="AY550" s="25" t="s">
        <v>135</v>
      </c>
      <c r="BE550" s="215">
        <f>IF(N550="základní",J550,0)</f>
        <v>0</v>
      </c>
      <c r="BF550" s="215">
        <f>IF(N550="snížená",J550,0)</f>
        <v>0</v>
      </c>
      <c r="BG550" s="215">
        <f>IF(N550="zákl. přenesená",J550,0)</f>
        <v>0</v>
      </c>
      <c r="BH550" s="215">
        <f>IF(N550="sníž. přenesená",J550,0)</f>
        <v>0</v>
      </c>
      <c r="BI550" s="215">
        <f>IF(N550="nulová",J550,0)</f>
        <v>0</v>
      </c>
      <c r="BJ550" s="25" t="s">
        <v>79</v>
      </c>
      <c r="BK550" s="215">
        <f>ROUND(I550*H550,2)</f>
        <v>0</v>
      </c>
      <c r="BL550" s="25" t="s">
        <v>285</v>
      </c>
      <c r="BM550" s="25" t="s">
        <v>643</v>
      </c>
    </row>
    <row r="551" spans="2:65" s="12" customFormat="1" ht="13.5">
      <c r="B551" s="216"/>
      <c r="C551" s="217"/>
      <c r="D551" s="218" t="s">
        <v>145</v>
      </c>
      <c r="E551" s="219" t="s">
        <v>23</v>
      </c>
      <c r="F551" s="220" t="s">
        <v>644</v>
      </c>
      <c r="G551" s="217"/>
      <c r="H551" s="221">
        <v>335.18799999999999</v>
      </c>
      <c r="I551" s="222"/>
      <c r="J551" s="217"/>
      <c r="K551" s="217"/>
      <c r="L551" s="223"/>
      <c r="M551" s="224"/>
      <c r="N551" s="225"/>
      <c r="O551" s="225"/>
      <c r="P551" s="225"/>
      <c r="Q551" s="225"/>
      <c r="R551" s="225"/>
      <c r="S551" s="225"/>
      <c r="T551" s="226"/>
      <c r="AT551" s="227" t="s">
        <v>145</v>
      </c>
      <c r="AU551" s="227" t="s">
        <v>81</v>
      </c>
      <c r="AV551" s="12" t="s">
        <v>81</v>
      </c>
      <c r="AW551" s="12" t="s">
        <v>36</v>
      </c>
      <c r="AX551" s="12" t="s">
        <v>73</v>
      </c>
      <c r="AY551" s="227" t="s">
        <v>135</v>
      </c>
    </row>
    <row r="552" spans="2:65" s="12" customFormat="1" ht="13.5">
      <c r="B552" s="216"/>
      <c r="C552" s="217"/>
      <c r="D552" s="218" t="s">
        <v>145</v>
      </c>
      <c r="E552" s="219" t="s">
        <v>23</v>
      </c>
      <c r="F552" s="220" t="s">
        <v>645</v>
      </c>
      <c r="G552" s="217"/>
      <c r="H552" s="221">
        <v>6.3360000000000003</v>
      </c>
      <c r="I552" s="222"/>
      <c r="J552" s="217"/>
      <c r="K552" s="217"/>
      <c r="L552" s="223"/>
      <c r="M552" s="224"/>
      <c r="N552" s="225"/>
      <c r="O552" s="225"/>
      <c r="P552" s="225"/>
      <c r="Q552" s="225"/>
      <c r="R552" s="225"/>
      <c r="S552" s="225"/>
      <c r="T552" s="226"/>
      <c r="AT552" s="227" t="s">
        <v>145</v>
      </c>
      <c r="AU552" s="227" t="s">
        <v>81</v>
      </c>
      <c r="AV552" s="12" t="s">
        <v>81</v>
      </c>
      <c r="AW552" s="12" t="s">
        <v>36</v>
      </c>
      <c r="AX552" s="12" t="s">
        <v>73</v>
      </c>
      <c r="AY552" s="227" t="s">
        <v>135</v>
      </c>
    </row>
    <row r="553" spans="2:65" s="13" customFormat="1" ht="13.5">
      <c r="B553" s="230"/>
      <c r="C553" s="231"/>
      <c r="D553" s="218" t="s">
        <v>145</v>
      </c>
      <c r="E553" s="232" t="s">
        <v>23</v>
      </c>
      <c r="F553" s="233" t="s">
        <v>159</v>
      </c>
      <c r="G553" s="231"/>
      <c r="H553" s="234">
        <v>341.524</v>
      </c>
      <c r="I553" s="235"/>
      <c r="J553" s="231"/>
      <c r="K553" s="231"/>
      <c r="L553" s="236"/>
      <c r="M553" s="237"/>
      <c r="N553" s="238"/>
      <c r="O553" s="238"/>
      <c r="P553" s="238"/>
      <c r="Q553" s="238"/>
      <c r="R553" s="238"/>
      <c r="S553" s="238"/>
      <c r="T553" s="239"/>
      <c r="AT553" s="240" t="s">
        <v>145</v>
      </c>
      <c r="AU553" s="240" t="s">
        <v>81</v>
      </c>
      <c r="AV553" s="13" t="s">
        <v>153</v>
      </c>
      <c r="AW553" s="13" t="s">
        <v>36</v>
      </c>
      <c r="AX553" s="13" t="s">
        <v>79</v>
      </c>
      <c r="AY553" s="240" t="s">
        <v>135</v>
      </c>
    </row>
    <row r="554" spans="2:65" s="11" customFormat="1" ht="29.85" customHeight="1">
      <c r="B554" s="188"/>
      <c r="C554" s="189"/>
      <c r="D554" s="190" t="s">
        <v>72</v>
      </c>
      <c r="E554" s="202" t="s">
        <v>646</v>
      </c>
      <c r="F554" s="202" t="s">
        <v>647</v>
      </c>
      <c r="G554" s="189"/>
      <c r="H554" s="189"/>
      <c r="I554" s="192"/>
      <c r="J554" s="203">
        <f>BK554</f>
        <v>0</v>
      </c>
      <c r="K554" s="189"/>
      <c r="L554" s="194"/>
      <c r="M554" s="195"/>
      <c r="N554" s="196"/>
      <c r="O554" s="196"/>
      <c r="P554" s="197">
        <f>SUM(P555:P579)</f>
        <v>0</v>
      </c>
      <c r="Q554" s="196"/>
      <c r="R554" s="197">
        <f>SUM(R555:R579)</f>
        <v>0.1759433</v>
      </c>
      <c r="S554" s="196"/>
      <c r="T554" s="198">
        <f>SUM(T555:T579)</f>
        <v>0.158697</v>
      </c>
      <c r="AR554" s="199" t="s">
        <v>81</v>
      </c>
      <c r="AT554" s="200" t="s">
        <v>72</v>
      </c>
      <c r="AU554" s="200" t="s">
        <v>79</v>
      </c>
      <c r="AY554" s="199" t="s">
        <v>135</v>
      </c>
      <c r="BK554" s="201">
        <f>SUM(BK555:BK579)</f>
        <v>0</v>
      </c>
    </row>
    <row r="555" spans="2:65" s="1" customFormat="1" ht="25.5" customHeight="1">
      <c r="B555" s="42"/>
      <c r="C555" s="204" t="s">
        <v>648</v>
      </c>
      <c r="D555" s="204" t="s">
        <v>138</v>
      </c>
      <c r="E555" s="205" t="s">
        <v>649</v>
      </c>
      <c r="F555" s="206" t="s">
        <v>650</v>
      </c>
      <c r="G555" s="207" t="s">
        <v>141</v>
      </c>
      <c r="H555" s="208">
        <v>214.565</v>
      </c>
      <c r="I555" s="209"/>
      <c r="J555" s="210">
        <f>ROUND(I555*H555,2)</f>
        <v>0</v>
      </c>
      <c r="K555" s="206" t="s">
        <v>142</v>
      </c>
      <c r="L555" s="62"/>
      <c r="M555" s="211" t="s">
        <v>23</v>
      </c>
      <c r="N555" s="212" t="s">
        <v>44</v>
      </c>
      <c r="O555" s="43"/>
      <c r="P555" s="213">
        <f>O555*H555</f>
        <v>0</v>
      </c>
      <c r="Q555" s="213">
        <v>0</v>
      </c>
      <c r="R555" s="213">
        <f>Q555*H555</f>
        <v>0</v>
      </c>
      <c r="S555" s="213">
        <v>0</v>
      </c>
      <c r="T555" s="214">
        <f>S555*H555</f>
        <v>0</v>
      </c>
      <c r="AR555" s="25" t="s">
        <v>285</v>
      </c>
      <c r="AT555" s="25" t="s">
        <v>138</v>
      </c>
      <c r="AU555" s="25" t="s">
        <v>81</v>
      </c>
      <c r="AY555" s="25" t="s">
        <v>135</v>
      </c>
      <c r="BE555" s="215">
        <f>IF(N555="základní",J555,0)</f>
        <v>0</v>
      </c>
      <c r="BF555" s="215">
        <f>IF(N555="snížená",J555,0)</f>
        <v>0</v>
      </c>
      <c r="BG555" s="215">
        <f>IF(N555="zákl. přenesená",J555,0)</f>
        <v>0</v>
      </c>
      <c r="BH555" s="215">
        <f>IF(N555="sníž. přenesená",J555,0)</f>
        <v>0</v>
      </c>
      <c r="BI555" s="215">
        <f>IF(N555="nulová",J555,0)</f>
        <v>0</v>
      </c>
      <c r="BJ555" s="25" t="s">
        <v>79</v>
      </c>
      <c r="BK555" s="215">
        <f>ROUND(I555*H555,2)</f>
        <v>0</v>
      </c>
      <c r="BL555" s="25" t="s">
        <v>285</v>
      </c>
      <c r="BM555" s="25" t="s">
        <v>651</v>
      </c>
    </row>
    <row r="556" spans="2:65" s="1" customFormat="1" ht="27">
      <c r="B556" s="42"/>
      <c r="C556" s="64"/>
      <c r="D556" s="218" t="s">
        <v>150</v>
      </c>
      <c r="E556" s="64"/>
      <c r="F556" s="228" t="s">
        <v>652</v>
      </c>
      <c r="G556" s="64"/>
      <c r="H556" s="64"/>
      <c r="I556" s="173"/>
      <c r="J556" s="64"/>
      <c r="K556" s="64"/>
      <c r="L556" s="62"/>
      <c r="M556" s="229"/>
      <c r="N556" s="43"/>
      <c r="O556" s="43"/>
      <c r="P556" s="43"/>
      <c r="Q556" s="43"/>
      <c r="R556" s="43"/>
      <c r="S556" s="43"/>
      <c r="T556" s="79"/>
      <c r="AT556" s="25" t="s">
        <v>150</v>
      </c>
      <c r="AU556" s="25" t="s">
        <v>81</v>
      </c>
    </row>
    <row r="557" spans="2:65" s="14" customFormat="1" ht="13.5">
      <c r="B557" s="241"/>
      <c r="C557" s="242"/>
      <c r="D557" s="218" t="s">
        <v>145</v>
      </c>
      <c r="E557" s="243" t="s">
        <v>23</v>
      </c>
      <c r="F557" s="244" t="s">
        <v>486</v>
      </c>
      <c r="G557" s="242"/>
      <c r="H557" s="243" t="s">
        <v>23</v>
      </c>
      <c r="I557" s="245"/>
      <c r="J557" s="242"/>
      <c r="K557" s="242"/>
      <c r="L557" s="246"/>
      <c r="M557" s="247"/>
      <c r="N557" s="248"/>
      <c r="O557" s="248"/>
      <c r="P557" s="248"/>
      <c r="Q557" s="248"/>
      <c r="R557" s="248"/>
      <c r="S557" s="248"/>
      <c r="T557" s="249"/>
      <c r="AT557" s="250" t="s">
        <v>145</v>
      </c>
      <c r="AU557" s="250" t="s">
        <v>81</v>
      </c>
      <c r="AV557" s="14" t="s">
        <v>79</v>
      </c>
      <c r="AW557" s="14" t="s">
        <v>36</v>
      </c>
      <c r="AX557" s="14" t="s">
        <v>73</v>
      </c>
      <c r="AY557" s="250" t="s">
        <v>135</v>
      </c>
    </row>
    <row r="558" spans="2:65" s="12" customFormat="1" ht="13.5">
      <c r="B558" s="216"/>
      <c r="C558" s="217"/>
      <c r="D558" s="218" t="s">
        <v>145</v>
      </c>
      <c r="E558" s="219" t="s">
        <v>23</v>
      </c>
      <c r="F558" s="220" t="s">
        <v>219</v>
      </c>
      <c r="G558" s="217"/>
      <c r="H558" s="221">
        <v>189.48599999999999</v>
      </c>
      <c r="I558" s="222"/>
      <c r="J558" s="217"/>
      <c r="K558" s="217"/>
      <c r="L558" s="223"/>
      <c r="M558" s="224"/>
      <c r="N558" s="225"/>
      <c r="O558" s="225"/>
      <c r="P558" s="225"/>
      <c r="Q558" s="225"/>
      <c r="R558" s="225"/>
      <c r="S558" s="225"/>
      <c r="T558" s="226"/>
      <c r="AT558" s="227" t="s">
        <v>145</v>
      </c>
      <c r="AU558" s="227" t="s">
        <v>81</v>
      </c>
      <c r="AV558" s="12" t="s">
        <v>81</v>
      </c>
      <c r="AW558" s="12" t="s">
        <v>36</v>
      </c>
      <c r="AX558" s="12" t="s">
        <v>73</v>
      </c>
      <c r="AY558" s="227" t="s">
        <v>135</v>
      </c>
    </row>
    <row r="559" spans="2:65" s="12" customFormat="1" ht="13.5">
      <c r="B559" s="216"/>
      <c r="C559" s="217"/>
      <c r="D559" s="218" t="s">
        <v>145</v>
      </c>
      <c r="E559" s="219" t="s">
        <v>23</v>
      </c>
      <c r="F559" s="220" t="s">
        <v>220</v>
      </c>
      <c r="G559" s="217"/>
      <c r="H559" s="221">
        <v>2.97</v>
      </c>
      <c r="I559" s="222"/>
      <c r="J559" s="217"/>
      <c r="K559" s="217"/>
      <c r="L559" s="223"/>
      <c r="M559" s="224"/>
      <c r="N559" s="225"/>
      <c r="O559" s="225"/>
      <c r="P559" s="225"/>
      <c r="Q559" s="225"/>
      <c r="R559" s="225"/>
      <c r="S559" s="225"/>
      <c r="T559" s="226"/>
      <c r="AT559" s="227" t="s">
        <v>145</v>
      </c>
      <c r="AU559" s="227" t="s">
        <v>81</v>
      </c>
      <c r="AV559" s="12" t="s">
        <v>81</v>
      </c>
      <c r="AW559" s="12" t="s">
        <v>36</v>
      </c>
      <c r="AX559" s="12" t="s">
        <v>73</v>
      </c>
      <c r="AY559" s="227" t="s">
        <v>135</v>
      </c>
    </row>
    <row r="560" spans="2:65" s="12" customFormat="1" ht="13.5">
      <c r="B560" s="216"/>
      <c r="C560" s="217"/>
      <c r="D560" s="218" t="s">
        <v>145</v>
      </c>
      <c r="E560" s="219" t="s">
        <v>23</v>
      </c>
      <c r="F560" s="220" t="s">
        <v>223</v>
      </c>
      <c r="G560" s="217"/>
      <c r="H560" s="221">
        <v>5.0750000000000002</v>
      </c>
      <c r="I560" s="222"/>
      <c r="J560" s="217"/>
      <c r="K560" s="217"/>
      <c r="L560" s="223"/>
      <c r="M560" s="224"/>
      <c r="N560" s="225"/>
      <c r="O560" s="225"/>
      <c r="P560" s="225"/>
      <c r="Q560" s="225"/>
      <c r="R560" s="225"/>
      <c r="S560" s="225"/>
      <c r="T560" s="226"/>
      <c r="AT560" s="227" t="s">
        <v>145</v>
      </c>
      <c r="AU560" s="227" t="s">
        <v>81</v>
      </c>
      <c r="AV560" s="12" t="s">
        <v>81</v>
      </c>
      <c r="AW560" s="12" t="s">
        <v>36</v>
      </c>
      <c r="AX560" s="12" t="s">
        <v>73</v>
      </c>
      <c r="AY560" s="227" t="s">
        <v>135</v>
      </c>
    </row>
    <row r="561" spans="2:65" s="12" customFormat="1" ht="13.5">
      <c r="B561" s="216"/>
      <c r="C561" s="217"/>
      <c r="D561" s="218" t="s">
        <v>145</v>
      </c>
      <c r="E561" s="219" t="s">
        <v>23</v>
      </c>
      <c r="F561" s="220" t="s">
        <v>224</v>
      </c>
      <c r="G561" s="217"/>
      <c r="H561" s="221">
        <v>10.84</v>
      </c>
      <c r="I561" s="222"/>
      <c r="J561" s="217"/>
      <c r="K561" s="217"/>
      <c r="L561" s="223"/>
      <c r="M561" s="224"/>
      <c r="N561" s="225"/>
      <c r="O561" s="225"/>
      <c r="P561" s="225"/>
      <c r="Q561" s="225"/>
      <c r="R561" s="225"/>
      <c r="S561" s="225"/>
      <c r="T561" s="226"/>
      <c r="AT561" s="227" t="s">
        <v>145</v>
      </c>
      <c r="AU561" s="227" t="s">
        <v>81</v>
      </c>
      <c r="AV561" s="12" t="s">
        <v>81</v>
      </c>
      <c r="AW561" s="12" t="s">
        <v>36</v>
      </c>
      <c r="AX561" s="12" t="s">
        <v>73</v>
      </c>
      <c r="AY561" s="227" t="s">
        <v>135</v>
      </c>
    </row>
    <row r="562" spans="2:65" s="12" customFormat="1" ht="13.5">
      <c r="B562" s="216"/>
      <c r="C562" s="217"/>
      <c r="D562" s="218" t="s">
        <v>145</v>
      </c>
      <c r="E562" s="219" t="s">
        <v>23</v>
      </c>
      <c r="F562" s="220" t="s">
        <v>225</v>
      </c>
      <c r="G562" s="217"/>
      <c r="H562" s="221">
        <v>6.194</v>
      </c>
      <c r="I562" s="222"/>
      <c r="J562" s="217"/>
      <c r="K562" s="217"/>
      <c r="L562" s="223"/>
      <c r="M562" s="224"/>
      <c r="N562" s="225"/>
      <c r="O562" s="225"/>
      <c r="P562" s="225"/>
      <c r="Q562" s="225"/>
      <c r="R562" s="225"/>
      <c r="S562" s="225"/>
      <c r="T562" s="226"/>
      <c r="AT562" s="227" t="s">
        <v>145</v>
      </c>
      <c r="AU562" s="227" t="s">
        <v>81</v>
      </c>
      <c r="AV562" s="12" t="s">
        <v>81</v>
      </c>
      <c r="AW562" s="12" t="s">
        <v>36</v>
      </c>
      <c r="AX562" s="12" t="s">
        <v>73</v>
      </c>
      <c r="AY562" s="227" t="s">
        <v>135</v>
      </c>
    </row>
    <row r="563" spans="2:65" s="13" customFormat="1" ht="13.5">
      <c r="B563" s="230"/>
      <c r="C563" s="231"/>
      <c r="D563" s="218" t="s">
        <v>145</v>
      </c>
      <c r="E563" s="232" t="s">
        <v>23</v>
      </c>
      <c r="F563" s="233" t="s">
        <v>159</v>
      </c>
      <c r="G563" s="231"/>
      <c r="H563" s="234">
        <v>214.565</v>
      </c>
      <c r="I563" s="235"/>
      <c r="J563" s="231"/>
      <c r="K563" s="231"/>
      <c r="L563" s="236"/>
      <c r="M563" s="237"/>
      <c r="N563" s="238"/>
      <c r="O563" s="238"/>
      <c r="P563" s="238"/>
      <c r="Q563" s="238"/>
      <c r="R563" s="238"/>
      <c r="S563" s="238"/>
      <c r="T563" s="239"/>
      <c r="AT563" s="240" t="s">
        <v>145</v>
      </c>
      <c r="AU563" s="240" t="s">
        <v>81</v>
      </c>
      <c r="AV563" s="13" t="s">
        <v>153</v>
      </c>
      <c r="AW563" s="13" t="s">
        <v>36</v>
      </c>
      <c r="AX563" s="13" t="s">
        <v>79</v>
      </c>
      <c r="AY563" s="240" t="s">
        <v>135</v>
      </c>
    </row>
    <row r="564" spans="2:65" s="1" customFormat="1" ht="16.5" customHeight="1">
      <c r="B564" s="42"/>
      <c r="C564" s="262" t="s">
        <v>653</v>
      </c>
      <c r="D564" s="262" t="s">
        <v>256</v>
      </c>
      <c r="E564" s="263" t="s">
        <v>654</v>
      </c>
      <c r="F564" s="264" t="s">
        <v>655</v>
      </c>
      <c r="G564" s="265" t="s">
        <v>141</v>
      </c>
      <c r="H564" s="266">
        <v>214.565</v>
      </c>
      <c r="I564" s="267"/>
      <c r="J564" s="268">
        <f>ROUND(I564*H564,2)</f>
        <v>0</v>
      </c>
      <c r="K564" s="264" t="s">
        <v>23</v>
      </c>
      <c r="L564" s="269"/>
      <c r="M564" s="270" t="s">
        <v>23</v>
      </c>
      <c r="N564" s="271" t="s">
        <v>44</v>
      </c>
      <c r="O564" s="43"/>
      <c r="P564" s="213">
        <f>O564*H564</f>
        <v>0</v>
      </c>
      <c r="Q564" s="213">
        <v>8.1999999999999998E-4</v>
      </c>
      <c r="R564" s="213">
        <f>Q564*H564</f>
        <v>0.1759433</v>
      </c>
      <c r="S564" s="213">
        <v>0</v>
      </c>
      <c r="T564" s="214">
        <f>S564*H564</f>
        <v>0</v>
      </c>
      <c r="AR564" s="25" t="s">
        <v>372</v>
      </c>
      <c r="AT564" s="25" t="s">
        <v>256</v>
      </c>
      <c r="AU564" s="25" t="s">
        <v>81</v>
      </c>
      <c r="AY564" s="25" t="s">
        <v>135</v>
      </c>
      <c r="BE564" s="215">
        <f>IF(N564="základní",J564,0)</f>
        <v>0</v>
      </c>
      <c r="BF564" s="215">
        <f>IF(N564="snížená",J564,0)</f>
        <v>0</v>
      </c>
      <c r="BG564" s="215">
        <f>IF(N564="zákl. přenesená",J564,0)</f>
        <v>0</v>
      </c>
      <c r="BH564" s="215">
        <f>IF(N564="sníž. přenesená",J564,0)</f>
        <v>0</v>
      </c>
      <c r="BI564" s="215">
        <f>IF(N564="nulová",J564,0)</f>
        <v>0</v>
      </c>
      <c r="BJ564" s="25" t="s">
        <v>79</v>
      </c>
      <c r="BK564" s="215">
        <f>ROUND(I564*H564,2)</f>
        <v>0</v>
      </c>
      <c r="BL564" s="25" t="s">
        <v>285</v>
      </c>
      <c r="BM564" s="25" t="s">
        <v>656</v>
      </c>
    </row>
    <row r="565" spans="2:65" s="1" customFormat="1" ht="16.5" customHeight="1">
      <c r="B565" s="42"/>
      <c r="C565" s="204" t="s">
        <v>657</v>
      </c>
      <c r="D565" s="204" t="s">
        <v>138</v>
      </c>
      <c r="E565" s="205" t="s">
        <v>658</v>
      </c>
      <c r="F565" s="206" t="s">
        <v>659</v>
      </c>
      <c r="G565" s="207" t="s">
        <v>141</v>
      </c>
      <c r="H565" s="208">
        <v>211.596</v>
      </c>
      <c r="I565" s="209"/>
      <c r="J565" s="210">
        <f>ROUND(I565*H565,2)</f>
        <v>0</v>
      </c>
      <c r="K565" s="206" t="s">
        <v>23</v>
      </c>
      <c r="L565" s="62"/>
      <c r="M565" s="211" t="s">
        <v>23</v>
      </c>
      <c r="N565" s="212" t="s">
        <v>44</v>
      </c>
      <c r="O565" s="43"/>
      <c r="P565" s="213">
        <f>O565*H565</f>
        <v>0</v>
      </c>
      <c r="Q565" s="213">
        <v>0</v>
      </c>
      <c r="R565" s="213">
        <f>Q565*H565</f>
        <v>0</v>
      </c>
      <c r="S565" s="213">
        <v>7.5000000000000002E-4</v>
      </c>
      <c r="T565" s="214">
        <f>S565*H565</f>
        <v>0.158697</v>
      </c>
      <c r="AR565" s="25" t="s">
        <v>143</v>
      </c>
      <c r="AT565" s="25" t="s">
        <v>138</v>
      </c>
      <c r="AU565" s="25" t="s">
        <v>81</v>
      </c>
      <c r="AY565" s="25" t="s">
        <v>135</v>
      </c>
      <c r="BE565" s="215">
        <f>IF(N565="základní",J565,0)</f>
        <v>0</v>
      </c>
      <c r="BF565" s="215">
        <f>IF(N565="snížená",J565,0)</f>
        <v>0</v>
      </c>
      <c r="BG565" s="215">
        <f>IF(N565="zákl. přenesená",J565,0)</f>
        <v>0</v>
      </c>
      <c r="BH565" s="215">
        <f>IF(N565="sníž. přenesená",J565,0)</f>
        <v>0</v>
      </c>
      <c r="BI565" s="215">
        <f>IF(N565="nulová",J565,0)</f>
        <v>0</v>
      </c>
      <c r="BJ565" s="25" t="s">
        <v>79</v>
      </c>
      <c r="BK565" s="215">
        <f>ROUND(I565*H565,2)</f>
        <v>0</v>
      </c>
      <c r="BL565" s="25" t="s">
        <v>143</v>
      </c>
      <c r="BM565" s="25" t="s">
        <v>660</v>
      </c>
    </row>
    <row r="566" spans="2:65" s="1" customFormat="1" ht="27">
      <c r="B566" s="42"/>
      <c r="C566" s="64"/>
      <c r="D566" s="218" t="s">
        <v>150</v>
      </c>
      <c r="E566" s="64"/>
      <c r="F566" s="228" t="s">
        <v>652</v>
      </c>
      <c r="G566" s="64"/>
      <c r="H566" s="64"/>
      <c r="I566" s="173"/>
      <c r="J566" s="64"/>
      <c r="K566" s="64"/>
      <c r="L566" s="62"/>
      <c r="M566" s="229"/>
      <c r="N566" s="43"/>
      <c r="O566" s="43"/>
      <c r="P566" s="43"/>
      <c r="Q566" s="43"/>
      <c r="R566" s="43"/>
      <c r="S566" s="43"/>
      <c r="T566" s="79"/>
      <c r="AT566" s="25" t="s">
        <v>150</v>
      </c>
      <c r="AU566" s="25" t="s">
        <v>81</v>
      </c>
    </row>
    <row r="567" spans="2:65" s="14" customFormat="1" ht="13.5">
      <c r="B567" s="241"/>
      <c r="C567" s="242"/>
      <c r="D567" s="218" t="s">
        <v>145</v>
      </c>
      <c r="E567" s="243" t="s">
        <v>23</v>
      </c>
      <c r="F567" s="244" t="s">
        <v>661</v>
      </c>
      <c r="G567" s="242"/>
      <c r="H567" s="243" t="s">
        <v>23</v>
      </c>
      <c r="I567" s="245"/>
      <c r="J567" s="242"/>
      <c r="K567" s="242"/>
      <c r="L567" s="246"/>
      <c r="M567" s="247"/>
      <c r="N567" s="248"/>
      <c r="O567" s="248"/>
      <c r="P567" s="248"/>
      <c r="Q567" s="248"/>
      <c r="R567" s="248"/>
      <c r="S567" s="248"/>
      <c r="T567" s="249"/>
      <c r="AT567" s="250" t="s">
        <v>145</v>
      </c>
      <c r="AU567" s="250" t="s">
        <v>81</v>
      </c>
      <c r="AV567" s="14" t="s">
        <v>79</v>
      </c>
      <c r="AW567" s="14" t="s">
        <v>36</v>
      </c>
      <c r="AX567" s="14" t="s">
        <v>73</v>
      </c>
      <c r="AY567" s="250" t="s">
        <v>135</v>
      </c>
    </row>
    <row r="568" spans="2:65" s="14" customFormat="1" ht="13.5">
      <c r="B568" s="241"/>
      <c r="C568" s="242"/>
      <c r="D568" s="218" t="s">
        <v>145</v>
      </c>
      <c r="E568" s="243" t="s">
        <v>23</v>
      </c>
      <c r="F568" s="244" t="s">
        <v>662</v>
      </c>
      <c r="G568" s="242"/>
      <c r="H568" s="243" t="s">
        <v>23</v>
      </c>
      <c r="I568" s="245"/>
      <c r="J568" s="242"/>
      <c r="K568" s="242"/>
      <c r="L568" s="246"/>
      <c r="M568" s="247"/>
      <c r="N568" s="248"/>
      <c r="O568" s="248"/>
      <c r="P568" s="248"/>
      <c r="Q568" s="248"/>
      <c r="R568" s="248"/>
      <c r="S568" s="248"/>
      <c r="T568" s="249"/>
      <c r="AT568" s="250" t="s">
        <v>145</v>
      </c>
      <c r="AU568" s="250" t="s">
        <v>81</v>
      </c>
      <c r="AV568" s="14" t="s">
        <v>79</v>
      </c>
      <c r="AW568" s="14" t="s">
        <v>36</v>
      </c>
      <c r="AX568" s="14" t="s">
        <v>73</v>
      </c>
      <c r="AY568" s="250" t="s">
        <v>135</v>
      </c>
    </row>
    <row r="569" spans="2:65" s="12" customFormat="1" ht="13.5">
      <c r="B569" s="216"/>
      <c r="C569" s="217"/>
      <c r="D569" s="218" t="s">
        <v>145</v>
      </c>
      <c r="E569" s="219" t="s">
        <v>23</v>
      </c>
      <c r="F569" s="220" t="s">
        <v>663</v>
      </c>
      <c r="G569" s="217"/>
      <c r="H569" s="221">
        <v>52.271999999999998</v>
      </c>
      <c r="I569" s="222"/>
      <c r="J569" s="217"/>
      <c r="K569" s="217"/>
      <c r="L569" s="223"/>
      <c r="M569" s="224"/>
      <c r="N569" s="225"/>
      <c r="O569" s="225"/>
      <c r="P569" s="225"/>
      <c r="Q569" s="225"/>
      <c r="R569" s="225"/>
      <c r="S569" s="225"/>
      <c r="T569" s="226"/>
      <c r="AT569" s="227" t="s">
        <v>145</v>
      </c>
      <c r="AU569" s="227" t="s">
        <v>81</v>
      </c>
      <c r="AV569" s="12" t="s">
        <v>81</v>
      </c>
      <c r="AW569" s="12" t="s">
        <v>36</v>
      </c>
      <c r="AX569" s="12" t="s">
        <v>73</v>
      </c>
      <c r="AY569" s="227" t="s">
        <v>135</v>
      </c>
    </row>
    <row r="570" spans="2:65" s="12" customFormat="1" ht="13.5">
      <c r="B570" s="216"/>
      <c r="C570" s="217"/>
      <c r="D570" s="218" t="s">
        <v>145</v>
      </c>
      <c r="E570" s="219" t="s">
        <v>23</v>
      </c>
      <c r="F570" s="220" t="s">
        <v>664</v>
      </c>
      <c r="G570" s="217"/>
      <c r="H570" s="221">
        <v>4.6459999999999999</v>
      </c>
      <c r="I570" s="222"/>
      <c r="J570" s="217"/>
      <c r="K570" s="217"/>
      <c r="L570" s="223"/>
      <c r="M570" s="224"/>
      <c r="N570" s="225"/>
      <c r="O570" s="225"/>
      <c r="P570" s="225"/>
      <c r="Q570" s="225"/>
      <c r="R570" s="225"/>
      <c r="S570" s="225"/>
      <c r="T570" s="226"/>
      <c r="AT570" s="227" t="s">
        <v>145</v>
      </c>
      <c r="AU570" s="227" t="s">
        <v>81</v>
      </c>
      <c r="AV570" s="12" t="s">
        <v>81</v>
      </c>
      <c r="AW570" s="12" t="s">
        <v>36</v>
      </c>
      <c r="AX570" s="12" t="s">
        <v>73</v>
      </c>
      <c r="AY570" s="227" t="s">
        <v>135</v>
      </c>
    </row>
    <row r="571" spans="2:65" s="14" customFormat="1" ht="13.5">
      <c r="B571" s="241"/>
      <c r="C571" s="242"/>
      <c r="D571" s="218" t="s">
        <v>145</v>
      </c>
      <c r="E571" s="243" t="s">
        <v>23</v>
      </c>
      <c r="F571" s="244" t="s">
        <v>665</v>
      </c>
      <c r="G571" s="242"/>
      <c r="H571" s="243" t="s">
        <v>23</v>
      </c>
      <c r="I571" s="245"/>
      <c r="J571" s="242"/>
      <c r="K571" s="242"/>
      <c r="L571" s="246"/>
      <c r="M571" s="247"/>
      <c r="N571" s="248"/>
      <c r="O571" s="248"/>
      <c r="P571" s="248"/>
      <c r="Q571" s="248"/>
      <c r="R571" s="248"/>
      <c r="S571" s="248"/>
      <c r="T571" s="249"/>
      <c r="AT571" s="250" t="s">
        <v>145</v>
      </c>
      <c r="AU571" s="250" t="s">
        <v>81</v>
      </c>
      <c r="AV571" s="14" t="s">
        <v>79</v>
      </c>
      <c r="AW571" s="14" t="s">
        <v>36</v>
      </c>
      <c r="AX571" s="14" t="s">
        <v>73</v>
      </c>
      <c r="AY571" s="250" t="s">
        <v>135</v>
      </c>
    </row>
    <row r="572" spans="2:65" s="12" customFormat="1" ht="13.5">
      <c r="B572" s="216"/>
      <c r="C572" s="217"/>
      <c r="D572" s="218" t="s">
        <v>145</v>
      </c>
      <c r="E572" s="219" t="s">
        <v>23</v>
      </c>
      <c r="F572" s="220" t="s">
        <v>666</v>
      </c>
      <c r="G572" s="217"/>
      <c r="H572" s="221">
        <v>98.01</v>
      </c>
      <c r="I572" s="222"/>
      <c r="J572" s="217"/>
      <c r="K572" s="217"/>
      <c r="L572" s="223"/>
      <c r="M572" s="224"/>
      <c r="N572" s="225"/>
      <c r="O572" s="225"/>
      <c r="P572" s="225"/>
      <c r="Q572" s="225"/>
      <c r="R572" s="225"/>
      <c r="S572" s="225"/>
      <c r="T572" s="226"/>
      <c r="AT572" s="227" t="s">
        <v>145</v>
      </c>
      <c r="AU572" s="227" t="s">
        <v>81</v>
      </c>
      <c r="AV572" s="12" t="s">
        <v>81</v>
      </c>
      <c r="AW572" s="12" t="s">
        <v>36</v>
      </c>
      <c r="AX572" s="12" t="s">
        <v>73</v>
      </c>
      <c r="AY572" s="227" t="s">
        <v>135</v>
      </c>
    </row>
    <row r="573" spans="2:65" s="12" customFormat="1" ht="13.5">
      <c r="B573" s="216"/>
      <c r="C573" s="217"/>
      <c r="D573" s="218" t="s">
        <v>145</v>
      </c>
      <c r="E573" s="219" t="s">
        <v>23</v>
      </c>
      <c r="F573" s="220" t="s">
        <v>223</v>
      </c>
      <c r="G573" s="217"/>
      <c r="H573" s="221">
        <v>5.0750000000000002</v>
      </c>
      <c r="I573" s="222"/>
      <c r="J573" s="217"/>
      <c r="K573" s="217"/>
      <c r="L573" s="223"/>
      <c r="M573" s="224"/>
      <c r="N573" s="225"/>
      <c r="O573" s="225"/>
      <c r="P573" s="225"/>
      <c r="Q573" s="225"/>
      <c r="R573" s="225"/>
      <c r="S573" s="225"/>
      <c r="T573" s="226"/>
      <c r="AT573" s="227" t="s">
        <v>145</v>
      </c>
      <c r="AU573" s="227" t="s">
        <v>81</v>
      </c>
      <c r="AV573" s="12" t="s">
        <v>81</v>
      </c>
      <c r="AW573" s="12" t="s">
        <v>36</v>
      </c>
      <c r="AX573" s="12" t="s">
        <v>73</v>
      </c>
      <c r="AY573" s="227" t="s">
        <v>135</v>
      </c>
    </row>
    <row r="574" spans="2:65" s="12" customFormat="1" ht="13.5">
      <c r="B574" s="216"/>
      <c r="C574" s="217"/>
      <c r="D574" s="218" t="s">
        <v>145</v>
      </c>
      <c r="E574" s="219" t="s">
        <v>23</v>
      </c>
      <c r="F574" s="220" t="s">
        <v>667</v>
      </c>
      <c r="G574" s="217"/>
      <c r="H574" s="221">
        <v>12.388999999999999</v>
      </c>
      <c r="I574" s="222"/>
      <c r="J574" s="217"/>
      <c r="K574" s="217"/>
      <c r="L574" s="223"/>
      <c r="M574" s="224"/>
      <c r="N574" s="225"/>
      <c r="O574" s="225"/>
      <c r="P574" s="225"/>
      <c r="Q574" s="225"/>
      <c r="R574" s="225"/>
      <c r="S574" s="225"/>
      <c r="T574" s="226"/>
      <c r="AT574" s="227" t="s">
        <v>145</v>
      </c>
      <c r="AU574" s="227" t="s">
        <v>81</v>
      </c>
      <c r="AV574" s="12" t="s">
        <v>81</v>
      </c>
      <c r="AW574" s="12" t="s">
        <v>36</v>
      </c>
      <c r="AX574" s="12" t="s">
        <v>73</v>
      </c>
      <c r="AY574" s="227" t="s">
        <v>135</v>
      </c>
    </row>
    <row r="575" spans="2:65" s="14" customFormat="1" ht="13.5">
      <c r="B575" s="241"/>
      <c r="C575" s="242"/>
      <c r="D575" s="218" t="s">
        <v>145</v>
      </c>
      <c r="E575" s="243" t="s">
        <v>23</v>
      </c>
      <c r="F575" s="244" t="s">
        <v>668</v>
      </c>
      <c r="G575" s="242"/>
      <c r="H575" s="243" t="s">
        <v>23</v>
      </c>
      <c r="I575" s="245"/>
      <c r="J575" s="242"/>
      <c r="K575" s="242"/>
      <c r="L575" s="246"/>
      <c r="M575" s="247"/>
      <c r="N575" s="248"/>
      <c r="O575" s="248"/>
      <c r="P575" s="248"/>
      <c r="Q575" s="248"/>
      <c r="R575" s="248"/>
      <c r="S575" s="248"/>
      <c r="T575" s="249"/>
      <c r="AT575" s="250" t="s">
        <v>145</v>
      </c>
      <c r="AU575" s="250" t="s">
        <v>81</v>
      </c>
      <c r="AV575" s="14" t="s">
        <v>79</v>
      </c>
      <c r="AW575" s="14" t="s">
        <v>36</v>
      </c>
      <c r="AX575" s="14" t="s">
        <v>73</v>
      </c>
      <c r="AY575" s="250" t="s">
        <v>135</v>
      </c>
    </row>
    <row r="576" spans="2:65" s="12" customFormat="1" ht="13.5">
      <c r="B576" s="216"/>
      <c r="C576" s="217"/>
      <c r="D576" s="218" t="s">
        <v>145</v>
      </c>
      <c r="E576" s="219" t="s">
        <v>23</v>
      </c>
      <c r="F576" s="220" t="s">
        <v>669</v>
      </c>
      <c r="G576" s="217"/>
      <c r="H576" s="221">
        <v>39.204000000000001</v>
      </c>
      <c r="I576" s="222"/>
      <c r="J576" s="217"/>
      <c r="K576" s="217"/>
      <c r="L576" s="223"/>
      <c r="M576" s="224"/>
      <c r="N576" s="225"/>
      <c r="O576" s="225"/>
      <c r="P576" s="225"/>
      <c r="Q576" s="225"/>
      <c r="R576" s="225"/>
      <c r="S576" s="225"/>
      <c r="T576" s="226"/>
      <c r="AT576" s="227" t="s">
        <v>145</v>
      </c>
      <c r="AU576" s="227" t="s">
        <v>81</v>
      </c>
      <c r="AV576" s="12" t="s">
        <v>81</v>
      </c>
      <c r="AW576" s="12" t="s">
        <v>36</v>
      </c>
      <c r="AX576" s="12" t="s">
        <v>73</v>
      </c>
      <c r="AY576" s="227" t="s">
        <v>135</v>
      </c>
    </row>
    <row r="577" spans="2:65" s="13" customFormat="1" ht="13.5">
      <c r="B577" s="230"/>
      <c r="C577" s="231"/>
      <c r="D577" s="218" t="s">
        <v>145</v>
      </c>
      <c r="E577" s="232" t="s">
        <v>23</v>
      </c>
      <c r="F577" s="233" t="s">
        <v>159</v>
      </c>
      <c r="G577" s="231"/>
      <c r="H577" s="234">
        <v>211.596</v>
      </c>
      <c r="I577" s="235"/>
      <c r="J577" s="231"/>
      <c r="K577" s="231"/>
      <c r="L577" s="236"/>
      <c r="M577" s="237"/>
      <c r="N577" s="238"/>
      <c r="O577" s="238"/>
      <c r="P577" s="238"/>
      <c r="Q577" s="238"/>
      <c r="R577" s="238"/>
      <c r="S577" s="238"/>
      <c r="T577" s="239"/>
      <c r="AT577" s="240" t="s">
        <v>145</v>
      </c>
      <c r="AU577" s="240" t="s">
        <v>81</v>
      </c>
      <c r="AV577" s="13" t="s">
        <v>153</v>
      </c>
      <c r="AW577" s="13" t="s">
        <v>36</v>
      </c>
      <c r="AX577" s="13" t="s">
        <v>79</v>
      </c>
      <c r="AY577" s="240" t="s">
        <v>135</v>
      </c>
    </row>
    <row r="578" spans="2:65" s="1" customFormat="1" ht="38.25" customHeight="1">
      <c r="B578" s="42"/>
      <c r="C578" s="204" t="s">
        <v>670</v>
      </c>
      <c r="D578" s="204" t="s">
        <v>138</v>
      </c>
      <c r="E578" s="205" t="s">
        <v>671</v>
      </c>
      <c r="F578" s="206" t="s">
        <v>672</v>
      </c>
      <c r="G578" s="207" t="s">
        <v>562</v>
      </c>
      <c r="H578" s="272"/>
      <c r="I578" s="209"/>
      <c r="J578" s="210">
        <f>ROUND(I578*H578,2)</f>
        <v>0</v>
      </c>
      <c r="K578" s="206" t="s">
        <v>142</v>
      </c>
      <c r="L578" s="62"/>
      <c r="M578" s="211" t="s">
        <v>23</v>
      </c>
      <c r="N578" s="212" t="s">
        <v>44</v>
      </c>
      <c r="O578" s="43"/>
      <c r="P578" s="213">
        <f>O578*H578</f>
        <v>0</v>
      </c>
      <c r="Q578" s="213">
        <v>0</v>
      </c>
      <c r="R578" s="213">
        <f>Q578*H578</f>
        <v>0</v>
      </c>
      <c r="S578" s="213">
        <v>0</v>
      </c>
      <c r="T578" s="214">
        <f>S578*H578</f>
        <v>0</v>
      </c>
      <c r="AR578" s="25" t="s">
        <v>285</v>
      </c>
      <c r="AT578" s="25" t="s">
        <v>138</v>
      </c>
      <c r="AU578" s="25" t="s">
        <v>81</v>
      </c>
      <c r="AY578" s="25" t="s">
        <v>135</v>
      </c>
      <c r="BE578" s="215">
        <f>IF(N578="základní",J578,0)</f>
        <v>0</v>
      </c>
      <c r="BF578" s="215">
        <f>IF(N578="snížená",J578,0)</f>
        <v>0</v>
      </c>
      <c r="BG578" s="215">
        <f>IF(N578="zákl. přenesená",J578,0)</f>
        <v>0</v>
      </c>
      <c r="BH578" s="215">
        <f>IF(N578="sníž. přenesená",J578,0)</f>
        <v>0</v>
      </c>
      <c r="BI578" s="215">
        <f>IF(N578="nulová",J578,0)</f>
        <v>0</v>
      </c>
      <c r="BJ578" s="25" t="s">
        <v>79</v>
      </c>
      <c r="BK578" s="215">
        <f>ROUND(I578*H578,2)</f>
        <v>0</v>
      </c>
      <c r="BL578" s="25" t="s">
        <v>285</v>
      </c>
      <c r="BM578" s="25" t="s">
        <v>673</v>
      </c>
    </row>
    <row r="579" spans="2:65" s="1" customFormat="1" ht="121.5">
      <c r="B579" s="42"/>
      <c r="C579" s="64"/>
      <c r="D579" s="218" t="s">
        <v>150</v>
      </c>
      <c r="E579" s="64"/>
      <c r="F579" s="228" t="s">
        <v>564</v>
      </c>
      <c r="G579" s="64"/>
      <c r="H579" s="64"/>
      <c r="I579" s="173"/>
      <c r="J579" s="64"/>
      <c r="K579" s="64"/>
      <c r="L579" s="62"/>
      <c r="M579" s="273"/>
      <c r="N579" s="274"/>
      <c r="O579" s="274"/>
      <c r="P579" s="274"/>
      <c r="Q579" s="274"/>
      <c r="R579" s="274"/>
      <c r="S579" s="274"/>
      <c r="T579" s="275"/>
      <c r="AT579" s="25" t="s">
        <v>150</v>
      </c>
      <c r="AU579" s="25" t="s">
        <v>81</v>
      </c>
    </row>
    <row r="580" spans="2:65" s="1" customFormat="1" ht="6.95" customHeight="1">
      <c r="B580" s="57"/>
      <c r="C580" s="58"/>
      <c r="D580" s="58"/>
      <c r="E580" s="58"/>
      <c r="F580" s="58"/>
      <c r="G580" s="58"/>
      <c r="H580" s="58"/>
      <c r="I580" s="149"/>
      <c r="J580" s="58"/>
      <c r="K580" s="58"/>
      <c r="L580" s="62"/>
    </row>
  </sheetData>
  <sheetProtection algorithmName="SHA-512" hashValue="H9UGyh6Sg/pKc/D3t9stIbMvOdwV/31G8IfPl5ssS6/iCsG8d/qf32d9xnJPIRJUgvoALBXzHDS7LZfG0iYr7A==" saltValue="ulKA/yCcKCjeUaKsWjdkkAZVxAzvcdLzyaGLVdjl/aesI4JRPNaieRMbe67kfLxfIDovLWKXEj4IPjJZM8+oZA==" spinCount="100000" sheet="1" objects="1" scenarios="1" formatColumns="0" formatRows="0" autoFilter="0"/>
  <autoFilter ref="C94:K579"/>
  <mergeCells count="13">
    <mergeCell ref="E87:H87"/>
    <mergeCell ref="G1:H1"/>
    <mergeCell ref="L2:V2"/>
    <mergeCell ref="E49:H49"/>
    <mergeCell ref="E51:H51"/>
    <mergeCell ref="J55:J56"/>
    <mergeCell ref="E83:H83"/>
    <mergeCell ref="E85:H85"/>
    <mergeCell ref="E7:H7"/>
    <mergeCell ref="E9:H9"/>
    <mergeCell ref="E11:H11"/>
    <mergeCell ref="E26:H26"/>
    <mergeCell ref="E47:H47"/>
  </mergeCells>
  <hyperlinks>
    <hyperlink ref="F1:G1" location="C2" display="1) Krycí list soupisu"/>
    <hyperlink ref="G1:H1" location="C58" display="2) Rekapitulace"/>
    <hyperlink ref="J1" location="C9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10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90</v>
      </c>
      <c r="G1" s="404" t="s">
        <v>91</v>
      </c>
      <c r="H1" s="404"/>
      <c r="I1" s="125"/>
      <c r="J1" s="124" t="s">
        <v>92</v>
      </c>
      <c r="K1" s="123" t="s">
        <v>93</v>
      </c>
      <c r="L1" s="124" t="s">
        <v>94</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5"/>
      <c r="M2" s="395"/>
      <c r="N2" s="395"/>
      <c r="O2" s="395"/>
      <c r="P2" s="395"/>
      <c r="Q2" s="395"/>
      <c r="R2" s="395"/>
      <c r="S2" s="395"/>
      <c r="T2" s="395"/>
      <c r="U2" s="395"/>
      <c r="V2" s="395"/>
      <c r="AT2" s="25" t="s">
        <v>89</v>
      </c>
    </row>
    <row r="3" spans="1:70" ht="6.95" customHeight="1">
      <c r="B3" s="26"/>
      <c r="C3" s="27"/>
      <c r="D3" s="27"/>
      <c r="E3" s="27"/>
      <c r="F3" s="27"/>
      <c r="G3" s="27"/>
      <c r="H3" s="27"/>
      <c r="I3" s="126"/>
      <c r="J3" s="27"/>
      <c r="K3" s="28"/>
      <c r="AT3" s="25" t="s">
        <v>81</v>
      </c>
    </row>
    <row r="4" spans="1:70" ht="36.950000000000003" customHeight="1">
      <c r="B4" s="29"/>
      <c r="C4" s="30"/>
      <c r="D4" s="31" t="s">
        <v>95</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16.5" customHeight="1">
      <c r="B7" s="29"/>
      <c r="C7" s="30"/>
      <c r="D7" s="30"/>
      <c r="E7" s="396" t="str">
        <f>'Rekapitulace stavby'!K6</f>
        <v>Gymnázium a ZUŠ Šlapanice-výměna fasádních výplní otvorů</v>
      </c>
      <c r="F7" s="397"/>
      <c r="G7" s="397"/>
      <c r="H7" s="397"/>
      <c r="I7" s="127"/>
      <c r="J7" s="30"/>
      <c r="K7" s="32"/>
    </row>
    <row r="8" spans="1:70">
      <c r="B8" s="29"/>
      <c r="C8" s="30"/>
      <c r="D8" s="38" t="s">
        <v>96</v>
      </c>
      <c r="E8" s="30"/>
      <c r="F8" s="30"/>
      <c r="G8" s="30"/>
      <c r="H8" s="30"/>
      <c r="I8" s="127"/>
      <c r="J8" s="30"/>
      <c r="K8" s="32"/>
    </row>
    <row r="9" spans="1:70" s="1" customFormat="1" ht="16.5" customHeight="1">
      <c r="B9" s="42"/>
      <c r="C9" s="43"/>
      <c r="D9" s="43"/>
      <c r="E9" s="396" t="s">
        <v>97</v>
      </c>
      <c r="F9" s="398"/>
      <c r="G9" s="398"/>
      <c r="H9" s="398"/>
      <c r="I9" s="128"/>
      <c r="J9" s="43"/>
      <c r="K9" s="46"/>
    </row>
    <row r="10" spans="1:70" s="1" customFormat="1">
      <c r="B10" s="42"/>
      <c r="C10" s="43"/>
      <c r="D10" s="38" t="s">
        <v>98</v>
      </c>
      <c r="E10" s="43"/>
      <c r="F10" s="43"/>
      <c r="G10" s="43"/>
      <c r="H10" s="43"/>
      <c r="I10" s="128"/>
      <c r="J10" s="43"/>
      <c r="K10" s="46"/>
    </row>
    <row r="11" spans="1:70" s="1" customFormat="1" ht="36.950000000000003" customHeight="1">
      <c r="B11" s="42"/>
      <c r="C11" s="43"/>
      <c r="D11" s="43"/>
      <c r="E11" s="399" t="s">
        <v>674</v>
      </c>
      <c r="F11" s="398"/>
      <c r="G11" s="398"/>
      <c r="H11" s="398"/>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17. 5. 2018</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23</v>
      </c>
      <c r="K16" s="46"/>
    </row>
    <row r="17" spans="2:11" s="1" customFormat="1" ht="18" customHeight="1">
      <c r="B17" s="42"/>
      <c r="C17" s="43"/>
      <c r="D17" s="43"/>
      <c r="E17" s="36" t="s">
        <v>30</v>
      </c>
      <c r="F17" s="43"/>
      <c r="G17" s="43"/>
      <c r="H17" s="43"/>
      <c r="I17" s="129" t="s">
        <v>31</v>
      </c>
      <c r="J17" s="36" t="s">
        <v>23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32</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31</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34</v>
      </c>
      <c r="E22" s="43"/>
      <c r="F22" s="43"/>
      <c r="G22" s="43"/>
      <c r="H22" s="43"/>
      <c r="I22" s="129" t="s">
        <v>29</v>
      </c>
      <c r="J22" s="36" t="s">
        <v>23</v>
      </c>
      <c r="K22" s="46"/>
    </row>
    <row r="23" spans="2:11" s="1" customFormat="1" ht="18" customHeight="1">
      <c r="B23" s="42"/>
      <c r="C23" s="43"/>
      <c r="D23" s="43"/>
      <c r="E23" s="36" t="s">
        <v>35</v>
      </c>
      <c r="F23" s="43"/>
      <c r="G23" s="43"/>
      <c r="H23" s="43"/>
      <c r="I23" s="129" t="s">
        <v>31</v>
      </c>
      <c r="J23" s="36" t="s">
        <v>23</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37</v>
      </c>
      <c r="E25" s="43"/>
      <c r="F25" s="43"/>
      <c r="G25" s="43"/>
      <c r="H25" s="43"/>
      <c r="I25" s="128"/>
      <c r="J25" s="43"/>
      <c r="K25" s="46"/>
    </row>
    <row r="26" spans="2:11" s="7" customFormat="1" ht="242.25" customHeight="1">
      <c r="B26" s="131"/>
      <c r="C26" s="132"/>
      <c r="D26" s="132"/>
      <c r="E26" s="361" t="s">
        <v>100</v>
      </c>
      <c r="F26" s="361"/>
      <c r="G26" s="361"/>
      <c r="H26" s="361"/>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39</v>
      </c>
      <c r="E29" s="43"/>
      <c r="F29" s="43"/>
      <c r="G29" s="43"/>
      <c r="H29" s="43"/>
      <c r="I29" s="128"/>
      <c r="J29" s="138">
        <f>ROUND(J86,2)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41</v>
      </c>
      <c r="G31" s="43"/>
      <c r="H31" s="43"/>
      <c r="I31" s="139" t="s">
        <v>40</v>
      </c>
      <c r="J31" s="47" t="s">
        <v>42</v>
      </c>
      <c r="K31" s="46"/>
    </row>
    <row r="32" spans="2:11" s="1" customFormat="1" ht="14.45" customHeight="1">
      <c r="B32" s="42"/>
      <c r="C32" s="43"/>
      <c r="D32" s="50" t="s">
        <v>43</v>
      </c>
      <c r="E32" s="50" t="s">
        <v>44</v>
      </c>
      <c r="F32" s="140">
        <f>ROUND(SUM(BE86:BE108), 2)</f>
        <v>0</v>
      </c>
      <c r="G32" s="43"/>
      <c r="H32" s="43"/>
      <c r="I32" s="141">
        <v>0.21</v>
      </c>
      <c r="J32" s="140">
        <f>ROUND(ROUND((SUM(BE86:BE108)), 2)*I32, 2)</f>
        <v>0</v>
      </c>
      <c r="K32" s="46"/>
    </row>
    <row r="33" spans="2:11" s="1" customFormat="1" ht="14.45" customHeight="1">
      <c r="B33" s="42"/>
      <c r="C33" s="43"/>
      <c r="D33" s="43"/>
      <c r="E33" s="50" t="s">
        <v>45</v>
      </c>
      <c r="F33" s="140">
        <f>ROUND(SUM(BF86:BF108), 2)</f>
        <v>0</v>
      </c>
      <c r="G33" s="43"/>
      <c r="H33" s="43"/>
      <c r="I33" s="141">
        <v>0.15</v>
      </c>
      <c r="J33" s="140">
        <f>ROUND(ROUND((SUM(BF86:BF108)), 2)*I33, 2)</f>
        <v>0</v>
      </c>
      <c r="K33" s="46"/>
    </row>
    <row r="34" spans="2:11" s="1" customFormat="1" ht="14.45" hidden="1" customHeight="1">
      <c r="B34" s="42"/>
      <c r="C34" s="43"/>
      <c r="D34" s="43"/>
      <c r="E34" s="50" t="s">
        <v>46</v>
      </c>
      <c r="F34" s="140">
        <f>ROUND(SUM(BG86:BG108), 2)</f>
        <v>0</v>
      </c>
      <c r="G34" s="43"/>
      <c r="H34" s="43"/>
      <c r="I34" s="141">
        <v>0.21</v>
      </c>
      <c r="J34" s="140">
        <v>0</v>
      </c>
      <c r="K34" s="46"/>
    </row>
    <row r="35" spans="2:11" s="1" customFormat="1" ht="14.45" hidden="1" customHeight="1">
      <c r="B35" s="42"/>
      <c r="C35" s="43"/>
      <c r="D35" s="43"/>
      <c r="E35" s="50" t="s">
        <v>47</v>
      </c>
      <c r="F35" s="140">
        <f>ROUND(SUM(BH86:BH108), 2)</f>
        <v>0</v>
      </c>
      <c r="G35" s="43"/>
      <c r="H35" s="43"/>
      <c r="I35" s="141">
        <v>0.15</v>
      </c>
      <c r="J35" s="140">
        <v>0</v>
      </c>
      <c r="K35" s="46"/>
    </row>
    <row r="36" spans="2:11" s="1" customFormat="1" ht="14.45" hidden="1" customHeight="1">
      <c r="B36" s="42"/>
      <c r="C36" s="43"/>
      <c r="D36" s="43"/>
      <c r="E36" s="50" t="s">
        <v>48</v>
      </c>
      <c r="F36" s="140">
        <f>ROUND(SUM(BI86:BI108),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49</v>
      </c>
      <c r="E38" s="80"/>
      <c r="F38" s="80"/>
      <c r="G38" s="144" t="s">
        <v>50</v>
      </c>
      <c r="H38" s="145" t="s">
        <v>51</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101</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16.5" customHeight="1">
      <c r="B47" s="42"/>
      <c r="C47" s="43"/>
      <c r="D47" s="43"/>
      <c r="E47" s="396" t="str">
        <f>E7</f>
        <v>Gymnázium a ZUŠ Šlapanice-výměna fasádních výplní otvorů</v>
      </c>
      <c r="F47" s="397"/>
      <c r="G47" s="397"/>
      <c r="H47" s="397"/>
      <c r="I47" s="128"/>
      <c r="J47" s="43"/>
      <c r="K47" s="46"/>
    </row>
    <row r="48" spans="2:11">
      <c r="B48" s="29"/>
      <c r="C48" s="38" t="s">
        <v>96</v>
      </c>
      <c r="D48" s="30"/>
      <c r="E48" s="30"/>
      <c r="F48" s="30"/>
      <c r="G48" s="30"/>
      <c r="H48" s="30"/>
      <c r="I48" s="127"/>
      <c r="J48" s="30"/>
      <c r="K48" s="32"/>
    </row>
    <row r="49" spans="2:47" s="1" customFormat="1" ht="16.5" customHeight="1">
      <c r="B49" s="42"/>
      <c r="C49" s="43"/>
      <c r="D49" s="43"/>
      <c r="E49" s="396" t="s">
        <v>97</v>
      </c>
      <c r="F49" s="398"/>
      <c r="G49" s="398"/>
      <c r="H49" s="398"/>
      <c r="I49" s="128"/>
      <c r="J49" s="43"/>
      <c r="K49" s="46"/>
    </row>
    <row r="50" spans="2:47" s="1" customFormat="1" ht="14.45" customHeight="1">
      <c r="B50" s="42"/>
      <c r="C50" s="38" t="s">
        <v>98</v>
      </c>
      <c r="D50" s="43"/>
      <c r="E50" s="43"/>
      <c r="F50" s="43"/>
      <c r="G50" s="43"/>
      <c r="H50" s="43"/>
      <c r="I50" s="128"/>
      <c r="J50" s="43"/>
      <c r="K50" s="46"/>
    </row>
    <row r="51" spans="2:47" s="1" customFormat="1" ht="17.25" customHeight="1">
      <c r="B51" s="42"/>
      <c r="C51" s="43"/>
      <c r="D51" s="43"/>
      <c r="E51" s="399" t="str">
        <f>E11</f>
        <v>2018/015-01-VON - Vedlejší a ostatní náklady</v>
      </c>
      <c r="F51" s="398"/>
      <c r="G51" s="398"/>
      <c r="H51" s="398"/>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 xml:space="preserve"> </v>
      </c>
      <c r="G53" s="43"/>
      <c r="H53" s="43"/>
      <c r="I53" s="129" t="s">
        <v>26</v>
      </c>
      <c r="J53" s="130" t="str">
        <f>IF(J14="","",J14)</f>
        <v>17. 5. 2018</v>
      </c>
      <c r="K53" s="46"/>
    </row>
    <row r="54" spans="2:47" s="1" customFormat="1" ht="6.95" customHeight="1">
      <c r="B54" s="42"/>
      <c r="C54" s="43"/>
      <c r="D54" s="43"/>
      <c r="E54" s="43"/>
      <c r="F54" s="43"/>
      <c r="G54" s="43"/>
      <c r="H54" s="43"/>
      <c r="I54" s="128"/>
      <c r="J54" s="43"/>
      <c r="K54" s="46"/>
    </row>
    <row r="55" spans="2:47" s="1" customFormat="1">
      <c r="B55" s="42"/>
      <c r="C55" s="38" t="s">
        <v>28</v>
      </c>
      <c r="D55" s="43"/>
      <c r="E55" s="43"/>
      <c r="F55" s="36" t="str">
        <f>E17</f>
        <v>Jihomoravský kraj</v>
      </c>
      <c r="G55" s="43"/>
      <c r="H55" s="43"/>
      <c r="I55" s="129" t="s">
        <v>34</v>
      </c>
      <c r="J55" s="361" t="str">
        <f>E23</f>
        <v>Ing.K.Typlt</v>
      </c>
      <c r="K55" s="46"/>
    </row>
    <row r="56" spans="2:47" s="1" customFormat="1" ht="14.45" customHeight="1">
      <c r="B56" s="42"/>
      <c r="C56" s="38" t="s">
        <v>32</v>
      </c>
      <c r="D56" s="43"/>
      <c r="E56" s="43"/>
      <c r="F56" s="36" t="str">
        <f>IF(E20="","",E20)</f>
        <v/>
      </c>
      <c r="G56" s="43"/>
      <c r="H56" s="43"/>
      <c r="I56" s="128"/>
      <c r="J56" s="400"/>
      <c r="K56" s="46"/>
    </row>
    <row r="57" spans="2:47" s="1" customFormat="1" ht="10.35" customHeight="1">
      <c r="B57" s="42"/>
      <c r="C57" s="43"/>
      <c r="D57" s="43"/>
      <c r="E57" s="43"/>
      <c r="F57" s="43"/>
      <c r="G57" s="43"/>
      <c r="H57" s="43"/>
      <c r="I57" s="128"/>
      <c r="J57" s="43"/>
      <c r="K57" s="46"/>
    </row>
    <row r="58" spans="2:47" s="1" customFormat="1" ht="29.25" customHeight="1">
      <c r="B58" s="42"/>
      <c r="C58" s="154" t="s">
        <v>102</v>
      </c>
      <c r="D58" s="142"/>
      <c r="E58" s="142"/>
      <c r="F58" s="142"/>
      <c r="G58" s="142"/>
      <c r="H58" s="142"/>
      <c r="I58" s="155"/>
      <c r="J58" s="156" t="s">
        <v>103</v>
      </c>
      <c r="K58" s="157"/>
    </row>
    <row r="59" spans="2:47" s="1" customFormat="1" ht="10.35" customHeight="1">
      <c r="B59" s="42"/>
      <c r="C59" s="43"/>
      <c r="D59" s="43"/>
      <c r="E59" s="43"/>
      <c r="F59" s="43"/>
      <c r="G59" s="43"/>
      <c r="H59" s="43"/>
      <c r="I59" s="128"/>
      <c r="J59" s="43"/>
      <c r="K59" s="46"/>
    </row>
    <row r="60" spans="2:47" s="1" customFormat="1" ht="29.25" customHeight="1">
      <c r="B60" s="42"/>
      <c r="C60" s="158" t="s">
        <v>104</v>
      </c>
      <c r="D60" s="43"/>
      <c r="E60" s="43"/>
      <c r="F60" s="43"/>
      <c r="G60" s="43"/>
      <c r="H60" s="43"/>
      <c r="I60" s="128"/>
      <c r="J60" s="138">
        <f>J86</f>
        <v>0</v>
      </c>
      <c r="K60" s="46"/>
      <c r="AU60" s="25" t="s">
        <v>105</v>
      </c>
    </row>
    <row r="61" spans="2:47" s="8" customFormat="1" ht="24.95" customHeight="1">
      <c r="B61" s="159"/>
      <c r="C61" s="160"/>
      <c r="D61" s="161" t="s">
        <v>675</v>
      </c>
      <c r="E61" s="162"/>
      <c r="F61" s="162"/>
      <c r="G61" s="162"/>
      <c r="H61" s="162"/>
      <c r="I61" s="163"/>
      <c r="J61" s="164">
        <f>J87</f>
        <v>0</v>
      </c>
      <c r="K61" s="165"/>
    </row>
    <row r="62" spans="2:47" s="9" customFormat="1" ht="19.899999999999999" customHeight="1">
      <c r="B62" s="166"/>
      <c r="C62" s="167"/>
      <c r="D62" s="168" t="s">
        <v>676</v>
      </c>
      <c r="E62" s="169"/>
      <c r="F62" s="169"/>
      <c r="G62" s="169"/>
      <c r="H62" s="169"/>
      <c r="I62" s="170"/>
      <c r="J62" s="171">
        <f>J88</f>
        <v>0</v>
      </c>
      <c r="K62" s="172"/>
    </row>
    <row r="63" spans="2:47" s="9" customFormat="1" ht="19.899999999999999" customHeight="1">
      <c r="B63" s="166"/>
      <c r="C63" s="167"/>
      <c r="D63" s="168" t="s">
        <v>677</v>
      </c>
      <c r="E63" s="169"/>
      <c r="F63" s="169"/>
      <c r="G63" s="169"/>
      <c r="H63" s="169"/>
      <c r="I63" s="170"/>
      <c r="J63" s="171">
        <f>J92</f>
        <v>0</v>
      </c>
      <c r="K63" s="172"/>
    </row>
    <row r="64" spans="2:47" s="9" customFormat="1" ht="19.899999999999999" customHeight="1">
      <c r="B64" s="166"/>
      <c r="C64" s="167"/>
      <c r="D64" s="168" t="s">
        <v>678</v>
      </c>
      <c r="E64" s="169"/>
      <c r="F64" s="169"/>
      <c r="G64" s="169"/>
      <c r="H64" s="169"/>
      <c r="I64" s="170"/>
      <c r="J64" s="171">
        <f>J106</f>
        <v>0</v>
      </c>
      <c r="K64" s="172"/>
    </row>
    <row r="65" spans="2:12" s="1" customFormat="1" ht="21.75" customHeight="1">
      <c r="B65" s="42"/>
      <c r="C65" s="43"/>
      <c r="D65" s="43"/>
      <c r="E65" s="43"/>
      <c r="F65" s="43"/>
      <c r="G65" s="43"/>
      <c r="H65" s="43"/>
      <c r="I65" s="128"/>
      <c r="J65" s="43"/>
      <c r="K65" s="46"/>
    </row>
    <row r="66" spans="2:12" s="1" customFormat="1" ht="6.95" customHeight="1">
      <c r="B66" s="57"/>
      <c r="C66" s="58"/>
      <c r="D66" s="58"/>
      <c r="E66" s="58"/>
      <c r="F66" s="58"/>
      <c r="G66" s="58"/>
      <c r="H66" s="58"/>
      <c r="I66" s="149"/>
      <c r="J66" s="58"/>
      <c r="K66" s="59"/>
    </row>
    <row r="70" spans="2:12" s="1" customFormat="1" ht="6.95" customHeight="1">
      <c r="B70" s="60"/>
      <c r="C70" s="61"/>
      <c r="D70" s="61"/>
      <c r="E70" s="61"/>
      <c r="F70" s="61"/>
      <c r="G70" s="61"/>
      <c r="H70" s="61"/>
      <c r="I70" s="152"/>
      <c r="J70" s="61"/>
      <c r="K70" s="61"/>
      <c r="L70" s="62"/>
    </row>
    <row r="71" spans="2:12" s="1" customFormat="1" ht="36.950000000000003" customHeight="1">
      <c r="B71" s="42"/>
      <c r="C71" s="63" t="s">
        <v>119</v>
      </c>
      <c r="D71" s="64"/>
      <c r="E71" s="64"/>
      <c r="F71" s="64"/>
      <c r="G71" s="64"/>
      <c r="H71" s="64"/>
      <c r="I71" s="173"/>
      <c r="J71" s="64"/>
      <c r="K71" s="64"/>
      <c r="L71" s="62"/>
    </row>
    <row r="72" spans="2:12" s="1" customFormat="1" ht="6.95" customHeight="1">
      <c r="B72" s="42"/>
      <c r="C72" s="64"/>
      <c r="D72" s="64"/>
      <c r="E72" s="64"/>
      <c r="F72" s="64"/>
      <c r="G72" s="64"/>
      <c r="H72" s="64"/>
      <c r="I72" s="173"/>
      <c r="J72" s="64"/>
      <c r="K72" s="64"/>
      <c r="L72" s="62"/>
    </row>
    <row r="73" spans="2:12" s="1" customFormat="1" ht="14.45" customHeight="1">
      <c r="B73" s="42"/>
      <c r="C73" s="66" t="s">
        <v>18</v>
      </c>
      <c r="D73" s="64"/>
      <c r="E73" s="64"/>
      <c r="F73" s="64"/>
      <c r="G73" s="64"/>
      <c r="H73" s="64"/>
      <c r="I73" s="173"/>
      <c r="J73" s="64"/>
      <c r="K73" s="64"/>
      <c r="L73" s="62"/>
    </row>
    <row r="74" spans="2:12" s="1" customFormat="1" ht="16.5" customHeight="1">
      <c r="B74" s="42"/>
      <c r="C74" s="64"/>
      <c r="D74" s="64"/>
      <c r="E74" s="401" t="str">
        <f>E7</f>
        <v>Gymnázium a ZUŠ Šlapanice-výměna fasádních výplní otvorů</v>
      </c>
      <c r="F74" s="402"/>
      <c r="G74" s="402"/>
      <c r="H74" s="402"/>
      <c r="I74" s="173"/>
      <c r="J74" s="64"/>
      <c r="K74" s="64"/>
      <c r="L74" s="62"/>
    </row>
    <row r="75" spans="2:12">
      <c r="B75" s="29"/>
      <c r="C75" s="66" t="s">
        <v>96</v>
      </c>
      <c r="D75" s="174"/>
      <c r="E75" s="174"/>
      <c r="F75" s="174"/>
      <c r="G75" s="174"/>
      <c r="H75" s="174"/>
      <c r="J75" s="174"/>
      <c r="K75" s="174"/>
      <c r="L75" s="175"/>
    </row>
    <row r="76" spans="2:12" s="1" customFormat="1" ht="16.5" customHeight="1">
      <c r="B76" s="42"/>
      <c r="C76" s="64"/>
      <c r="D76" s="64"/>
      <c r="E76" s="401" t="s">
        <v>97</v>
      </c>
      <c r="F76" s="403"/>
      <c r="G76" s="403"/>
      <c r="H76" s="403"/>
      <c r="I76" s="173"/>
      <c r="J76" s="64"/>
      <c r="K76" s="64"/>
      <c r="L76" s="62"/>
    </row>
    <row r="77" spans="2:12" s="1" customFormat="1" ht="14.45" customHeight="1">
      <c r="B77" s="42"/>
      <c r="C77" s="66" t="s">
        <v>98</v>
      </c>
      <c r="D77" s="64"/>
      <c r="E77" s="64"/>
      <c r="F77" s="64"/>
      <c r="G77" s="64"/>
      <c r="H77" s="64"/>
      <c r="I77" s="173"/>
      <c r="J77" s="64"/>
      <c r="K77" s="64"/>
      <c r="L77" s="62"/>
    </row>
    <row r="78" spans="2:12" s="1" customFormat="1" ht="17.25" customHeight="1">
      <c r="B78" s="42"/>
      <c r="C78" s="64"/>
      <c r="D78" s="64"/>
      <c r="E78" s="372" t="str">
        <f>E11</f>
        <v>2018/015-01-VON - Vedlejší a ostatní náklady</v>
      </c>
      <c r="F78" s="403"/>
      <c r="G78" s="403"/>
      <c r="H78" s="403"/>
      <c r="I78" s="173"/>
      <c r="J78" s="64"/>
      <c r="K78" s="64"/>
      <c r="L78" s="62"/>
    </row>
    <row r="79" spans="2:12" s="1" customFormat="1" ht="6.95" customHeight="1">
      <c r="B79" s="42"/>
      <c r="C79" s="64"/>
      <c r="D79" s="64"/>
      <c r="E79" s="64"/>
      <c r="F79" s="64"/>
      <c r="G79" s="64"/>
      <c r="H79" s="64"/>
      <c r="I79" s="173"/>
      <c r="J79" s="64"/>
      <c r="K79" s="64"/>
      <c r="L79" s="62"/>
    </row>
    <row r="80" spans="2:12" s="1" customFormat="1" ht="18" customHeight="1">
      <c r="B80" s="42"/>
      <c r="C80" s="66" t="s">
        <v>24</v>
      </c>
      <c r="D80" s="64"/>
      <c r="E80" s="64"/>
      <c r="F80" s="176" t="str">
        <f>F14</f>
        <v xml:space="preserve"> </v>
      </c>
      <c r="G80" s="64"/>
      <c r="H80" s="64"/>
      <c r="I80" s="177" t="s">
        <v>26</v>
      </c>
      <c r="J80" s="74" t="str">
        <f>IF(J14="","",J14)</f>
        <v>17. 5. 2018</v>
      </c>
      <c r="K80" s="64"/>
      <c r="L80" s="62"/>
    </row>
    <row r="81" spans="2:65" s="1" customFormat="1" ht="6.95" customHeight="1">
      <c r="B81" s="42"/>
      <c r="C81" s="64"/>
      <c r="D81" s="64"/>
      <c r="E81" s="64"/>
      <c r="F81" s="64"/>
      <c r="G81" s="64"/>
      <c r="H81" s="64"/>
      <c r="I81" s="173"/>
      <c r="J81" s="64"/>
      <c r="K81" s="64"/>
      <c r="L81" s="62"/>
    </row>
    <row r="82" spans="2:65" s="1" customFormat="1">
      <c r="B82" s="42"/>
      <c r="C82" s="66" t="s">
        <v>28</v>
      </c>
      <c r="D82" s="64"/>
      <c r="E82" s="64"/>
      <c r="F82" s="176" t="str">
        <f>E17</f>
        <v>Jihomoravský kraj</v>
      </c>
      <c r="G82" s="64"/>
      <c r="H82" s="64"/>
      <c r="I82" s="177" t="s">
        <v>34</v>
      </c>
      <c r="J82" s="176" t="str">
        <f>E23</f>
        <v>Ing.K.Typlt</v>
      </c>
      <c r="K82" s="64"/>
      <c r="L82" s="62"/>
    </row>
    <row r="83" spans="2:65" s="1" customFormat="1" ht="14.45" customHeight="1">
      <c r="B83" s="42"/>
      <c r="C83" s="66" t="s">
        <v>32</v>
      </c>
      <c r="D83" s="64"/>
      <c r="E83" s="64"/>
      <c r="F83" s="176" t="str">
        <f>IF(E20="","",E20)</f>
        <v/>
      </c>
      <c r="G83" s="64"/>
      <c r="H83" s="64"/>
      <c r="I83" s="173"/>
      <c r="J83" s="64"/>
      <c r="K83" s="64"/>
      <c r="L83" s="62"/>
    </row>
    <row r="84" spans="2:65" s="1" customFormat="1" ht="10.35" customHeight="1">
      <c r="B84" s="42"/>
      <c r="C84" s="64"/>
      <c r="D84" s="64"/>
      <c r="E84" s="64"/>
      <c r="F84" s="64"/>
      <c r="G84" s="64"/>
      <c r="H84" s="64"/>
      <c r="I84" s="173"/>
      <c r="J84" s="64"/>
      <c r="K84" s="64"/>
      <c r="L84" s="62"/>
    </row>
    <row r="85" spans="2:65" s="10" customFormat="1" ht="29.25" customHeight="1">
      <c r="B85" s="178"/>
      <c r="C85" s="179" t="s">
        <v>120</v>
      </c>
      <c r="D85" s="180" t="s">
        <v>58</v>
      </c>
      <c r="E85" s="180" t="s">
        <v>54</v>
      </c>
      <c r="F85" s="180" t="s">
        <v>121</v>
      </c>
      <c r="G85" s="180" t="s">
        <v>122</v>
      </c>
      <c r="H85" s="180" t="s">
        <v>123</v>
      </c>
      <c r="I85" s="181" t="s">
        <v>124</v>
      </c>
      <c r="J85" s="180" t="s">
        <v>103</v>
      </c>
      <c r="K85" s="182" t="s">
        <v>125</v>
      </c>
      <c r="L85" s="183"/>
      <c r="M85" s="82" t="s">
        <v>126</v>
      </c>
      <c r="N85" s="83" t="s">
        <v>43</v>
      </c>
      <c r="O85" s="83" t="s">
        <v>127</v>
      </c>
      <c r="P85" s="83" t="s">
        <v>128</v>
      </c>
      <c r="Q85" s="83" t="s">
        <v>129</v>
      </c>
      <c r="R85" s="83" t="s">
        <v>130</v>
      </c>
      <c r="S85" s="83" t="s">
        <v>131</v>
      </c>
      <c r="T85" s="84" t="s">
        <v>132</v>
      </c>
    </row>
    <row r="86" spans="2:65" s="1" customFormat="1" ht="29.25" customHeight="1">
      <c r="B86" s="42"/>
      <c r="C86" s="88" t="s">
        <v>104</v>
      </c>
      <c r="D86" s="64"/>
      <c r="E86" s="64"/>
      <c r="F86" s="64"/>
      <c r="G86" s="64"/>
      <c r="H86" s="64"/>
      <c r="I86" s="173"/>
      <c r="J86" s="184">
        <f>BK86</f>
        <v>0</v>
      </c>
      <c r="K86" s="64"/>
      <c r="L86" s="62"/>
      <c r="M86" s="85"/>
      <c r="N86" s="86"/>
      <c r="O86" s="86"/>
      <c r="P86" s="185">
        <f>P87</f>
        <v>0</v>
      </c>
      <c r="Q86" s="86"/>
      <c r="R86" s="185">
        <f>R87</f>
        <v>0</v>
      </c>
      <c r="S86" s="86"/>
      <c r="T86" s="186">
        <f>T87</f>
        <v>0</v>
      </c>
      <c r="AT86" s="25" t="s">
        <v>72</v>
      </c>
      <c r="AU86" s="25" t="s">
        <v>105</v>
      </c>
      <c r="BK86" s="187">
        <f>BK87</f>
        <v>0</v>
      </c>
    </row>
    <row r="87" spans="2:65" s="11" customFormat="1" ht="37.35" customHeight="1">
      <c r="B87" s="188"/>
      <c r="C87" s="189"/>
      <c r="D87" s="190" t="s">
        <v>72</v>
      </c>
      <c r="E87" s="191" t="s">
        <v>679</v>
      </c>
      <c r="F87" s="191" t="s">
        <v>680</v>
      </c>
      <c r="G87" s="189"/>
      <c r="H87" s="189"/>
      <c r="I87" s="192"/>
      <c r="J87" s="193">
        <f>BK87</f>
        <v>0</v>
      </c>
      <c r="K87" s="189"/>
      <c r="L87" s="194"/>
      <c r="M87" s="195"/>
      <c r="N87" s="196"/>
      <c r="O87" s="196"/>
      <c r="P87" s="197">
        <f>P88+P92+P106</f>
        <v>0</v>
      </c>
      <c r="Q87" s="196"/>
      <c r="R87" s="197">
        <f>R88+R92+R106</f>
        <v>0</v>
      </c>
      <c r="S87" s="196"/>
      <c r="T87" s="198">
        <f>T88+T92+T106</f>
        <v>0</v>
      </c>
      <c r="AR87" s="199" t="s">
        <v>165</v>
      </c>
      <c r="AT87" s="200" t="s">
        <v>72</v>
      </c>
      <c r="AU87" s="200" t="s">
        <v>73</v>
      </c>
      <c r="AY87" s="199" t="s">
        <v>135</v>
      </c>
      <c r="BK87" s="201">
        <f>BK88+BK92+BK106</f>
        <v>0</v>
      </c>
    </row>
    <row r="88" spans="2:65" s="11" customFormat="1" ht="19.899999999999999" customHeight="1">
      <c r="B88" s="188"/>
      <c r="C88" s="189"/>
      <c r="D88" s="190" t="s">
        <v>72</v>
      </c>
      <c r="E88" s="202" t="s">
        <v>681</v>
      </c>
      <c r="F88" s="202" t="s">
        <v>682</v>
      </c>
      <c r="G88" s="189"/>
      <c r="H88" s="189"/>
      <c r="I88" s="192"/>
      <c r="J88" s="203">
        <f>BK88</f>
        <v>0</v>
      </c>
      <c r="K88" s="189"/>
      <c r="L88" s="194"/>
      <c r="M88" s="195"/>
      <c r="N88" s="196"/>
      <c r="O88" s="196"/>
      <c r="P88" s="197">
        <f>SUM(P89:P91)</f>
        <v>0</v>
      </c>
      <c r="Q88" s="196"/>
      <c r="R88" s="197">
        <f>SUM(R89:R91)</f>
        <v>0</v>
      </c>
      <c r="S88" s="196"/>
      <c r="T88" s="198">
        <f>SUM(T89:T91)</f>
        <v>0</v>
      </c>
      <c r="AR88" s="199" t="s">
        <v>165</v>
      </c>
      <c r="AT88" s="200" t="s">
        <v>72</v>
      </c>
      <c r="AU88" s="200" t="s">
        <v>79</v>
      </c>
      <c r="AY88" s="199" t="s">
        <v>135</v>
      </c>
      <c r="BK88" s="201">
        <f>SUM(BK89:BK91)</f>
        <v>0</v>
      </c>
    </row>
    <row r="89" spans="2:65" s="1" customFormat="1" ht="16.5" customHeight="1">
      <c r="B89" s="42"/>
      <c r="C89" s="204" t="s">
        <v>79</v>
      </c>
      <c r="D89" s="204" t="s">
        <v>138</v>
      </c>
      <c r="E89" s="205" t="s">
        <v>683</v>
      </c>
      <c r="F89" s="206" t="s">
        <v>684</v>
      </c>
      <c r="G89" s="207" t="s">
        <v>685</v>
      </c>
      <c r="H89" s="208">
        <v>1</v>
      </c>
      <c r="I89" s="209"/>
      <c r="J89" s="210">
        <f>ROUND(I89*H89,2)</f>
        <v>0</v>
      </c>
      <c r="K89" s="206" t="s">
        <v>142</v>
      </c>
      <c r="L89" s="62"/>
      <c r="M89" s="211" t="s">
        <v>23</v>
      </c>
      <c r="N89" s="212" t="s">
        <v>44</v>
      </c>
      <c r="O89" s="43"/>
      <c r="P89" s="213">
        <f>O89*H89</f>
        <v>0</v>
      </c>
      <c r="Q89" s="213">
        <v>0</v>
      </c>
      <c r="R89" s="213">
        <f>Q89*H89</f>
        <v>0</v>
      </c>
      <c r="S89" s="213">
        <v>0</v>
      </c>
      <c r="T89" s="214">
        <f>S89*H89</f>
        <v>0</v>
      </c>
      <c r="AR89" s="25" t="s">
        <v>686</v>
      </c>
      <c r="AT89" s="25" t="s">
        <v>138</v>
      </c>
      <c r="AU89" s="25" t="s">
        <v>81</v>
      </c>
      <c r="AY89" s="25" t="s">
        <v>135</v>
      </c>
      <c r="BE89" s="215">
        <f>IF(N89="základní",J89,0)</f>
        <v>0</v>
      </c>
      <c r="BF89" s="215">
        <f>IF(N89="snížená",J89,0)</f>
        <v>0</v>
      </c>
      <c r="BG89" s="215">
        <f>IF(N89="zákl. přenesená",J89,0)</f>
        <v>0</v>
      </c>
      <c r="BH89" s="215">
        <f>IF(N89="sníž. přenesená",J89,0)</f>
        <v>0</v>
      </c>
      <c r="BI89" s="215">
        <f>IF(N89="nulová",J89,0)</f>
        <v>0</v>
      </c>
      <c r="BJ89" s="25" t="s">
        <v>79</v>
      </c>
      <c r="BK89" s="215">
        <f>ROUND(I89*H89,2)</f>
        <v>0</v>
      </c>
      <c r="BL89" s="25" t="s">
        <v>686</v>
      </c>
      <c r="BM89" s="25" t="s">
        <v>687</v>
      </c>
    </row>
    <row r="90" spans="2:65" s="1" customFormat="1" ht="16.5" customHeight="1">
      <c r="B90" s="42"/>
      <c r="C90" s="204" t="s">
        <v>81</v>
      </c>
      <c r="D90" s="204" t="s">
        <v>138</v>
      </c>
      <c r="E90" s="205" t="s">
        <v>688</v>
      </c>
      <c r="F90" s="206" t="s">
        <v>689</v>
      </c>
      <c r="G90" s="207" t="s">
        <v>685</v>
      </c>
      <c r="H90" s="208">
        <v>1</v>
      </c>
      <c r="I90" s="209"/>
      <c r="J90" s="210">
        <f>ROUND(I90*H90,2)</f>
        <v>0</v>
      </c>
      <c r="K90" s="206" t="s">
        <v>142</v>
      </c>
      <c r="L90" s="62"/>
      <c r="M90" s="211" t="s">
        <v>23</v>
      </c>
      <c r="N90" s="212" t="s">
        <v>44</v>
      </c>
      <c r="O90" s="43"/>
      <c r="P90" s="213">
        <f>O90*H90</f>
        <v>0</v>
      </c>
      <c r="Q90" s="213">
        <v>0</v>
      </c>
      <c r="R90" s="213">
        <f>Q90*H90</f>
        <v>0</v>
      </c>
      <c r="S90" s="213">
        <v>0</v>
      </c>
      <c r="T90" s="214">
        <f>S90*H90</f>
        <v>0</v>
      </c>
      <c r="AR90" s="25" t="s">
        <v>686</v>
      </c>
      <c r="AT90" s="25" t="s">
        <v>138</v>
      </c>
      <c r="AU90" s="25" t="s">
        <v>81</v>
      </c>
      <c r="AY90" s="25" t="s">
        <v>135</v>
      </c>
      <c r="BE90" s="215">
        <f>IF(N90="základní",J90,0)</f>
        <v>0</v>
      </c>
      <c r="BF90" s="215">
        <f>IF(N90="snížená",J90,0)</f>
        <v>0</v>
      </c>
      <c r="BG90" s="215">
        <f>IF(N90="zákl. přenesená",J90,0)</f>
        <v>0</v>
      </c>
      <c r="BH90" s="215">
        <f>IF(N90="sníž. přenesená",J90,0)</f>
        <v>0</v>
      </c>
      <c r="BI90" s="215">
        <f>IF(N90="nulová",J90,0)</f>
        <v>0</v>
      </c>
      <c r="BJ90" s="25" t="s">
        <v>79</v>
      </c>
      <c r="BK90" s="215">
        <f>ROUND(I90*H90,2)</f>
        <v>0</v>
      </c>
      <c r="BL90" s="25" t="s">
        <v>686</v>
      </c>
      <c r="BM90" s="25" t="s">
        <v>690</v>
      </c>
    </row>
    <row r="91" spans="2:65" s="1" customFormat="1" ht="229.5">
      <c r="B91" s="42"/>
      <c r="C91" s="64"/>
      <c r="D91" s="218" t="s">
        <v>306</v>
      </c>
      <c r="E91" s="64"/>
      <c r="F91" s="228" t="s">
        <v>691</v>
      </c>
      <c r="G91" s="64"/>
      <c r="H91" s="64"/>
      <c r="I91" s="173"/>
      <c r="J91" s="64"/>
      <c r="K91" s="64"/>
      <c r="L91" s="62"/>
      <c r="M91" s="229"/>
      <c r="N91" s="43"/>
      <c r="O91" s="43"/>
      <c r="P91" s="43"/>
      <c r="Q91" s="43"/>
      <c r="R91" s="43"/>
      <c r="S91" s="43"/>
      <c r="T91" s="79"/>
      <c r="AT91" s="25" t="s">
        <v>306</v>
      </c>
      <c r="AU91" s="25" t="s">
        <v>81</v>
      </c>
    </row>
    <row r="92" spans="2:65" s="11" customFormat="1" ht="29.85" customHeight="1">
      <c r="B92" s="188"/>
      <c r="C92" s="189"/>
      <c r="D92" s="190" t="s">
        <v>72</v>
      </c>
      <c r="E92" s="202" t="s">
        <v>692</v>
      </c>
      <c r="F92" s="202" t="s">
        <v>693</v>
      </c>
      <c r="G92" s="189"/>
      <c r="H92" s="189"/>
      <c r="I92" s="192"/>
      <c r="J92" s="203">
        <f>BK92</f>
        <v>0</v>
      </c>
      <c r="K92" s="189"/>
      <c r="L92" s="194"/>
      <c r="M92" s="195"/>
      <c r="N92" s="196"/>
      <c r="O92" s="196"/>
      <c r="P92" s="197">
        <f>SUM(P93:P105)</f>
        <v>0</v>
      </c>
      <c r="Q92" s="196"/>
      <c r="R92" s="197">
        <f>SUM(R93:R105)</f>
        <v>0</v>
      </c>
      <c r="S92" s="196"/>
      <c r="T92" s="198">
        <f>SUM(T93:T105)</f>
        <v>0</v>
      </c>
      <c r="AR92" s="199" t="s">
        <v>165</v>
      </c>
      <c r="AT92" s="200" t="s">
        <v>72</v>
      </c>
      <c r="AU92" s="200" t="s">
        <v>79</v>
      </c>
      <c r="AY92" s="199" t="s">
        <v>135</v>
      </c>
      <c r="BK92" s="201">
        <f>SUM(BK93:BK105)</f>
        <v>0</v>
      </c>
    </row>
    <row r="93" spans="2:65" s="1" customFormat="1" ht="16.5" customHeight="1">
      <c r="B93" s="42"/>
      <c r="C93" s="204" t="s">
        <v>153</v>
      </c>
      <c r="D93" s="204" t="s">
        <v>138</v>
      </c>
      <c r="E93" s="205" t="s">
        <v>694</v>
      </c>
      <c r="F93" s="206" t="s">
        <v>695</v>
      </c>
      <c r="G93" s="207" t="s">
        <v>685</v>
      </c>
      <c r="H93" s="208">
        <v>1</v>
      </c>
      <c r="I93" s="209"/>
      <c r="J93" s="210">
        <f>ROUND(I93*H93,2)</f>
        <v>0</v>
      </c>
      <c r="K93" s="206" t="s">
        <v>142</v>
      </c>
      <c r="L93" s="62"/>
      <c r="M93" s="211" t="s">
        <v>23</v>
      </c>
      <c r="N93" s="212" t="s">
        <v>44</v>
      </c>
      <c r="O93" s="43"/>
      <c r="P93" s="213">
        <f>O93*H93</f>
        <v>0</v>
      </c>
      <c r="Q93" s="213">
        <v>0</v>
      </c>
      <c r="R93" s="213">
        <f>Q93*H93</f>
        <v>0</v>
      </c>
      <c r="S93" s="213">
        <v>0</v>
      </c>
      <c r="T93" s="214">
        <f>S93*H93</f>
        <v>0</v>
      </c>
      <c r="AR93" s="25" t="s">
        <v>686</v>
      </c>
      <c r="AT93" s="25" t="s">
        <v>138</v>
      </c>
      <c r="AU93" s="25" t="s">
        <v>81</v>
      </c>
      <c r="AY93" s="25" t="s">
        <v>135</v>
      </c>
      <c r="BE93" s="215">
        <f>IF(N93="základní",J93,0)</f>
        <v>0</v>
      </c>
      <c r="BF93" s="215">
        <f>IF(N93="snížená",J93,0)</f>
        <v>0</v>
      </c>
      <c r="BG93" s="215">
        <f>IF(N93="zákl. přenesená",J93,0)</f>
        <v>0</v>
      </c>
      <c r="BH93" s="215">
        <f>IF(N93="sníž. přenesená",J93,0)</f>
        <v>0</v>
      </c>
      <c r="BI93" s="215">
        <f>IF(N93="nulová",J93,0)</f>
        <v>0</v>
      </c>
      <c r="BJ93" s="25" t="s">
        <v>79</v>
      </c>
      <c r="BK93" s="215">
        <f>ROUND(I93*H93,2)</f>
        <v>0</v>
      </c>
      <c r="BL93" s="25" t="s">
        <v>686</v>
      </c>
      <c r="BM93" s="25" t="s">
        <v>696</v>
      </c>
    </row>
    <row r="94" spans="2:65" s="1" customFormat="1" ht="67.5">
      <c r="B94" s="42"/>
      <c r="C94" s="64"/>
      <c r="D94" s="218" t="s">
        <v>306</v>
      </c>
      <c r="E94" s="64"/>
      <c r="F94" s="228" t="s">
        <v>697</v>
      </c>
      <c r="G94" s="64"/>
      <c r="H94" s="64"/>
      <c r="I94" s="173"/>
      <c r="J94" s="64"/>
      <c r="K94" s="64"/>
      <c r="L94" s="62"/>
      <c r="M94" s="229"/>
      <c r="N94" s="43"/>
      <c r="O94" s="43"/>
      <c r="P94" s="43"/>
      <c r="Q94" s="43"/>
      <c r="R94" s="43"/>
      <c r="S94" s="43"/>
      <c r="T94" s="79"/>
      <c r="AT94" s="25" t="s">
        <v>306</v>
      </c>
      <c r="AU94" s="25" t="s">
        <v>81</v>
      </c>
    </row>
    <row r="95" spans="2:65" s="1" customFormat="1" ht="16.5" customHeight="1">
      <c r="B95" s="42"/>
      <c r="C95" s="204" t="s">
        <v>143</v>
      </c>
      <c r="D95" s="204" t="s">
        <v>138</v>
      </c>
      <c r="E95" s="205" t="s">
        <v>698</v>
      </c>
      <c r="F95" s="206" t="s">
        <v>699</v>
      </c>
      <c r="G95" s="207" t="s">
        <v>685</v>
      </c>
      <c r="H95" s="208">
        <v>1</v>
      </c>
      <c r="I95" s="209"/>
      <c r="J95" s="210">
        <f>ROUND(I95*H95,2)</f>
        <v>0</v>
      </c>
      <c r="K95" s="206" t="s">
        <v>142</v>
      </c>
      <c r="L95" s="62"/>
      <c r="M95" s="211" t="s">
        <v>23</v>
      </c>
      <c r="N95" s="212" t="s">
        <v>44</v>
      </c>
      <c r="O95" s="43"/>
      <c r="P95" s="213">
        <f>O95*H95</f>
        <v>0</v>
      </c>
      <c r="Q95" s="213">
        <v>0</v>
      </c>
      <c r="R95" s="213">
        <f>Q95*H95</f>
        <v>0</v>
      </c>
      <c r="S95" s="213">
        <v>0</v>
      </c>
      <c r="T95" s="214">
        <f>S95*H95</f>
        <v>0</v>
      </c>
      <c r="AR95" s="25" t="s">
        <v>686</v>
      </c>
      <c r="AT95" s="25" t="s">
        <v>138</v>
      </c>
      <c r="AU95" s="25" t="s">
        <v>81</v>
      </c>
      <c r="AY95" s="25" t="s">
        <v>135</v>
      </c>
      <c r="BE95" s="215">
        <f>IF(N95="základní",J95,0)</f>
        <v>0</v>
      </c>
      <c r="BF95" s="215">
        <f>IF(N95="snížená",J95,0)</f>
        <v>0</v>
      </c>
      <c r="BG95" s="215">
        <f>IF(N95="zákl. přenesená",J95,0)</f>
        <v>0</v>
      </c>
      <c r="BH95" s="215">
        <f>IF(N95="sníž. přenesená",J95,0)</f>
        <v>0</v>
      </c>
      <c r="BI95" s="215">
        <f>IF(N95="nulová",J95,0)</f>
        <v>0</v>
      </c>
      <c r="BJ95" s="25" t="s">
        <v>79</v>
      </c>
      <c r="BK95" s="215">
        <f>ROUND(I95*H95,2)</f>
        <v>0</v>
      </c>
      <c r="BL95" s="25" t="s">
        <v>686</v>
      </c>
      <c r="BM95" s="25" t="s">
        <v>700</v>
      </c>
    </row>
    <row r="96" spans="2:65" s="1" customFormat="1" ht="94.5">
      <c r="B96" s="42"/>
      <c r="C96" s="64"/>
      <c r="D96" s="218" t="s">
        <v>306</v>
      </c>
      <c r="E96" s="64"/>
      <c r="F96" s="228" t="s">
        <v>701</v>
      </c>
      <c r="G96" s="64"/>
      <c r="H96" s="64"/>
      <c r="I96" s="173"/>
      <c r="J96" s="64"/>
      <c r="K96" s="64"/>
      <c r="L96" s="62"/>
      <c r="M96" s="229"/>
      <c r="N96" s="43"/>
      <c r="O96" s="43"/>
      <c r="P96" s="43"/>
      <c r="Q96" s="43"/>
      <c r="R96" s="43"/>
      <c r="S96" s="43"/>
      <c r="T96" s="79"/>
      <c r="AT96" s="25" t="s">
        <v>306</v>
      </c>
      <c r="AU96" s="25" t="s">
        <v>81</v>
      </c>
    </row>
    <row r="97" spans="2:65" s="1" customFormat="1" ht="16.5" customHeight="1">
      <c r="B97" s="42"/>
      <c r="C97" s="204" t="s">
        <v>165</v>
      </c>
      <c r="D97" s="204" t="s">
        <v>138</v>
      </c>
      <c r="E97" s="205" t="s">
        <v>702</v>
      </c>
      <c r="F97" s="206" t="s">
        <v>703</v>
      </c>
      <c r="G97" s="207" t="s">
        <v>685</v>
      </c>
      <c r="H97" s="208">
        <v>1</v>
      </c>
      <c r="I97" s="209"/>
      <c r="J97" s="210">
        <f>ROUND(I97*H97,2)</f>
        <v>0</v>
      </c>
      <c r="K97" s="206" t="s">
        <v>142</v>
      </c>
      <c r="L97" s="62"/>
      <c r="M97" s="211" t="s">
        <v>23</v>
      </c>
      <c r="N97" s="212" t="s">
        <v>44</v>
      </c>
      <c r="O97" s="43"/>
      <c r="P97" s="213">
        <f>O97*H97</f>
        <v>0</v>
      </c>
      <c r="Q97" s="213">
        <v>0</v>
      </c>
      <c r="R97" s="213">
        <f>Q97*H97</f>
        <v>0</v>
      </c>
      <c r="S97" s="213">
        <v>0</v>
      </c>
      <c r="T97" s="214">
        <f>S97*H97</f>
        <v>0</v>
      </c>
      <c r="AR97" s="25" t="s">
        <v>686</v>
      </c>
      <c r="AT97" s="25" t="s">
        <v>138</v>
      </c>
      <c r="AU97" s="25" t="s">
        <v>81</v>
      </c>
      <c r="AY97" s="25" t="s">
        <v>135</v>
      </c>
      <c r="BE97" s="215">
        <f>IF(N97="základní",J97,0)</f>
        <v>0</v>
      </c>
      <c r="BF97" s="215">
        <f>IF(N97="snížená",J97,0)</f>
        <v>0</v>
      </c>
      <c r="BG97" s="215">
        <f>IF(N97="zákl. přenesená",J97,0)</f>
        <v>0</v>
      </c>
      <c r="BH97" s="215">
        <f>IF(N97="sníž. přenesená",J97,0)</f>
        <v>0</v>
      </c>
      <c r="BI97" s="215">
        <f>IF(N97="nulová",J97,0)</f>
        <v>0</v>
      </c>
      <c r="BJ97" s="25" t="s">
        <v>79</v>
      </c>
      <c r="BK97" s="215">
        <f>ROUND(I97*H97,2)</f>
        <v>0</v>
      </c>
      <c r="BL97" s="25" t="s">
        <v>686</v>
      </c>
      <c r="BM97" s="25" t="s">
        <v>704</v>
      </c>
    </row>
    <row r="98" spans="2:65" s="1" customFormat="1" ht="67.5">
      <c r="B98" s="42"/>
      <c r="C98" s="64"/>
      <c r="D98" s="218" t="s">
        <v>306</v>
      </c>
      <c r="E98" s="64"/>
      <c r="F98" s="228" t="s">
        <v>705</v>
      </c>
      <c r="G98" s="64"/>
      <c r="H98" s="64"/>
      <c r="I98" s="173"/>
      <c r="J98" s="64"/>
      <c r="K98" s="64"/>
      <c r="L98" s="62"/>
      <c r="M98" s="229"/>
      <c r="N98" s="43"/>
      <c r="O98" s="43"/>
      <c r="P98" s="43"/>
      <c r="Q98" s="43"/>
      <c r="R98" s="43"/>
      <c r="S98" s="43"/>
      <c r="T98" s="79"/>
      <c r="AT98" s="25" t="s">
        <v>306</v>
      </c>
      <c r="AU98" s="25" t="s">
        <v>81</v>
      </c>
    </row>
    <row r="99" spans="2:65" s="1" customFormat="1" ht="16.5" customHeight="1">
      <c r="B99" s="42"/>
      <c r="C99" s="204" t="s">
        <v>136</v>
      </c>
      <c r="D99" s="204" t="s">
        <v>138</v>
      </c>
      <c r="E99" s="205" t="s">
        <v>706</v>
      </c>
      <c r="F99" s="206" t="s">
        <v>707</v>
      </c>
      <c r="G99" s="207" t="s">
        <v>685</v>
      </c>
      <c r="H99" s="208">
        <v>1</v>
      </c>
      <c r="I99" s="209"/>
      <c r="J99" s="210">
        <f>ROUND(I99*H99,2)</f>
        <v>0</v>
      </c>
      <c r="K99" s="206" t="s">
        <v>142</v>
      </c>
      <c r="L99" s="62"/>
      <c r="M99" s="211" t="s">
        <v>23</v>
      </c>
      <c r="N99" s="212" t="s">
        <v>44</v>
      </c>
      <c r="O99" s="43"/>
      <c r="P99" s="213">
        <f>O99*H99</f>
        <v>0</v>
      </c>
      <c r="Q99" s="213">
        <v>0</v>
      </c>
      <c r="R99" s="213">
        <f>Q99*H99</f>
        <v>0</v>
      </c>
      <c r="S99" s="213">
        <v>0</v>
      </c>
      <c r="T99" s="214">
        <f>S99*H99</f>
        <v>0</v>
      </c>
      <c r="AR99" s="25" t="s">
        <v>686</v>
      </c>
      <c r="AT99" s="25" t="s">
        <v>138</v>
      </c>
      <c r="AU99" s="25" t="s">
        <v>81</v>
      </c>
      <c r="AY99" s="25" t="s">
        <v>135</v>
      </c>
      <c r="BE99" s="215">
        <f>IF(N99="základní",J99,0)</f>
        <v>0</v>
      </c>
      <c r="BF99" s="215">
        <f>IF(N99="snížená",J99,0)</f>
        <v>0</v>
      </c>
      <c r="BG99" s="215">
        <f>IF(N99="zákl. přenesená",J99,0)</f>
        <v>0</v>
      </c>
      <c r="BH99" s="215">
        <f>IF(N99="sníž. přenesená",J99,0)</f>
        <v>0</v>
      </c>
      <c r="BI99" s="215">
        <f>IF(N99="nulová",J99,0)</f>
        <v>0</v>
      </c>
      <c r="BJ99" s="25" t="s">
        <v>79</v>
      </c>
      <c r="BK99" s="215">
        <f>ROUND(I99*H99,2)</f>
        <v>0</v>
      </c>
      <c r="BL99" s="25" t="s">
        <v>686</v>
      </c>
      <c r="BM99" s="25" t="s">
        <v>708</v>
      </c>
    </row>
    <row r="100" spans="2:65" s="1" customFormat="1" ht="16.5" customHeight="1">
      <c r="B100" s="42"/>
      <c r="C100" s="204" t="s">
        <v>196</v>
      </c>
      <c r="D100" s="204" t="s">
        <v>138</v>
      </c>
      <c r="E100" s="205" t="s">
        <v>709</v>
      </c>
      <c r="F100" s="206" t="s">
        <v>710</v>
      </c>
      <c r="G100" s="207" t="s">
        <v>685</v>
      </c>
      <c r="H100" s="208">
        <v>1</v>
      </c>
      <c r="I100" s="209"/>
      <c r="J100" s="210">
        <f>ROUND(I100*H100,2)</f>
        <v>0</v>
      </c>
      <c r="K100" s="206" t="s">
        <v>142</v>
      </c>
      <c r="L100" s="62"/>
      <c r="M100" s="211" t="s">
        <v>23</v>
      </c>
      <c r="N100" s="212" t="s">
        <v>44</v>
      </c>
      <c r="O100" s="43"/>
      <c r="P100" s="213">
        <f>O100*H100</f>
        <v>0</v>
      </c>
      <c r="Q100" s="213">
        <v>0</v>
      </c>
      <c r="R100" s="213">
        <f>Q100*H100</f>
        <v>0</v>
      </c>
      <c r="S100" s="213">
        <v>0</v>
      </c>
      <c r="T100" s="214">
        <f>S100*H100</f>
        <v>0</v>
      </c>
      <c r="AR100" s="25" t="s">
        <v>686</v>
      </c>
      <c r="AT100" s="25" t="s">
        <v>138</v>
      </c>
      <c r="AU100" s="25" t="s">
        <v>81</v>
      </c>
      <c r="AY100" s="25" t="s">
        <v>135</v>
      </c>
      <c r="BE100" s="215">
        <f>IF(N100="základní",J100,0)</f>
        <v>0</v>
      </c>
      <c r="BF100" s="215">
        <f>IF(N100="snížená",J100,0)</f>
        <v>0</v>
      </c>
      <c r="BG100" s="215">
        <f>IF(N100="zákl. přenesená",J100,0)</f>
        <v>0</v>
      </c>
      <c r="BH100" s="215">
        <f>IF(N100="sníž. přenesená",J100,0)</f>
        <v>0</v>
      </c>
      <c r="BI100" s="215">
        <f>IF(N100="nulová",J100,0)</f>
        <v>0</v>
      </c>
      <c r="BJ100" s="25" t="s">
        <v>79</v>
      </c>
      <c r="BK100" s="215">
        <f>ROUND(I100*H100,2)</f>
        <v>0</v>
      </c>
      <c r="BL100" s="25" t="s">
        <v>686</v>
      </c>
      <c r="BM100" s="25" t="s">
        <v>711</v>
      </c>
    </row>
    <row r="101" spans="2:65" s="1" customFormat="1" ht="67.5">
      <c r="B101" s="42"/>
      <c r="C101" s="64"/>
      <c r="D101" s="218" t="s">
        <v>306</v>
      </c>
      <c r="E101" s="64"/>
      <c r="F101" s="228" t="s">
        <v>712</v>
      </c>
      <c r="G101" s="64"/>
      <c r="H101" s="64"/>
      <c r="I101" s="173"/>
      <c r="J101" s="64"/>
      <c r="K101" s="64"/>
      <c r="L101" s="62"/>
      <c r="M101" s="229"/>
      <c r="N101" s="43"/>
      <c r="O101" s="43"/>
      <c r="P101" s="43"/>
      <c r="Q101" s="43"/>
      <c r="R101" s="43"/>
      <c r="S101" s="43"/>
      <c r="T101" s="79"/>
      <c r="AT101" s="25" t="s">
        <v>306</v>
      </c>
      <c r="AU101" s="25" t="s">
        <v>81</v>
      </c>
    </row>
    <row r="102" spans="2:65" s="1" customFormat="1" ht="16.5" customHeight="1">
      <c r="B102" s="42"/>
      <c r="C102" s="204" t="s">
        <v>214</v>
      </c>
      <c r="D102" s="204" t="s">
        <v>138</v>
      </c>
      <c r="E102" s="205" t="s">
        <v>713</v>
      </c>
      <c r="F102" s="206" t="s">
        <v>714</v>
      </c>
      <c r="G102" s="207" t="s">
        <v>685</v>
      </c>
      <c r="H102" s="208">
        <v>1</v>
      </c>
      <c r="I102" s="209"/>
      <c r="J102" s="210">
        <f>ROUND(I102*H102,2)</f>
        <v>0</v>
      </c>
      <c r="K102" s="206" t="s">
        <v>142</v>
      </c>
      <c r="L102" s="62"/>
      <c r="M102" s="211" t="s">
        <v>23</v>
      </c>
      <c r="N102" s="212" t="s">
        <v>44</v>
      </c>
      <c r="O102" s="43"/>
      <c r="P102" s="213">
        <f>O102*H102</f>
        <v>0</v>
      </c>
      <c r="Q102" s="213">
        <v>0</v>
      </c>
      <c r="R102" s="213">
        <f>Q102*H102</f>
        <v>0</v>
      </c>
      <c r="S102" s="213">
        <v>0</v>
      </c>
      <c r="T102" s="214">
        <f>S102*H102</f>
        <v>0</v>
      </c>
      <c r="AR102" s="25" t="s">
        <v>686</v>
      </c>
      <c r="AT102" s="25" t="s">
        <v>138</v>
      </c>
      <c r="AU102" s="25" t="s">
        <v>81</v>
      </c>
      <c r="AY102" s="25" t="s">
        <v>135</v>
      </c>
      <c r="BE102" s="215">
        <f>IF(N102="základní",J102,0)</f>
        <v>0</v>
      </c>
      <c r="BF102" s="215">
        <f>IF(N102="snížená",J102,0)</f>
        <v>0</v>
      </c>
      <c r="BG102" s="215">
        <f>IF(N102="zákl. přenesená",J102,0)</f>
        <v>0</v>
      </c>
      <c r="BH102" s="215">
        <f>IF(N102="sníž. přenesená",J102,0)</f>
        <v>0</v>
      </c>
      <c r="BI102" s="215">
        <f>IF(N102="nulová",J102,0)</f>
        <v>0</v>
      </c>
      <c r="BJ102" s="25" t="s">
        <v>79</v>
      </c>
      <c r="BK102" s="215">
        <f>ROUND(I102*H102,2)</f>
        <v>0</v>
      </c>
      <c r="BL102" s="25" t="s">
        <v>686</v>
      </c>
      <c r="BM102" s="25" t="s">
        <v>715</v>
      </c>
    </row>
    <row r="103" spans="2:65" s="1" customFormat="1" ht="40.5">
      <c r="B103" s="42"/>
      <c r="C103" s="64"/>
      <c r="D103" s="218" t="s">
        <v>306</v>
      </c>
      <c r="E103" s="64"/>
      <c r="F103" s="228" t="s">
        <v>716</v>
      </c>
      <c r="G103" s="64"/>
      <c r="H103" s="64"/>
      <c r="I103" s="173"/>
      <c r="J103" s="64"/>
      <c r="K103" s="64"/>
      <c r="L103" s="62"/>
      <c r="M103" s="229"/>
      <c r="N103" s="43"/>
      <c r="O103" s="43"/>
      <c r="P103" s="43"/>
      <c r="Q103" s="43"/>
      <c r="R103" s="43"/>
      <c r="S103" s="43"/>
      <c r="T103" s="79"/>
      <c r="AT103" s="25" t="s">
        <v>306</v>
      </c>
      <c r="AU103" s="25" t="s">
        <v>81</v>
      </c>
    </row>
    <row r="104" spans="2:65" s="1" customFormat="1" ht="16.5" customHeight="1">
      <c r="B104" s="42"/>
      <c r="C104" s="204" t="s">
        <v>231</v>
      </c>
      <c r="D104" s="204" t="s">
        <v>138</v>
      </c>
      <c r="E104" s="205" t="s">
        <v>717</v>
      </c>
      <c r="F104" s="206" t="s">
        <v>718</v>
      </c>
      <c r="G104" s="207" t="s">
        <v>685</v>
      </c>
      <c r="H104" s="208">
        <v>1</v>
      </c>
      <c r="I104" s="209"/>
      <c r="J104" s="210">
        <f>ROUND(I104*H104,2)</f>
        <v>0</v>
      </c>
      <c r="K104" s="206" t="s">
        <v>142</v>
      </c>
      <c r="L104" s="62"/>
      <c r="M104" s="211" t="s">
        <v>23</v>
      </c>
      <c r="N104" s="212" t="s">
        <v>44</v>
      </c>
      <c r="O104" s="43"/>
      <c r="P104" s="213">
        <f>O104*H104</f>
        <v>0</v>
      </c>
      <c r="Q104" s="213">
        <v>0</v>
      </c>
      <c r="R104" s="213">
        <f>Q104*H104</f>
        <v>0</v>
      </c>
      <c r="S104" s="213">
        <v>0</v>
      </c>
      <c r="T104" s="214">
        <f>S104*H104</f>
        <v>0</v>
      </c>
      <c r="AR104" s="25" t="s">
        <v>686</v>
      </c>
      <c r="AT104" s="25" t="s">
        <v>138</v>
      </c>
      <c r="AU104" s="25" t="s">
        <v>81</v>
      </c>
      <c r="AY104" s="25" t="s">
        <v>135</v>
      </c>
      <c r="BE104" s="215">
        <f>IF(N104="základní",J104,0)</f>
        <v>0</v>
      </c>
      <c r="BF104" s="215">
        <f>IF(N104="snížená",J104,0)</f>
        <v>0</v>
      </c>
      <c r="BG104" s="215">
        <f>IF(N104="zákl. přenesená",J104,0)</f>
        <v>0</v>
      </c>
      <c r="BH104" s="215">
        <f>IF(N104="sníž. přenesená",J104,0)</f>
        <v>0</v>
      </c>
      <c r="BI104" s="215">
        <f>IF(N104="nulová",J104,0)</f>
        <v>0</v>
      </c>
      <c r="BJ104" s="25" t="s">
        <v>79</v>
      </c>
      <c r="BK104" s="215">
        <f>ROUND(I104*H104,2)</f>
        <v>0</v>
      </c>
      <c r="BL104" s="25" t="s">
        <v>686</v>
      </c>
      <c r="BM104" s="25" t="s">
        <v>719</v>
      </c>
    </row>
    <row r="105" spans="2:65" s="1" customFormat="1" ht="40.5">
      <c r="B105" s="42"/>
      <c r="C105" s="64"/>
      <c r="D105" s="218" t="s">
        <v>306</v>
      </c>
      <c r="E105" s="64"/>
      <c r="F105" s="228" t="s">
        <v>720</v>
      </c>
      <c r="G105" s="64"/>
      <c r="H105" s="64"/>
      <c r="I105" s="173"/>
      <c r="J105" s="64"/>
      <c r="K105" s="64"/>
      <c r="L105" s="62"/>
      <c r="M105" s="229"/>
      <c r="N105" s="43"/>
      <c r="O105" s="43"/>
      <c r="P105" s="43"/>
      <c r="Q105" s="43"/>
      <c r="R105" s="43"/>
      <c r="S105" s="43"/>
      <c r="T105" s="79"/>
      <c r="AT105" s="25" t="s">
        <v>306</v>
      </c>
      <c r="AU105" s="25" t="s">
        <v>81</v>
      </c>
    </row>
    <row r="106" spans="2:65" s="11" customFormat="1" ht="29.85" customHeight="1">
      <c r="B106" s="188"/>
      <c r="C106" s="189"/>
      <c r="D106" s="190" t="s">
        <v>72</v>
      </c>
      <c r="E106" s="202" t="s">
        <v>721</v>
      </c>
      <c r="F106" s="202" t="s">
        <v>722</v>
      </c>
      <c r="G106" s="189"/>
      <c r="H106" s="189"/>
      <c r="I106" s="192"/>
      <c r="J106" s="203">
        <f>BK106</f>
        <v>0</v>
      </c>
      <c r="K106" s="189"/>
      <c r="L106" s="194"/>
      <c r="M106" s="195"/>
      <c r="N106" s="196"/>
      <c r="O106" s="196"/>
      <c r="P106" s="197">
        <f>SUM(P107:P108)</f>
        <v>0</v>
      </c>
      <c r="Q106" s="196"/>
      <c r="R106" s="197">
        <f>SUM(R107:R108)</f>
        <v>0</v>
      </c>
      <c r="S106" s="196"/>
      <c r="T106" s="198">
        <f>SUM(T107:T108)</f>
        <v>0</v>
      </c>
      <c r="AR106" s="199" t="s">
        <v>165</v>
      </c>
      <c r="AT106" s="200" t="s">
        <v>72</v>
      </c>
      <c r="AU106" s="200" t="s">
        <v>79</v>
      </c>
      <c r="AY106" s="199" t="s">
        <v>135</v>
      </c>
      <c r="BK106" s="201">
        <f>SUM(BK107:BK108)</f>
        <v>0</v>
      </c>
    </row>
    <row r="107" spans="2:65" s="1" customFormat="1" ht="16.5" customHeight="1">
      <c r="B107" s="42"/>
      <c r="C107" s="204" t="s">
        <v>248</v>
      </c>
      <c r="D107" s="204" t="s">
        <v>138</v>
      </c>
      <c r="E107" s="205" t="s">
        <v>723</v>
      </c>
      <c r="F107" s="206" t="s">
        <v>724</v>
      </c>
      <c r="G107" s="207" t="s">
        <v>685</v>
      </c>
      <c r="H107" s="208">
        <v>1</v>
      </c>
      <c r="I107" s="209"/>
      <c r="J107" s="210">
        <f>ROUND(I107*H107,2)</f>
        <v>0</v>
      </c>
      <c r="K107" s="206" t="s">
        <v>23</v>
      </c>
      <c r="L107" s="62"/>
      <c r="M107" s="211" t="s">
        <v>23</v>
      </c>
      <c r="N107" s="212" t="s">
        <v>44</v>
      </c>
      <c r="O107" s="43"/>
      <c r="P107" s="213">
        <f>O107*H107</f>
        <v>0</v>
      </c>
      <c r="Q107" s="213">
        <v>0</v>
      </c>
      <c r="R107" s="213">
        <f>Q107*H107</f>
        <v>0</v>
      </c>
      <c r="S107" s="213">
        <v>0</v>
      </c>
      <c r="T107" s="214">
        <f>S107*H107</f>
        <v>0</v>
      </c>
      <c r="AR107" s="25" t="s">
        <v>686</v>
      </c>
      <c r="AT107" s="25" t="s">
        <v>138</v>
      </c>
      <c r="AU107" s="25" t="s">
        <v>81</v>
      </c>
      <c r="AY107" s="25" t="s">
        <v>135</v>
      </c>
      <c r="BE107" s="215">
        <f>IF(N107="základní",J107,0)</f>
        <v>0</v>
      </c>
      <c r="BF107" s="215">
        <f>IF(N107="snížená",J107,0)</f>
        <v>0</v>
      </c>
      <c r="BG107" s="215">
        <f>IF(N107="zákl. přenesená",J107,0)</f>
        <v>0</v>
      </c>
      <c r="BH107" s="215">
        <f>IF(N107="sníž. přenesená",J107,0)</f>
        <v>0</v>
      </c>
      <c r="BI107" s="215">
        <f>IF(N107="nulová",J107,0)</f>
        <v>0</v>
      </c>
      <c r="BJ107" s="25" t="s">
        <v>79</v>
      </c>
      <c r="BK107" s="215">
        <f>ROUND(I107*H107,2)</f>
        <v>0</v>
      </c>
      <c r="BL107" s="25" t="s">
        <v>686</v>
      </c>
      <c r="BM107" s="25" t="s">
        <v>725</v>
      </c>
    </row>
    <row r="108" spans="2:65" s="1" customFormat="1" ht="54">
      <c r="B108" s="42"/>
      <c r="C108" s="64"/>
      <c r="D108" s="218" t="s">
        <v>306</v>
      </c>
      <c r="E108" s="64"/>
      <c r="F108" s="228" t="s">
        <v>726</v>
      </c>
      <c r="G108" s="64"/>
      <c r="H108" s="64"/>
      <c r="I108" s="173"/>
      <c r="J108" s="64"/>
      <c r="K108" s="64"/>
      <c r="L108" s="62"/>
      <c r="M108" s="273"/>
      <c r="N108" s="274"/>
      <c r="O108" s="274"/>
      <c r="P108" s="274"/>
      <c r="Q108" s="274"/>
      <c r="R108" s="274"/>
      <c r="S108" s="274"/>
      <c r="T108" s="275"/>
      <c r="AT108" s="25" t="s">
        <v>306</v>
      </c>
      <c r="AU108" s="25" t="s">
        <v>81</v>
      </c>
    </row>
    <row r="109" spans="2:65" s="1" customFormat="1" ht="6.95" customHeight="1">
      <c r="B109" s="57"/>
      <c r="C109" s="58"/>
      <c r="D109" s="58"/>
      <c r="E109" s="58"/>
      <c r="F109" s="58"/>
      <c r="G109" s="58"/>
      <c r="H109" s="58"/>
      <c r="I109" s="149"/>
      <c r="J109" s="58"/>
      <c r="K109" s="58"/>
      <c r="L109" s="62"/>
    </row>
  </sheetData>
  <sheetProtection algorithmName="SHA-512" hashValue="7exaYJLB0eWIWci9lwRdQh9jVASQhHlynzhmBD+m83te8O0hdEyWib3Z79Kmdi9XhGUlscHlzjhpbFOGZnKzNw==" saltValue="6u5h/RtWNNVc8SeGWhwMvup29i9fWfLufANcfuZOAXA5eJBF+/uQq3C86umHqQPmqgvrsI0ewpyhxFrQ+6eziQ==" spinCount="100000" sheet="1" objects="1" scenarios="1" formatColumns="0" formatRows="0" autoFilter="0"/>
  <autoFilter ref="C85:K108"/>
  <mergeCells count="13">
    <mergeCell ref="E78:H78"/>
    <mergeCell ref="G1:H1"/>
    <mergeCell ref="L2:V2"/>
    <mergeCell ref="E49:H49"/>
    <mergeCell ref="E51:H51"/>
    <mergeCell ref="J55:J56"/>
    <mergeCell ref="E74:H74"/>
    <mergeCell ref="E76:H76"/>
    <mergeCell ref="E7:H7"/>
    <mergeCell ref="E9:H9"/>
    <mergeCell ref="E11:H11"/>
    <mergeCell ref="E26:H26"/>
    <mergeCell ref="E47:H47"/>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76" customWidth="1"/>
    <col min="2" max="2" width="1.6640625" style="276" customWidth="1"/>
    <col min="3" max="4" width="5" style="276" customWidth="1"/>
    <col min="5" max="5" width="11.6640625" style="276" customWidth="1"/>
    <col min="6" max="6" width="9.1640625" style="276" customWidth="1"/>
    <col min="7" max="7" width="5" style="276" customWidth="1"/>
    <col min="8" max="8" width="77.83203125" style="276" customWidth="1"/>
    <col min="9" max="10" width="20" style="276" customWidth="1"/>
    <col min="11" max="11" width="1.6640625" style="276" customWidth="1"/>
  </cols>
  <sheetData>
    <row r="1" spans="2:11" ht="37.5" customHeight="1"/>
    <row r="2" spans="2:11" ht="7.5" customHeight="1">
      <c r="B2" s="277"/>
      <c r="C2" s="278"/>
      <c r="D2" s="278"/>
      <c r="E2" s="278"/>
      <c r="F2" s="278"/>
      <c r="G2" s="278"/>
      <c r="H2" s="278"/>
      <c r="I2" s="278"/>
      <c r="J2" s="278"/>
      <c r="K2" s="279"/>
    </row>
    <row r="3" spans="2:11" s="16" customFormat="1" ht="45" customHeight="1">
      <c r="B3" s="280"/>
      <c r="C3" s="408" t="s">
        <v>727</v>
      </c>
      <c r="D3" s="408"/>
      <c r="E3" s="408"/>
      <c r="F3" s="408"/>
      <c r="G3" s="408"/>
      <c r="H3" s="408"/>
      <c r="I3" s="408"/>
      <c r="J3" s="408"/>
      <c r="K3" s="281"/>
    </row>
    <row r="4" spans="2:11" ht="25.5" customHeight="1">
      <c r="B4" s="282"/>
      <c r="C4" s="412" t="s">
        <v>728</v>
      </c>
      <c r="D4" s="412"/>
      <c r="E4" s="412"/>
      <c r="F4" s="412"/>
      <c r="G4" s="412"/>
      <c r="H4" s="412"/>
      <c r="I4" s="412"/>
      <c r="J4" s="412"/>
      <c r="K4" s="283"/>
    </row>
    <row r="5" spans="2:11" ht="5.25" customHeight="1">
      <c r="B5" s="282"/>
      <c r="C5" s="284"/>
      <c r="D5" s="284"/>
      <c r="E5" s="284"/>
      <c r="F5" s="284"/>
      <c r="G5" s="284"/>
      <c r="H5" s="284"/>
      <c r="I5" s="284"/>
      <c r="J5" s="284"/>
      <c r="K5" s="283"/>
    </row>
    <row r="6" spans="2:11" ht="15" customHeight="1">
      <c r="B6" s="282"/>
      <c r="C6" s="411" t="s">
        <v>729</v>
      </c>
      <c r="D6" s="411"/>
      <c r="E6" s="411"/>
      <c r="F6" s="411"/>
      <c r="G6" s="411"/>
      <c r="H6" s="411"/>
      <c r="I6" s="411"/>
      <c r="J6" s="411"/>
      <c r="K6" s="283"/>
    </row>
    <row r="7" spans="2:11" ht="15" customHeight="1">
      <c r="B7" s="286"/>
      <c r="C7" s="411" t="s">
        <v>730</v>
      </c>
      <c r="D7" s="411"/>
      <c r="E7" s="411"/>
      <c r="F7" s="411"/>
      <c r="G7" s="411"/>
      <c r="H7" s="411"/>
      <c r="I7" s="411"/>
      <c r="J7" s="411"/>
      <c r="K7" s="283"/>
    </row>
    <row r="8" spans="2:11" ht="12.75" customHeight="1">
      <c r="B8" s="286"/>
      <c r="C8" s="285"/>
      <c r="D8" s="285"/>
      <c r="E8" s="285"/>
      <c r="F8" s="285"/>
      <c r="G8" s="285"/>
      <c r="H8" s="285"/>
      <c r="I8" s="285"/>
      <c r="J8" s="285"/>
      <c r="K8" s="283"/>
    </row>
    <row r="9" spans="2:11" ht="15" customHeight="1">
      <c r="B9" s="286"/>
      <c r="C9" s="411" t="s">
        <v>731</v>
      </c>
      <c r="D9" s="411"/>
      <c r="E9" s="411"/>
      <c r="F9" s="411"/>
      <c r="G9" s="411"/>
      <c r="H9" s="411"/>
      <c r="I9" s="411"/>
      <c r="J9" s="411"/>
      <c r="K9" s="283"/>
    </row>
    <row r="10" spans="2:11" ht="15" customHeight="1">
      <c r="B10" s="286"/>
      <c r="C10" s="285"/>
      <c r="D10" s="411" t="s">
        <v>732</v>
      </c>
      <c r="E10" s="411"/>
      <c r="F10" s="411"/>
      <c r="G10" s="411"/>
      <c r="H10" s="411"/>
      <c r="I10" s="411"/>
      <c r="J10" s="411"/>
      <c r="K10" s="283"/>
    </row>
    <row r="11" spans="2:11" ht="15" customHeight="1">
      <c r="B11" s="286"/>
      <c r="C11" s="287"/>
      <c r="D11" s="411" t="s">
        <v>733</v>
      </c>
      <c r="E11" s="411"/>
      <c r="F11" s="411"/>
      <c r="G11" s="411"/>
      <c r="H11" s="411"/>
      <c r="I11" s="411"/>
      <c r="J11" s="411"/>
      <c r="K11" s="283"/>
    </row>
    <row r="12" spans="2:11" ht="12.75" customHeight="1">
      <c r="B12" s="286"/>
      <c r="C12" s="287"/>
      <c r="D12" s="287"/>
      <c r="E12" s="287"/>
      <c r="F12" s="287"/>
      <c r="G12" s="287"/>
      <c r="H12" s="287"/>
      <c r="I12" s="287"/>
      <c r="J12" s="287"/>
      <c r="K12" s="283"/>
    </row>
    <row r="13" spans="2:11" ht="15" customHeight="1">
      <c r="B13" s="286"/>
      <c r="C13" s="287"/>
      <c r="D13" s="411" t="s">
        <v>734</v>
      </c>
      <c r="E13" s="411"/>
      <c r="F13" s="411"/>
      <c r="G13" s="411"/>
      <c r="H13" s="411"/>
      <c r="I13" s="411"/>
      <c r="J13" s="411"/>
      <c r="K13" s="283"/>
    </row>
    <row r="14" spans="2:11" ht="15" customHeight="1">
      <c r="B14" s="286"/>
      <c r="C14" s="287"/>
      <c r="D14" s="411" t="s">
        <v>735</v>
      </c>
      <c r="E14" s="411"/>
      <c r="F14" s="411"/>
      <c r="G14" s="411"/>
      <c r="H14" s="411"/>
      <c r="I14" s="411"/>
      <c r="J14" s="411"/>
      <c r="K14" s="283"/>
    </row>
    <row r="15" spans="2:11" ht="15" customHeight="1">
      <c r="B15" s="286"/>
      <c r="C15" s="287"/>
      <c r="D15" s="411" t="s">
        <v>736</v>
      </c>
      <c r="E15" s="411"/>
      <c r="F15" s="411"/>
      <c r="G15" s="411"/>
      <c r="H15" s="411"/>
      <c r="I15" s="411"/>
      <c r="J15" s="411"/>
      <c r="K15" s="283"/>
    </row>
    <row r="16" spans="2:11" ht="15" customHeight="1">
      <c r="B16" s="286"/>
      <c r="C16" s="287"/>
      <c r="D16" s="287"/>
      <c r="E16" s="288" t="s">
        <v>78</v>
      </c>
      <c r="F16" s="411" t="s">
        <v>737</v>
      </c>
      <c r="G16" s="411"/>
      <c r="H16" s="411"/>
      <c r="I16" s="411"/>
      <c r="J16" s="411"/>
      <c r="K16" s="283"/>
    </row>
    <row r="17" spans="2:11" ht="15" customHeight="1">
      <c r="B17" s="286"/>
      <c r="C17" s="287"/>
      <c r="D17" s="287"/>
      <c r="E17" s="288" t="s">
        <v>738</v>
      </c>
      <c r="F17" s="411" t="s">
        <v>739</v>
      </c>
      <c r="G17" s="411"/>
      <c r="H17" s="411"/>
      <c r="I17" s="411"/>
      <c r="J17" s="411"/>
      <c r="K17" s="283"/>
    </row>
    <row r="18" spans="2:11" ht="15" customHeight="1">
      <c r="B18" s="286"/>
      <c r="C18" s="287"/>
      <c r="D18" s="287"/>
      <c r="E18" s="288" t="s">
        <v>740</v>
      </c>
      <c r="F18" s="411" t="s">
        <v>741</v>
      </c>
      <c r="G18" s="411"/>
      <c r="H18" s="411"/>
      <c r="I18" s="411"/>
      <c r="J18" s="411"/>
      <c r="K18" s="283"/>
    </row>
    <row r="19" spans="2:11" ht="15" customHeight="1">
      <c r="B19" s="286"/>
      <c r="C19" s="287"/>
      <c r="D19" s="287"/>
      <c r="E19" s="288" t="s">
        <v>742</v>
      </c>
      <c r="F19" s="411" t="s">
        <v>88</v>
      </c>
      <c r="G19" s="411"/>
      <c r="H19" s="411"/>
      <c r="I19" s="411"/>
      <c r="J19" s="411"/>
      <c r="K19" s="283"/>
    </row>
    <row r="20" spans="2:11" ht="15" customHeight="1">
      <c r="B20" s="286"/>
      <c r="C20" s="287"/>
      <c r="D20" s="287"/>
      <c r="E20" s="288" t="s">
        <v>743</v>
      </c>
      <c r="F20" s="411" t="s">
        <v>744</v>
      </c>
      <c r="G20" s="411"/>
      <c r="H20" s="411"/>
      <c r="I20" s="411"/>
      <c r="J20" s="411"/>
      <c r="K20" s="283"/>
    </row>
    <row r="21" spans="2:11" ht="15" customHeight="1">
      <c r="B21" s="286"/>
      <c r="C21" s="287"/>
      <c r="D21" s="287"/>
      <c r="E21" s="288" t="s">
        <v>85</v>
      </c>
      <c r="F21" s="411" t="s">
        <v>745</v>
      </c>
      <c r="G21" s="411"/>
      <c r="H21" s="411"/>
      <c r="I21" s="411"/>
      <c r="J21" s="411"/>
      <c r="K21" s="283"/>
    </row>
    <row r="22" spans="2:11" ht="12.75" customHeight="1">
      <c r="B22" s="286"/>
      <c r="C22" s="287"/>
      <c r="D22" s="287"/>
      <c r="E22" s="287"/>
      <c r="F22" s="287"/>
      <c r="G22" s="287"/>
      <c r="H22" s="287"/>
      <c r="I22" s="287"/>
      <c r="J22" s="287"/>
      <c r="K22" s="283"/>
    </row>
    <row r="23" spans="2:11" ht="15" customHeight="1">
      <c r="B23" s="286"/>
      <c r="C23" s="411" t="s">
        <v>746</v>
      </c>
      <c r="D23" s="411"/>
      <c r="E23" s="411"/>
      <c r="F23" s="411"/>
      <c r="G23" s="411"/>
      <c r="H23" s="411"/>
      <c r="I23" s="411"/>
      <c r="J23" s="411"/>
      <c r="K23" s="283"/>
    </row>
    <row r="24" spans="2:11" ht="15" customHeight="1">
      <c r="B24" s="286"/>
      <c r="C24" s="411" t="s">
        <v>747</v>
      </c>
      <c r="D24" s="411"/>
      <c r="E24" s="411"/>
      <c r="F24" s="411"/>
      <c r="G24" s="411"/>
      <c r="H24" s="411"/>
      <c r="I24" s="411"/>
      <c r="J24" s="411"/>
      <c r="K24" s="283"/>
    </row>
    <row r="25" spans="2:11" ht="15" customHeight="1">
      <c r="B25" s="286"/>
      <c r="C25" s="285"/>
      <c r="D25" s="411" t="s">
        <v>748</v>
      </c>
      <c r="E25" s="411"/>
      <c r="F25" s="411"/>
      <c r="G25" s="411"/>
      <c r="H25" s="411"/>
      <c r="I25" s="411"/>
      <c r="J25" s="411"/>
      <c r="K25" s="283"/>
    </row>
    <row r="26" spans="2:11" ht="15" customHeight="1">
      <c r="B26" s="286"/>
      <c r="C26" s="287"/>
      <c r="D26" s="411" t="s">
        <v>749</v>
      </c>
      <c r="E26" s="411"/>
      <c r="F26" s="411"/>
      <c r="G26" s="411"/>
      <c r="H26" s="411"/>
      <c r="I26" s="411"/>
      <c r="J26" s="411"/>
      <c r="K26" s="283"/>
    </row>
    <row r="27" spans="2:11" ht="12.75" customHeight="1">
      <c r="B27" s="286"/>
      <c r="C27" s="287"/>
      <c r="D27" s="287"/>
      <c r="E27" s="287"/>
      <c r="F27" s="287"/>
      <c r="G27" s="287"/>
      <c r="H27" s="287"/>
      <c r="I27" s="287"/>
      <c r="J27" s="287"/>
      <c r="K27" s="283"/>
    </row>
    <row r="28" spans="2:11" ht="15" customHeight="1">
      <c r="B28" s="286"/>
      <c r="C28" s="287"/>
      <c r="D28" s="411" t="s">
        <v>750</v>
      </c>
      <c r="E28" s="411"/>
      <c r="F28" s="411"/>
      <c r="G28" s="411"/>
      <c r="H28" s="411"/>
      <c r="I28" s="411"/>
      <c r="J28" s="411"/>
      <c r="K28" s="283"/>
    </row>
    <row r="29" spans="2:11" ht="15" customHeight="1">
      <c r="B29" s="286"/>
      <c r="C29" s="287"/>
      <c r="D29" s="411" t="s">
        <v>751</v>
      </c>
      <c r="E29" s="411"/>
      <c r="F29" s="411"/>
      <c r="G29" s="411"/>
      <c r="H29" s="411"/>
      <c r="I29" s="411"/>
      <c r="J29" s="411"/>
      <c r="K29" s="283"/>
    </row>
    <row r="30" spans="2:11" ht="12.75" customHeight="1">
      <c r="B30" s="286"/>
      <c r="C30" s="287"/>
      <c r="D30" s="287"/>
      <c r="E30" s="287"/>
      <c r="F30" s="287"/>
      <c r="G30" s="287"/>
      <c r="H30" s="287"/>
      <c r="I30" s="287"/>
      <c r="J30" s="287"/>
      <c r="K30" s="283"/>
    </row>
    <row r="31" spans="2:11" ht="15" customHeight="1">
      <c r="B31" s="286"/>
      <c r="C31" s="287"/>
      <c r="D31" s="411" t="s">
        <v>752</v>
      </c>
      <c r="E31" s="411"/>
      <c r="F31" s="411"/>
      <c r="G31" s="411"/>
      <c r="H31" s="411"/>
      <c r="I31" s="411"/>
      <c r="J31" s="411"/>
      <c r="K31" s="283"/>
    </row>
    <row r="32" spans="2:11" ht="15" customHeight="1">
      <c r="B32" s="286"/>
      <c r="C32" s="287"/>
      <c r="D32" s="411" t="s">
        <v>753</v>
      </c>
      <c r="E32" s="411"/>
      <c r="F32" s="411"/>
      <c r="G32" s="411"/>
      <c r="H32" s="411"/>
      <c r="I32" s="411"/>
      <c r="J32" s="411"/>
      <c r="K32" s="283"/>
    </row>
    <row r="33" spans="2:11" ht="15" customHeight="1">
      <c r="B33" s="286"/>
      <c r="C33" s="287"/>
      <c r="D33" s="411" t="s">
        <v>754</v>
      </c>
      <c r="E33" s="411"/>
      <c r="F33" s="411"/>
      <c r="G33" s="411"/>
      <c r="H33" s="411"/>
      <c r="I33" s="411"/>
      <c r="J33" s="411"/>
      <c r="K33" s="283"/>
    </row>
    <row r="34" spans="2:11" ht="15" customHeight="1">
      <c r="B34" s="286"/>
      <c r="C34" s="287"/>
      <c r="D34" s="285"/>
      <c r="E34" s="289" t="s">
        <v>120</v>
      </c>
      <c r="F34" s="285"/>
      <c r="G34" s="411" t="s">
        <v>755</v>
      </c>
      <c r="H34" s="411"/>
      <c r="I34" s="411"/>
      <c r="J34" s="411"/>
      <c r="K34" s="283"/>
    </row>
    <row r="35" spans="2:11" ht="30.75" customHeight="1">
      <c r="B35" s="286"/>
      <c r="C35" s="287"/>
      <c r="D35" s="285"/>
      <c r="E35" s="289" t="s">
        <v>756</v>
      </c>
      <c r="F35" s="285"/>
      <c r="G35" s="411" t="s">
        <v>757</v>
      </c>
      <c r="H35" s="411"/>
      <c r="I35" s="411"/>
      <c r="J35" s="411"/>
      <c r="K35" s="283"/>
    </row>
    <row r="36" spans="2:11" ht="15" customHeight="1">
      <c r="B36" s="286"/>
      <c r="C36" s="287"/>
      <c r="D36" s="285"/>
      <c r="E36" s="289" t="s">
        <v>54</v>
      </c>
      <c r="F36" s="285"/>
      <c r="G36" s="411" t="s">
        <v>758</v>
      </c>
      <c r="H36" s="411"/>
      <c r="I36" s="411"/>
      <c r="J36" s="411"/>
      <c r="K36" s="283"/>
    </row>
    <row r="37" spans="2:11" ht="15" customHeight="1">
      <c r="B37" s="286"/>
      <c r="C37" s="287"/>
      <c r="D37" s="285"/>
      <c r="E37" s="289" t="s">
        <v>121</v>
      </c>
      <c r="F37" s="285"/>
      <c r="G37" s="411" t="s">
        <v>759</v>
      </c>
      <c r="H37" s="411"/>
      <c r="I37" s="411"/>
      <c r="J37" s="411"/>
      <c r="K37" s="283"/>
    </row>
    <row r="38" spans="2:11" ht="15" customHeight="1">
      <c r="B38" s="286"/>
      <c r="C38" s="287"/>
      <c r="D38" s="285"/>
      <c r="E38" s="289" t="s">
        <v>122</v>
      </c>
      <c r="F38" s="285"/>
      <c r="G38" s="411" t="s">
        <v>760</v>
      </c>
      <c r="H38" s="411"/>
      <c r="I38" s="411"/>
      <c r="J38" s="411"/>
      <c r="K38" s="283"/>
    </row>
    <row r="39" spans="2:11" ht="15" customHeight="1">
      <c r="B39" s="286"/>
      <c r="C39" s="287"/>
      <c r="D39" s="285"/>
      <c r="E39" s="289" t="s">
        <v>123</v>
      </c>
      <c r="F39" s="285"/>
      <c r="G39" s="411" t="s">
        <v>761</v>
      </c>
      <c r="H39" s="411"/>
      <c r="I39" s="411"/>
      <c r="J39" s="411"/>
      <c r="K39" s="283"/>
    </row>
    <row r="40" spans="2:11" ht="15" customHeight="1">
      <c r="B40" s="286"/>
      <c r="C40" s="287"/>
      <c r="D40" s="285"/>
      <c r="E40" s="289" t="s">
        <v>762</v>
      </c>
      <c r="F40" s="285"/>
      <c r="G40" s="411" t="s">
        <v>763</v>
      </c>
      <c r="H40" s="411"/>
      <c r="I40" s="411"/>
      <c r="J40" s="411"/>
      <c r="K40" s="283"/>
    </row>
    <row r="41" spans="2:11" ht="15" customHeight="1">
      <c r="B41" s="286"/>
      <c r="C41" s="287"/>
      <c r="D41" s="285"/>
      <c r="E41" s="289"/>
      <c r="F41" s="285"/>
      <c r="G41" s="411" t="s">
        <v>764</v>
      </c>
      <c r="H41" s="411"/>
      <c r="I41" s="411"/>
      <c r="J41" s="411"/>
      <c r="K41" s="283"/>
    </row>
    <row r="42" spans="2:11" ht="15" customHeight="1">
      <c r="B42" s="286"/>
      <c r="C42" s="287"/>
      <c r="D42" s="285"/>
      <c r="E42" s="289" t="s">
        <v>765</v>
      </c>
      <c r="F42" s="285"/>
      <c r="G42" s="411" t="s">
        <v>766</v>
      </c>
      <c r="H42" s="411"/>
      <c r="I42" s="411"/>
      <c r="J42" s="411"/>
      <c r="K42" s="283"/>
    </row>
    <row r="43" spans="2:11" ht="15" customHeight="1">
      <c r="B43" s="286"/>
      <c r="C43" s="287"/>
      <c r="D43" s="285"/>
      <c r="E43" s="289" t="s">
        <v>125</v>
      </c>
      <c r="F43" s="285"/>
      <c r="G43" s="411" t="s">
        <v>767</v>
      </c>
      <c r="H43" s="411"/>
      <c r="I43" s="411"/>
      <c r="J43" s="411"/>
      <c r="K43" s="283"/>
    </row>
    <row r="44" spans="2:11" ht="12.75" customHeight="1">
      <c r="B44" s="286"/>
      <c r="C44" s="287"/>
      <c r="D44" s="285"/>
      <c r="E44" s="285"/>
      <c r="F44" s="285"/>
      <c r="G44" s="285"/>
      <c r="H44" s="285"/>
      <c r="I44" s="285"/>
      <c r="J44" s="285"/>
      <c r="K44" s="283"/>
    </row>
    <row r="45" spans="2:11" ht="15" customHeight="1">
      <c r="B45" s="286"/>
      <c r="C45" s="287"/>
      <c r="D45" s="411" t="s">
        <v>768</v>
      </c>
      <c r="E45" s="411"/>
      <c r="F45" s="411"/>
      <c r="G45" s="411"/>
      <c r="H45" s="411"/>
      <c r="I45" s="411"/>
      <c r="J45" s="411"/>
      <c r="K45" s="283"/>
    </row>
    <row r="46" spans="2:11" ht="15" customHeight="1">
      <c r="B46" s="286"/>
      <c r="C46" s="287"/>
      <c r="D46" s="287"/>
      <c r="E46" s="411" t="s">
        <v>769</v>
      </c>
      <c r="F46" s="411"/>
      <c r="G46" s="411"/>
      <c r="H46" s="411"/>
      <c r="I46" s="411"/>
      <c r="J46" s="411"/>
      <c r="K46" s="283"/>
    </row>
    <row r="47" spans="2:11" ht="15" customHeight="1">
      <c r="B47" s="286"/>
      <c r="C47" s="287"/>
      <c r="D47" s="287"/>
      <c r="E47" s="411" t="s">
        <v>770</v>
      </c>
      <c r="F47" s="411"/>
      <c r="G47" s="411"/>
      <c r="H47" s="411"/>
      <c r="I47" s="411"/>
      <c r="J47" s="411"/>
      <c r="K47" s="283"/>
    </row>
    <row r="48" spans="2:11" ht="15" customHeight="1">
      <c r="B48" s="286"/>
      <c r="C48" s="287"/>
      <c r="D48" s="287"/>
      <c r="E48" s="411" t="s">
        <v>771</v>
      </c>
      <c r="F48" s="411"/>
      <c r="G48" s="411"/>
      <c r="H48" s="411"/>
      <c r="I48" s="411"/>
      <c r="J48" s="411"/>
      <c r="K48" s="283"/>
    </row>
    <row r="49" spans="2:11" ht="15" customHeight="1">
      <c r="B49" s="286"/>
      <c r="C49" s="287"/>
      <c r="D49" s="411" t="s">
        <v>772</v>
      </c>
      <c r="E49" s="411"/>
      <c r="F49" s="411"/>
      <c r="G49" s="411"/>
      <c r="H49" s="411"/>
      <c r="I49" s="411"/>
      <c r="J49" s="411"/>
      <c r="K49" s="283"/>
    </row>
    <row r="50" spans="2:11" ht="25.5" customHeight="1">
      <c r="B50" s="282"/>
      <c r="C50" s="412" t="s">
        <v>773</v>
      </c>
      <c r="D50" s="412"/>
      <c r="E50" s="412"/>
      <c r="F50" s="412"/>
      <c r="G50" s="412"/>
      <c r="H50" s="412"/>
      <c r="I50" s="412"/>
      <c r="J50" s="412"/>
      <c r="K50" s="283"/>
    </row>
    <row r="51" spans="2:11" ht="5.25" customHeight="1">
      <c r="B51" s="282"/>
      <c r="C51" s="284"/>
      <c r="D51" s="284"/>
      <c r="E51" s="284"/>
      <c r="F51" s="284"/>
      <c r="G51" s="284"/>
      <c r="H51" s="284"/>
      <c r="I51" s="284"/>
      <c r="J51" s="284"/>
      <c r="K51" s="283"/>
    </row>
    <row r="52" spans="2:11" ht="15" customHeight="1">
      <c r="B52" s="282"/>
      <c r="C52" s="411" t="s">
        <v>774</v>
      </c>
      <c r="D52" s="411"/>
      <c r="E52" s="411"/>
      <c r="F52" s="411"/>
      <c r="G52" s="411"/>
      <c r="H52" s="411"/>
      <c r="I52" s="411"/>
      <c r="J52" s="411"/>
      <c r="K52" s="283"/>
    </row>
    <row r="53" spans="2:11" ht="15" customHeight="1">
      <c r="B53" s="282"/>
      <c r="C53" s="411" t="s">
        <v>775</v>
      </c>
      <c r="D53" s="411"/>
      <c r="E53" s="411"/>
      <c r="F53" s="411"/>
      <c r="G53" s="411"/>
      <c r="H53" s="411"/>
      <c r="I53" s="411"/>
      <c r="J53" s="411"/>
      <c r="K53" s="283"/>
    </row>
    <row r="54" spans="2:11" ht="12.75" customHeight="1">
      <c r="B54" s="282"/>
      <c r="C54" s="285"/>
      <c r="D54" s="285"/>
      <c r="E54" s="285"/>
      <c r="F54" s="285"/>
      <c r="G54" s="285"/>
      <c r="H54" s="285"/>
      <c r="I54" s="285"/>
      <c r="J54" s="285"/>
      <c r="K54" s="283"/>
    </row>
    <row r="55" spans="2:11" ht="15" customHeight="1">
      <c r="B55" s="282"/>
      <c r="C55" s="411" t="s">
        <v>776</v>
      </c>
      <c r="D55" s="411"/>
      <c r="E55" s="411"/>
      <c r="F55" s="411"/>
      <c r="G55" s="411"/>
      <c r="H55" s="411"/>
      <c r="I55" s="411"/>
      <c r="J55" s="411"/>
      <c r="K55" s="283"/>
    </row>
    <row r="56" spans="2:11" ht="15" customHeight="1">
      <c r="B56" s="282"/>
      <c r="C56" s="287"/>
      <c r="D56" s="411" t="s">
        <v>777</v>
      </c>
      <c r="E56" s="411"/>
      <c r="F56" s="411"/>
      <c r="G56" s="411"/>
      <c r="H56" s="411"/>
      <c r="I56" s="411"/>
      <c r="J56" s="411"/>
      <c r="K56" s="283"/>
    </row>
    <row r="57" spans="2:11" ht="15" customHeight="1">
      <c r="B57" s="282"/>
      <c r="C57" s="287"/>
      <c r="D57" s="411" t="s">
        <v>778</v>
      </c>
      <c r="E57" s="411"/>
      <c r="F57" s="411"/>
      <c r="G57" s="411"/>
      <c r="H57" s="411"/>
      <c r="I57" s="411"/>
      <c r="J57" s="411"/>
      <c r="K57" s="283"/>
    </row>
    <row r="58" spans="2:11" ht="15" customHeight="1">
      <c r="B58" s="282"/>
      <c r="C58" s="287"/>
      <c r="D58" s="411" t="s">
        <v>779</v>
      </c>
      <c r="E58" s="411"/>
      <c r="F58" s="411"/>
      <c r="G58" s="411"/>
      <c r="H58" s="411"/>
      <c r="I58" s="411"/>
      <c r="J58" s="411"/>
      <c r="K58" s="283"/>
    </row>
    <row r="59" spans="2:11" ht="15" customHeight="1">
      <c r="B59" s="282"/>
      <c r="C59" s="287"/>
      <c r="D59" s="411" t="s">
        <v>780</v>
      </c>
      <c r="E59" s="411"/>
      <c r="F59" s="411"/>
      <c r="G59" s="411"/>
      <c r="H59" s="411"/>
      <c r="I59" s="411"/>
      <c r="J59" s="411"/>
      <c r="K59" s="283"/>
    </row>
    <row r="60" spans="2:11" ht="15" customHeight="1">
      <c r="B60" s="282"/>
      <c r="C60" s="287"/>
      <c r="D60" s="410" t="s">
        <v>781</v>
      </c>
      <c r="E60" s="410"/>
      <c r="F60" s="410"/>
      <c r="G60" s="410"/>
      <c r="H60" s="410"/>
      <c r="I60" s="410"/>
      <c r="J60" s="410"/>
      <c r="K60" s="283"/>
    </row>
    <row r="61" spans="2:11" ht="15" customHeight="1">
      <c r="B61" s="282"/>
      <c r="C61" s="287"/>
      <c r="D61" s="411" t="s">
        <v>782</v>
      </c>
      <c r="E61" s="411"/>
      <c r="F61" s="411"/>
      <c r="G61" s="411"/>
      <c r="H61" s="411"/>
      <c r="I61" s="411"/>
      <c r="J61" s="411"/>
      <c r="K61" s="283"/>
    </row>
    <row r="62" spans="2:11" ht="12.75" customHeight="1">
      <c r="B62" s="282"/>
      <c r="C62" s="287"/>
      <c r="D62" s="287"/>
      <c r="E62" s="290"/>
      <c r="F62" s="287"/>
      <c r="G62" s="287"/>
      <c r="H62" s="287"/>
      <c r="I62" s="287"/>
      <c r="J62" s="287"/>
      <c r="K62" s="283"/>
    </row>
    <row r="63" spans="2:11" ht="15" customHeight="1">
      <c r="B63" s="282"/>
      <c r="C63" s="287"/>
      <c r="D63" s="411" t="s">
        <v>783</v>
      </c>
      <c r="E63" s="411"/>
      <c r="F63" s="411"/>
      <c r="G63" s="411"/>
      <c r="H63" s="411"/>
      <c r="I63" s="411"/>
      <c r="J63" s="411"/>
      <c r="K63" s="283"/>
    </row>
    <row r="64" spans="2:11" ht="15" customHeight="1">
      <c r="B64" s="282"/>
      <c r="C64" s="287"/>
      <c r="D64" s="410" t="s">
        <v>784</v>
      </c>
      <c r="E64" s="410"/>
      <c r="F64" s="410"/>
      <c r="G64" s="410"/>
      <c r="H64" s="410"/>
      <c r="I64" s="410"/>
      <c r="J64" s="410"/>
      <c r="K64" s="283"/>
    </row>
    <row r="65" spans="2:11" ht="15" customHeight="1">
      <c r="B65" s="282"/>
      <c r="C65" s="287"/>
      <c r="D65" s="411" t="s">
        <v>785</v>
      </c>
      <c r="E65" s="411"/>
      <c r="F65" s="411"/>
      <c r="G65" s="411"/>
      <c r="H65" s="411"/>
      <c r="I65" s="411"/>
      <c r="J65" s="411"/>
      <c r="K65" s="283"/>
    </row>
    <row r="66" spans="2:11" ht="15" customHeight="1">
      <c r="B66" s="282"/>
      <c r="C66" s="287"/>
      <c r="D66" s="411" t="s">
        <v>786</v>
      </c>
      <c r="E66" s="411"/>
      <c r="F66" s="411"/>
      <c r="G66" s="411"/>
      <c r="H66" s="411"/>
      <c r="I66" s="411"/>
      <c r="J66" s="411"/>
      <c r="K66" s="283"/>
    </row>
    <row r="67" spans="2:11" ht="15" customHeight="1">
      <c r="B67" s="282"/>
      <c r="C67" s="287"/>
      <c r="D67" s="411" t="s">
        <v>787</v>
      </c>
      <c r="E67" s="411"/>
      <c r="F67" s="411"/>
      <c r="G67" s="411"/>
      <c r="H67" s="411"/>
      <c r="I67" s="411"/>
      <c r="J67" s="411"/>
      <c r="K67" s="283"/>
    </row>
    <row r="68" spans="2:11" ht="15" customHeight="1">
      <c r="B68" s="282"/>
      <c r="C68" s="287"/>
      <c r="D68" s="411" t="s">
        <v>788</v>
      </c>
      <c r="E68" s="411"/>
      <c r="F68" s="411"/>
      <c r="G68" s="411"/>
      <c r="H68" s="411"/>
      <c r="I68" s="411"/>
      <c r="J68" s="411"/>
      <c r="K68" s="283"/>
    </row>
    <row r="69" spans="2:11" ht="12.75" customHeight="1">
      <c r="B69" s="291"/>
      <c r="C69" s="292"/>
      <c r="D69" s="292"/>
      <c r="E69" s="292"/>
      <c r="F69" s="292"/>
      <c r="G69" s="292"/>
      <c r="H69" s="292"/>
      <c r="I69" s="292"/>
      <c r="J69" s="292"/>
      <c r="K69" s="293"/>
    </row>
    <row r="70" spans="2:11" ht="18.75" customHeight="1">
      <c r="B70" s="294"/>
      <c r="C70" s="294"/>
      <c r="D70" s="294"/>
      <c r="E70" s="294"/>
      <c r="F70" s="294"/>
      <c r="G70" s="294"/>
      <c r="H70" s="294"/>
      <c r="I70" s="294"/>
      <c r="J70" s="294"/>
      <c r="K70" s="295"/>
    </row>
    <row r="71" spans="2:11" ht="18.75" customHeight="1">
      <c r="B71" s="295"/>
      <c r="C71" s="295"/>
      <c r="D71" s="295"/>
      <c r="E71" s="295"/>
      <c r="F71" s="295"/>
      <c r="G71" s="295"/>
      <c r="H71" s="295"/>
      <c r="I71" s="295"/>
      <c r="J71" s="295"/>
      <c r="K71" s="295"/>
    </row>
    <row r="72" spans="2:11" ht="7.5" customHeight="1">
      <c r="B72" s="296"/>
      <c r="C72" s="297"/>
      <c r="D72" s="297"/>
      <c r="E72" s="297"/>
      <c r="F72" s="297"/>
      <c r="G72" s="297"/>
      <c r="H72" s="297"/>
      <c r="I72" s="297"/>
      <c r="J72" s="297"/>
      <c r="K72" s="298"/>
    </row>
    <row r="73" spans="2:11" ht="45" customHeight="1">
      <c r="B73" s="299"/>
      <c r="C73" s="409" t="s">
        <v>94</v>
      </c>
      <c r="D73" s="409"/>
      <c r="E73" s="409"/>
      <c r="F73" s="409"/>
      <c r="G73" s="409"/>
      <c r="H73" s="409"/>
      <c r="I73" s="409"/>
      <c r="J73" s="409"/>
      <c r="K73" s="300"/>
    </row>
    <row r="74" spans="2:11" ht="17.25" customHeight="1">
      <c r="B74" s="299"/>
      <c r="C74" s="301" t="s">
        <v>789</v>
      </c>
      <c r="D74" s="301"/>
      <c r="E74" s="301"/>
      <c r="F74" s="301" t="s">
        <v>790</v>
      </c>
      <c r="G74" s="302"/>
      <c r="H74" s="301" t="s">
        <v>121</v>
      </c>
      <c r="I74" s="301" t="s">
        <v>58</v>
      </c>
      <c r="J74" s="301" t="s">
        <v>791</v>
      </c>
      <c r="K74" s="300"/>
    </row>
    <row r="75" spans="2:11" ht="17.25" customHeight="1">
      <c r="B75" s="299"/>
      <c r="C75" s="303" t="s">
        <v>792</v>
      </c>
      <c r="D75" s="303"/>
      <c r="E75" s="303"/>
      <c r="F75" s="304" t="s">
        <v>793</v>
      </c>
      <c r="G75" s="305"/>
      <c r="H75" s="303"/>
      <c r="I75" s="303"/>
      <c r="J75" s="303" t="s">
        <v>794</v>
      </c>
      <c r="K75" s="300"/>
    </row>
    <row r="76" spans="2:11" ht="5.25" customHeight="1">
      <c r="B76" s="299"/>
      <c r="C76" s="306"/>
      <c r="D76" s="306"/>
      <c r="E76" s="306"/>
      <c r="F76" s="306"/>
      <c r="G76" s="307"/>
      <c r="H76" s="306"/>
      <c r="I76" s="306"/>
      <c r="J76" s="306"/>
      <c r="K76" s="300"/>
    </row>
    <row r="77" spans="2:11" ht="15" customHeight="1">
      <c r="B77" s="299"/>
      <c r="C77" s="289" t="s">
        <v>54</v>
      </c>
      <c r="D77" s="306"/>
      <c r="E77" s="306"/>
      <c r="F77" s="308" t="s">
        <v>795</v>
      </c>
      <c r="G77" s="307"/>
      <c r="H77" s="289" t="s">
        <v>796</v>
      </c>
      <c r="I77" s="289" t="s">
        <v>797</v>
      </c>
      <c r="J77" s="289">
        <v>20</v>
      </c>
      <c r="K77" s="300"/>
    </row>
    <row r="78" spans="2:11" ht="15" customHeight="1">
      <c r="B78" s="299"/>
      <c r="C78" s="289" t="s">
        <v>798</v>
      </c>
      <c r="D78" s="289"/>
      <c r="E78" s="289"/>
      <c r="F78" s="308" t="s">
        <v>795</v>
      </c>
      <c r="G78" s="307"/>
      <c r="H78" s="289" t="s">
        <v>799</v>
      </c>
      <c r="I78" s="289" t="s">
        <v>797</v>
      </c>
      <c r="J78" s="289">
        <v>120</v>
      </c>
      <c r="K78" s="300"/>
    </row>
    <row r="79" spans="2:11" ht="15" customHeight="1">
      <c r="B79" s="309"/>
      <c r="C79" s="289" t="s">
        <v>800</v>
      </c>
      <c r="D79" s="289"/>
      <c r="E79" s="289"/>
      <c r="F79" s="308" t="s">
        <v>801</v>
      </c>
      <c r="G79" s="307"/>
      <c r="H79" s="289" t="s">
        <v>802</v>
      </c>
      <c r="I79" s="289" t="s">
        <v>797</v>
      </c>
      <c r="J79" s="289">
        <v>50</v>
      </c>
      <c r="K79" s="300"/>
    </row>
    <row r="80" spans="2:11" ht="15" customHeight="1">
      <c r="B80" s="309"/>
      <c r="C80" s="289" t="s">
        <v>803</v>
      </c>
      <c r="D80" s="289"/>
      <c r="E80" s="289"/>
      <c r="F80" s="308" t="s">
        <v>795</v>
      </c>
      <c r="G80" s="307"/>
      <c r="H80" s="289" t="s">
        <v>804</v>
      </c>
      <c r="I80" s="289" t="s">
        <v>805</v>
      </c>
      <c r="J80" s="289"/>
      <c r="K80" s="300"/>
    </row>
    <row r="81" spans="2:11" ht="15" customHeight="1">
      <c r="B81" s="309"/>
      <c r="C81" s="310" t="s">
        <v>806</v>
      </c>
      <c r="D81" s="310"/>
      <c r="E81" s="310"/>
      <c r="F81" s="311" t="s">
        <v>801</v>
      </c>
      <c r="G81" s="310"/>
      <c r="H81" s="310" t="s">
        <v>807</v>
      </c>
      <c r="I81" s="310" t="s">
        <v>797</v>
      </c>
      <c r="J81" s="310">
        <v>15</v>
      </c>
      <c r="K81" s="300"/>
    </row>
    <row r="82" spans="2:11" ht="15" customHeight="1">
      <c r="B82" s="309"/>
      <c r="C82" s="310" t="s">
        <v>808</v>
      </c>
      <c r="D82" s="310"/>
      <c r="E82" s="310"/>
      <c r="F82" s="311" t="s">
        <v>801</v>
      </c>
      <c r="G82" s="310"/>
      <c r="H82" s="310" t="s">
        <v>809</v>
      </c>
      <c r="I82" s="310" t="s">
        <v>797</v>
      </c>
      <c r="J82" s="310">
        <v>15</v>
      </c>
      <c r="K82" s="300"/>
    </row>
    <row r="83" spans="2:11" ht="15" customHeight="1">
      <c r="B83" s="309"/>
      <c r="C83" s="310" t="s">
        <v>810</v>
      </c>
      <c r="D83" s="310"/>
      <c r="E83" s="310"/>
      <c r="F83" s="311" t="s">
        <v>801</v>
      </c>
      <c r="G83" s="310"/>
      <c r="H83" s="310" t="s">
        <v>811</v>
      </c>
      <c r="I83" s="310" t="s">
        <v>797</v>
      </c>
      <c r="J83" s="310">
        <v>20</v>
      </c>
      <c r="K83" s="300"/>
    </row>
    <row r="84" spans="2:11" ht="15" customHeight="1">
      <c r="B84" s="309"/>
      <c r="C84" s="310" t="s">
        <v>812</v>
      </c>
      <c r="D84" s="310"/>
      <c r="E84" s="310"/>
      <c r="F84" s="311" t="s">
        <v>801</v>
      </c>
      <c r="G84" s="310"/>
      <c r="H84" s="310" t="s">
        <v>813</v>
      </c>
      <c r="I84" s="310" t="s">
        <v>797</v>
      </c>
      <c r="J84" s="310">
        <v>20</v>
      </c>
      <c r="K84" s="300"/>
    </row>
    <row r="85" spans="2:11" ht="15" customHeight="1">
      <c r="B85" s="309"/>
      <c r="C85" s="289" t="s">
        <v>814</v>
      </c>
      <c r="D85" s="289"/>
      <c r="E85" s="289"/>
      <c r="F85" s="308" t="s">
        <v>801</v>
      </c>
      <c r="G85" s="307"/>
      <c r="H85" s="289" t="s">
        <v>815</v>
      </c>
      <c r="I85" s="289" t="s">
        <v>797</v>
      </c>
      <c r="J85" s="289">
        <v>50</v>
      </c>
      <c r="K85" s="300"/>
    </row>
    <row r="86" spans="2:11" ht="15" customHeight="1">
      <c r="B86" s="309"/>
      <c r="C86" s="289" t="s">
        <v>816</v>
      </c>
      <c r="D86" s="289"/>
      <c r="E86" s="289"/>
      <c r="F86" s="308" t="s">
        <v>801</v>
      </c>
      <c r="G86" s="307"/>
      <c r="H86" s="289" t="s">
        <v>817</v>
      </c>
      <c r="I86" s="289" t="s">
        <v>797</v>
      </c>
      <c r="J86" s="289">
        <v>20</v>
      </c>
      <c r="K86" s="300"/>
    </row>
    <row r="87" spans="2:11" ht="15" customHeight="1">
      <c r="B87" s="309"/>
      <c r="C87" s="289" t="s">
        <v>818</v>
      </c>
      <c r="D87" s="289"/>
      <c r="E87" s="289"/>
      <c r="F87" s="308" t="s">
        <v>801</v>
      </c>
      <c r="G87" s="307"/>
      <c r="H87" s="289" t="s">
        <v>819</v>
      </c>
      <c r="I87" s="289" t="s">
        <v>797</v>
      </c>
      <c r="J87" s="289">
        <v>20</v>
      </c>
      <c r="K87" s="300"/>
    </row>
    <row r="88" spans="2:11" ht="15" customHeight="1">
      <c r="B88" s="309"/>
      <c r="C88" s="289" t="s">
        <v>820</v>
      </c>
      <c r="D88" s="289"/>
      <c r="E88" s="289"/>
      <c r="F88" s="308" t="s">
        <v>801</v>
      </c>
      <c r="G88" s="307"/>
      <c r="H88" s="289" t="s">
        <v>821</v>
      </c>
      <c r="I88" s="289" t="s">
        <v>797</v>
      </c>
      <c r="J88" s="289">
        <v>50</v>
      </c>
      <c r="K88" s="300"/>
    </row>
    <row r="89" spans="2:11" ht="15" customHeight="1">
      <c r="B89" s="309"/>
      <c r="C89" s="289" t="s">
        <v>822</v>
      </c>
      <c r="D89" s="289"/>
      <c r="E89" s="289"/>
      <c r="F89" s="308" t="s">
        <v>801</v>
      </c>
      <c r="G89" s="307"/>
      <c r="H89" s="289" t="s">
        <v>822</v>
      </c>
      <c r="I89" s="289" t="s">
        <v>797</v>
      </c>
      <c r="J89" s="289">
        <v>50</v>
      </c>
      <c r="K89" s="300"/>
    </row>
    <row r="90" spans="2:11" ht="15" customHeight="1">
      <c r="B90" s="309"/>
      <c r="C90" s="289" t="s">
        <v>126</v>
      </c>
      <c r="D90" s="289"/>
      <c r="E90" s="289"/>
      <c r="F90" s="308" t="s">
        <v>801</v>
      </c>
      <c r="G90" s="307"/>
      <c r="H90" s="289" t="s">
        <v>823</v>
      </c>
      <c r="I90" s="289" t="s">
        <v>797</v>
      </c>
      <c r="J90" s="289">
        <v>255</v>
      </c>
      <c r="K90" s="300"/>
    </row>
    <row r="91" spans="2:11" ht="15" customHeight="1">
      <c r="B91" s="309"/>
      <c r="C91" s="289" t="s">
        <v>824</v>
      </c>
      <c r="D91" s="289"/>
      <c r="E91" s="289"/>
      <c r="F91" s="308" t="s">
        <v>795</v>
      </c>
      <c r="G91" s="307"/>
      <c r="H91" s="289" t="s">
        <v>825</v>
      </c>
      <c r="I91" s="289" t="s">
        <v>826</v>
      </c>
      <c r="J91" s="289"/>
      <c r="K91" s="300"/>
    </row>
    <row r="92" spans="2:11" ht="15" customHeight="1">
      <c r="B92" s="309"/>
      <c r="C92" s="289" t="s">
        <v>827</v>
      </c>
      <c r="D92" s="289"/>
      <c r="E92" s="289"/>
      <c r="F92" s="308" t="s">
        <v>795</v>
      </c>
      <c r="G92" s="307"/>
      <c r="H92" s="289" t="s">
        <v>828</v>
      </c>
      <c r="I92" s="289" t="s">
        <v>829</v>
      </c>
      <c r="J92" s="289"/>
      <c r="K92" s="300"/>
    </row>
    <row r="93" spans="2:11" ht="15" customHeight="1">
      <c r="B93" s="309"/>
      <c r="C93" s="289" t="s">
        <v>830</v>
      </c>
      <c r="D93" s="289"/>
      <c r="E93" s="289"/>
      <c r="F93" s="308" t="s">
        <v>795</v>
      </c>
      <c r="G93" s="307"/>
      <c r="H93" s="289" t="s">
        <v>830</v>
      </c>
      <c r="I93" s="289" t="s">
        <v>829</v>
      </c>
      <c r="J93" s="289"/>
      <c r="K93" s="300"/>
    </row>
    <row r="94" spans="2:11" ht="15" customHeight="1">
      <c r="B94" s="309"/>
      <c r="C94" s="289" t="s">
        <v>39</v>
      </c>
      <c r="D94" s="289"/>
      <c r="E94" s="289"/>
      <c r="F94" s="308" t="s">
        <v>795</v>
      </c>
      <c r="G94" s="307"/>
      <c r="H94" s="289" t="s">
        <v>831</v>
      </c>
      <c r="I94" s="289" t="s">
        <v>829</v>
      </c>
      <c r="J94" s="289"/>
      <c r="K94" s="300"/>
    </row>
    <row r="95" spans="2:11" ht="15" customHeight="1">
      <c r="B95" s="309"/>
      <c r="C95" s="289" t="s">
        <v>49</v>
      </c>
      <c r="D95" s="289"/>
      <c r="E95" s="289"/>
      <c r="F95" s="308" t="s">
        <v>795</v>
      </c>
      <c r="G95" s="307"/>
      <c r="H95" s="289" t="s">
        <v>832</v>
      </c>
      <c r="I95" s="289" t="s">
        <v>829</v>
      </c>
      <c r="J95" s="289"/>
      <c r="K95" s="300"/>
    </row>
    <row r="96" spans="2:11" ht="15" customHeight="1">
      <c r="B96" s="312"/>
      <c r="C96" s="313"/>
      <c r="D96" s="313"/>
      <c r="E96" s="313"/>
      <c r="F96" s="313"/>
      <c r="G96" s="313"/>
      <c r="H96" s="313"/>
      <c r="I96" s="313"/>
      <c r="J96" s="313"/>
      <c r="K96" s="314"/>
    </row>
    <row r="97" spans="2:11" ht="18.75" customHeight="1">
      <c r="B97" s="315"/>
      <c r="C97" s="316"/>
      <c r="D97" s="316"/>
      <c r="E97" s="316"/>
      <c r="F97" s="316"/>
      <c r="G97" s="316"/>
      <c r="H97" s="316"/>
      <c r="I97" s="316"/>
      <c r="J97" s="316"/>
      <c r="K97" s="315"/>
    </row>
    <row r="98" spans="2:11" ht="18.75" customHeight="1">
      <c r="B98" s="295"/>
      <c r="C98" s="295"/>
      <c r="D98" s="295"/>
      <c r="E98" s="295"/>
      <c r="F98" s="295"/>
      <c r="G98" s="295"/>
      <c r="H98" s="295"/>
      <c r="I98" s="295"/>
      <c r="J98" s="295"/>
      <c r="K98" s="295"/>
    </row>
    <row r="99" spans="2:11" ht="7.5" customHeight="1">
      <c r="B99" s="296"/>
      <c r="C99" s="297"/>
      <c r="D99" s="297"/>
      <c r="E99" s="297"/>
      <c r="F99" s="297"/>
      <c r="G99" s="297"/>
      <c r="H99" s="297"/>
      <c r="I99" s="297"/>
      <c r="J99" s="297"/>
      <c r="K99" s="298"/>
    </row>
    <row r="100" spans="2:11" ht="45" customHeight="1">
      <c r="B100" s="299"/>
      <c r="C100" s="409" t="s">
        <v>833</v>
      </c>
      <c r="D100" s="409"/>
      <c r="E100" s="409"/>
      <c r="F100" s="409"/>
      <c r="G100" s="409"/>
      <c r="H100" s="409"/>
      <c r="I100" s="409"/>
      <c r="J100" s="409"/>
      <c r="K100" s="300"/>
    </row>
    <row r="101" spans="2:11" ht="17.25" customHeight="1">
      <c r="B101" s="299"/>
      <c r="C101" s="301" t="s">
        <v>789</v>
      </c>
      <c r="D101" s="301"/>
      <c r="E101" s="301"/>
      <c r="F101" s="301" t="s">
        <v>790</v>
      </c>
      <c r="G101" s="302"/>
      <c r="H101" s="301" t="s">
        <v>121</v>
      </c>
      <c r="I101" s="301" t="s">
        <v>58</v>
      </c>
      <c r="J101" s="301" t="s">
        <v>791</v>
      </c>
      <c r="K101" s="300"/>
    </row>
    <row r="102" spans="2:11" ht="17.25" customHeight="1">
      <c r="B102" s="299"/>
      <c r="C102" s="303" t="s">
        <v>792</v>
      </c>
      <c r="D102" s="303"/>
      <c r="E102" s="303"/>
      <c r="F102" s="304" t="s">
        <v>793</v>
      </c>
      <c r="G102" s="305"/>
      <c r="H102" s="303"/>
      <c r="I102" s="303"/>
      <c r="J102" s="303" t="s">
        <v>794</v>
      </c>
      <c r="K102" s="300"/>
    </row>
    <row r="103" spans="2:11" ht="5.25" customHeight="1">
      <c r="B103" s="299"/>
      <c r="C103" s="301"/>
      <c r="D103" s="301"/>
      <c r="E103" s="301"/>
      <c r="F103" s="301"/>
      <c r="G103" s="317"/>
      <c r="H103" s="301"/>
      <c r="I103" s="301"/>
      <c r="J103" s="301"/>
      <c r="K103" s="300"/>
    </row>
    <row r="104" spans="2:11" ht="15" customHeight="1">
      <c r="B104" s="299"/>
      <c r="C104" s="289" t="s">
        <v>54</v>
      </c>
      <c r="D104" s="306"/>
      <c r="E104" s="306"/>
      <c r="F104" s="308" t="s">
        <v>795</v>
      </c>
      <c r="G104" s="317"/>
      <c r="H104" s="289" t="s">
        <v>834</v>
      </c>
      <c r="I104" s="289" t="s">
        <v>797</v>
      </c>
      <c r="J104" s="289">
        <v>20</v>
      </c>
      <c r="K104" s="300"/>
    </row>
    <row r="105" spans="2:11" ht="15" customHeight="1">
      <c r="B105" s="299"/>
      <c r="C105" s="289" t="s">
        <v>798</v>
      </c>
      <c r="D105" s="289"/>
      <c r="E105" s="289"/>
      <c r="F105" s="308" t="s">
        <v>795</v>
      </c>
      <c r="G105" s="289"/>
      <c r="H105" s="289" t="s">
        <v>834</v>
      </c>
      <c r="I105" s="289" t="s">
        <v>797</v>
      </c>
      <c r="J105" s="289">
        <v>120</v>
      </c>
      <c r="K105" s="300"/>
    </row>
    <row r="106" spans="2:11" ht="15" customHeight="1">
      <c r="B106" s="309"/>
      <c r="C106" s="289" t="s">
        <v>800</v>
      </c>
      <c r="D106" s="289"/>
      <c r="E106" s="289"/>
      <c r="F106" s="308" t="s">
        <v>801</v>
      </c>
      <c r="G106" s="289"/>
      <c r="H106" s="289" t="s">
        <v>834</v>
      </c>
      <c r="I106" s="289" t="s">
        <v>797</v>
      </c>
      <c r="J106" s="289">
        <v>50</v>
      </c>
      <c r="K106" s="300"/>
    </row>
    <row r="107" spans="2:11" ht="15" customHeight="1">
      <c r="B107" s="309"/>
      <c r="C107" s="289" t="s">
        <v>803</v>
      </c>
      <c r="D107" s="289"/>
      <c r="E107" s="289"/>
      <c r="F107" s="308" t="s">
        <v>795</v>
      </c>
      <c r="G107" s="289"/>
      <c r="H107" s="289" t="s">
        <v>834</v>
      </c>
      <c r="I107" s="289" t="s">
        <v>805</v>
      </c>
      <c r="J107" s="289"/>
      <c r="K107" s="300"/>
    </row>
    <row r="108" spans="2:11" ht="15" customHeight="1">
      <c r="B108" s="309"/>
      <c r="C108" s="289" t="s">
        <v>814</v>
      </c>
      <c r="D108" s="289"/>
      <c r="E108" s="289"/>
      <c r="F108" s="308" t="s">
        <v>801</v>
      </c>
      <c r="G108" s="289"/>
      <c r="H108" s="289" t="s">
        <v>834</v>
      </c>
      <c r="I108" s="289" t="s">
        <v>797</v>
      </c>
      <c r="J108" s="289">
        <v>50</v>
      </c>
      <c r="K108" s="300"/>
    </row>
    <row r="109" spans="2:11" ht="15" customHeight="1">
      <c r="B109" s="309"/>
      <c r="C109" s="289" t="s">
        <v>822</v>
      </c>
      <c r="D109" s="289"/>
      <c r="E109" s="289"/>
      <c r="F109" s="308" t="s">
        <v>801</v>
      </c>
      <c r="G109" s="289"/>
      <c r="H109" s="289" t="s">
        <v>834</v>
      </c>
      <c r="I109" s="289" t="s">
        <v>797</v>
      </c>
      <c r="J109" s="289">
        <v>50</v>
      </c>
      <c r="K109" s="300"/>
    </row>
    <row r="110" spans="2:11" ht="15" customHeight="1">
      <c r="B110" s="309"/>
      <c r="C110" s="289" t="s">
        <v>820</v>
      </c>
      <c r="D110" s="289"/>
      <c r="E110" s="289"/>
      <c r="F110" s="308" t="s">
        <v>801</v>
      </c>
      <c r="G110" s="289"/>
      <c r="H110" s="289" t="s">
        <v>834</v>
      </c>
      <c r="I110" s="289" t="s">
        <v>797</v>
      </c>
      <c r="J110" s="289">
        <v>50</v>
      </c>
      <c r="K110" s="300"/>
    </row>
    <row r="111" spans="2:11" ht="15" customHeight="1">
      <c r="B111" s="309"/>
      <c r="C111" s="289" t="s">
        <v>54</v>
      </c>
      <c r="D111" s="289"/>
      <c r="E111" s="289"/>
      <c r="F111" s="308" t="s">
        <v>795</v>
      </c>
      <c r="G111" s="289"/>
      <c r="H111" s="289" t="s">
        <v>835</v>
      </c>
      <c r="I111" s="289" t="s">
        <v>797</v>
      </c>
      <c r="J111" s="289">
        <v>20</v>
      </c>
      <c r="K111" s="300"/>
    </row>
    <row r="112" spans="2:11" ht="15" customHeight="1">
      <c r="B112" s="309"/>
      <c r="C112" s="289" t="s">
        <v>836</v>
      </c>
      <c r="D112" s="289"/>
      <c r="E112" s="289"/>
      <c r="F112" s="308" t="s">
        <v>795</v>
      </c>
      <c r="G112" s="289"/>
      <c r="H112" s="289" t="s">
        <v>837</v>
      </c>
      <c r="I112" s="289" t="s">
        <v>797</v>
      </c>
      <c r="J112" s="289">
        <v>120</v>
      </c>
      <c r="K112" s="300"/>
    </row>
    <row r="113" spans="2:11" ht="15" customHeight="1">
      <c r="B113" s="309"/>
      <c r="C113" s="289" t="s">
        <v>39</v>
      </c>
      <c r="D113" s="289"/>
      <c r="E113" s="289"/>
      <c r="F113" s="308" t="s">
        <v>795</v>
      </c>
      <c r="G113" s="289"/>
      <c r="H113" s="289" t="s">
        <v>838</v>
      </c>
      <c r="I113" s="289" t="s">
        <v>829</v>
      </c>
      <c r="J113" s="289"/>
      <c r="K113" s="300"/>
    </row>
    <row r="114" spans="2:11" ht="15" customHeight="1">
      <c r="B114" s="309"/>
      <c r="C114" s="289" t="s">
        <v>49</v>
      </c>
      <c r="D114" s="289"/>
      <c r="E114" s="289"/>
      <c r="F114" s="308" t="s">
        <v>795</v>
      </c>
      <c r="G114" s="289"/>
      <c r="H114" s="289" t="s">
        <v>839</v>
      </c>
      <c r="I114" s="289" t="s">
        <v>829</v>
      </c>
      <c r="J114" s="289"/>
      <c r="K114" s="300"/>
    </row>
    <row r="115" spans="2:11" ht="15" customHeight="1">
      <c r="B115" s="309"/>
      <c r="C115" s="289" t="s">
        <v>58</v>
      </c>
      <c r="D115" s="289"/>
      <c r="E115" s="289"/>
      <c r="F115" s="308" t="s">
        <v>795</v>
      </c>
      <c r="G115" s="289"/>
      <c r="H115" s="289" t="s">
        <v>840</v>
      </c>
      <c r="I115" s="289" t="s">
        <v>841</v>
      </c>
      <c r="J115" s="289"/>
      <c r="K115" s="300"/>
    </row>
    <row r="116" spans="2:11" ht="15" customHeight="1">
      <c r="B116" s="312"/>
      <c r="C116" s="318"/>
      <c r="D116" s="318"/>
      <c r="E116" s="318"/>
      <c r="F116" s="318"/>
      <c r="G116" s="318"/>
      <c r="H116" s="318"/>
      <c r="I116" s="318"/>
      <c r="J116" s="318"/>
      <c r="K116" s="314"/>
    </row>
    <row r="117" spans="2:11" ht="18.75" customHeight="1">
      <c r="B117" s="319"/>
      <c r="C117" s="285"/>
      <c r="D117" s="285"/>
      <c r="E117" s="285"/>
      <c r="F117" s="320"/>
      <c r="G117" s="285"/>
      <c r="H117" s="285"/>
      <c r="I117" s="285"/>
      <c r="J117" s="285"/>
      <c r="K117" s="319"/>
    </row>
    <row r="118" spans="2:11" ht="18.75" customHeight="1">
      <c r="B118" s="295"/>
      <c r="C118" s="295"/>
      <c r="D118" s="295"/>
      <c r="E118" s="295"/>
      <c r="F118" s="295"/>
      <c r="G118" s="295"/>
      <c r="H118" s="295"/>
      <c r="I118" s="295"/>
      <c r="J118" s="295"/>
      <c r="K118" s="295"/>
    </row>
    <row r="119" spans="2:11" ht="7.5" customHeight="1">
      <c r="B119" s="321"/>
      <c r="C119" s="322"/>
      <c r="D119" s="322"/>
      <c r="E119" s="322"/>
      <c r="F119" s="322"/>
      <c r="G119" s="322"/>
      <c r="H119" s="322"/>
      <c r="I119" s="322"/>
      <c r="J119" s="322"/>
      <c r="K119" s="323"/>
    </row>
    <row r="120" spans="2:11" ht="45" customHeight="1">
      <c r="B120" s="324"/>
      <c r="C120" s="408" t="s">
        <v>842</v>
      </c>
      <c r="D120" s="408"/>
      <c r="E120" s="408"/>
      <c r="F120" s="408"/>
      <c r="G120" s="408"/>
      <c r="H120" s="408"/>
      <c r="I120" s="408"/>
      <c r="J120" s="408"/>
      <c r="K120" s="325"/>
    </row>
    <row r="121" spans="2:11" ht="17.25" customHeight="1">
      <c r="B121" s="326"/>
      <c r="C121" s="301" t="s">
        <v>789</v>
      </c>
      <c r="D121" s="301"/>
      <c r="E121" s="301"/>
      <c r="F121" s="301" t="s">
        <v>790</v>
      </c>
      <c r="G121" s="302"/>
      <c r="H121" s="301" t="s">
        <v>121</v>
      </c>
      <c r="I121" s="301" t="s">
        <v>58</v>
      </c>
      <c r="J121" s="301" t="s">
        <v>791</v>
      </c>
      <c r="K121" s="327"/>
    </row>
    <row r="122" spans="2:11" ht="17.25" customHeight="1">
      <c r="B122" s="326"/>
      <c r="C122" s="303" t="s">
        <v>792</v>
      </c>
      <c r="D122" s="303"/>
      <c r="E122" s="303"/>
      <c r="F122" s="304" t="s">
        <v>793</v>
      </c>
      <c r="G122" s="305"/>
      <c r="H122" s="303"/>
      <c r="I122" s="303"/>
      <c r="J122" s="303" t="s">
        <v>794</v>
      </c>
      <c r="K122" s="327"/>
    </row>
    <row r="123" spans="2:11" ht="5.25" customHeight="1">
      <c r="B123" s="328"/>
      <c r="C123" s="306"/>
      <c r="D123" s="306"/>
      <c r="E123" s="306"/>
      <c r="F123" s="306"/>
      <c r="G123" s="289"/>
      <c r="H123" s="306"/>
      <c r="I123" s="306"/>
      <c r="J123" s="306"/>
      <c r="K123" s="329"/>
    </row>
    <row r="124" spans="2:11" ht="15" customHeight="1">
      <c r="B124" s="328"/>
      <c r="C124" s="289" t="s">
        <v>798</v>
      </c>
      <c r="D124" s="306"/>
      <c r="E124" s="306"/>
      <c r="F124" s="308" t="s">
        <v>795</v>
      </c>
      <c r="G124" s="289"/>
      <c r="H124" s="289" t="s">
        <v>834</v>
      </c>
      <c r="I124" s="289" t="s">
        <v>797</v>
      </c>
      <c r="J124" s="289">
        <v>120</v>
      </c>
      <c r="K124" s="330"/>
    </row>
    <row r="125" spans="2:11" ht="15" customHeight="1">
      <c r="B125" s="328"/>
      <c r="C125" s="289" t="s">
        <v>843</v>
      </c>
      <c r="D125" s="289"/>
      <c r="E125" s="289"/>
      <c r="F125" s="308" t="s">
        <v>795</v>
      </c>
      <c r="G125" s="289"/>
      <c r="H125" s="289" t="s">
        <v>844</v>
      </c>
      <c r="I125" s="289" t="s">
        <v>797</v>
      </c>
      <c r="J125" s="289" t="s">
        <v>845</v>
      </c>
      <c r="K125" s="330"/>
    </row>
    <row r="126" spans="2:11" ht="15" customHeight="1">
      <c r="B126" s="328"/>
      <c r="C126" s="289" t="s">
        <v>85</v>
      </c>
      <c r="D126" s="289"/>
      <c r="E126" s="289"/>
      <c r="F126" s="308" t="s">
        <v>795</v>
      </c>
      <c r="G126" s="289"/>
      <c r="H126" s="289" t="s">
        <v>846</v>
      </c>
      <c r="I126" s="289" t="s">
        <v>797</v>
      </c>
      <c r="J126" s="289" t="s">
        <v>845</v>
      </c>
      <c r="K126" s="330"/>
    </row>
    <row r="127" spans="2:11" ht="15" customHeight="1">
      <c r="B127" s="328"/>
      <c r="C127" s="289" t="s">
        <v>806</v>
      </c>
      <c r="D127" s="289"/>
      <c r="E127" s="289"/>
      <c r="F127" s="308" t="s">
        <v>801</v>
      </c>
      <c r="G127" s="289"/>
      <c r="H127" s="289" t="s">
        <v>807</v>
      </c>
      <c r="I127" s="289" t="s">
        <v>797</v>
      </c>
      <c r="J127" s="289">
        <v>15</v>
      </c>
      <c r="K127" s="330"/>
    </row>
    <row r="128" spans="2:11" ht="15" customHeight="1">
      <c r="B128" s="328"/>
      <c r="C128" s="310" t="s">
        <v>808</v>
      </c>
      <c r="D128" s="310"/>
      <c r="E128" s="310"/>
      <c r="F128" s="311" t="s">
        <v>801</v>
      </c>
      <c r="G128" s="310"/>
      <c r="H128" s="310" t="s">
        <v>809</v>
      </c>
      <c r="I128" s="310" t="s">
        <v>797</v>
      </c>
      <c r="J128" s="310">
        <v>15</v>
      </c>
      <c r="K128" s="330"/>
    </row>
    <row r="129" spans="2:11" ht="15" customHeight="1">
      <c r="B129" s="328"/>
      <c r="C129" s="310" t="s">
        <v>810</v>
      </c>
      <c r="D129" s="310"/>
      <c r="E129" s="310"/>
      <c r="F129" s="311" t="s">
        <v>801</v>
      </c>
      <c r="G129" s="310"/>
      <c r="H129" s="310" t="s">
        <v>811</v>
      </c>
      <c r="I129" s="310" t="s">
        <v>797</v>
      </c>
      <c r="J129" s="310">
        <v>20</v>
      </c>
      <c r="K129" s="330"/>
    </row>
    <row r="130" spans="2:11" ht="15" customHeight="1">
      <c r="B130" s="328"/>
      <c r="C130" s="310" t="s">
        <v>812</v>
      </c>
      <c r="D130" s="310"/>
      <c r="E130" s="310"/>
      <c r="F130" s="311" t="s">
        <v>801</v>
      </c>
      <c r="G130" s="310"/>
      <c r="H130" s="310" t="s">
        <v>813</v>
      </c>
      <c r="I130" s="310" t="s">
        <v>797</v>
      </c>
      <c r="J130" s="310">
        <v>20</v>
      </c>
      <c r="K130" s="330"/>
    </row>
    <row r="131" spans="2:11" ht="15" customHeight="1">
      <c r="B131" s="328"/>
      <c r="C131" s="289" t="s">
        <v>800</v>
      </c>
      <c r="D131" s="289"/>
      <c r="E131" s="289"/>
      <c r="F131" s="308" t="s">
        <v>801</v>
      </c>
      <c r="G131" s="289"/>
      <c r="H131" s="289" t="s">
        <v>834</v>
      </c>
      <c r="I131" s="289" t="s">
        <v>797</v>
      </c>
      <c r="J131" s="289">
        <v>50</v>
      </c>
      <c r="K131" s="330"/>
    </row>
    <row r="132" spans="2:11" ht="15" customHeight="1">
      <c r="B132" s="328"/>
      <c r="C132" s="289" t="s">
        <v>814</v>
      </c>
      <c r="D132" s="289"/>
      <c r="E132" s="289"/>
      <c r="F132" s="308" t="s">
        <v>801</v>
      </c>
      <c r="G132" s="289"/>
      <c r="H132" s="289" t="s">
        <v>834</v>
      </c>
      <c r="I132" s="289" t="s">
        <v>797</v>
      </c>
      <c r="J132" s="289">
        <v>50</v>
      </c>
      <c r="K132" s="330"/>
    </row>
    <row r="133" spans="2:11" ht="15" customHeight="1">
      <c r="B133" s="328"/>
      <c r="C133" s="289" t="s">
        <v>820</v>
      </c>
      <c r="D133" s="289"/>
      <c r="E133" s="289"/>
      <c r="F133" s="308" t="s">
        <v>801</v>
      </c>
      <c r="G133" s="289"/>
      <c r="H133" s="289" t="s">
        <v>834</v>
      </c>
      <c r="I133" s="289" t="s">
        <v>797</v>
      </c>
      <c r="J133" s="289">
        <v>50</v>
      </c>
      <c r="K133" s="330"/>
    </row>
    <row r="134" spans="2:11" ht="15" customHeight="1">
      <c r="B134" s="328"/>
      <c r="C134" s="289" t="s">
        <v>822</v>
      </c>
      <c r="D134" s="289"/>
      <c r="E134" s="289"/>
      <c r="F134" s="308" t="s">
        <v>801</v>
      </c>
      <c r="G134" s="289"/>
      <c r="H134" s="289" t="s">
        <v>834</v>
      </c>
      <c r="I134" s="289" t="s">
        <v>797</v>
      </c>
      <c r="J134" s="289">
        <v>50</v>
      </c>
      <c r="K134" s="330"/>
    </row>
    <row r="135" spans="2:11" ht="15" customHeight="1">
      <c r="B135" s="328"/>
      <c r="C135" s="289" t="s">
        <v>126</v>
      </c>
      <c r="D135" s="289"/>
      <c r="E135" s="289"/>
      <c r="F135" s="308" t="s">
        <v>801</v>
      </c>
      <c r="G135" s="289"/>
      <c r="H135" s="289" t="s">
        <v>847</v>
      </c>
      <c r="I135" s="289" t="s">
        <v>797</v>
      </c>
      <c r="J135" s="289">
        <v>255</v>
      </c>
      <c r="K135" s="330"/>
    </row>
    <row r="136" spans="2:11" ht="15" customHeight="1">
      <c r="B136" s="328"/>
      <c r="C136" s="289" t="s">
        <v>824</v>
      </c>
      <c r="D136" s="289"/>
      <c r="E136" s="289"/>
      <c r="F136" s="308" t="s">
        <v>795</v>
      </c>
      <c r="G136" s="289"/>
      <c r="H136" s="289" t="s">
        <v>848</v>
      </c>
      <c r="I136" s="289" t="s">
        <v>826</v>
      </c>
      <c r="J136" s="289"/>
      <c r="K136" s="330"/>
    </row>
    <row r="137" spans="2:11" ht="15" customHeight="1">
      <c r="B137" s="328"/>
      <c r="C137" s="289" t="s">
        <v>827</v>
      </c>
      <c r="D137" s="289"/>
      <c r="E137" s="289"/>
      <c r="F137" s="308" t="s">
        <v>795</v>
      </c>
      <c r="G137" s="289"/>
      <c r="H137" s="289" t="s">
        <v>849</v>
      </c>
      <c r="I137" s="289" t="s">
        <v>829</v>
      </c>
      <c r="J137" s="289"/>
      <c r="K137" s="330"/>
    </row>
    <row r="138" spans="2:11" ht="15" customHeight="1">
      <c r="B138" s="328"/>
      <c r="C138" s="289" t="s">
        <v>830</v>
      </c>
      <c r="D138" s="289"/>
      <c r="E138" s="289"/>
      <c r="F138" s="308" t="s">
        <v>795</v>
      </c>
      <c r="G138" s="289"/>
      <c r="H138" s="289" t="s">
        <v>830</v>
      </c>
      <c r="I138" s="289" t="s">
        <v>829</v>
      </c>
      <c r="J138" s="289"/>
      <c r="K138" s="330"/>
    </row>
    <row r="139" spans="2:11" ht="15" customHeight="1">
      <c r="B139" s="328"/>
      <c r="C139" s="289" t="s">
        <v>39</v>
      </c>
      <c r="D139" s="289"/>
      <c r="E139" s="289"/>
      <c r="F139" s="308" t="s">
        <v>795</v>
      </c>
      <c r="G139" s="289"/>
      <c r="H139" s="289" t="s">
        <v>850</v>
      </c>
      <c r="I139" s="289" t="s">
        <v>829</v>
      </c>
      <c r="J139" s="289"/>
      <c r="K139" s="330"/>
    </row>
    <row r="140" spans="2:11" ht="15" customHeight="1">
      <c r="B140" s="328"/>
      <c r="C140" s="289" t="s">
        <v>851</v>
      </c>
      <c r="D140" s="289"/>
      <c r="E140" s="289"/>
      <c r="F140" s="308" t="s">
        <v>795</v>
      </c>
      <c r="G140" s="289"/>
      <c r="H140" s="289" t="s">
        <v>852</v>
      </c>
      <c r="I140" s="289" t="s">
        <v>829</v>
      </c>
      <c r="J140" s="289"/>
      <c r="K140" s="330"/>
    </row>
    <row r="141" spans="2:11" ht="15" customHeight="1">
      <c r="B141" s="331"/>
      <c r="C141" s="332"/>
      <c r="D141" s="332"/>
      <c r="E141" s="332"/>
      <c r="F141" s="332"/>
      <c r="G141" s="332"/>
      <c r="H141" s="332"/>
      <c r="I141" s="332"/>
      <c r="J141" s="332"/>
      <c r="K141" s="333"/>
    </row>
    <row r="142" spans="2:11" ht="18.75" customHeight="1">
      <c r="B142" s="285"/>
      <c r="C142" s="285"/>
      <c r="D142" s="285"/>
      <c r="E142" s="285"/>
      <c r="F142" s="320"/>
      <c r="G142" s="285"/>
      <c r="H142" s="285"/>
      <c r="I142" s="285"/>
      <c r="J142" s="285"/>
      <c r="K142" s="285"/>
    </row>
    <row r="143" spans="2:11" ht="18.75" customHeight="1">
      <c r="B143" s="295"/>
      <c r="C143" s="295"/>
      <c r="D143" s="295"/>
      <c r="E143" s="295"/>
      <c r="F143" s="295"/>
      <c r="G143" s="295"/>
      <c r="H143" s="295"/>
      <c r="I143" s="295"/>
      <c r="J143" s="295"/>
      <c r="K143" s="295"/>
    </row>
    <row r="144" spans="2:11" ht="7.5" customHeight="1">
      <c r="B144" s="296"/>
      <c r="C144" s="297"/>
      <c r="D144" s="297"/>
      <c r="E144" s="297"/>
      <c r="F144" s="297"/>
      <c r="G144" s="297"/>
      <c r="H144" s="297"/>
      <c r="I144" s="297"/>
      <c r="J144" s="297"/>
      <c r="K144" s="298"/>
    </row>
    <row r="145" spans="2:11" ht="45" customHeight="1">
      <c r="B145" s="299"/>
      <c r="C145" s="409" t="s">
        <v>853</v>
      </c>
      <c r="D145" s="409"/>
      <c r="E145" s="409"/>
      <c r="F145" s="409"/>
      <c r="G145" s="409"/>
      <c r="H145" s="409"/>
      <c r="I145" s="409"/>
      <c r="J145" s="409"/>
      <c r="K145" s="300"/>
    </row>
    <row r="146" spans="2:11" ht="17.25" customHeight="1">
      <c r="B146" s="299"/>
      <c r="C146" s="301" t="s">
        <v>789</v>
      </c>
      <c r="D146" s="301"/>
      <c r="E146" s="301"/>
      <c r="F146" s="301" t="s">
        <v>790</v>
      </c>
      <c r="G146" s="302"/>
      <c r="H146" s="301" t="s">
        <v>121</v>
      </c>
      <c r="I146" s="301" t="s">
        <v>58</v>
      </c>
      <c r="J146" s="301" t="s">
        <v>791</v>
      </c>
      <c r="K146" s="300"/>
    </row>
    <row r="147" spans="2:11" ht="17.25" customHeight="1">
      <c r="B147" s="299"/>
      <c r="C147" s="303" t="s">
        <v>792</v>
      </c>
      <c r="D147" s="303"/>
      <c r="E147" s="303"/>
      <c r="F147" s="304" t="s">
        <v>793</v>
      </c>
      <c r="G147" s="305"/>
      <c r="H147" s="303"/>
      <c r="I147" s="303"/>
      <c r="J147" s="303" t="s">
        <v>794</v>
      </c>
      <c r="K147" s="300"/>
    </row>
    <row r="148" spans="2:11" ht="5.25" customHeight="1">
      <c r="B148" s="309"/>
      <c r="C148" s="306"/>
      <c r="D148" s="306"/>
      <c r="E148" s="306"/>
      <c r="F148" s="306"/>
      <c r="G148" s="307"/>
      <c r="H148" s="306"/>
      <c r="I148" s="306"/>
      <c r="J148" s="306"/>
      <c r="K148" s="330"/>
    </row>
    <row r="149" spans="2:11" ht="15" customHeight="1">
      <c r="B149" s="309"/>
      <c r="C149" s="334" t="s">
        <v>798</v>
      </c>
      <c r="D149" s="289"/>
      <c r="E149" s="289"/>
      <c r="F149" s="335" t="s">
        <v>795</v>
      </c>
      <c r="G149" s="289"/>
      <c r="H149" s="334" t="s">
        <v>834</v>
      </c>
      <c r="I149" s="334" t="s">
        <v>797</v>
      </c>
      <c r="J149" s="334">
        <v>120</v>
      </c>
      <c r="K149" s="330"/>
    </row>
    <row r="150" spans="2:11" ht="15" customHeight="1">
      <c r="B150" s="309"/>
      <c r="C150" s="334" t="s">
        <v>843</v>
      </c>
      <c r="D150" s="289"/>
      <c r="E150" s="289"/>
      <c r="F150" s="335" t="s">
        <v>795</v>
      </c>
      <c r="G150" s="289"/>
      <c r="H150" s="334" t="s">
        <v>854</v>
      </c>
      <c r="I150" s="334" t="s">
        <v>797</v>
      </c>
      <c r="J150" s="334" t="s">
        <v>845</v>
      </c>
      <c r="K150" s="330"/>
    </row>
    <row r="151" spans="2:11" ht="15" customHeight="1">
      <c r="B151" s="309"/>
      <c r="C151" s="334" t="s">
        <v>85</v>
      </c>
      <c r="D151" s="289"/>
      <c r="E151" s="289"/>
      <c r="F151" s="335" t="s">
        <v>795</v>
      </c>
      <c r="G151" s="289"/>
      <c r="H151" s="334" t="s">
        <v>855</v>
      </c>
      <c r="I151" s="334" t="s">
        <v>797</v>
      </c>
      <c r="J151" s="334" t="s">
        <v>845</v>
      </c>
      <c r="K151" s="330"/>
    </row>
    <row r="152" spans="2:11" ht="15" customHeight="1">
      <c r="B152" s="309"/>
      <c r="C152" s="334" t="s">
        <v>800</v>
      </c>
      <c r="D152" s="289"/>
      <c r="E152" s="289"/>
      <c r="F152" s="335" t="s">
        <v>801</v>
      </c>
      <c r="G152" s="289"/>
      <c r="H152" s="334" t="s">
        <v>834</v>
      </c>
      <c r="I152" s="334" t="s">
        <v>797</v>
      </c>
      <c r="J152" s="334">
        <v>50</v>
      </c>
      <c r="K152" s="330"/>
    </row>
    <row r="153" spans="2:11" ht="15" customHeight="1">
      <c r="B153" s="309"/>
      <c r="C153" s="334" t="s">
        <v>803</v>
      </c>
      <c r="D153" s="289"/>
      <c r="E153" s="289"/>
      <c r="F153" s="335" t="s">
        <v>795</v>
      </c>
      <c r="G153" s="289"/>
      <c r="H153" s="334" t="s">
        <v>834</v>
      </c>
      <c r="I153" s="334" t="s">
        <v>805</v>
      </c>
      <c r="J153" s="334"/>
      <c r="K153" s="330"/>
    </row>
    <row r="154" spans="2:11" ht="15" customHeight="1">
      <c r="B154" s="309"/>
      <c r="C154" s="334" t="s">
        <v>814</v>
      </c>
      <c r="D154" s="289"/>
      <c r="E154" s="289"/>
      <c r="F154" s="335" t="s">
        <v>801</v>
      </c>
      <c r="G154" s="289"/>
      <c r="H154" s="334" t="s">
        <v>834</v>
      </c>
      <c r="I154" s="334" t="s">
        <v>797</v>
      </c>
      <c r="J154" s="334">
        <v>50</v>
      </c>
      <c r="K154" s="330"/>
    </row>
    <row r="155" spans="2:11" ht="15" customHeight="1">
      <c r="B155" s="309"/>
      <c r="C155" s="334" t="s">
        <v>822</v>
      </c>
      <c r="D155" s="289"/>
      <c r="E155" s="289"/>
      <c r="F155" s="335" t="s">
        <v>801</v>
      </c>
      <c r="G155" s="289"/>
      <c r="H155" s="334" t="s">
        <v>834</v>
      </c>
      <c r="I155" s="334" t="s">
        <v>797</v>
      </c>
      <c r="J155" s="334">
        <v>50</v>
      </c>
      <c r="K155" s="330"/>
    </row>
    <row r="156" spans="2:11" ht="15" customHeight="1">
      <c r="B156" s="309"/>
      <c r="C156" s="334" t="s">
        <v>820</v>
      </c>
      <c r="D156" s="289"/>
      <c r="E156" s="289"/>
      <c r="F156" s="335" t="s">
        <v>801</v>
      </c>
      <c r="G156" s="289"/>
      <c r="H156" s="334" t="s">
        <v>834</v>
      </c>
      <c r="I156" s="334" t="s">
        <v>797</v>
      </c>
      <c r="J156" s="334">
        <v>50</v>
      </c>
      <c r="K156" s="330"/>
    </row>
    <row r="157" spans="2:11" ht="15" customHeight="1">
      <c r="B157" s="309"/>
      <c r="C157" s="334" t="s">
        <v>102</v>
      </c>
      <c r="D157" s="289"/>
      <c r="E157" s="289"/>
      <c r="F157" s="335" t="s">
        <v>795</v>
      </c>
      <c r="G157" s="289"/>
      <c r="H157" s="334" t="s">
        <v>856</v>
      </c>
      <c r="I157" s="334" t="s">
        <v>797</v>
      </c>
      <c r="J157" s="334" t="s">
        <v>857</v>
      </c>
      <c r="K157" s="330"/>
    </row>
    <row r="158" spans="2:11" ht="15" customHeight="1">
      <c r="B158" s="309"/>
      <c r="C158" s="334" t="s">
        <v>858</v>
      </c>
      <c r="D158" s="289"/>
      <c r="E158" s="289"/>
      <c r="F158" s="335" t="s">
        <v>795</v>
      </c>
      <c r="G158" s="289"/>
      <c r="H158" s="334" t="s">
        <v>859</v>
      </c>
      <c r="I158" s="334" t="s">
        <v>829</v>
      </c>
      <c r="J158" s="334"/>
      <c r="K158" s="330"/>
    </row>
    <row r="159" spans="2:11" ht="15" customHeight="1">
      <c r="B159" s="336"/>
      <c r="C159" s="318"/>
      <c r="D159" s="318"/>
      <c r="E159" s="318"/>
      <c r="F159" s="318"/>
      <c r="G159" s="318"/>
      <c r="H159" s="318"/>
      <c r="I159" s="318"/>
      <c r="J159" s="318"/>
      <c r="K159" s="337"/>
    </row>
    <row r="160" spans="2:11" ht="18.75" customHeight="1">
      <c r="B160" s="285"/>
      <c r="C160" s="289"/>
      <c r="D160" s="289"/>
      <c r="E160" s="289"/>
      <c r="F160" s="308"/>
      <c r="G160" s="289"/>
      <c r="H160" s="289"/>
      <c r="I160" s="289"/>
      <c r="J160" s="289"/>
      <c r="K160" s="285"/>
    </row>
    <row r="161" spans="2:11" ht="18.75" customHeight="1">
      <c r="B161" s="295"/>
      <c r="C161" s="295"/>
      <c r="D161" s="295"/>
      <c r="E161" s="295"/>
      <c r="F161" s="295"/>
      <c r="G161" s="295"/>
      <c r="H161" s="295"/>
      <c r="I161" s="295"/>
      <c r="J161" s="295"/>
      <c r="K161" s="295"/>
    </row>
    <row r="162" spans="2:11" ht="7.5" customHeight="1">
      <c r="B162" s="277"/>
      <c r="C162" s="278"/>
      <c r="D162" s="278"/>
      <c r="E162" s="278"/>
      <c r="F162" s="278"/>
      <c r="G162" s="278"/>
      <c r="H162" s="278"/>
      <c r="I162" s="278"/>
      <c r="J162" s="278"/>
      <c r="K162" s="279"/>
    </row>
    <row r="163" spans="2:11" ht="45" customHeight="1">
      <c r="B163" s="280"/>
      <c r="C163" s="408" t="s">
        <v>860</v>
      </c>
      <c r="D163" s="408"/>
      <c r="E163" s="408"/>
      <c r="F163" s="408"/>
      <c r="G163" s="408"/>
      <c r="H163" s="408"/>
      <c r="I163" s="408"/>
      <c r="J163" s="408"/>
      <c r="K163" s="281"/>
    </row>
    <row r="164" spans="2:11" ht="17.25" customHeight="1">
      <c r="B164" s="280"/>
      <c r="C164" s="301" t="s">
        <v>789</v>
      </c>
      <c r="D164" s="301"/>
      <c r="E164" s="301"/>
      <c r="F164" s="301" t="s">
        <v>790</v>
      </c>
      <c r="G164" s="338"/>
      <c r="H164" s="339" t="s">
        <v>121</v>
      </c>
      <c r="I164" s="339" t="s">
        <v>58</v>
      </c>
      <c r="J164" s="301" t="s">
        <v>791</v>
      </c>
      <c r="K164" s="281"/>
    </row>
    <row r="165" spans="2:11" ht="17.25" customHeight="1">
      <c r="B165" s="282"/>
      <c r="C165" s="303" t="s">
        <v>792</v>
      </c>
      <c r="D165" s="303"/>
      <c r="E165" s="303"/>
      <c r="F165" s="304" t="s">
        <v>793</v>
      </c>
      <c r="G165" s="340"/>
      <c r="H165" s="341"/>
      <c r="I165" s="341"/>
      <c r="J165" s="303" t="s">
        <v>794</v>
      </c>
      <c r="K165" s="283"/>
    </row>
    <row r="166" spans="2:11" ht="5.25" customHeight="1">
      <c r="B166" s="309"/>
      <c r="C166" s="306"/>
      <c r="D166" s="306"/>
      <c r="E166" s="306"/>
      <c r="F166" s="306"/>
      <c r="G166" s="307"/>
      <c r="H166" s="306"/>
      <c r="I166" s="306"/>
      <c r="J166" s="306"/>
      <c r="K166" s="330"/>
    </row>
    <row r="167" spans="2:11" ht="15" customHeight="1">
      <c r="B167" s="309"/>
      <c r="C167" s="289" t="s">
        <v>798</v>
      </c>
      <c r="D167" s="289"/>
      <c r="E167" s="289"/>
      <c r="F167" s="308" t="s">
        <v>795</v>
      </c>
      <c r="G167" s="289"/>
      <c r="H167" s="289" t="s">
        <v>834</v>
      </c>
      <c r="I167" s="289" t="s">
        <v>797</v>
      </c>
      <c r="J167" s="289">
        <v>120</v>
      </c>
      <c r="K167" s="330"/>
    </row>
    <row r="168" spans="2:11" ht="15" customHeight="1">
      <c r="B168" s="309"/>
      <c r="C168" s="289" t="s">
        <v>843</v>
      </c>
      <c r="D168" s="289"/>
      <c r="E168" s="289"/>
      <c r="F168" s="308" t="s">
        <v>795</v>
      </c>
      <c r="G168" s="289"/>
      <c r="H168" s="289" t="s">
        <v>844</v>
      </c>
      <c r="I168" s="289" t="s">
        <v>797</v>
      </c>
      <c r="J168" s="289" t="s">
        <v>845</v>
      </c>
      <c r="K168" s="330"/>
    </row>
    <row r="169" spans="2:11" ht="15" customHeight="1">
      <c r="B169" s="309"/>
      <c r="C169" s="289" t="s">
        <v>85</v>
      </c>
      <c r="D169" s="289"/>
      <c r="E169" s="289"/>
      <c r="F169" s="308" t="s">
        <v>795</v>
      </c>
      <c r="G169" s="289"/>
      <c r="H169" s="289" t="s">
        <v>861</v>
      </c>
      <c r="I169" s="289" t="s">
        <v>797</v>
      </c>
      <c r="J169" s="289" t="s">
        <v>845</v>
      </c>
      <c r="K169" s="330"/>
    </row>
    <row r="170" spans="2:11" ht="15" customHeight="1">
      <c r="B170" s="309"/>
      <c r="C170" s="289" t="s">
        <v>800</v>
      </c>
      <c r="D170" s="289"/>
      <c r="E170" s="289"/>
      <c r="F170" s="308" t="s">
        <v>801</v>
      </c>
      <c r="G170" s="289"/>
      <c r="H170" s="289" t="s">
        <v>861</v>
      </c>
      <c r="I170" s="289" t="s">
        <v>797</v>
      </c>
      <c r="J170" s="289">
        <v>50</v>
      </c>
      <c r="K170" s="330"/>
    </row>
    <row r="171" spans="2:11" ht="15" customHeight="1">
      <c r="B171" s="309"/>
      <c r="C171" s="289" t="s">
        <v>803</v>
      </c>
      <c r="D171" s="289"/>
      <c r="E171" s="289"/>
      <c r="F171" s="308" t="s">
        <v>795</v>
      </c>
      <c r="G171" s="289"/>
      <c r="H171" s="289" t="s">
        <v>861</v>
      </c>
      <c r="I171" s="289" t="s">
        <v>805</v>
      </c>
      <c r="J171" s="289"/>
      <c r="K171" s="330"/>
    </row>
    <row r="172" spans="2:11" ht="15" customHeight="1">
      <c r="B172" s="309"/>
      <c r="C172" s="289" t="s">
        <v>814</v>
      </c>
      <c r="D172" s="289"/>
      <c r="E172" s="289"/>
      <c r="F172" s="308" t="s">
        <v>801</v>
      </c>
      <c r="G172" s="289"/>
      <c r="H172" s="289" t="s">
        <v>861</v>
      </c>
      <c r="I172" s="289" t="s">
        <v>797</v>
      </c>
      <c r="J172" s="289">
        <v>50</v>
      </c>
      <c r="K172" s="330"/>
    </row>
    <row r="173" spans="2:11" ht="15" customHeight="1">
      <c r="B173" s="309"/>
      <c r="C173" s="289" t="s">
        <v>822</v>
      </c>
      <c r="D173" s="289"/>
      <c r="E173" s="289"/>
      <c r="F173" s="308" t="s">
        <v>801</v>
      </c>
      <c r="G173" s="289"/>
      <c r="H173" s="289" t="s">
        <v>861</v>
      </c>
      <c r="I173" s="289" t="s">
        <v>797</v>
      </c>
      <c r="J173" s="289">
        <v>50</v>
      </c>
      <c r="K173" s="330"/>
    </row>
    <row r="174" spans="2:11" ht="15" customHeight="1">
      <c r="B174" s="309"/>
      <c r="C174" s="289" t="s">
        <v>820</v>
      </c>
      <c r="D174" s="289"/>
      <c r="E174" s="289"/>
      <c r="F174" s="308" t="s">
        <v>801</v>
      </c>
      <c r="G174" s="289"/>
      <c r="H174" s="289" t="s">
        <v>861</v>
      </c>
      <c r="I174" s="289" t="s">
        <v>797</v>
      </c>
      <c r="J174" s="289">
        <v>50</v>
      </c>
      <c r="K174" s="330"/>
    </row>
    <row r="175" spans="2:11" ht="15" customHeight="1">
      <c r="B175" s="309"/>
      <c r="C175" s="289" t="s">
        <v>120</v>
      </c>
      <c r="D175" s="289"/>
      <c r="E175" s="289"/>
      <c r="F175" s="308" t="s">
        <v>795</v>
      </c>
      <c r="G175" s="289"/>
      <c r="H175" s="289" t="s">
        <v>862</v>
      </c>
      <c r="I175" s="289" t="s">
        <v>863</v>
      </c>
      <c r="J175" s="289"/>
      <c r="K175" s="330"/>
    </row>
    <row r="176" spans="2:11" ht="15" customHeight="1">
      <c r="B176" s="309"/>
      <c r="C176" s="289" t="s">
        <v>58</v>
      </c>
      <c r="D176" s="289"/>
      <c r="E176" s="289"/>
      <c r="F176" s="308" t="s">
        <v>795</v>
      </c>
      <c r="G176" s="289"/>
      <c r="H176" s="289" t="s">
        <v>864</v>
      </c>
      <c r="I176" s="289" t="s">
        <v>865</v>
      </c>
      <c r="J176" s="289">
        <v>1</v>
      </c>
      <c r="K176" s="330"/>
    </row>
    <row r="177" spans="2:11" ht="15" customHeight="1">
      <c r="B177" s="309"/>
      <c r="C177" s="289" t="s">
        <v>54</v>
      </c>
      <c r="D177" s="289"/>
      <c r="E177" s="289"/>
      <c r="F177" s="308" t="s">
        <v>795</v>
      </c>
      <c r="G177" s="289"/>
      <c r="H177" s="289" t="s">
        <v>866</v>
      </c>
      <c r="I177" s="289" t="s">
        <v>797</v>
      </c>
      <c r="J177" s="289">
        <v>20</v>
      </c>
      <c r="K177" s="330"/>
    </row>
    <row r="178" spans="2:11" ht="15" customHeight="1">
      <c r="B178" s="309"/>
      <c r="C178" s="289" t="s">
        <v>121</v>
      </c>
      <c r="D178" s="289"/>
      <c r="E178" s="289"/>
      <c r="F178" s="308" t="s">
        <v>795</v>
      </c>
      <c r="G178" s="289"/>
      <c r="H178" s="289" t="s">
        <v>867</v>
      </c>
      <c r="I178" s="289" t="s">
        <v>797</v>
      </c>
      <c r="J178" s="289">
        <v>255</v>
      </c>
      <c r="K178" s="330"/>
    </row>
    <row r="179" spans="2:11" ht="15" customHeight="1">
      <c r="B179" s="309"/>
      <c r="C179" s="289" t="s">
        <v>122</v>
      </c>
      <c r="D179" s="289"/>
      <c r="E179" s="289"/>
      <c r="F179" s="308" t="s">
        <v>795</v>
      </c>
      <c r="G179" s="289"/>
      <c r="H179" s="289" t="s">
        <v>760</v>
      </c>
      <c r="I179" s="289" t="s">
        <v>797</v>
      </c>
      <c r="J179" s="289">
        <v>10</v>
      </c>
      <c r="K179" s="330"/>
    </row>
    <row r="180" spans="2:11" ht="15" customHeight="1">
      <c r="B180" s="309"/>
      <c r="C180" s="289" t="s">
        <v>123</v>
      </c>
      <c r="D180" s="289"/>
      <c r="E180" s="289"/>
      <c r="F180" s="308" t="s">
        <v>795</v>
      </c>
      <c r="G180" s="289"/>
      <c r="H180" s="289" t="s">
        <v>868</v>
      </c>
      <c r="I180" s="289" t="s">
        <v>829</v>
      </c>
      <c r="J180" s="289"/>
      <c r="K180" s="330"/>
    </row>
    <row r="181" spans="2:11" ht="15" customHeight="1">
      <c r="B181" s="309"/>
      <c r="C181" s="289" t="s">
        <v>869</v>
      </c>
      <c r="D181" s="289"/>
      <c r="E181" s="289"/>
      <c r="F181" s="308" t="s">
        <v>795</v>
      </c>
      <c r="G181" s="289"/>
      <c r="H181" s="289" t="s">
        <v>870</v>
      </c>
      <c r="I181" s="289" t="s">
        <v>829</v>
      </c>
      <c r="J181" s="289"/>
      <c r="K181" s="330"/>
    </row>
    <row r="182" spans="2:11" ht="15" customHeight="1">
      <c r="B182" s="309"/>
      <c r="C182" s="289" t="s">
        <v>858</v>
      </c>
      <c r="D182" s="289"/>
      <c r="E182" s="289"/>
      <c r="F182" s="308" t="s">
        <v>795</v>
      </c>
      <c r="G182" s="289"/>
      <c r="H182" s="289" t="s">
        <v>871</v>
      </c>
      <c r="I182" s="289" t="s">
        <v>829</v>
      </c>
      <c r="J182" s="289"/>
      <c r="K182" s="330"/>
    </row>
    <row r="183" spans="2:11" ht="15" customHeight="1">
      <c r="B183" s="309"/>
      <c r="C183" s="289" t="s">
        <v>125</v>
      </c>
      <c r="D183" s="289"/>
      <c r="E183" s="289"/>
      <c r="F183" s="308" t="s">
        <v>801</v>
      </c>
      <c r="G183" s="289"/>
      <c r="H183" s="289" t="s">
        <v>872</v>
      </c>
      <c r="I183" s="289" t="s">
        <v>797</v>
      </c>
      <c r="J183" s="289">
        <v>50</v>
      </c>
      <c r="K183" s="330"/>
    </row>
    <row r="184" spans="2:11" ht="15" customHeight="1">
      <c r="B184" s="309"/>
      <c r="C184" s="289" t="s">
        <v>873</v>
      </c>
      <c r="D184" s="289"/>
      <c r="E184" s="289"/>
      <c r="F184" s="308" t="s">
        <v>801</v>
      </c>
      <c r="G184" s="289"/>
      <c r="H184" s="289" t="s">
        <v>874</v>
      </c>
      <c r="I184" s="289" t="s">
        <v>875</v>
      </c>
      <c r="J184" s="289"/>
      <c r="K184" s="330"/>
    </row>
    <row r="185" spans="2:11" ht="15" customHeight="1">
      <c r="B185" s="309"/>
      <c r="C185" s="289" t="s">
        <v>876</v>
      </c>
      <c r="D185" s="289"/>
      <c r="E185" s="289"/>
      <c r="F185" s="308" t="s">
        <v>801</v>
      </c>
      <c r="G185" s="289"/>
      <c r="H185" s="289" t="s">
        <v>877</v>
      </c>
      <c r="I185" s="289" t="s">
        <v>875</v>
      </c>
      <c r="J185" s="289"/>
      <c r="K185" s="330"/>
    </row>
    <row r="186" spans="2:11" ht="15" customHeight="1">
      <c r="B186" s="309"/>
      <c r="C186" s="289" t="s">
        <v>878</v>
      </c>
      <c r="D186" s="289"/>
      <c r="E186" s="289"/>
      <c r="F186" s="308" t="s">
        <v>801</v>
      </c>
      <c r="G186" s="289"/>
      <c r="H186" s="289" t="s">
        <v>879</v>
      </c>
      <c r="I186" s="289" t="s">
        <v>875</v>
      </c>
      <c r="J186" s="289"/>
      <c r="K186" s="330"/>
    </row>
    <row r="187" spans="2:11" ht="15" customHeight="1">
      <c r="B187" s="309"/>
      <c r="C187" s="342" t="s">
        <v>880</v>
      </c>
      <c r="D187" s="289"/>
      <c r="E187" s="289"/>
      <c r="F187" s="308" t="s">
        <v>801</v>
      </c>
      <c r="G187" s="289"/>
      <c r="H187" s="289" t="s">
        <v>881</v>
      </c>
      <c r="I187" s="289" t="s">
        <v>882</v>
      </c>
      <c r="J187" s="343" t="s">
        <v>883</v>
      </c>
      <c r="K187" s="330"/>
    </row>
    <row r="188" spans="2:11" ht="15" customHeight="1">
      <c r="B188" s="309"/>
      <c r="C188" s="294" t="s">
        <v>43</v>
      </c>
      <c r="D188" s="289"/>
      <c r="E188" s="289"/>
      <c r="F188" s="308" t="s">
        <v>795</v>
      </c>
      <c r="G188" s="289"/>
      <c r="H188" s="285" t="s">
        <v>884</v>
      </c>
      <c r="I188" s="289" t="s">
        <v>885</v>
      </c>
      <c r="J188" s="289"/>
      <c r="K188" s="330"/>
    </row>
    <row r="189" spans="2:11" ht="15" customHeight="1">
      <c r="B189" s="309"/>
      <c r="C189" s="294" t="s">
        <v>886</v>
      </c>
      <c r="D189" s="289"/>
      <c r="E189" s="289"/>
      <c r="F189" s="308" t="s">
        <v>795</v>
      </c>
      <c r="G189" s="289"/>
      <c r="H189" s="289" t="s">
        <v>887</v>
      </c>
      <c r="I189" s="289" t="s">
        <v>829</v>
      </c>
      <c r="J189" s="289"/>
      <c r="K189" s="330"/>
    </row>
    <row r="190" spans="2:11" ht="15" customHeight="1">
      <c r="B190" s="309"/>
      <c r="C190" s="294" t="s">
        <v>888</v>
      </c>
      <c r="D190" s="289"/>
      <c r="E190" s="289"/>
      <c r="F190" s="308" t="s">
        <v>795</v>
      </c>
      <c r="G190" s="289"/>
      <c r="H190" s="289" t="s">
        <v>889</v>
      </c>
      <c r="I190" s="289" t="s">
        <v>829</v>
      </c>
      <c r="J190" s="289"/>
      <c r="K190" s="330"/>
    </row>
    <row r="191" spans="2:11" ht="15" customHeight="1">
      <c r="B191" s="309"/>
      <c r="C191" s="294" t="s">
        <v>890</v>
      </c>
      <c r="D191" s="289"/>
      <c r="E191" s="289"/>
      <c r="F191" s="308" t="s">
        <v>801</v>
      </c>
      <c r="G191" s="289"/>
      <c r="H191" s="289" t="s">
        <v>891</v>
      </c>
      <c r="I191" s="289" t="s">
        <v>829</v>
      </c>
      <c r="J191" s="289"/>
      <c r="K191" s="330"/>
    </row>
    <row r="192" spans="2:11" ht="15" customHeight="1">
      <c r="B192" s="336"/>
      <c r="C192" s="344"/>
      <c r="D192" s="318"/>
      <c r="E192" s="318"/>
      <c r="F192" s="318"/>
      <c r="G192" s="318"/>
      <c r="H192" s="318"/>
      <c r="I192" s="318"/>
      <c r="J192" s="318"/>
      <c r="K192" s="337"/>
    </row>
    <row r="193" spans="2:11" ht="18.75" customHeight="1">
      <c r="B193" s="285"/>
      <c r="C193" s="289"/>
      <c r="D193" s="289"/>
      <c r="E193" s="289"/>
      <c r="F193" s="308"/>
      <c r="G193" s="289"/>
      <c r="H193" s="289"/>
      <c r="I193" s="289"/>
      <c r="J193" s="289"/>
      <c r="K193" s="285"/>
    </row>
    <row r="194" spans="2:11" ht="18.75" customHeight="1">
      <c r="B194" s="285"/>
      <c r="C194" s="289"/>
      <c r="D194" s="289"/>
      <c r="E194" s="289"/>
      <c r="F194" s="308"/>
      <c r="G194" s="289"/>
      <c r="H194" s="289"/>
      <c r="I194" s="289"/>
      <c r="J194" s="289"/>
      <c r="K194" s="285"/>
    </row>
    <row r="195" spans="2:11" ht="18.75" customHeight="1">
      <c r="B195" s="295"/>
      <c r="C195" s="295"/>
      <c r="D195" s="295"/>
      <c r="E195" s="295"/>
      <c r="F195" s="295"/>
      <c r="G195" s="295"/>
      <c r="H195" s="295"/>
      <c r="I195" s="295"/>
      <c r="J195" s="295"/>
      <c r="K195" s="295"/>
    </row>
    <row r="196" spans="2:11">
      <c r="B196" s="277"/>
      <c r="C196" s="278"/>
      <c r="D196" s="278"/>
      <c r="E196" s="278"/>
      <c r="F196" s="278"/>
      <c r="G196" s="278"/>
      <c r="H196" s="278"/>
      <c r="I196" s="278"/>
      <c r="J196" s="278"/>
      <c r="K196" s="279"/>
    </row>
    <row r="197" spans="2:11" ht="21">
      <c r="B197" s="280"/>
      <c r="C197" s="408" t="s">
        <v>892</v>
      </c>
      <c r="D197" s="408"/>
      <c r="E197" s="408"/>
      <c r="F197" s="408"/>
      <c r="G197" s="408"/>
      <c r="H197" s="408"/>
      <c r="I197" s="408"/>
      <c r="J197" s="408"/>
      <c r="K197" s="281"/>
    </row>
    <row r="198" spans="2:11" ht="25.5" customHeight="1">
      <c r="B198" s="280"/>
      <c r="C198" s="345" t="s">
        <v>893</v>
      </c>
      <c r="D198" s="345"/>
      <c r="E198" s="345"/>
      <c r="F198" s="345" t="s">
        <v>894</v>
      </c>
      <c r="G198" s="346"/>
      <c r="H198" s="407" t="s">
        <v>895</v>
      </c>
      <c r="I198" s="407"/>
      <c r="J198" s="407"/>
      <c r="K198" s="281"/>
    </row>
    <row r="199" spans="2:11" ht="5.25" customHeight="1">
      <c r="B199" s="309"/>
      <c r="C199" s="306"/>
      <c r="D199" s="306"/>
      <c r="E199" s="306"/>
      <c r="F199" s="306"/>
      <c r="G199" s="289"/>
      <c r="H199" s="306"/>
      <c r="I199" s="306"/>
      <c r="J199" s="306"/>
      <c r="K199" s="330"/>
    </row>
    <row r="200" spans="2:11" ht="15" customHeight="1">
      <c r="B200" s="309"/>
      <c r="C200" s="289" t="s">
        <v>885</v>
      </c>
      <c r="D200" s="289"/>
      <c r="E200" s="289"/>
      <c r="F200" s="308" t="s">
        <v>44</v>
      </c>
      <c r="G200" s="289"/>
      <c r="H200" s="405" t="s">
        <v>896</v>
      </c>
      <c r="I200" s="405"/>
      <c r="J200" s="405"/>
      <c r="K200" s="330"/>
    </row>
    <row r="201" spans="2:11" ht="15" customHeight="1">
      <c r="B201" s="309"/>
      <c r="C201" s="315"/>
      <c r="D201" s="289"/>
      <c r="E201" s="289"/>
      <c r="F201" s="308" t="s">
        <v>45</v>
      </c>
      <c r="G201" s="289"/>
      <c r="H201" s="405" t="s">
        <v>897</v>
      </c>
      <c r="I201" s="405"/>
      <c r="J201" s="405"/>
      <c r="K201" s="330"/>
    </row>
    <row r="202" spans="2:11" ht="15" customHeight="1">
      <c r="B202" s="309"/>
      <c r="C202" s="315"/>
      <c r="D202" s="289"/>
      <c r="E202" s="289"/>
      <c r="F202" s="308" t="s">
        <v>48</v>
      </c>
      <c r="G202" s="289"/>
      <c r="H202" s="405" t="s">
        <v>898</v>
      </c>
      <c r="I202" s="405"/>
      <c r="J202" s="405"/>
      <c r="K202" s="330"/>
    </row>
    <row r="203" spans="2:11" ht="15" customHeight="1">
      <c r="B203" s="309"/>
      <c r="C203" s="289"/>
      <c r="D203" s="289"/>
      <c r="E203" s="289"/>
      <c r="F203" s="308" t="s">
        <v>46</v>
      </c>
      <c r="G203" s="289"/>
      <c r="H203" s="405" t="s">
        <v>899</v>
      </c>
      <c r="I203" s="405"/>
      <c r="J203" s="405"/>
      <c r="K203" s="330"/>
    </row>
    <row r="204" spans="2:11" ht="15" customHeight="1">
      <c r="B204" s="309"/>
      <c r="C204" s="289"/>
      <c r="D204" s="289"/>
      <c r="E204" s="289"/>
      <c r="F204" s="308" t="s">
        <v>47</v>
      </c>
      <c r="G204" s="289"/>
      <c r="H204" s="405" t="s">
        <v>900</v>
      </c>
      <c r="I204" s="405"/>
      <c r="J204" s="405"/>
      <c r="K204" s="330"/>
    </row>
    <row r="205" spans="2:11" ht="15" customHeight="1">
      <c r="B205" s="309"/>
      <c r="C205" s="289"/>
      <c r="D205" s="289"/>
      <c r="E205" s="289"/>
      <c r="F205" s="308"/>
      <c r="G205" s="289"/>
      <c r="H205" s="289"/>
      <c r="I205" s="289"/>
      <c r="J205" s="289"/>
      <c r="K205" s="330"/>
    </row>
    <row r="206" spans="2:11" ht="15" customHeight="1">
      <c r="B206" s="309"/>
      <c r="C206" s="289" t="s">
        <v>841</v>
      </c>
      <c r="D206" s="289"/>
      <c r="E206" s="289"/>
      <c r="F206" s="308" t="s">
        <v>78</v>
      </c>
      <c r="G206" s="289"/>
      <c r="H206" s="405" t="s">
        <v>901</v>
      </c>
      <c r="I206" s="405"/>
      <c r="J206" s="405"/>
      <c r="K206" s="330"/>
    </row>
    <row r="207" spans="2:11" ht="15" customHeight="1">
      <c r="B207" s="309"/>
      <c r="C207" s="315"/>
      <c r="D207" s="289"/>
      <c r="E207" s="289"/>
      <c r="F207" s="308" t="s">
        <v>740</v>
      </c>
      <c r="G207" s="289"/>
      <c r="H207" s="405" t="s">
        <v>741</v>
      </c>
      <c r="I207" s="405"/>
      <c r="J207" s="405"/>
      <c r="K207" s="330"/>
    </row>
    <row r="208" spans="2:11" ht="15" customHeight="1">
      <c r="B208" s="309"/>
      <c r="C208" s="289"/>
      <c r="D208" s="289"/>
      <c r="E208" s="289"/>
      <c r="F208" s="308" t="s">
        <v>738</v>
      </c>
      <c r="G208" s="289"/>
      <c r="H208" s="405" t="s">
        <v>902</v>
      </c>
      <c r="I208" s="405"/>
      <c r="J208" s="405"/>
      <c r="K208" s="330"/>
    </row>
    <row r="209" spans="2:11" ht="15" customHeight="1">
      <c r="B209" s="347"/>
      <c r="C209" s="315"/>
      <c r="D209" s="315"/>
      <c r="E209" s="315"/>
      <c r="F209" s="308" t="s">
        <v>742</v>
      </c>
      <c r="G209" s="294"/>
      <c r="H209" s="406" t="s">
        <v>88</v>
      </c>
      <c r="I209" s="406"/>
      <c r="J209" s="406"/>
      <c r="K209" s="348"/>
    </row>
    <row r="210" spans="2:11" ht="15" customHeight="1">
      <c r="B210" s="347"/>
      <c r="C210" s="315"/>
      <c r="D210" s="315"/>
      <c r="E210" s="315"/>
      <c r="F210" s="308" t="s">
        <v>743</v>
      </c>
      <c r="G210" s="294"/>
      <c r="H210" s="406" t="s">
        <v>722</v>
      </c>
      <c r="I210" s="406"/>
      <c r="J210" s="406"/>
      <c r="K210" s="348"/>
    </row>
    <row r="211" spans="2:11" ht="15" customHeight="1">
      <c r="B211" s="347"/>
      <c r="C211" s="315"/>
      <c r="D211" s="315"/>
      <c r="E211" s="315"/>
      <c r="F211" s="349"/>
      <c r="G211" s="294"/>
      <c r="H211" s="350"/>
      <c r="I211" s="350"/>
      <c r="J211" s="350"/>
      <c r="K211" s="348"/>
    </row>
    <row r="212" spans="2:11" ht="15" customHeight="1">
      <c r="B212" s="347"/>
      <c r="C212" s="289" t="s">
        <v>865</v>
      </c>
      <c r="D212" s="315"/>
      <c r="E212" s="315"/>
      <c r="F212" s="308">
        <v>1</v>
      </c>
      <c r="G212" s="294"/>
      <c r="H212" s="406" t="s">
        <v>903</v>
      </c>
      <c r="I212" s="406"/>
      <c r="J212" s="406"/>
      <c r="K212" s="348"/>
    </row>
    <row r="213" spans="2:11" ht="15" customHeight="1">
      <c r="B213" s="347"/>
      <c r="C213" s="315"/>
      <c r="D213" s="315"/>
      <c r="E213" s="315"/>
      <c r="F213" s="308">
        <v>2</v>
      </c>
      <c r="G213" s="294"/>
      <c r="H213" s="406" t="s">
        <v>904</v>
      </c>
      <c r="I213" s="406"/>
      <c r="J213" s="406"/>
      <c r="K213" s="348"/>
    </row>
    <row r="214" spans="2:11" ht="15" customHeight="1">
      <c r="B214" s="347"/>
      <c r="C214" s="315"/>
      <c r="D214" s="315"/>
      <c r="E214" s="315"/>
      <c r="F214" s="308">
        <v>3</v>
      </c>
      <c r="G214" s="294"/>
      <c r="H214" s="406" t="s">
        <v>905</v>
      </c>
      <c r="I214" s="406"/>
      <c r="J214" s="406"/>
      <c r="K214" s="348"/>
    </row>
    <row r="215" spans="2:11" ht="15" customHeight="1">
      <c r="B215" s="347"/>
      <c r="C215" s="315"/>
      <c r="D215" s="315"/>
      <c r="E215" s="315"/>
      <c r="F215" s="308">
        <v>4</v>
      </c>
      <c r="G215" s="294"/>
      <c r="H215" s="406" t="s">
        <v>906</v>
      </c>
      <c r="I215" s="406"/>
      <c r="J215" s="406"/>
      <c r="K215" s="348"/>
    </row>
    <row r="216" spans="2:11" ht="12.75" customHeight="1">
      <c r="B216" s="351"/>
      <c r="C216" s="352"/>
      <c r="D216" s="352"/>
      <c r="E216" s="352"/>
      <c r="F216" s="352"/>
      <c r="G216" s="352"/>
      <c r="H216" s="352"/>
      <c r="I216" s="352"/>
      <c r="J216" s="352"/>
      <c r="K216" s="353"/>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2018-015-01-1 - D.1.1-Arc...</vt:lpstr>
      <vt:lpstr>2018-015-01-VON - Vedlejš...</vt:lpstr>
      <vt:lpstr>Pokyny pro vyplnění</vt:lpstr>
      <vt:lpstr>'2018-015-01-1 - D.1.1-Arc...'!Názvy_tisku</vt:lpstr>
      <vt:lpstr>'2018-015-01-VON - Vedlejš...'!Názvy_tisku</vt:lpstr>
      <vt:lpstr>'Rekapitulace stavby'!Názvy_tisku</vt:lpstr>
      <vt:lpstr>'2018-015-01-1 - D.1.1-Arc...'!Oblast_tisku</vt:lpstr>
      <vt:lpstr>'2018-015-01-VON - Vedlejš...'!Oblast_tisku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HEJMALOVA\Alena Hejmalova</dc:creator>
  <cp:lastModifiedBy>Alena Hejmalova</cp:lastModifiedBy>
  <dcterms:created xsi:type="dcterms:W3CDTF">2018-05-23T16:59:53Z</dcterms:created>
  <dcterms:modified xsi:type="dcterms:W3CDTF">2018-05-23T17:00:20Z</dcterms:modified>
</cp:coreProperties>
</file>