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52" windowHeight="11303" firstSheet="1" activeTab="1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Pol'!$A$1:$W$171</definedName>
    <definedName name="_xlnm.Print_Area" localSheetId="1">'Stavba'!$A$1:$K$61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<sst xmlns="http://schemas.openxmlformats.org/spreadsheetml/2006/main" count="772" uniqueCount="424">
  <si>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</si>
  <si>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</si>
  <si>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</si>
  <si>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</si>
  <si>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</si>
  <si>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</si>
  <si>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</si>
  <si>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</si>
  <si>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</si>
  <si>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</si>
  <si>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</si>
  <si>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</si>
  <si>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</si>
  <si>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</si>
  <si>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</si>
  <si>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</si>
  <si>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</si>
  <si>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</si>
  <si>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</si>
  <si>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</si>
  <si>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</si>
  <si>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</si>
  <si>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</si>
  <si>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</si>
  <si>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</si>
  <si>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</si>
  <si>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</si>
  <si>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</si>
  <si>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</si>
  <si>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</si>
  <si>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</si>
  <si>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</si>
  <si>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</si>
  <si>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</si>
  <si>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</si>
  <si>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</si>
  <si>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</si>
  <si>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</si>
  <si>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</si>
  <si>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</si>
  <si>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</si>
  <si>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</si>
  <si>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ZNOJMO</t>
  </si>
  <si>
    <t>Rozpočet:</t>
  </si>
  <si>
    <t>Misto</t>
  </si>
  <si>
    <t>NEMOCNICE ZNOJMO - II ETAPA - C1, 2NP</t>
  </si>
  <si>
    <t>Celkem za stavbu</t>
  </si>
  <si>
    <t>CZK</t>
  </si>
  <si>
    <t xml:space="preserve">Popis rozpočtu:  - </t>
  </si>
  <si>
    <t>Nové vytápění 2NP budovy, demontáže ventilů Critalu a jeho úpravy</t>
  </si>
  <si>
    <t>Nové vytápění nové přístavby</t>
  </si>
  <si>
    <t>Předávací stanice pro celý objekt</t>
  </si>
  <si>
    <t>Napojení jednotek VZT</t>
  </si>
  <si>
    <t>U hodinových sazeb zápis do montážního denníku potvrzený investorem (rozsah)</t>
  </si>
  <si>
    <t>Rekapitulace dílů</t>
  </si>
  <si>
    <t>Typ dílu</t>
  </si>
  <si>
    <t>94</t>
  </si>
  <si>
    <t>Lešení a stavební výtahy</t>
  </si>
  <si>
    <t>713</t>
  </si>
  <si>
    <t>Izolace tepelné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</si>
  <si>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</si>
  <si>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</si>
  <si>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</si>
  <si>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</si>
  <si>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</si>
  <si>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</si>
  <si>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</si>
  <si>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</si>
  <si>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783</t>
  </si>
  <si>
    <t>Nátěry</t>
  </si>
  <si>
    <t>HZS</t>
  </si>
  <si>
    <t>Hodinové sazby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</si>
  <si>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</si>
  <si>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</si>
  <si>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</si>
  <si>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</si>
  <si>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</si>
  <si>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</si>
  <si>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</si>
  <si>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</si>
  <si>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</si>
  <si>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</si>
  <si>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</si>
  <si>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</si>
  <si>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</si>
  <si>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</si>
  <si>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</si>
  <si>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</si>
  <si>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</si>
  <si>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</si>
  <si>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</si>
  <si>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</si>
  <si>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</si>
  <si>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</si>
  <si>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</si>
  <si>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</si>
  <si>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</si>
  <si>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</si>
  <si>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</si>
  <si>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</si>
  <si>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</si>
  <si>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941955003R00</t>
  </si>
  <si>
    <t>Lešení lehké pomocné, výška podlahy do 2,5 m</t>
  </si>
  <si>
    <t>m2</t>
  </si>
  <si>
    <t>POL1_0</t>
  </si>
  <si>
    <t>713PC-12-001</t>
  </si>
  <si>
    <t>AL páska 50mmx100m</t>
  </si>
  <si>
    <t>bal</t>
  </si>
  <si>
    <t>713-PC-01.01</t>
  </si>
  <si>
    <t>D+M návleky tl. 15mm do DN25 potrubí v Pe a měď, v podlahách</t>
  </si>
  <si>
    <t>bm</t>
  </si>
  <si>
    <t>713-PC-01.02</t>
  </si>
  <si>
    <t>D+M návleky tl. 15mm do DN 40 potrubí Pe a měď , v podlahách</t>
  </si>
  <si>
    <t>713PC-10-009</t>
  </si>
  <si>
    <t>D+M lis. pouzdra z min.plsti DN 25-40 tl 4cm, s kašír. Al folií</t>
  </si>
  <si>
    <t>713PC-10-010</t>
  </si>
  <si>
    <t>D+M lis.pouzdra z min.plsti DN 50-65 tl. 6cm, s kašír. folií</t>
  </si>
  <si>
    <t>713PC-10-011</t>
  </si>
  <si>
    <t>D+M lis.pouzdra z min.plsti DN 100 tl. 6cm, s kašír. Al folií</t>
  </si>
  <si>
    <t>713-25-022</t>
  </si>
  <si>
    <t>D+M Oplechování pevné izolace Al pl. embasovaný, venkovní potrubí</t>
  </si>
  <si>
    <t>713-PC-02.01</t>
  </si>
  <si>
    <t>D+M min.vlna pásy tl80mm, lepidlo, rozdělovač, Al folie kašír.</t>
  </si>
  <si>
    <t>713PC-15-003</t>
  </si>
  <si>
    <t>D+M kaučuk, tl.4cm , pro chlad DN 20-40, lepidlo, páska</t>
  </si>
  <si>
    <t>732429111R00</t>
  </si>
  <si>
    <t>Montáž čerpadel oběhových spirálních, DN 25</t>
  </si>
  <si>
    <t>soubor</t>
  </si>
  <si>
    <t>732429112R00</t>
  </si>
  <si>
    <t>Montáž čerpadel oběhových spirálních, DN 40</t>
  </si>
  <si>
    <t>732PC-36-002</t>
  </si>
  <si>
    <t>Oběh. čerpadlo elektronické A2-15/40</t>
  </si>
  <si>
    <t>ks</t>
  </si>
  <si>
    <t>732PC-36-003</t>
  </si>
  <si>
    <t>Oběh. čerpadlo elektronické M1-32/100 , vč.izolace</t>
  </si>
  <si>
    <t>732PC-36-007</t>
  </si>
  <si>
    <t>Oběh. čerpadlo elektronické M1-40/60, vč.izolace</t>
  </si>
  <si>
    <t>732PC-36-008</t>
  </si>
  <si>
    <t>Oběh. čerpadlo elektronické M1-40/80, vč.izolace</t>
  </si>
  <si>
    <t>732119195R00</t>
  </si>
  <si>
    <t>M. rozdělovačů a sběračů DN 250 (200x200mm) dl 1m</t>
  </si>
  <si>
    <t>kus</t>
  </si>
  <si>
    <t>732-05.012</t>
  </si>
  <si>
    <t xml:space="preserve"> KOMBI rozdělovač modul 200, dl.2700, vč.hrdel a stojek</t>
  </si>
  <si>
    <t>732199100RM1</t>
  </si>
  <si>
    <t>Montáž orientačního štítku, včetně dodávky štítku</t>
  </si>
  <si>
    <t>998732102R00</t>
  </si>
  <si>
    <t>Přesun hmot pro strojovny, výšky do 12 m</t>
  </si>
  <si>
    <t>t</t>
  </si>
  <si>
    <t>733113113R00</t>
  </si>
  <si>
    <t>Příplatek za zhotovení přípojky DN 15</t>
  </si>
  <si>
    <t>733113115R00</t>
  </si>
  <si>
    <t>Příplatek za zhotovení přípojky DN 25</t>
  </si>
  <si>
    <t>733113117R00</t>
  </si>
  <si>
    <t>Příplatek za zhotovení přípojky DN 40</t>
  </si>
  <si>
    <t>733111103R00</t>
  </si>
  <si>
    <t>Potrubí závitové bezešvé běžné nízkotlaké DN 15</t>
  </si>
  <si>
    <t>m</t>
  </si>
  <si>
    <t>733111104R00</t>
  </si>
  <si>
    <t>Potrubí závitové bezešvé běžné nízkotlaké DN 20</t>
  </si>
  <si>
    <t>733111105R00</t>
  </si>
  <si>
    <t>Potrubí závitové bezešvé běžné nízkotlaké DN 25</t>
  </si>
  <si>
    <t>733111106R00</t>
  </si>
  <si>
    <t>Potrubí závitové bezešvé běžné nízkotlaké DN 32</t>
  </si>
  <si>
    <t>733111107R00</t>
  </si>
  <si>
    <t>Potrubí závitové bezešvé běžné nízkotlaké DN 40</t>
  </si>
  <si>
    <t>733121118R00</t>
  </si>
  <si>
    <t>Potrubí hladké bezešvé nízkotlaké D 57 x 2,9 mm</t>
  </si>
  <si>
    <t>733121125R00</t>
  </si>
  <si>
    <t>Potrubí hladké bezešvé nízkotlaké D 89 x 3,6 mm</t>
  </si>
  <si>
    <t>733121128R00</t>
  </si>
  <si>
    <t>Potrubí hladké bezešvé nízkotlaké D 108 x 4,0 mm</t>
  </si>
  <si>
    <t>733141102R00</t>
  </si>
  <si>
    <t>Odvzdušňovací nádobky z trub.ocelových do DN 50</t>
  </si>
  <si>
    <t>733163103R00</t>
  </si>
  <si>
    <t>Potrubí z měděných trubek D 18 x 1,0 mm</t>
  </si>
  <si>
    <t>733163104R00</t>
  </si>
  <si>
    <t>Potrubí z měděných trubek D 22 x 1 ,0mm</t>
  </si>
  <si>
    <t>733163106R00</t>
  </si>
  <si>
    <t>Potrubí z měděných trubek D 35 x 1,5 mm</t>
  </si>
  <si>
    <t>733163107R00</t>
  </si>
  <si>
    <t>Potrubí z měděných trubek D 42 x 1,5 mm</t>
  </si>
  <si>
    <t>733164103RT1</t>
  </si>
  <si>
    <t>Montáž potrubí z měděných trubek D 18 mm, pájením na tvrdo</t>
  </si>
  <si>
    <t>733164104RT1</t>
  </si>
  <si>
    <t>Montáž potrubí z měděných trubek D 22 mm, pájením na tvrdo</t>
  </si>
  <si>
    <t>733164106RT1</t>
  </si>
  <si>
    <t>Montáž potrubí z měděných trubek D 35 mm, pájením na tvrdo</t>
  </si>
  <si>
    <t>733164107RT1</t>
  </si>
  <si>
    <t>Montáž potrubí z měděných trubek D 42 mm, pájením na tvrdo</t>
  </si>
  <si>
    <t>733178113RT1</t>
  </si>
  <si>
    <t>Potrubí vícevrstvé Pe/Al/Pe, D 18 x 2 mm, lisovaný spoj, mosazné press fitinky</t>
  </si>
  <si>
    <t>733178115RT1</t>
  </si>
  <si>
    <t>Potrubí vícevrstvé Pe/Al/Pe, D 26 x 3 mm, lisovaný spoj, mosazné press fitinky</t>
  </si>
  <si>
    <t>733178116RT1</t>
  </si>
  <si>
    <t>Potrubí vícevrstvé Pe/Al/Pe, D 32 x 3 mm, lisovaný spoj, mosazné press fitinky</t>
  </si>
  <si>
    <t>733178117RT1</t>
  </si>
  <si>
    <t>Potrubí vícevrstvé Pe/Al/Pe, D 40 x 3,5 mm, lisovaný spoj, mosazné press fitinky</t>
  </si>
  <si>
    <t>733190106R00</t>
  </si>
  <si>
    <t>Tlaková zkouška potrubí do DN 32</t>
  </si>
  <si>
    <t>733190108R00</t>
  </si>
  <si>
    <t>Tlaková zkouška potrubí  DN 50</t>
  </si>
  <si>
    <t>733190225R00</t>
  </si>
  <si>
    <t>Tlaková zkouška ocelového hladkého potrubí D 89</t>
  </si>
  <si>
    <t>733190232R00</t>
  </si>
  <si>
    <t>Tlaková zkouška ocelového hladkého potrubí do 133</t>
  </si>
  <si>
    <t>733191111R00</t>
  </si>
  <si>
    <t>Manžety prostupové pro trubky do DN 20</t>
  </si>
  <si>
    <t>733191113R00</t>
  </si>
  <si>
    <t>Manžety prostupové pro trubky do DN 50</t>
  </si>
  <si>
    <t>733194928R00</t>
  </si>
  <si>
    <t>Oprava-navaření odbočky na potrubí,D odbočky 108</t>
  </si>
  <si>
    <t>733193928R00</t>
  </si>
  <si>
    <t>Oprava-zaslepení potrubí dýnkem D 108 mm</t>
  </si>
  <si>
    <t>733193925R00</t>
  </si>
  <si>
    <t>Oprava-zaslepení potrubí dýnkem D 89 mm</t>
  </si>
  <si>
    <t>733193917R00</t>
  </si>
  <si>
    <t>Oprava-zaslepení potrubí dýnkem D 51 mm, nerez</t>
  </si>
  <si>
    <t>733-60-004</t>
  </si>
  <si>
    <t>D+M Protipožární ucpávka na potrubí, D 89</t>
  </si>
  <si>
    <t>733-60-005</t>
  </si>
  <si>
    <t>D+M Protipožární ucpávka na potrubí, D 108</t>
  </si>
  <si>
    <t>733-01.001</t>
  </si>
  <si>
    <t>Uložení potrubí ocelové konstrukce</t>
  </si>
  <si>
    <t>kg</t>
  </si>
  <si>
    <t>733-01.002</t>
  </si>
  <si>
    <t>Uložení potrubí objímky, třmeny atp</t>
  </si>
  <si>
    <t>733110806R00</t>
  </si>
  <si>
    <t>Demontáž potrubí ocelového závitového do DN 15-32</t>
  </si>
  <si>
    <t>733110808R00</t>
  </si>
  <si>
    <t>Demontáž potrubí ocelového závitového do DN 32-50</t>
  </si>
  <si>
    <t>733-PC-04.01</t>
  </si>
  <si>
    <t>Tl.hadice nerez opl. dl.300 D 32</t>
  </si>
  <si>
    <t>733-PC-04.02</t>
  </si>
  <si>
    <t>Tl.hadice nerez opl. dl.300 D 40</t>
  </si>
  <si>
    <t>733-PC-04.03</t>
  </si>
  <si>
    <t>Tl.hadice nerez opl. dl.300 D 50</t>
  </si>
  <si>
    <t>998733103R00</t>
  </si>
  <si>
    <t>Přesun hmot pro rozvody potrubí, výšky do 24 m</t>
  </si>
  <si>
    <t>734213112R00</t>
  </si>
  <si>
    <t>Ventil automatický odvzdušňovací,  DN 15, se zp.ventilem</t>
  </si>
  <si>
    <t>734223122RT2</t>
  </si>
  <si>
    <t>Ventil termostatický, přímý,  DN 15, s termostatickou hlavicí kapal.</t>
  </si>
  <si>
    <t>734223712R00</t>
  </si>
  <si>
    <t>Kohout kul.regul.vnitř.-vnitř.z.TOP BAL DN 15</t>
  </si>
  <si>
    <t>734223714R00</t>
  </si>
  <si>
    <t>Kohout kul.regul.vnitř.-vnitř.z.TOP BAL DN 25</t>
  </si>
  <si>
    <t>734223821R00</t>
  </si>
  <si>
    <t>Ventil vyvažov.vnitř.z.měř.vent. DN 15, přepouštěcí</t>
  </si>
  <si>
    <t>734233111R00</t>
  </si>
  <si>
    <t>Kohout kulový, vnitř.-vnitř.z. DN 15</t>
  </si>
  <si>
    <t>734233112R00</t>
  </si>
  <si>
    <t>Kohout kulový, vnitř.-vnitř.z. DN 20</t>
  </si>
  <si>
    <t>734233113R00</t>
  </si>
  <si>
    <t>Kohout kulový, vnitř.-vnitř.z. DN 25</t>
  </si>
  <si>
    <t>734233114R00</t>
  </si>
  <si>
    <t>Kohout kulový, vnitř.-vnitř.z. DN 32</t>
  </si>
  <si>
    <t>734233115R00</t>
  </si>
  <si>
    <t>Kohout kulový, vnitř.-vnitř.z. DN 40</t>
  </si>
  <si>
    <t>734233116R00</t>
  </si>
  <si>
    <t>Kohout kulový, vnitř.-vnitř.z. DN 50</t>
  </si>
  <si>
    <t>734243122R00</t>
  </si>
  <si>
    <t>Ventil zpětný DN 20</t>
  </si>
  <si>
    <t>734243123R00</t>
  </si>
  <si>
    <t>Ventil zpětný DN 25</t>
  </si>
  <si>
    <t>734243124R00</t>
  </si>
  <si>
    <t>Ventil zpětný DN 32</t>
  </si>
  <si>
    <t>734243125R00</t>
  </si>
  <si>
    <t>Ventil zpětný DN 40</t>
  </si>
  <si>
    <t>734243126R00</t>
  </si>
  <si>
    <t>Ventil zpětný DN 50</t>
  </si>
  <si>
    <t>734263132R00</t>
  </si>
  <si>
    <t>Šroubení regulační, přímé, DN 15, s vypouš.</t>
  </si>
  <si>
    <t>734263215R00</t>
  </si>
  <si>
    <t>Šroubení regulační dvoutrub.rohové, D15, pro VK, s vypouš.</t>
  </si>
  <si>
    <t>734293222R00</t>
  </si>
  <si>
    <t>Filtr, vnitřní-vnitřní z. DN 20</t>
  </si>
  <si>
    <t>734293223R00</t>
  </si>
  <si>
    <t>Filtr, vnitřní-vnitřní z. DN 25</t>
  </si>
  <si>
    <t>734293224R00</t>
  </si>
  <si>
    <t>Filtr, vnitřní-vnitřní z. DN 32</t>
  </si>
  <si>
    <t>734293225R00</t>
  </si>
  <si>
    <t>Filtr, vnitřní-vnitřní z. DN 40</t>
  </si>
  <si>
    <t>734293226R00</t>
  </si>
  <si>
    <t>Filtr, vnitřní-vnitřní z. DN 50</t>
  </si>
  <si>
    <t>734293312R00</t>
  </si>
  <si>
    <t>Kohout kulový vypouštěcí, DN 15</t>
  </si>
  <si>
    <t>734293313R00</t>
  </si>
  <si>
    <t>Kohout kulový vypouštěcí, DN 20</t>
  </si>
  <si>
    <t>734-10-004</t>
  </si>
  <si>
    <t>Termost.hlavice kapalinová pro VK</t>
  </si>
  <si>
    <t>kpl</t>
  </si>
  <si>
    <t>734PC-30-005</t>
  </si>
  <si>
    <t>Vyvažovací ventil STAD 5/4", s vypouštěním</t>
  </si>
  <si>
    <t>734PC-30-006</t>
  </si>
  <si>
    <t>Vyvažovací ventil STAD 6/4", s vypouštěním</t>
  </si>
  <si>
    <t>734494213R00</t>
  </si>
  <si>
    <t>Návarky s trubkovým závitem G 1/2</t>
  </si>
  <si>
    <t>734391124R00</t>
  </si>
  <si>
    <t>Kondenzační smyčky ČSN 13 7533.1 - stočené</t>
  </si>
  <si>
    <t>734413142R00</t>
  </si>
  <si>
    <t>Teploměr D 100 / dl.jímky 50 mm</t>
  </si>
  <si>
    <t>734421150R00</t>
  </si>
  <si>
    <t>Tlakoměr deformační, D 100</t>
  </si>
  <si>
    <t>734-01-001V</t>
  </si>
  <si>
    <t>Tlakoměr. zkuš. kohout</t>
  </si>
  <si>
    <t>734209123R00</t>
  </si>
  <si>
    <t>Montáž armatur závitových,se 3závity, G 1/2</t>
  </si>
  <si>
    <t>734209114R00</t>
  </si>
  <si>
    <t>Montáž armatur závitových,se 2závity, G 3/4</t>
  </si>
  <si>
    <t>734-03.102PC</t>
  </si>
  <si>
    <t>Termomanometr 20-120°C,0-6bar</t>
  </si>
  <si>
    <t>734111411R00</t>
  </si>
  <si>
    <t>Ventily uzavírací V 30-111-616, DN 15</t>
  </si>
  <si>
    <t>734111413R00</t>
  </si>
  <si>
    <t>Ventily uzavírací V 30-111-616, DN 40</t>
  </si>
  <si>
    <t>734121611R00</t>
  </si>
  <si>
    <t>Ventily zpětné přírubové Z 16-117-516, DN 15</t>
  </si>
  <si>
    <t>734164115R00</t>
  </si>
  <si>
    <t>Filtr přírubový DN 40, s navařením přírub</t>
  </si>
  <si>
    <t>734163118R00</t>
  </si>
  <si>
    <t>Filtr přírubový, DN 80 s nav.přírub</t>
  </si>
  <si>
    <t>734163119R00</t>
  </si>
  <si>
    <t>Filtr přírubový, DN100 s nav.přírub</t>
  </si>
  <si>
    <t>734193218R00</t>
  </si>
  <si>
    <t>Klapka uzav.regul.mezipřirub. DN 80</t>
  </si>
  <si>
    <t>734193219R00</t>
  </si>
  <si>
    <t>Klapka uzav.regul.mezipřirub. DN100</t>
  </si>
  <si>
    <t>734193118R00</t>
  </si>
  <si>
    <t>Klapka zpět.přírub. DN 80 s nav.pří</t>
  </si>
  <si>
    <t>734193119R00</t>
  </si>
  <si>
    <t>Klapka zpět.přírub. DN100 s nav.pří</t>
  </si>
  <si>
    <t>734PC-30-202</t>
  </si>
  <si>
    <t>Reg. tlaku ventil STAF DN 80</t>
  </si>
  <si>
    <t>734172117R00</t>
  </si>
  <si>
    <t>Mezikusy z ocel.trubek hlad., jednoznačné DN 80</t>
  </si>
  <si>
    <t>734172118R00</t>
  </si>
  <si>
    <t>Mezikusy z ocel.trubek hlad., jednoznačné DN 100</t>
  </si>
  <si>
    <t>734173413R00</t>
  </si>
  <si>
    <t>Přírubové spoje PN 1,6/I MPa, DN 40</t>
  </si>
  <si>
    <t>734173417R00</t>
  </si>
  <si>
    <t>Přírubové spoje PN 1,6/I MPa, DN 80</t>
  </si>
  <si>
    <t>734173418R00</t>
  </si>
  <si>
    <t>Přírubové spoje PN 1,6/I MPa, DN 100</t>
  </si>
  <si>
    <t>734162431R00</t>
  </si>
  <si>
    <t>Odvaděč konden. plovák. DN 15,PN 16,s navař.přírub</t>
  </si>
  <si>
    <t>734200822R00</t>
  </si>
  <si>
    <t>Demontáž armatur se 2závity do G 1, uzávěry critalů</t>
  </si>
  <si>
    <t>998734103R00</t>
  </si>
  <si>
    <t>Přesun hmot pro armatury, výšky do 24 m</t>
  </si>
  <si>
    <t>735159111R00</t>
  </si>
  <si>
    <t>Montáž panelových těles  do délky 1600 mm</t>
  </si>
  <si>
    <t>735179110R00</t>
  </si>
  <si>
    <t>Montáž otopných těles koupelnových (žebříků)</t>
  </si>
  <si>
    <t>735-05-005</t>
  </si>
  <si>
    <t>Topný žebřík KRMM 1500/450, spodní stř.připojení</t>
  </si>
  <si>
    <t>735-01-303</t>
  </si>
  <si>
    <t>Panel hldké 21-600/600 VKM, spodní stř.připojení</t>
  </si>
  <si>
    <t>735-01-304</t>
  </si>
  <si>
    <t>Panel hladké 21-600/800 VKM, spodní stř.připojení</t>
  </si>
  <si>
    <t>735-01-307</t>
  </si>
  <si>
    <t>Panel hladké 21-600/1000 VKM, spodní stř.připojení</t>
  </si>
  <si>
    <t>735-01-308</t>
  </si>
  <si>
    <t>Panel hladké 21-600/1200 VKM, spodní stř.připojení</t>
  </si>
  <si>
    <t>735-01-310</t>
  </si>
  <si>
    <t>Panel hladké 21-900/600 VKM, spodní stř.připojení</t>
  </si>
  <si>
    <t>735-01-312</t>
  </si>
  <si>
    <t>Panel hladké 21-900/800 VKM, spodní stř.připojení</t>
  </si>
  <si>
    <t>735-01-313</t>
  </si>
  <si>
    <t>Panel hladké 21-900/1000 VKM, spodní stř.připojení</t>
  </si>
  <si>
    <t>735-01-315</t>
  </si>
  <si>
    <t>Panel hladké 21-900/1400 VKM, spodní stř.připojení</t>
  </si>
  <si>
    <t>735-01-605</t>
  </si>
  <si>
    <t>Panel hladké Hygiene H 20S-603/1404 VK, spodní připojení</t>
  </si>
  <si>
    <t>735-60-010</t>
  </si>
  <si>
    <t>Panel hladké 21-900/1000 klasik, boční připojení</t>
  </si>
  <si>
    <t>735-60-011</t>
  </si>
  <si>
    <t>Panel hladké 21-900/1200 klasik, boční připojení</t>
  </si>
  <si>
    <t>735-60-012</t>
  </si>
  <si>
    <t>Panel hladké 21-900/1400 klasik, boční připojení</t>
  </si>
  <si>
    <t>998735103R00</t>
  </si>
  <si>
    <t>Přesun hmot pro otopná tělesa, výšky do 24 m</t>
  </si>
  <si>
    <t>783222100R00</t>
  </si>
  <si>
    <t>Nátěr syntetický kovových konstrukcí dvojnásobný</t>
  </si>
  <si>
    <t>783424140R00</t>
  </si>
  <si>
    <t>Nátěr syntetický potrubí do DN 50 mm  Z + 2x</t>
  </si>
  <si>
    <t>783425150R00</t>
  </si>
  <si>
    <t>Nátěr syntetický potrubí do DN 100 mm  Z + 2x</t>
  </si>
  <si>
    <t>783421310R00</t>
  </si>
  <si>
    <t>Nátěr syntetický armatur do DN 100 mm 2x +1x email</t>
  </si>
  <si>
    <t>HZS-PC-0001</t>
  </si>
  <si>
    <t>Topná zkouška dle ČSN plná 72h</t>
  </si>
  <si>
    <t>hod</t>
  </si>
  <si>
    <t>HZS-PC-0008</t>
  </si>
  <si>
    <t>Prov.zkoušky zařízení, zaškolení obsluhy, seřízení, před.stanice, VZT</t>
  </si>
  <si>
    <t>HZS-PC-0004</t>
  </si>
  <si>
    <t>Nepředvídané vícepráce montážní a demontážní, úpravy stáv. vytápění Crital</t>
  </si>
  <si>
    <t>HZS-PC-0005</t>
  </si>
  <si>
    <t>Zednická výpomoc</t>
  </si>
  <si>
    <t/>
  </si>
  <si>
    <t>END</t>
  </si>
  <si>
    <t>Soupis prací</t>
  </si>
  <si>
    <t>713PC-10-013</t>
  </si>
  <si>
    <t>D+M min.vlna, DN150, lis. tvarovky kašír. Al folií, tl. 6cm</t>
  </si>
  <si>
    <t>733 12-0832.R00</t>
  </si>
  <si>
    <t>Demontáž potrubí z hladkých trubek D 133</t>
  </si>
  <si>
    <t>733 12-0836.R00</t>
  </si>
  <si>
    <t>Demontáž potrubí z hladkých trubek D 159</t>
  </si>
  <si>
    <t>733 89-0801.R00</t>
  </si>
  <si>
    <t>Přemístění vybouraných hmot - potrubí, H do 6 m</t>
  </si>
  <si>
    <t>733 12-1135.R00</t>
  </si>
  <si>
    <t>Potrubí hladké bezešvé nízkotlaké D 159 x 4,5 mm</t>
  </si>
  <si>
    <t>998 73-3101.R00</t>
  </si>
  <si>
    <t>Přesun hmot pro rozvody potrubí, výšky do 6 m</t>
  </si>
  <si>
    <t>732 32-0819.R00</t>
  </si>
  <si>
    <t>Odpojení nádrží od rozvodů potrubí, do 7000 l</t>
  </si>
  <si>
    <t>732 32-4819.R00</t>
  </si>
  <si>
    <t>Vypuštění vody z nádrží o obsahu 7000 l</t>
  </si>
  <si>
    <t>732 39-1905.R00</t>
  </si>
  <si>
    <t>Zpětná montáž nádrží o obsahu do 8000 l</t>
  </si>
  <si>
    <t>783 42-6160.R00</t>
  </si>
  <si>
    <t>Nátěr syntetický potrubí do DN 150 mm Z + 2x</t>
  </si>
  <si>
    <t>HZS -P-C-00.04</t>
  </si>
  <si>
    <t>Nepředvídané vícepráce montážní a demontážní, rozvody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</si>
</sst>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26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49" fontId="4" fillId="32" borderId="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indent="1"/>
    </xf>
    <xf numFmtId="0" fontId="5" fillId="32" borderId="0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3" borderId="29" xfId="0" applyNumberFormat="1" applyFill="1" applyBorder="1" applyAlignment="1">
      <alignment/>
    </xf>
    <xf numFmtId="3" fontId="3" fillId="32" borderId="30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 wrapText="1"/>
    </xf>
    <xf numFmtId="3" fontId="3" fillId="32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2" borderId="31" xfId="0" applyNumberFormat="1" applyFont="1" applyFill="1" applyBorder="1" applyAlignment="1">
      <alignment horizontal="center" vertical="center" wrapText="1" shrinkToFit="1"/>
    </xf>
    <xf numFmtId="3" fontId="3" fillId="32" borderId="30" xfId="0" applyNumberFormat="1" applyFont="1" applyFill="1" applyBorder="1" applyAlignment="1">
      <alignment horizontal="center" vertical="center" wrapText="1" shrinkToFit="1"/>
    </xf>
    <xf numFmtId="3" fontId="3" fillId="32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12" fillId="33" borderId="15" xfId="0" applyNumberFormat="1" applyFont="1" applyFill="1" applyBorder="1" applyAlignment="1">
      <alignment wrapText="1" shrinkToFit="1"/>
    </xf>
    <xf numFmtId="3" fontId="12" fillId="33" borderId="15" xfId="0" applyNumberFormat="1" applyFont="1" applyFill="1" applyBorder="1" applyAlignment="1">
      <alignment shrinkToFit="1"/>
    </xf>
    <xf numFmtId="3" fontId="0" fillId="33" borderId="29" xfId="0" applyNumberFormat="1" applyFill="1" applyBorder="1" applyAlignment="1">
      <alignment shrinkToFit="1"/>
    </xf>
    <xf numFmtId="0" fontId="4" fillId="32" borderId="32" xfId="0" applyFont="1" applyFill="1" applyBorder="1" applyAlignment="1">
      <alignment horizontal="left" vertical="center" indent="1"/>
    </xf>
    <xf numFmtId="0" fontId="5" fillId="32" borderId="33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left" vertical="center"/>
    </xf>
    <xf numFmtId="4" fontId="4" fillId="32" borderId="33" xfId="0" applyNumberFormat="1" applyFont="1" applyFill="1" applyBorder="1" applyAlignment="1">
      <alignment horizontal="left" vertical="center"/>
    </xf>
    <xf numFmtId="49" fontId="0" fillId="32" borderId="34" xfId="0" applyNumberFormat="1" applyFill="1" applyBorder="1" applyAlignment="1">
      <alignment horizontal="left" vertical="center"/>
    </xf>
    <xf numFmtId="0" fontId="0" fillId="32" borderId="33" xfId="0" applyFill="1" applyBorder="1" applyAlignment="1">
      <alignment/>
    </xf>
    <xf numFmtId="49" fontId="5" fillId="32" borderId="34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4" fillId="32" borderId="30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4" fillId="32" borderId="31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" fontId="3" fillId="33" borderId="29" xfId="0" applyNumberFormat="1" applyFont="1" applyFill="1" applyBorder="1" applyAlignment="1">
      <alignment/>
    </xf>
    <xf numFmtId="49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33" borderId="2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2" borderId="27" xfId="0" applyFill="1" applyBorder="1" applyAlignment="1">
      <alignment/>
    </xf>
    <xf numFmtId="49" fontId="0" fillId="32" borderId="18" xfId="0" applyNumberFormat="1" applyFill="1" applyBorder="1" applyAlignment="1">
      <alignment/>
    </xf>
    <xf numFmtId="49" fontId="0" fillId="32" borderId="18" xfId="0" applyNumberForma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36" xfId="0" applyFill="1" applyBorder="1" applyAlignment="1">
      <alignment/>
    </xf>
    <xf numFmtId="49" fontId="0" fillId="32" borderId="27" xfId="0" applyNumberFormat="1" applyFill="1" applyBorder="1" applyAlignment="1">
      <alignment/>
    </xf>
    <xf numFmtId="0" fontId="0" fillId="32" borderId="27" xfId="0" applyFill="1" applyBorder="1" applyAlignment="1">
      <alignment wrapText="1"/>
    </xf>
    <xf numFmtId="0" fontId="15" fillId="0" borderId="0" xfId="0" applyFont="1" applyAlignment="1">
      <alignment/>
    </xf>
    <xf numFmtId="0" fontId="15" fillId="0" borderId="28" xfId="0" applyFont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1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49" fontId="0" fillId="32" borderId="21" xfId="0" applyNumberFormat="1" applyFill="1" applyBorder="1" applyAlignment="1">
      <alignment vertical="top"/>
    </xf>
    <xf numFmtId="49" fontId="0" fillId="32" borderId="27" xfId="0" applyNumberFormat="1" applyFill="1" applyBorder="1" applyAlignment="1">
      <alignment vertical="top"/>
    </xf>
    <xf numFmtId="0" fontId="15" fillId="0" borderId="28" xfId="0" applyNumberFormat="1" applyFont="1" applyBorder="1" applyAlignment="1">
      <alignment vertical="top"/>
    </xf>
    <xf numFmtId="0" fontId="0" fillId="32" borderId="17" xfId="0" applyNumberFormat="1" applyFill="1" applyBorder="1" applyAlignment="1">
      <alignment vertical="top"/>
    </xf>
    <xf numFmtId="0" fontId="15" fillId="0" borderId="35" xfId="0" applyFont="1" applyBorder="1" applyAlignment="1">
      <alignment vertical="top" shrinkToFit="1"/>
    </xf>
    <xf numFmtId="0" fontId="0" fillId="32" borderId="29" xfId="0" applyFill="1" applyBorder="1" applyAlignment="1">
      <alignment vertical="top" shrinkToFit="1"/>
    </xf>
    <xf numFmtId="172" fontId="0" fillId="32" borderId="27" xfId="0" applyNumberFormat="1" applyFill="1" applyBorder="1" applyAlignment="1">
      <alignment vertical="top"/>
    </xf>
    <xf numFmtId="172" fontId="15" fillId="0" borderId="35" xfId="0" applyNumberFormat="1" applyFont="1" applyBorder="1" applyAlignment="1">
      <alignment vertical="top" shrinkToFit="1"/>
    </xf>
    <xf numFmtId="172" fontId="0" fillId="32" borderId="29" xfId="0" applyNumberFormat="1" applyFill="1" applyBorder="1" applyAlignment="1">
      <alignment vertical="top" shrinkToFit="1"/>
    </xf>
    <xf numFmtId="4" fontId="0" fillId="32" borderId="27" xfId="0" applyNumberFormat="1" applyFill="1" applyBorder="1" applyAlignment="1">
      <alignment vertical="top"/>
    </xf>
    <xf numFmtId="4" fontId="15" fillId="0" borderId="35" xfId="0" applyNumberFormat="1" applyFont="1" applyBorder="1" applyAlignment="1">
      <alignment vertical="top" shrinkToFit="1"/>
    </xf>
    <xf numFmtId="4" fontId="0" fillId="32" borderId="29" xfId="0" applyNumberFormat="1" applyFill="1" applyBorder="1" applyAlignment="1">
      <alignment vertical="top" shrinkToFit="1"/>
    </xf>
    <xf numFmtId="0" fontId="15" fillId="0" borderId="17" xfId="0" applyFont="1" applyBorder="1" applyAlignment="1">
      <alignment vertical="top"/>
    </xf>
    <xf numFmtId="0" fontId="15" fillId="0" borderId="17" xfId="0" applyNumberFormat="1" applyFont="1" applyBorder="1" applyAlignment="1">
      <alignment vertical="top"/>
    </xf>
    <xf numFmtId="0" fontId="15" fillId="0" borderId="29" xfId="0" applyFont="1" applyBorder="1" applyAlignment="1">
      <alignment vertical="top" shrinkToFit="1"/>
    </xf>
    <xf numFmtId="172" fontId="15" fillId="0" borderId="29" xfId="0" applyNumberFormat="1" applyFont="1" applyBorder="1" applyAlignment="1">
      <alignment vertical="top" shrinkToFit="1"/>
    </xf>
    <xf numFmtId="4" fontId="15" fillId="0" borderId="29" xfId="0" applyNumberFormat="1" applyFont="1" applyBorder="1" applyAlignment="1">
      <alignment vertical="top" shrinkToFit="1"/>
    </xf>
    <xf numFmtId="0" fontId="15" fillId="0" borderId="35" xfId="0" applyNumberFormat="1" applyFont="1" applyBorder="1" applyAlignment="1">
      <alignment horizontal="left" vertical="top" wrapText="1"/>
    </xf>
    <xf numFmtId="0" fontId="0" fillId="32" borderId="29" xfId="0" applyNumberFormat="1" applyFill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5" fillId="0" borderId="28" xfId="0" applyFont="1" applyFill="1" applyBorder="1" applyAlignment="1">
      <alignment vertical="top"/>
    </xf>
    <xf numFmtId="168" fontId="15" fillId="0" borderId="35" xfId="0" applyNumberFormat="1" applyFont="1" applyBorder="1" applyAlignment="1">
      <alignment vertical="top" shrinkToFit="1"/>
    </xf>
    <xf numFmtId="0" fontId="3" fillId="34" borderId="0" xfId="0" applyFont="1" applyFill="1" applyAlignment="1">
      <alignment horizontal="left" wrapText="1"/>
    </xf>
    <xf numFmtId="4" fontId="3" fillId="33" borderId="29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14" fillId="32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9" fillId="32" borderId="33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2" borderId="33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2" borderId="24" xfId="0" applyNumberFormat="1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MMER\company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3.5">
      <c r="A1" s="37" t="s">
        <v>38</v>
      </c>
    </row>
    <row r="2" spans="1:7" ht="57.75" customHeight="1">
      <c r="A2" s="182" t="s">
        <v>39</v>
      </c>
      <c r="B2" s="182"/>
      <c r="C2" s="182"/>
      <c r="D2" s="182"/>
      <c r="E2" s="182"/>
      <c r="F2" s="182"/>
      <c r="G2" s="18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4"/>
  <sheetViews>
    <sheetView showGridLines="0" tabSelected="1" zoomScaleSheetLayoutView="100" workbookViewId="0" topLeftCell="B1">
      <selection activeCell="D5" sqref="D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73" t="s">
        <v>36</v>
      </c>
      <c r="B1" s="216" t="s">
        <v>401</v>
      </c>
      <c r="C1" s="217"/>
      <c r="D1" s="217"/>
      <c r="E1" s="217"/>
      <c r="F1" s="217"/>
      <c r="G1" s="217"/>
      <c r="H1" s="217"/>
      <c r="I1" s="217"/>
      <c r="J1" s="218"/>
    </row>
    <row r="2" spans="1:15" ht="23.25" customHeight="1">
      <c r="A2" s="4"/>
      <c r="B2" s="81" t="s">
        <v>40</v>
      </c>
      <c r="C2" s="82"/>
      <c r="D2" s="222" t="s">
        <v>45</v>
      </c>
      <c r="E2" s="223"/>
      <c r="F2" s="223"/>
      <c r="G2" s="223"/>
      <c r="H2" s="223"/>
      <c r="I2" s="223"/>
      <c r="J2" s="224"/>
      <c r="O2" s="2"/>
    </row>
    <row r="3" spans="1:10" ht="23.25" customHeight="1">
      <c r="A3" s="4"/>
      <c r="B3" s="83" t="s">
        <v>44</v>
      </c>
      <c r="C3" s="84"/>
      <c r="D3" s="213" t="s">
        <v>42</v>
      </c>
      <c r="E3" s="214"/>
      <c r="F3" s="214"/>
      <c r="G3" s="214"/>
      <c r="H3" s="214"/>
      <c r="I3" s="214"/>
      <c r="J3" s="215"/>
    </row>
    <row r="4" spans="1:10" ht="23.25" customHeight="1" hidden="1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03"/>
      <c r="E11" s="203"/>
      <c r="F11" s="203"/>
      <c r="G11" s="203"/>
      <c r="H11" s="28" t="s">
        <v>33</v>
      </c>
      <c r="I11" s="91"/>
      <c r="J11" s="11"/>
    </row>
    <row r="12" spans="1:10" ht="15.75" customHeight="1">
      <c r="A12" s="4"/>
      <c r="B12" s="41"/>
      <c r="C12" s="26"/>
      <c r="D12" s="228"/>
      <c r="E12" s="228"/>
      <c r="F12" s="228"/>
      <c r="G12" s="228"/>
      <c r="H12" s="28" t="s">
        <v>34</v>
      </c>
      <c r="I12" s="91"/>
      <c r="J12" s="11"/>
    </row>
    <row r="13" spans="1:10" ht="15.75" customHeight="1">
      <c r="A13" s="4"/>
      <c r="B13" s="42"/>
      <c r="C13" s="92"/>
      <c r="D13" s="229"/>
      <c r="E13" s="229"/>
      <c r="F13" s="229"/>
      <c r="G13" s="229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5"/>
      <c r="F15" s="225"/>
      <c r="G15" s="226"/>
      <c r="H15" s="226"/>
      <c r="I15" s="226" t="s">
        <v>28</v>
      </c>
      <c r="J15" s="227"/>
    </row>
    <row r="16" spans="1:10" ht="23.25" customHeight="1">
      <c r="A16" s="143" t="s">
        <v>23</v>
      </c>
      <c r="B16" s="144" t="s">
        <v>23</v>
      </c>
      <c r="C16" s="58"/>
      <c r="D16" s="59"/>
      <c r="E16" s="206"/>
      <c r="F16" s="207"/>
      <c r="G16" s="206"/>
      <c r="H16" s="207"/>
      <c r="I16" s="206">
        <f>SUM(I53)</f>
        <v>0</v>
      </c>
      <c r="J16" s="208"/>
    </row>
    <row r="17" spans="1:10" ht="23.25" customHeight="1">
      <c r="A17" s="143" t="s">
        <v>24</v>
      </c>
      <c r="B17" s="144" t="s">
        <v>24</v>
      </c>
      <c r="C17" s="58"/>
      <c r="D17" s="59"/>
      <c r="E17" s="206"/>
      <c r="F17" s="207"/>
      <c r="G17" s="206"/>
      <c r="H17" s="207"/>
      <c r="I17" s="206">
        <f>SUM(I54:J59)</f>
        <v>0</v>
      </c>
      <c r="J17" s="208"/>
    </row>
    <row r="18" spans="1:10" ht="23.25" customHeight="1">
      <c r="A18" s="143" t="s">
        <v>25</v>
      </c>
      <c r="B18" s="144" t="s">
        <v>25</v>
      </c>
      <c r="C18" s="58"/>
      <c r="D18" s="59"/>
      <c r="E18" s="206"/>
      <c r="F18" s="207"/>
      <c r="G18" s="206"/>
      <c r="H18" s="207"/>
      <c r="I18" s="206"/>
      <c r="J18" s="208"/>
    </row>
    <row r="19" spans="1:10" ht="23.25" customHeight="1">
      <c r="A19" s="143" t="s">
        <v>73</v>
      </c>
      <c r="B19" s="144" t="s">
        <v>26</v>
      </c>
      <c r="C19" s="58"/>
      <c r="D19" s="59"/>
      <c r="E19" s="206"/>
      <c r="F19" s="207"/>
      <c r="G19" s="206"/>
      <c r="H19" s="207"/>
      <c r="I19" s="206"/>
      <c r="J19" s="208"/>
    </row>
    <row r="20" spans="1:10" ht="23.25" customHeight="1">
      <c r="A20" s="143" t="s">
        <v>72</v>
      </c>
      <c r="B20" s="144" t="s">
        <v>27</v>
      </c>
      <c r="C20" s="58"/>
      <c r="D20" s="59"/>
      <c r="E20" s="206"/>
      <c r="F20" s="207"/>
      <c r="G20" s="206"/>
      <c r="H20" s="207"/>
      <c r="I20" s="206">
        <f>SUM(I60)</f>
        <v>0</v>
      </c>
      <c r="J20" s="208"/>
    </row>
    <row r="21" spans="1:10" ht="23.25" customHeight="1">
      <c r="A21" s="4"/>
      <c r="B21" s="74" t="s">
        <v>28</v>
      </c>
      <c r="C21" s="75"/>
      <c r="D21" s="76"/>
      <c r="E21" s="209"/>
      <c r="F21" s="210"/>
      <c r="G21" s="209"/>
      <c r="H21" s="210"/>
      <c r="I21" s="209">
        <f>SUM(I16:J20)</f>
        <v>0</v>
      </c>
      <c r="J21" s="212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01"/>
      <c r="H23" s="202"/>
      <c r="I23" s="202"/>
      <c r="J23" s="62"/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198"/>
      <c r="H24" s="199"/>
      <c r="I24" s="199"/>
      <c r="J24" s="62"/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201"/>
      <c r="H25" s="202"/>
      <c r="I25" s="202"/>
      <c r="J25" s="62"/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9"/>
      <c r="H26" s="220"/>
      <c r="I26" s="220"/>
      <c r="J26" s="56"/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21"/>
      <c r="H27" s="221"/>
      <c r="I27" s="221"/>
      <c r="J27" s="63"/>
    </row>
    <row r="28" spans="1:10" ht="27.75" customHeight="1" thickBot="1">
      <c r="A28" s="4"/>
      <c r="B28" s="114" t="s">
        <v>22</v>
      </c>
      <c r="C28" s="115"/>
      <c r="D28" s="115"/>
      <c r="E28" s="116"/>
      <c r="F28" s="117"/>
      <c r="G28" s="200"/>
      <c r="H28" s="211"/>
      <c r="I28" s="211"/>
      <c r="J28" s="118"/>
    </row>
    <row r="29" spans="1:10" ht="27.75" customHeight="1" hidden="1" thickBot="1">
      <c r="A29" s="4"/>
      <c r="B29" s="114" t="s">
        <v>35</v>
      </c>
      <c r="C29" s="119"/>
      <c r="D29" s="119"/>
      <c r="E29" s="119"/>
      <c r="F29" s="119"/>
      <c r="G29" s="200">
        <v>2210729</v>
      </c>
      <c r="H29" s="200"/>
      <c r="I29" s="200"/>
      <c r="J29" s="120" t="s">
        <v>47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43307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197" t="s">
        <v>2</v>
      </c>
      <c r="E35" s="19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customHeight="1" hidden="1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customHeight="1" hidden="1">
      <c r="A39" s="95">
        <v>1</v>
      </c>
      <c r="B39" s="101"/>
      <c r="C39" s="204"/>
      <c r="D39" s="205"/>
      <c r="E39" s="205"/>
      <c r="F39" s="107">
        <v>0</v>
      </c>
      <c r="G39" s="108">
        <v>1827048.92</v>
      </c>
      <c r="H39" s="109"/>
      <c r="I39" s="110">
        <v>1827048.92</v>
      </c>
      <c r="J39" s="102">
        <f>IF(CenaCelkemVypocet=0,"",I39/CenaCelkemVypocet*100)</f>
        <v>100</v>
      </c>
    </row>
    <row r="40" spans="1:10" ht="25.5" customHeight="1" hidden="1">
      <c r="A40" s="95"/>
      <c r="B40" s="195" t="s">
        <v>46</v>
      </c>
      <c r="C40" s="196"/>
      <c r="D40" s="196"/>
      <c r="E40" s="196"/>
      <c r="F40" s="111">
        <f>SUMIF(A39:A39,"=1",F39:F39)</f>
        <v>0</v>
      </c>
      <c r="G40" s="112">
        <f>SUMIF(A39:A39,"=1",G39:G39)</f>
        <v>1827048.92</v>
      </c>
      <c r="H40" s="112">
        <f>SUMIF(A39:A39,"=1",H39:H39)</f>
        <v>0</v>
      </c>
      <c r="I40" s="113">
        <f>SUMIF(A39:A39,"=1",I39:I39)</f>
        <v>1827048.92</v>
      </c>
      <c r="J40" s="96">
        <f>SUMIF(A39:A39,"=1",J39:J39)</f>
        <v>100</v>
      </c>
    </row>
    <row r="42" ht="12.75">
      <c r="B42" t="s">
        <v>48</v>
      </c>
    </row>
    <row r="43" spans="2:52" ht="12.75">
      <c r="B43" s="194" t="s">
        <v>49</v>
      </c>
      <c r="C43" s="194"/>
      <c r="D43" s="194"/>
      <c r="E43" s="194"/>
      <c r="F43" s="194"/>
      <c r="G43" s="194"/>
      <c r="H43" s="194"/>
      <c r="I43" s="194"/>
      <c r="J43" s="194"/>
      <c r="AZ43" s="121" t="str">
        <f>B43</f>
        <v>Nové vytápění 2NP budovy, demontáže ventilů Critalu a jeho úpravy</v>
      </c>
    </row>
    <row r="44" spans="2:52" ht="12.75">
      <c r="B44" s="194" t="s">
        <v>50</v>
      </c>
      <c r="C44" s="194"/>
      <c r="D44" s="194"/>
      <c r="E44" s="194"/>
      <c r="F44" s="194"/>
      <c r="G44" s="194"/>
      <c r="H44" s="194"/>
      <c r="I44" s="194"/>
      <c r="J44" s="194"/>
      <c r="AZ44" s="121" t="str">
        <f>B44</f>
        <v>Nové vytápění nové přístavby</v>
      </c>
    </row>
    <row r="45" spans="2:52" ht="12.75">
      <c r="B45" s="194" t="s">
        <v>51</v>
      </c>
      <c r="C45" s="194"/>
      <c r="D45" s="194"/>
      <c r="E45" s="194"/>
      <c r="F45" s="194"/>
      <c r="G45" s="194"/>
      <c r="H45" s="194"/>
      <c r="I45" s="194"/>
      <c r="J45" s="194"/>
      <c r="AZ45" s="121" t="str">
        <f>B45</f>
        <v>Předávací stanice pro celý objekt</v>
      </c>
    </row>
    <row r="46" spans="2:52" ht="12.75">
      <c r="B46" s="194" t="s">
        <v>52</v>
      </c>
      <c r="C46" s="194"/>
      <c r="D46" s="194"/>
      <c r="E46" s="194"/>
      <c r="F46" s="194"/>
      <c r="G46" s="194"/>
      <c r="H46" s="194"/>
      <c r="I46" s="194"/>
      <c r="J46" s="194"/>
      <c r="AZ46" s="121" t="str">
        <f>B46</f>
        <v>Napojení jednotek VZT</v>
      </c>
    </row>
    <row r="47" spans="2:52" ht="12.75">
      <c r="B47" s="194" t="s">
        <v>53</v>
      </c>
      <c r="C47" s="194"/>
      <c r="D47" s="194"/>
      <c r="E47" s="194"/>
      <c r="F47" s="194"/>
      <c r="G47" s="194"/>
      <c r="H47" s="194"/>
      <c r="I47" s="194"/>
      <c r="J47" s="194"/>
      <c r="AZ47" s="121" t="str">
        <f>B47</f>
        <v>U hodinových sazeb zápis do montážního denníku potvrzený investorem (rozsah)</v>
      </c>
    </row>
    <row r="50" ht="15">
      <c r="B50" s="122" t="s">
        <v>54</v>
      </c>
    </row>
    <row r="52" spans="1:10" ht="25.5" customHeight="1">
      <c r="A52" s="123"/>
      <c r="B52" s="127" t="s">
        <v>16</v>
      </c>
      <c r="C52" s="127" t="s">
        <v>5</v>
      </c>
      <c r="D52" s="128"/>
      <c r="E52" s="128"/>
      <c r="F52" s="131" t="s">
        <v>55</v>
      </c>
      <c r="G52" s="131"/>
      <c r="H52" s="131"/>
      <c r="I52" s="190" t="s">
        <v>28</v>
      </c>
      <c r="J52" s="190"/>
    </row>
    <row r="53" spans="1:10" ht="25.5" customHeight="1">
      <c r="A53" s="124"/>
      <c r="B53" s="134" t="s">
        <v>56</v>
      </c>
      <c r="C53" s="192" t="s">
        <v>57</v>
      </c>
      <c r="D53" s="193"/>
      <c r="E53" s="193"/>
      <c r="F53" s="138" t="s">
        <v>23</v>
      </c>
      <c r="G53" s="135"/>
      <c r="H53" s="135"/>
      <c r="I53" s="191">
        <f>' Pol'!G8</f>
        <v>0</v>
      </c>
      <c r="J53" s="191"/>
    </row>
    <row r="54" spans="1:10" ht="25.5" customHeight="1">
      <c r="A54" s="124"/>
      <c r="B54" s="126" t="s">
        <v>58</v>
      </c>
      <c r="C54" s="185" t="s">
        <v>59</v>
      </c>
      <c r="D54" s="186"/>
      <c r="E54" s="186"/>
      <c r="F54" s="139" t="s">
        <v>24</v>
      </c>
      <c r="G54" s="132"/>
      <c r="H54" s="132"/>
      <c r="I54" s="184">
        <f>' Pol'!G10</f>
        <v>0</v>
      </c>
      <c r="J54" s="184"/>
    </row>
    <row r="55" spans="1:10" ht="25.5" customHeight="1">
      <c r="A55" s="124"/>
      <c r="B55" s="126" t="s">
        <v>60</v>
      </c>
      <c r="C55" s="185" t="s">
        <v>61</v>
      </c>
      <c r="D55" s="186"/>
      <c r="E55" s="186"/>
      <c r="F55" s="139" t="s">
        <v>24</v>
      </c>
      <c r="G55" s="132"/>
      <c r="H55" s="132"/>
      <c r="I55" s="184">
        <f>' Pol'!G21</f>
        <v>0</v>
      </c>
      <c r="J55" s="184"/>
    </row>
    <row r="56" spans="1:10" ht="25.5" customHeight="1">
      <c r="A56" s="124"/>
      <c r="B56" s="126" t="s">
        <v>62</v>
      </c>
      <c r="C56" s="185" t="s">
        <v>63</v>
      </c>
      <c r="D56" s="186"/>
      <c r="E56" s="186"/>
      <c r="F56" s="139" t="s">
        <v>24</v>
      </c>
      <c r="G56" s="132"/>
      <c r="H56" s="132"/>
      <c r="I56" s="184">
        <f>' Pol'!G35</f>
        <v>0</v>
      </c>
      <c r="J56" s="184"/>
    </row>
    <row r="57" spans="1:10" ht="25.5" customHeight="1">
      <c r="A57" s="124"/>
      <c r="B57" s="126" t="s">
        <v>64</v>
      </c>
      <c r="C57" s="185" t="s">
        <v>65</v>
      </c>
      <c r="D57" s="186"/>
      <c r="E57" s="186"/>
      <c r="F57" s="139" t="s">
        <v>24</v>
      </c>
      <c r="G57" s="132"/>
      <c r="H57" s="132"/>
      <c r="I57" s="184">
        <f>' Pol'!G85</f>
        <v>0</v>
      </c>
      <c r="J57" s="184"/>
    </row>
    <row r="58" spans="1:10" ht="25.5" customHeight="1">
      <c r="A58" s="124"/>
      <c r="B58" s="126" t="s">
        <v>66</v>
      </c>
      <c r="C58" s="185" t="s">
        <v>67</v>
      </c>
      <c r="D58" s="186"/>
      <c r="E58" s="186"/>
      <c r="F58" s="139" t="s">
        <v>24</v>
      </c>
      <c r="G58" s="132"/>
      <c r="H58" s="132"/>
      <c r="I58" s="184">
        <f>' Pol'!G141</f>
        <v>0</v>
      </c>
      <c r="J58" s="184"/>
    </row>
    <row r="59" spans="1:10" ht="25.5" customHeight="1">
      <c r="A59" s="124"/>
      <c r="B59" s="126" t="s">
        <v>68</v>
      </c>
      <c r="C59" s="185" t="s">
        <v>69</v>
      </c>
      <c r="D59" s="186"/>
      <c r="E59" s="186"/>
      <c r="F59" s="139" t="s">
        <v>24</v>
      </c>
      <c r="G59" s="132"/>
      <c r="H59" s="132"/>
      <c r="I59" s="184">
        <f>' Pol'!G158</f>
        <v>0</v>
      </c>
      <c r="J59" s="184"/>
    </row>
    <row r="60" spans="1:10" ht="25.5" customHeight="1">
      <c r="A60" s="124"/>
      <c r="B60" s="136" t="s">
        <v>70</v>
      </c>
      <c r="C60" s="188" t="s">
        <v>71</v>
      </c>
      <c r="D60" s="189"/>
      <c r="E60" s="189"/>
      <c r="F60" s="140" t="s">
        <v>72</v>
      </c>
      <c r="G60" s="137"/>
      <c r="H60" s="137"/>
      <c r="I60" s="187">
        <f>' Pol'!G164</f>
        <v>0</v>
      </c>
      <c r="J60" s="187"/>
    </row>
    <row r="61" spans="1:10" ht="25.5" customHeight="1">
      <c r="A61" s="125"/>
      <c r="B61" s="129" t="s">
        <v>1</v>
      </c>
      <c r="C61" s="129"/>
      <c r="D61" s="130"/>
      <c r="E61" s="130"/>
      <c r="F61" s="141"/>
      <c r="G61" s="133"/>
      <c r="H61" s="133"/>
      <c r="I61" s="183">
        <f>SUM(I53:J60)</f>
        <v>0</v>
      </c>
      <c r="J61" s="183"/>
    </row>
    <row r="62" spans="6:10" ht="12.75">
      <c r="F62" s="142"/>
      <c r="G62" s="94"/>
      <c r="H62" s="142"/>
      <c r="I62" s="94"/>
      <c r="J62" s="94"/>
    </row>
    <row r="63" spans="6:10" ht="12.75">
      <c r="F63" s="142"/>
      <c r="G63" s="94"/>
      <c r="H63" s="142"/>
      <c r="I63" s="94"/>
      <c r="J63" s="94"/>
    </row>
    <row r="64" spans="6:10" ht="12.75">
      <c r="F64" s="142"/>
      <c r="G64" s="94"/>
      <c r="H64" s="142"/>
      <c r="I64" s="94"/>
      <c r="J64" s="94"/>
    </row>
  </sheetData>
  <sheetProtection/>
  <mergeCells count="60">
    <mergeCell ref="G15:H15"/>
    <mergeCell ref="I15:J15"/>
    <mergeCell ref="E16:F16"/>
    <mergeCell ref="D12:G12"/>
    <mergeCell ref="D13:G13"/>
    <mergeCell ref="I16:J16"/>
    <mergeCell ref="D3:J3"/>
    <mergeCell ref="B1:J1"/>
    <mergeCell ref="G26:I26"/>
    <mergeCell ref="G27:I27"/>
    <mergeCell ref="E21:F21"/>
    <mergeCell ref="D2:J2"/>
    <mergeCell ref="E17:F17"/>
    <mergeCell ref="I18:J18"/>
    <mergeCell ref="E18:F18"/>
    <mergeCell ref="E15:F15"/>
    <mergeCell ref="I19:J19"/>
    <mergeCell ref="G21:H21"/>
    <mergeCell ref="G28:I28"/>
    <mergeCell ref="G16:H16"/>
    <mergeCell ref="G17:H17"/>
    <mergeCell ref="G18:H18"/>
    <mergeCell ref="I17:J17"/>
    <mergeCell ref="I21:J21"/>
    <mergeCell ref="G19:H19"/>
    <mergeCell ref="G20:H20"/>
    <mergeCell ref="D35:E35"/>
    <mergeCell ref="G24:I24"/>
    <mergeCell ref="G29:I29"/>
    <mergeCell ref="G25:I25"/>
    <mergeCell ref="D11:G11"/>
    <mergeCell ref="C39:E39"/>
    <mergeCell ref="G23:I23"/>
    <mergeCell ref="E19:F19"/>
    <mergeCell ref="E20:F20"/>
    <mergeCell ref="I20:J20"/>
    <mergeCell ref="B44:J44"/>
    <mergeCell ref="B45:J45"/>
    <mergeCell ref="B46:J46"/>
    <mergeCell ref="B47:J47"/>
    <mergeCell ref="B40:E40"/>
    <mergeCell ref="B43:J43"/>
    <mergeCell ref="I55:J55"/>
    <mergeCell ref="C55:E55"/>
    <mergeCell ref="I56:J56"/>
    <mergeCell ref="C56:E56"/>
    <mergeCell ref="I52:J52"/>
    <mergeCell ref="I53:J53"/>
    <mergeCell ref="C53:E53"/>
    <mergeCell ref="I54:J54"/>
    <mergeCell ref="C54:E54"/>
    <mergeCell ref="I61:J61"/>
    <mergeCell ref="I59:J59"/>
    <mergeCell ref="C59:E59"/>
    <mergeCell ref="I60:J60"/>
    <mergeCell ref="C60:E60"/>
    <mergeCell ref="I57:J57"/>
    <mergeCell ref="C57:E57"/>
    <mergeCell ref="I58:J58"/>
    <mergeCell ref="C58:E5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scale="93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4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1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">
      <c r="A1" s="230" t="s">
        <v>6</v>
      </c>
      <c r="B1" s="230"/>
      <c r="C1" s="231"/>
      <c r="D1" s="230"/>
      <c r="E1" s="230"/>
      <c r="F1" s="230"/>
      <c r="G1" s="230"/>
    </row>
    <row r="2" spans="1:7" ht="24.75" customHeight="1">
      <c r="A2" s="79" t="s">
        <v>41</v>
      </c>
      <c r="B2" s="78"/>
      <c r="C2" s="232"/>
      <c r="D2" s="232"/>
      <c r="E2" s="232"/>
      <c r="F2" s="232"/>
      <c r="G2" s="233"/>
    </row>
    <row r="3" spans="1:7" ht="24.75" customHeight="1" hidden="1">
      <c r="A3" s="79" t="s">
        <v>7</v>
      </c>
      <c r="B3" s="78"/>
      <c r="C3" s="232"/>
      <c r="D3" s="232"/>
      <c r="E3" s="232"/>
      <c r="F3" s="232"/>
      <c r="G3" s="233"/>
    </row>
    <row r="4" spans="1:7" ht="24.75" customHeight="1" hidden="1">
      <c r="A4" s="79" t="s">
        <v>8</v>
      </c>
      <c r="B4" s="78"/>
      <c r="C4" s="232"/>
      <c r="D4" s="232"/>
      <c r="E4" s="232"/>
      <c r="F4" s="232"/>
      <c r="G4" s="233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71"/>
  <sheetViews>
    <sheetView zoomScalePageLayoutView="0" workbookViewId="0" topLeftCell="A79">
      <selection activeCell="G164" sqref="G164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234" t="s">
        <v>401</v>
      </c>
      <c r="B1" s="234"/>
      <c r="C1" s="234"/>
      <c r="D1" s="234"/>
      <c r="E1" s="234"/>
      <c r="F1" s="234"/>
      <c r="G1" s="234"/>
      <c r="AE1" t="s">
        <v>75</v>
      </c>
    </row>
    <row r="2" spans="1:31" ht="24.75" customHeight="1">
      <c r="A2" s="145" t="s">
        <v>74</v>
      </c>
      <c r="B2" s="78"/>
      <c r="C2" s="235" t="s">
        <v>45</v>
      </c>
      <c r="D2" s="236"/>
      <c r="E2" s="236"/>
      <c r="F2" s="236"/>
      <c r="G2" s="237"/>
      <c r="AE2" t="s">
        <v>76</v>
      </c>
    </row>
    <row r="3" spans="1:31" ht="24.75" customHeight="1">
      <c r="A3" s="145" t="s">
        <v>7</v>
      </c>
      <c r="B3" s="78"/>
      <c r="C3" s="235" t="s">
        <v>42</v>
      </c>
      <c r="D3" s="236"/>
      <c r="E3" s="236"/>
      <c r="F3" s="236"/>
      <c r="G3" s="237"/>
      <c r="AE3" t="s">
        <v>77</v>
      </c>
    </row>
    <row r="4" spans="1:31" ht="24.75" customHeight="1" hidden="1">
      <c r="A4" s="145" t="s">
        <v>8</v>
      </c>
      <c r="B4" s="78"/>
      <c r="C4" s="235"/>
      <c r="D4" s="236"/>
      <c r="E4" s="236"/>
      <c r="F4" s="236"/>
      <c r="G4" s="237"/>
      <c r="AE4" t="s">
        <v>78</v>
      </c>
    </row>
    <row r="5" spans="1:31" ht="12.75" hidden="1">
      <c r="A5" s="146" t="s">
        <v>79</v>
      </c>
      <c r="B5" s="147"/>
      <c r="C5" s="148"/>
      <c r="D5" s="149"/>
      <c r="E5" s="149"/>
      <c r="F5" s="149"/>
      <c r="G5" s="150"/>
      <c r="AE5" t="s">
        <v>80</v>
      </c>
    </row>
    <row r="7" spans="1:23" ht="38.25">
      <c r="A7" s="146" t="s">
        <v>81</v>
      </c>
      <c r="B7" s="151" t="s">
        <v>82</v>
      </c>
      <c r="C7" s="151" t="s">
        <v>83</v>
      </c>
      <c r="D7" s="146" t="s">
        <v>84</v>
      </c>
      <c r="E7" s="146" t="s">
        <v>85</v>
      </c>
      <c r="F7" s="146" t="s">
        <v>86</v>
      </c>
      <c r="G7" s="146" t="s">
        <v>28</v>
      </c>
      <c r="H7" s="152" t="s">
        <v>29</v>
      </c>
      <c r="I7" s="152" t="s">
        <v>87</v>
      </c>
      <c r="J7" s="152" t="s">
        <v>30</v>
      </c>
      <c r="K7" s="152" t="s">
        <v>88</v>
      </c>
      <c r="L7" s="152" t="s">
        <v>89</v>
      </c>
      <c r="M7" s="152" t="s">
        <v>90</v>
      </c>
      <c r="N7" s="152" t="s">
        <v>91</v>
      </c>
      <c r="O7" s="152" t="s">
        <v>92</v>
      </c>
      <c r="P7" s="152" t="s">
        <v>93</v>
      </c>
      <c r="Q7" s="152" t="s">
        <v>94</v>
      </c>
      <c r="R7" s="152" t="s">
        <v>95</v>
      </c>
      <c r="S7" s="152" t="s">
        <v>96</v>
      </c>
      <c r="T7" s="152" t="s">
        <v>97</v>
      </c>
      <c r="U7" s="152" t="s">
        <v>98</v>
      </c>
      <c r="V7" s="152" t="s">
        <v>93</v>
      </c>
      <c r="W7" s="152" t="s">
        <v>94</v>
      </c>
    </row>
    <row r="8" spans="1:31" ht="12.75">
      <c r="A8" s="156" t="s">
        <v>99</v>
      </c>
      <c r="B8" s="158" t="s">
        <v>56</v>
      </c>
      <c r="C8" s="159" t="s">
        <v>57</v>
      </c>
      <c r="D8" s="155"/>
      <c r="E8" s="164"/>
      <c r="F8" s="167"/>
      <c r="G8" s="167">
        <f>SUM(G9)</f>
        <v>0</v>
      </c>
      <c r="H8" s="167"/>
      <c r="I8" s="167">
        <f>SUM(I9:I9)</f>
        <v>1503</v>
      </c>
      <c r="J8" s="167"/>
      <c r="K8" s="167">
        <f>SUM(K9:K9)</f>
        <v>1567</v>
      </c>
      <c r="L8" s="167"/>
      <c r="M8" s="167">
        <f>SUM(M9:M9)</f>
        <v>0</v>
      </c>
      <c r="N8" s="155"/>
      <c r="O8" s="155">
        <f>SUM(O9:O9)</f>
        <v>0.1184</v>
      </c>
      <c r="P8" s="155"/>
      <c r="Q8" s="155">
        <f>SUM(Q9:Q9)</f>
        <v>0</v>
      </c>
      <c r="R8" s="155"/>
      <c r="S8" s="155"/>
      <c r="T8" s="155"/>
      <c r="U8" s="155">
        <f>SUM(U9:U9)</f>
        <v>5.2</v>
      </c>
      <c r="V8" s="155"/>
      <c r="W8" s="155">
        <f>SUM(W9)</f>
        <v>0</v>
      </c>
      <c r="AE8" t="s">
        <v>100</v>
      </c>
    </row>
    <row r="9" spans="1:60" ht="12.75" outlineLevel="1">
      <c r="A9" s="154">
        <v>1</v>
      </c>
      <c r="B9" s="160" t="s">
        <v>101</v>
      </c>
      <c r="C9" s="175" t="s">
        <v>102</v>
      </c>
      <c r="D9" s="162" t="s">
        <v>103</v>
      </c>
      <c r="E9" s="165">
        <v>20</v>
      </c>
      <c r="F9" s="168"/>
      <c r="G9" s="168">
        <f>E9*F9</f>
        <v>0</v>
      </c>
      <c r="H9" s="168">
        <v>75.15</v>
      </c>
      <c r="I9" s="168">
        <f>ROUND(E9*H9,2)</f>
        <v>1503</v>
      </c>
      <c r="J9" s="168">
        <v>78.35</v>
      </c>
      <c r="K9" s="168">
        <f>ROUND(E9*J9,2)</f>
        <v>1567</v>
      </c>
      <c r="L9" s="168">
        <v>21</v>
      </c>
      <c r="M9" s="168">
        <f>G9*(1+L9/100)</f>
        <v>0</v>
      </c>
      <c r="N9" s="162">
        <v>0.00592</v>
      </c>
      <c r="O9" s="162">
        <f>ROUND(E9*N9,5)</f>
        <v>0.1184</v>
      </c>
      <c r="P9" s="162">
        <v>0</v>
      </c>
      <c r="Q9" s="162">
        <f>ROUND(E9*P9,5)</f>
        <v>0</v>
      </c>
      <c r="R9" s="162"/>
      <c r="S9" s="162"/>
      <c r="T9" s="162">
        <v>0.26</v>
      </c>
      <c r="U9" s="162">
        <f>ROUND(E9*T9,2)</f>
        <v>5.2</v>
      </c>
      <c r="V9" s="162">
        <v>0</v>
      </c>
      <c r="W9" s="162">
        <f>E9*V9</f>
        <v>0</v>
      </c>
      <c r="X9" s="153"/>
      <c r="Y9" s="153"/>
      <c r="Z9" s="153"/>
      <c r="AA9" s="153"/>
      <c r="AB9" s="153"/>
      <c r="AC9" s="153"/>
      <c r="AD9" s="153"/>
      <c r="AE9" s="153" t="s">
        <v>104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31" ht="12.75">
      <c r="A10" s="157" t="s">
        <v>99</v>
      </c>
      <c r="B10" s="161" t="s">
        <v>58</v>
      </c>
      <c r="C10" s="176" t="s">
        <v>59</v>
      </c>
      <c r="D10" s="163"/>
      <c r="E10" s="166"/>
      <c r="F10" s="169"/>
      <c r="G10" s="169">
        <f>SUM(G11:G20)</f>
        <v>0</v>
      </c>
      <c r="H10" s="169"/>
      <c r="I10" s="169">
        <f>SUM(I11:I20)</f>
        <v>0</v>
      </c>
      <c r="J10" s="169"/>
      <c r="K10" s="169">
        <f>SUM(K11:K20)</f>
        <v>299940</v>
      </c>
      <c r="L10" s="169"/>
      <c r="M10" s="169">
        <f>SUM(M11:M20)</f>
        <v>0</v>
      </c>
      <c r="N10" s="163"/>
      <c r="O10" s="163">
        <f>SUM(O11:O20)</f>
        <v>0.5783</v>
      </c>
      <c r="P10" s="163"/>
      <c r="Q10" s="163">
        <f>SUM(Q11:Q20)</f>
        <v>0</v>
      </c>
      <c r="R10" s="163"/>
      <c r="S10" s="163"/>
      <c r="T10" s="163"/>
      <c r="U10" s="163">
        <f>SUM(U11:U20)</f>
        <v>0</v>
      </c>
      <c r="V10" s="163"/>
      <c r="W10" s="163">
        <f>SUM(W11:W20)</f>
        <v>0</v>
      </c>
      <c r="AE10" t="s">
        <v>100</v>
      </c>
    </row>
    <row r="11" spans="1:60" ht="12.75" outlineLevel="1">
      <c r="A11" s="154">
        <v>2</v>
      </c>
      <c r="B11" s="160" t="s">
        <v>105</v>
      </c>
      <c r="C11" s="175" t="s">
        <v>106</v>
      </c>
      <c r="D11" s="162" t="s">
        <v>107</v>
      </c>
      <c r="E11" s="165">
        <v>10</v>
      </c>
      <c r="F11" s="168"/>
      <c r="G11" s="168">
        <f>E11*F11</f>
        <v>0</v>
      </c>
      <c r="H11" s="168">
        <v>0</v>
      </c>
      <c r="I11" s="168">
        <f aca="true" t="shared" si="0" ref="I11:I20">ROUND(E11*H11,2)</f>
        <v>0</v>
      </c>
      <c r="J11" s="168">
        <v>450</v>
      </c>
      <c r="K11" s="168">
        <f aca="true" t="shared" si="1" ref="K11:K20">ROUND(E11*J11,2)</f>
        <v>4500</v>
      </c>
      <c r="L11" s="168">
        <v>21</v>
      </c>
      <c r="M11" s="168">
        <f aca="true" t="shared" si="2" ref="M11:M20">G11*(1+L11/100)</f>
        <v>0</v>
      </c>
      <c r="N11" s="162">
        <v>0.001</v>
      </c>
      <c r="O11" s="162">
        <f aca="true" t="shared" si="3" ref="O11:O20">ROUND(E11*N11,5)</f>
        <v>0.01</v>
      </c>
      <c r="P11" s="162">
        <v>0</v>
      </c>
      <c r="Q11" s="162">
        <f aca="true" t="shared" si="4" ref="Q11:Q20">ROUND(E11*P11,5)</f>
        <v>0</v>
      </c>
      <c r="R11" s="162"/>
      <c r="S11" s="162"/>
      <c r="T11" s="162">
        <v>0</v>
      </c>
      <c r="U11" s="162">
        <f aca="true" t="shared" si="5" ref="U11:U20">ROUND(E11*T11,2)</f>
        <v>0</v>
      </c>
      <c r="V11" s="162">
        <v>0</v>
      </c>
      <c r="W11" s="162">
        <f>E11*V11</f>
        <v>0</v>
      </c>
      <c r="X11" s="153"/>
      <c r="Y11" s="153"/>
      <c r="Z11" s="153"/>
      <c r="AA11" s="153"/>
      <c r="AB11" s="153"/>
      <c r="AC11" s="153"/>
      <c r="AD11" s="153"/>
      <c r="AE11" s="153" t="s">
        <v>104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14.25" customHeight="1" outlineLevel="1">
      <c r="A12" s="154">
        <v>3</v>
      </c>
      <c r="B12" s="160" t="s">
        <v>402</v>
      </c>
      <c r="C12" s="175" t="s">
        <v>403</v>
      </c>
      <c r="D12" s="162" t="s">
        <v>110</v>
      </c>
      <c r="E12" s="165">
        <v>133</v>
      </c>
      <c r="F12" s="168"/>
      <c r="G12" s="168">
        <f>E12*F12</f>
        <v>0</v>
      </c>
      <c r="H12" s="168">
        <v>0</v>
      </c>
      <c r="I12" s="168">
        <f>ROUND(E12*H12,2)</f>
        <v>0</v>
      </c>
      <c r="J12" s="168">
        <v>450</v>
      </c>
      <c r="K12" s="168">
        <f>ROUND(E12*J12,2)</f>
        <v>59850</v>
      </c>
      <c r="L12" s="168">
        <v>21</v>
      </c>
      <c r="M12" s="168">
        <f>G12*(1+L12/100)</f>
        <v>0</v>
      </c>
      <c r="N12" s="181">
        <v>0.0009</v>
      </c>
      <c r="O12" s="162">
        <f>ROUND(E12*N12,5)</f>
        <v>0.1197</v>
      </c>
      <c r="P12" s="162">
        <v>0</v>
      </c>
      <c r="Q12" s="162">
        <f>ROUND(E12*P12,5)</f>
        <v>0</v>
      </c>
      <c r="R12" s="162"/>
      <c r="S12" s="162"/>
      <c r="T12" s="162">
        <v>0</v>
      </c>
      <c r="U12" s="162">
        <f>ROUND(E12*T12,2)</f>
        <v>0</v>
      </c>
      <c r="V12" s="162">
        <v>0</v>
      </c>
      <c r="W12" s="162">
        <f>E12*V12</f>
        <v>0</v>
      </c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21.75" outlineLevel="1">
      <c r="A13" s="154">
        <v>4</v>
      </c>
      <c r="B13" s="160" t="s">
        <v>108</v>
      </c>
      <c r="C13" s="175" t="s">
        <v>109</v>
      </c>
      <c r="D13" s="162" t="s">
        <v>110</v>
      </c>
      <c r="E13" s="165">
        <v>736</v>
      </c>
      <c r="F13" s="168"/>
      <c r="G13" s="168">
        <f aca="true" t="shared" si="6" ref="G13:G20">E13*F13</f>
        <v>0</v>
      </c>
      <c r="H13" s="168">
        <v>0</v>
      </c>
      <c r="I13" s="168">
        <f t="shared" si="0"/>
        <v>0</v>
      </c>
      <c r="J13" s="168">
        <v>105</v>
      </c>
      <c r="K13" s="168">
        <f t="shared" si="1"/>
        <v>77280</v>
      </c>
      <c r="L13" s="168">
        <v>21</v>
      </c>
      <c r="M13" s="168">
        <f t="shared" si="2"/>
        <v>0</v>
      </c>
      <c r="N13" s="162">
        <v>0.0001</v>
      </c>
      <c r="O13" s="162">
        <f t="shared" si="3"/>
        <v>0.0736</v>
      </c>
      <c r="P13" s="162">
        <v>0</v>
      </c>
      <c r="Q13" s="162">
        <f t="shared" si="4"/>
        <v>0</v>
      </c>
      <c r="R13" s="162"/>
      <c r="S13" s="162"/>
      <c r="T13" s="162">
        <v>0</v>
      </c>
      <c r="U13" s="162">
        <f t="shared" si="5"/>
        <v>0</v>
      </c>
      <c r="V13" s="162">
        <v>0</v>
      </c>
      <c r="W13" s="162">
        <f aca="true" t="shared" si="7" ref="W13:W20">E13*V13</f>
        <v>0</v>
      </c>
      <c r="X13" s="153"/>
      <c r="Y13" s="153"/>
      <c r="Z13" s="153"/>
      <c r="AA13" s="153"/>
      <c r="AB13" s="153"/>
      <c r="AC13" s="153"/>
      <c r="AD13" s="153"/>
      <c r="AE13" s="153" t="s">
        <v>104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21.75" outlineLevel="1">
      <c r="A14" s="154">
        <v>5</v>
      </c>
      <c r="B14" s="160" t="s">
        <v>111</v>
      </c>
      <c r="C14" s="175" t="s">
        <v>112</v>
      </c>
      <c r="D14" s="162" t="s">
        <v>110</v>
      </c>
      <c r="E14" s="165">
        <v>208</v>
      </c>
      <c r="F14" s="168"/>
      <c r="G14" s="168">
        <f t="shared" si="6"/>
        <v>0</v>
      </c>
      <c r="H14" s="168">
        <v>0</v>
      </c>
      <c r="I14" s="168">
        <f t="shared" si="0"/>
        <v>0</v>
      </c>
      <c r="J14" s="168">
        <v>125</v>
      </c>
      <c r="K14" s="168">
        <f t="shared" si="1"/>
        <v>26000</v>
      </c>
      <c r="L14" s="168">
        <v>21</v>
      </c>
      <c r="M14" s="168">
        <f t="shared" si="2"/>
        <v>0</v>
      </c>
      <c r="N14" s="162">
        <v>0.0001</v>
      </c>
      <c r="O14" s="162">
        <f t="shared" si="3"/>
        <v>0.0208</v>
      </c>
      <c r="P14" s="162">
        <v>0</v>
      </c>
      <c r="Q14" s="162">
        <f t="shared" si="4"/>
        <v>0</v>
      </c>
      <c r="R14" s="162"/>
      <c r="S14" s="162"/>
      <c r="T14" s="162">
        <v>0</v>
      </c>
      <c r="U14" s="162">
        <f t="shared" si="5"/>
        <v>0</v>
      </c>
      <c r="V14" s="162">
        <v>0</v>
      </c>
      <c r="W14" s="162">
        <f t="shared" si="7"/>
        <v>0</v>
      </c>
      <c r="X14" s="153"/>
      <c r="Y14" s="153"/>
      <c r="Z14" s="153"/>
      <c r="AA14" s="153"/>
      <c r="AB14" s="153"/>
      <c r="AC14" s="153"/>
      <c r="AD14" s="153"/>
      <c r="AE14" s="153" t="s">
        <v>104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1.75" outlineLevel="1">
      <c r="A15" s="154">
        <v>6</v>
      </c>
      <c r="B15" s="160" t="s">
        <v>113</v>
      </c>
      <c r="C15" s="175" t="s">
        <v>114</v>
      </c>
      <c r="D15" s="162" t="s">
        <v>110</v>
      </c>
      <c r="E15" s="165">
        <v>140</v>
      </c>
      <c r="F15" s="168"/>
      <c r="G15" s="168">
        <f t="shared" si="6"/>
        <v>0</v>
      </c>
      <c r="H15" s="168">
        <v>0</v>
      </c>
      <c r="I15" s="168">
        <f t="shared" si="0"/>
        <v>0</v>
      </c>
      <c r="J15" s="168">
        <v>202</v>
      </c>
      <c r="K15" s="168">
        <f t="shared" si="1"/>
        <v>28280</v>
      </c>
      <c r="L15" s="168">
        <v>21</v>
      </c>
      <c r="M15" s="168">
        <f t="shared" si="2"/>
        <v>0</v>
      </c>
      <c r="N15" s="162">
        <v>0.0005</v>
      </c>
      <c r="O15" s="162">
        <f t="shared" si="3"/>
        <v>0.07</v>
      </c>
      <c r="P15" s="162">
        <v>0</v>
      </c>
      <c r="Q15" s="162">
        <f t="shared" si="4"/>
        <v>0</v>
      </c>
      <c r="R15" s="162"/>
      <c r="S15" s="162"/>
      <c r="T15" s="162">
        <v>0</v>
      </c>
      <c r="U15" s="162">
        <f t="shared" si="5"/>
        <v>0</v>
      </c>
      <c r="V15" s="162">
        <v>0</v>
      </c>
      <c r="W15" s="162">
        <f t="shared" si="7"/>
        <v>0</v>
      </c>
      <c r="X15" s="153"/>
      <c r="Y15" s="153"/>
      <c r="Z15" s="153"/>
      <c r="AA15" s="153"/>
      <c r="AB15" s="153"/>
      <c r="AC15" s="153"/>
      <c r="AD15" s="153"/>
      <c r="AE15" s="153" t="s">
        <v>104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1.75" outlineLevel="1">
      <c r="A16" s="154">
        <v>7</v>
      </c>
      <c r="B16" s="160" t="s">
        <v>115</v>
      </c>
      <c r="C16" s="175" t="s">
        <v>116</v>
      </c>
      <c r="D16" s="162" t="s">
        <v>110</v>
      </c>
      <c r="E16" s="165">
        <v>86</v>
      </c>
      <c r="F16" s="168"/>
      <c r="G16" s="168">
        <f t="shared" si="6"/>
        <v>0</v>
      </c>
      <c r="H16" s="168">
        <v>0</v>
      </c>
      <c r="I16" s="168">
        <f t="shared" si="0"/>
        <v>0</v>
      </c>
      <c r="J16" s="168">
        <v>385</v>
      </c>
      <c r="K16" s="168">
        <f t="shared" si="1"/>
        <v>33110</v>
      </c>
      <c r="L16" s="168">
        <v>21</v>
      </c>
      <c r="M16" s="168">
        <f t="shared" si="2"/>
        <v>0</v>
      </c>
      <c r="N16" s="162">
        <v>0.0005</v>
      </c>
      <c r="O16" s="162">
        <f t="shared" si="3"/>
        <v>0.043</v>
      </c>
      <c r="P16" s="162">
        <v>0</v>
      </c>
      <c r="Q16" s="162">
        <f t="shared" si="4"/>
        <v>0</v>
      </c>
      <c r="R16" s="162"/>
      <c r="S16" s="162"/>
      <c r="T16" s="162">
        <v>0</v>
      </c>
      <c r="U16" s="162">
        <f t="shared" si="5"/>
        <v>0</v>
      </c>
      <c r="V16" s="162">
        <v>0</v>
      </c>
      <c r="W16" s="162">
        <f t="shared" si="7"/>
        <v>0</v>
      </c>
      <c r="X16" s="153"/>
      <c r="Y16" s="153"/>
      <c r="Z16" s="153"/>
      <c r="AA16" s="153"/>
      <c r="AB16" s="153"/>
      <c r="AC16" s="153"/>
      <c r="AD16" s="153"/>
      <c r="AE16" s="153" t="s">
        <v>104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1.75" outlineLevel="1">
      <c r="A17" s="154">
        <v>8</v>
      </c>
      <c r="B17" s="160" t="s">
        <v>117</v>
      </c>
      <c r="C17" s="175" t="s">
        <v>118</v>
      </c>
      <c r="D17" s="162" t="s">
        <v>110</v>
      </c>
      <c r="E17" s="165">
        <v>96</v>
      </c>
      <c r="F17" s="168"/>
      <c r="G17" s="168">
        <f t="shared" si="6"/>
        <v>0</v>
      </c>
      <c r="H17" s="168">
        <v>0</v>
      </c>
      <c r="I17" s="168">
        <f t="shared" si="0"/>
        <v>0</v>
      </c>
      <c r="J17" s="168">
        <v>550</v>
      </c>
      <c r="K17" s="168">
        <f t="shared" si="1"/>
        <v>52800</v>
      </c>
      <c r="L17" s="168">
        <v>21</v>
      </c>
      <c r="M17" s="168">
        <f t="shared" si="2"/>
        <v>0</v>
      </c>
      <c r="N17" s="162">
        <v>0.0007</v>
      </c>
      <c r="O17" s="162">
        <f t="shared" si="3"/>
        <v>0.0672</v>
      </c>
      <c r="P17" s="162">
        <v>0</v>
      </c>
      <c r="Q17" s="162">
        <f t="shared" si="4"/>
        <v>0</v>
      </c>
      <c r="R17" s="162"/>
      <c r="S17" s="162"/>
      <c r="T17" s="162">
        <v>0</v>
      </c>
      <c r="U17" s="162">
        <f t="shared" si="5"/>
        <v>0</v>
      </c>
      <c r="V17" s="162">
        <v>0</v>
      </c>
      <c r="W17" s="162">
        <f t="shared" si="7"/>
        <v>0</v>
      </c>
      <c r="X17" s="153"/>
      <c r="Y17" s="153"/>
      <c r="Z17" s="153"/>
      <c r="AA17" s="153"/>
      <c r="AB17" s="153"/>
      <c r="AC17" s="153"/>
      <c r="AD17" s="153"/>
      <c r="AE17" s="153" t="s">
        <v>104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1.75" outlineLevel="1">
      <c r="A18" s="154">
        <v>9</v>
      </c>
      <c r="B18" s="160" t="s">
        <v>119</v>
      </c>
      <c r="C18" s="175" t="s">
        <v>120</v>
      </c>
      <c r="D18" s="162" t="s">
        <v>103</v>
      </c>
      <c r="E18" s="165">
        <v>32</v>
      </c>
      <c r="F18" s="168"/>
      <c r="G18" s="168">
        <f t="shared" si="6"/>
        <v>0</v>
      </c>
      <c r="H18" s="168">
        <v>0</v>
      </c>
      <c r="I18" s="168">
        <f t="shared" si="0"/>
        <v>0</v>
      </c>
      <c r="J18" s="168">
        <v>280</v>
      </c>
      <c r="K18" s="168">
        <f t="shared" si="1"/>
        <v>8960</v>
      </c>
      <c r="L18" s="168">
        <v>21</v>
      </c>
      <c r="M18" s="168">
        <f t="shared" si="2"/>
        <v>0</v>
      </c>
      <c r="N18" s="162">
        <v>0.005</v>
      </c>
      <c r="O18" s="162">
        <f t="shared" si="3"/>
        <v>0.16</v>
      </c>
      <c r="P18" s="162">
        <v>0</v>
      </c>
      <c r="Q18" s="162">
        <f t="shared" si="4"/>
        <v>0</v>
      </c>
      <c r="R18" s="162"/>
      <c r="S18" s="162"/>
      <c r="T18" s="162">
        <v>0</v>
      </c>
      <c r="U18" s="162">
        <f t="shared" si="5"/>
        <v>0</v>
      </c>
      <c r="V18" s="162">
        <v>0</v>
      </c>
      <c r="W18" s="162">
        <f t="shared" si="7"/>
        <v>0</v>
      </c>
      <c r="X18" s="153"/>
      <c r="Y18" s="153"/>
      <c r="Z18" s="153"/>
      <c r="AA18" s="153"/>
      <c r="AB18" s="153"/>
      <c r="AC18" s="153"/>
      <c r="AD18" s="153"/>
      <c r="AE18" s="153" t="s">
        <v>104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21.75" outlineLevel="1">
      <c r="A19" s="154">
        <v>10</v>
      </c>
      <c r="B19" s="160" t="s">
        <v>121</v>
      </c>
      <c r="C19" s="175" t="s">
        <v>122</v>
      </c>
      <c r="D19" s="162" t="s">
        <v>103</v>
      </c>
      <c r="E19" s="165">
        <v>6</v>
      </c>
      <c r="F19" s="168"/>
      <c r="G19" s="168">
        <f t="shared" si="6"/>
        <v>0</v>
      </c>
      <c r="H19" s="168">
        <v>0</v>
      </c>
      <c r="I19" s="168">
        <f t="shared" si="0"/>
        <v>0</v>
      </c>
      <c r="J19" s="168">
        <v>300</v>
      </c>
      <c r="K19" s="168">
        <f t="shared" si="1"/>
        <v>1800</v>
      </c>
      <c r="L19" s="168">
        <v>21</v>
      </c>
      <c r="M19" s="168">
        <f t="shared" si="2"/>
        <v>0</v>
      </c>
      <c r="N19" s="162">
        <v>0.001</v>
      </c>
      <c r="O19" s="162">
        <f t="shared" si="3"/>
        <v>0.006</v>
      </c>
      <c r="P19" s="162">
        <v>0</v>
      </c>
      <c r="Q19" s="162">
        <f t="shared" si="4"/>
        <v>0</v>
      </c>
      <c r="R19" s="162"/>
      <c r="S19" s="162"/>
      <c r="T19" s="162">
        <v>0</v>
      </c>
      <c r="U19" s="162">
        <f t="shared" si="5"/>
        <v>0</v>
      </c>
      <c r="V19" s="162">
        <v>0</v>
      </c>
      <c r="W19" s="162">
        <f t="shared" si="7"/>
        <v>0</v>
      </c>
      <c r="X19" s="153"/>
      <c r="Y19" s="153"/>
      <c r="Z19" s="153"/>
      <c r="AA19" s="153"/>
      <c r="AB19" s="153"/>
      <c r="AC19" s="153"/>
      <c r="AD19" s="153"/>
      <c r="AE19" s="153" t="s">
        <v>104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1.75" outlineLevel="1">
      <c r="A20" s="180">
        <v>11</v>
      </c>
      <c r="B20" s="160" t="s">
        <v>123</v>
      </c>
      <c r="C20" s="175" t="s">
        <v>124</v>
      </c>
      <c r="D20" s="162" t="s">
        <v>110</v>
      </c>
      <c r="E20" s="165">
        <v>16</v>
      </c>
      <c r="F20" s="168"/>
      <c r="G20" s="168">
        <f t="shared" si="6"/>
        <v>0</v>
      </c>
      <c r="H20" s="168">
        <v>0</v>
      </c>
      <c r="I20" s="168">
        <f t="shared" si="0"/>
        <v>0</v>
      </c>
      <c r="J20" s="168">
        <v>460</v>
      </c>
      <c r="K20" s="168">
        <f t="shared" si="1"/>
        <v>7360</v>
      </c>
      <c r="L20" s="168">
        <v>21</v>
      </c>
      <c r="M20" s="168">
        <f t="shared" si="2"/>
        <v>0</v>
      </c>
      <c r="N20" s="162">
        <v>0.0005</v>
      </c>
      <c r="O20" s="162">
        <f t="shared" si="3"/>
        <v>0.008</v>
      </c>
      <c r="P20" s="162">
        <v>0</v>
      </c>
      <c r="Q20" s="162">
        <f t="shared" si="4"/>
        <v>0</v>
      </c>
      <c r="R20" s="162"/>
      <c r="S20" s="162"/>
      <c r="T20" s="162">
        <v>0</v>
      </c>
      <c r="U20" s="162">
        <f t="shared" si="5"/>
        <v>0</v>
      </c>
      <c r="V20" s="162">
        <v>0</v>
      </c>
      <c r="W20" s="162">
        <f t="shared" si="7"/>
        <v>0</v>
      </c>
      <c r="X20" s="153"/>
      <c r="Y20" s="153"/>
      <c r="Z20" s="153"/>
      <c r="AA20" s="153"/>
      <c r="AB20" s="153"/>
      <c r="AC20" s="153"/>
      <c r="AD20" s="153"/>
      <c r="AE20" s="153" t="s">
        <v>104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31" ht="12.75">
      <c r="A21" s="157" t="s">
        <v>99</v>
      </c>
      <c r="B21" s="161" t="s">
        <v>60</v>
      </c>
      <c r="C21" s="176" t="s">
        <v>61</v>
      </c>
      <c r="D21" s="163"/>
      <c r="E21" s="166"/>
      <c r="F21" s="169"/>
      <c r="G21" s="169">
        <f>SUM(G22:G34)</f>
        <v>0</v>
      </c>
      <c r="H21" s="169"/>
      <c r="I21" s="169">
        <f>SUM(I22:I34)</f>
        <v>5938.1</v>
      </c>
      <c r="J21" s="169"/>
      <c r="K21" s="169">
        <f>SUM(K22:K34)</f>
        <v>183659.66999999998</v>
      </c>
      <c r="L21" s="169"/>
      <c r="M21" s="169">
        <f>SUM(M22:M34)</f>
        <v>0</v>
      </c>
      <c r="N21" s="163"/>
      <c r="O21" s="163">
        <f>SUM(O22:O34)</f>
        <v>0.39316</v>
      </c>
      <c r="P21" s="163"/>
      <c r="Q21" s="163">
        <f>SUM(Q22:Q34)</f>
        <v>0</v>
      </c>
      <c r="R21" s="163"/>
      <c r="S21" s="163"/>
      <c r="T21" s="163"/>
      <c r="U21" s="163">
        <f>SUM(U22:U34)</f>
        <v>11.59</v>
      </c>
      <c r="V21" s="163"/>
      <c r="W21" s="163">
        <f>SUM(W22:W34)</f>
        <v>0</v>
      </c>
      <c r="AE21" t="s">
        <v>100</v>
      </c>
    </row>
    <row r="22" spans="1:60" ht="12.75" outlineLevel="1">
      <c r="A22" s="154">
        <v>12</v>
      </c>
      <c r="B22" s="160" t="s">
        <v>125</v>
      </c>
      <c r="C22" s="175" t="s">
        <v>126</v>
      </c>
      <c r="D22" s="162" t="s">
        <v>127</v>
      </c>
      <c r="E22" s="165">
        <v>1</v>
      </c>
      <c r="F22" s="168"/>
      <c r="G22" s="168">
        <f>E22*F22</f>
        <v>0</v>
      </c>
      <c r="H22" s="168">
        <v>37.03</v>
      </c>
      <c r="I22" s="168">
        <f aca="true" t="shared" si="8" ref="I22:I34">ROUND(E22*H22,2)</f>
        <v>37.03</v>
      </c>
      <c r="J22" s="168">
        <v>103.97</v>
      </c>
      <c r="K22" s="168">
        <f aca="true" t="shared" si="9" ref="K22:K34">ROUND(E22*J22,2)</f>
        <v>103.97</v>
      </c>
      <c r="L22" s="168">
        <v>21</v>
      </c>
      <c r="M22" s="168">
        <f aca="true" t="shared" si="10" ref="M22:M34">G22*(1+L22/100)</f>
        <v>0</v>
      </c>
      <c r="N22" s="162">
        <v>0</v>
      </c>
      <c r="O22" s="162">
        <f aca="true" t="shared" si="11" ref="O22:O34">ROUND(E22*N22,5)</f>
        <v>0</v>
      </c>
      <c r="P22" s="162">
        <v>0</v>
      </c>
      <c r="Q22" s="162">
        <f aca="true" t="shared" si="12" ref="Q22:Q34">ROUND(E22*P22,5)</f>
        <v>0</v>
      </c>
      <c r="R22" s="162"/>
      <c r="S22" s="162"/>
      <c r="T22" s="162">
        <v>0.281</v>
      </c>
      <c r="U22" s="162">
        <f aca="true" t="shared" si="13" ref="U22:U34">ROUND(E22*T22,2)</f>
        <v>0.28</v>
      </c>
      <c r="V22" s="162">
        <v>0</v>
      </c>
      <c r="W22" s="162">
        <f>E22*V22</f>
        <v>0</v>
      </c>
      <c r="X22" s="153"/>
      <c r="Y22" s="153"/>
      <c r="Z22" s="153"/>
      <c r="AA22" s="153"/>
      <c r="AB22" s="153"/>
      <c r="AC22" s="153"/>
      <c r="AD22" s="153"/>
      <c r="AE22" s="153" t="s">
        <v>104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12.75" outlineLevel="1">
      <c r="A23" s="154">
        <v>13</v>
      </c>
      <c r="B23" s="160" t="s">
        <v>414</v>
      </c>
      <c r="C23" s="175" t="s">
        <v>415</v>
      </c>
      <c r="D23" s="162" t="s">
        <v>141</v>
      </c>
      <c r="E23" s="165">
        <v>1</v>
      </c>
      <c r="F23" s="168"/>
      <c r="G23" s="168">
        <f>E23*F23</f>
        <v>0</v>
      </c>
      <c r="H23" s="168">
        <v>37.03</v>
      </c>
      <c r="I23" s="168">
        <f>ROUND(E23*H23,2)</f>
        <v>37.03</v>
      </c>
      <c r="J23" s="168">
        <v>103.97</v>
      </c>
      <c r="K23" s="168">
        <f>ROUND(E23*J23,2)</f>
        <v>103.97</v>
      </c>
      <c r="L23" s="168">
        <v>21</v>
      </c>
      <c r="M23" s="168">
        <f>G23*(1+L23/100)</f>
        <v>0</v>
      </c>
      <c r="N23" s="181">
        <v>0</v>
      </c>
      <c r="O23" s="162">
        <f>ROUND(E23*N23,5)</f>
        <v>0</v>
      </c>
      <c r="P23" s="162">
        <v>0</v>
      </c>
      <c r="Q23" s="162">
        <f>ROUND(E23*P23,5)</f>
        <v>0</v>
      </c>
      <c r="R23" s="162"/>
      <c r="S23" s="162"/>
      <c r="T23" s="162">
        <v>0.281</v>
      </c>
      <c r="U23" s="162">
        <f>ROUND(E23*T23,2)</f>
        <v>0.28</v>
      </c>
      <c r="V23" s="162">
        <v>0</v>
      </c>
      <c r="W23" s="162">
        <f>E23*V23</f>
        <v>0</v>
      </c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12.75" outlineLevel="1">
      <c r="A24" s="154">
        <v>14</v>
      </c>
      <c r="B24" s="160" t="s">
        <v>416</v>
      </c>
      <c r="C24" s="175" t="s">
        <v>417</v>
      </c>
      <c r="D24" s="162" t="s">
        <v>141</v>
      </c>
      <c r="E24" s="165">
        <v>1</v>
      </c>
      <c r="F24" s="168"/>
      <c r="G24" s="168">
        <f>E24*F24</f>
        <v>0</v>
      </c>
      <c r="H24" s="168">
        <v>79.85</v>
      </c>
      <c r="I24" s="168">
        <f>ROUND(E24*H24,2)</f>
        <v>79.85</v>
      </c>
      <c r="J24" s="168">
        <v>196.15</v>
      </c>
      <c r="K24" s="168">
        <f>ROUND(E24*J24,2)</f>
        <v>196.15</v>
      </c>
      <c r="L24" s="168">
        <v>21</v>
      </c>
      <c r="M24" s="168">
        <f>G24*(1+L24/100)</f>
        <v>0</v>
      </c>
      <c r="N24" s="181">
        <v>0</v>
      </c>
      <c r="O24" s="162">
        <f>ROUND(E24*N24,5)</f>
        <v>0</v>
      </c>
      <c r="P24" s="162">
        <v>0</v>
      </c>
      <c r="Q24" s="162">
        <f>ROUND(E24*P24,5)</f>
        <v>0</v>
      </c>
      <c r="R24" s="162"/>
      <c r="S24" s="162"/>
      <c r="T24" s="162">
        <v>0.53</v>
      </c>
      <c r="U24" s="162">
        <f>ROUND(E24*T24,2)</f>
        <v>0.53</v>
      </c>
      <c r="V24" s="162">
        <v>0</v>
      </c>
      <c r="W24" s="162">
        <f>E24*V24</f>
        <v>0</v>
      </c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12.75" outlineLevel="1">
      <c r="A25" s="154">
        <v>15</v>
      </c>
      <c r="B25" s="160" t="s">
        <v>418</v>
      </c>
      <c r="C25" s="175" t="s">
        <v>419</v>
      </c>
      <c r="D25" s="162" t="s">
        <v>127</v>
      </c>
      <c r="E25" s="165">
        <v>1</v>
      </c>
      <c r="F25" s="168"/>
      <c r="G25" s="168">
        <f>E25*F25</f>
        <v>0</v>
      </c>
      <c r="H25" s="168">
        <v>0</v>
      </c>
      <c r="I25" s="168">
        <f>ROUND(E25*H25,2)</f>
        <v>0</v>
      </c>
      <c r="J25" s="168">
        <v>7570</v>
      </c>
      <c r="K25" s="168">
        <f>ROUND(E25*J25,2)</f>
        <v>7570</v>
      </c>
      <c r="L25" s="168">
        <v>21</v>
      </c>
      <c r="M25" s="168">
        <f>G25*(1+L25/100)</f>
        <v>0</v>
      </c>
      <c r="N25" s="181">
        <v>0</v>
      </c>
      <c r="O25" s="162">
        <f>ROUND(E25*N25,5)</f>
        <v>0</v>
      </c>
      <c r="P25" s="162">
        <v>0</v>
      </c>
      <c r="Q25" s="162">
        <f>ROUND(E25*P25,5)</f>
        <v>0</v>
      </c>
      <c r="R25" s="162"/>
      <c r="S25" s="162"/>
      <c r="T25" s="162">
        <v>0</v>
      </c>
      <c r="U25" s="162">
        <f>ROUND(E25*T25,2)</f>
        <v>0</v>
      </c>
      <c r="V25" s="162">
        <v>0</v>
      </c>
      <c r="W25" s="162">
        <f>E25*V25</f>
        <v>0</v>
      </c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12.75" outlineLevel="1">
      <c r="A26" s="154">
        <v>16</v>
      </c>
      <c r="B26" s="160" t="s">
        <v>128</v>
      </c>
      <c r="C26" s="175" t="s">
        <v>129</v>
      </c>
      <c r="D26" s="162" t="s">
        <v>127</v>
      </c>
      <c r="E26" s="165">
        <v>5</v>
      </c>
      <c r="F26" s="168"/>
      <c r="G26" s="168">
        <f aca="true" t="shared" si="14" ref="G26:G34">E26*F26</f>
        <v>0</v>
      </c>
      <c r="H26" s="168">
        <v>79.85</v>
      </c>
      <c r="I26" s="168">
        <f t="shared" si="8"/>
        <v>399.25</v>
      </c>
      <c r="J26" s="168">
        <v>196.15</v>
      </c>
      <c r="K26" s="168">
        <f t="shared" si="9"/>
        <v>980.75</v>
      </c>
      <c r="L26" s="168">
        <v>21</v>
      </c>
      <c r="M26" s="168">
        <f t="shared" si="10"/>
        <v>0</v>
      </c>
      <c r="N26" s="162">
        <v>0.00059</v>
      </c>
      <c r="O26" s="162">
        <f t="shared" si="11"/>
        <v>0.00295</v>
      </c>
      <c r="P26" s="162">
        <v>0</v>
      </c>
      <c r="Q26" s="162">
        <f t="shared" si="12"/>
        <v>0</v>
      </c>
      <c r="R26" s="162"/>
      <c r="S26" s="162"/>
      <c r="T26" s="162">
        <v>0.53</v>
      </c>
      <c r="U26" s="162">
        <f t="shared" si="13"/>
        <v>2.65</v>
      </c>
      <c r="V26" s="162">
        <v>0</v>
      </c>
      <c r="W26" s="162">
        <f aca="true" t="shared" si="15" ref="W26:W34">E26*V26</f>
        <v>0</v>
      </c>
      <c r="X26" s="153"/>
      <c r="Y26" s="153"/>
      <c r="Z26" s="153"/>
      <c r="AA26" s="153"/>
      <c r="AB26" s="153"/>
      <c r="AC26" s="153"/>
      <c r="AD26" s="153"/>
      <c r="AE26" s="153" t="s">
        <v>104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12.75" outlineLevel="1">
      <c r="A27" s="154">
        <v>17</v>
      </c>
      <c r="B27" s="160" t="s">
        <v>130</v>
      </c>
      <c r="C27" s="175" t="s">
        <v>131</v>
      </c>
      <c r="D27" s="162" t="s">
        <v>132</v>
      </c>
      <c r="E27" s="165">
        <v>1</v>
      </c>
      <c r="F27" s="168"/>
      <c r="G27" s="168">
        <f t="shared" si="14"/>
        <v>0</v>
      </c>
      <c r="H27" s="168">
        <v>0</v>
      </c>
      <c r="I27" s="168">
        <f t="shared" si="8"/>
        <v>0</v>
      </c>
      <c r="J27" s="168">
        <v>7570</v>
      </c>
      <c r="K27" s="168">
        <f t="shared" si="9"/>
        <v>7570</v>
      </c>
      <c r="L27" s="168">
        <v>21</v>
      </c>
      <c r="M27" s="168">
        <f t="shared" si="10"/>
        <v>0</v>
      </c>
      <c r="N27" s="162">
        <v>0.005</v>
      </c>
      <c r="O27" s="162">
        <f t="shared" si="11"/>
        <v>0.005</v>
      </c>
      <c r="P27" s="162">
        <v>0</v>
      </c>
      <c r="Q27" s="162">
        <f t="shared" si="12"/>
        <v>0</v>
      </c>
      <c r="R27" s="162"/>
      <c r="S27" s="162"/>
      <c r="T27" s="162">
        <v>0</v>
      </c>
      <c r="U27" s="162">
        <f t="shared" si="13"/>
        <v>0</v>
      </c>
      <c r="V27" s="162">
        <v>0</v>
      </c>
      <c r="W27" s="162">
        <f t="shared" si="15"/>
        <v>0</v>
      </c>
      <c r="X27" s="153"/>
      <c r="Y27" s="153"/>
      <c r="Z27" s="153"/>
      <c r="AA27" s="153"/>
      <c r="AB27" s="153"/>
      <c r="AC27" s="153"/>
      <c r="AD27" s="153"/>
      <c r="AE27" s="153" t="s">
        <v>104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12.75" outlineLevel="1">
      <c r="A28" s="154">
        <v>18</v>
      </c>
      <c r="B28" s="160" t="s">
        <v>133</v>
      </c>
      <c r="C28" s="175" t="s">
        <v>134</v>
      </c>
      <c r="D28" s="162" t="s">
        <v>132</v>
      </c>
      <c r="E28" s="165">
        <v>2</v>
      </c>
      <c r="F28" s="168"/>
      <c r="G28" s="168">
        <f t="shared" si="14"/>
        <v>0</v>
      </c>
      <c r="H28" s="168">
        <v>0</v>
      </c>
      <c r="I28" s="168">
        <f t="shared" si="8"/>
        <v>0</v>
      </c>
      <c r="J28" s="168">
        <v>24500</v>
      </c>
      <c r="K28" s="168">
        <f t="shared" si="9"/>
        <v>49000</v>
      </c>
      <c r="L28" s="168">
        <v>21</v>
      </c>
      <c r="M28" s="168">
        <f t="shared" si="10"/>
        <v>0</v>
      </c>
      <c r="N28" s="162">
        <v>0.006</v>
      </c>
      <c r="O28" s="162">
        <f t="shared" si="11"/>
        <v>0.012</v>
      </c>
      <c r="P28" s="162">
        <v>0</v>
      </c>
      <c r="Q28" s="162">
        <f t="shared" si="12"/>
        <v>0</v>
      </c>
      <c r="R28" s="162"/>
      <c r="S28" s="162"/>
      <c r="T28" s="162">
        <v>0</v>
      </c>
      <c r="U28" s="162">
        <f t="shared" si="13"/>
        <v>0</v>
      </c>
      <c r="V28" s="162">
        <v>0</v>
      </c>
      <c r="W28" s="162">
        <f t="shared" si="15"/>
        <v>0</v>
      </c>
      <c r="X28" s="153"/>
      <c r="Y28" s="153"/>
      <c r="Z28" s="153"/>
      <c r="AA28" s="153"/>
      <c r="AB28" s="153"/>
      <c r="AC28" s="153"/>
      <c r="AD28" s="153"/>
      <c r="AE28" s="153" t="s">
        <v>104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12.75" outlineLevel="1">
      <c r="A29" s="154">
        <v>19</v>
      </c>
      <c r="B29" s="160" t="s">
        <v>135</v>
      </c>
      <c r="C29" s="175" t="s">
        <v>136</v>
      </c>
      <c r="D29" s="162" t="s">
        <v>132</v>
      </c>
      <c r="E29" s="165">
        <v>2</v>
      </c>
      <c r="F29" s="168"/>
      <c r="G29" s="168">
        <f t="shared" si="14"/>
        <v>0</v>
      </c>
      <c r="H29" s="168">
        <v>0</v>
      </c>
      <c r="I29" s="168">
        <f t="shared" si="8"/>
        <v>0</v>
      </c>
      <c r="J29" s="168">
        <v>27800</v>
      </c>
      <c r="K29" s="168">
        <f t="shared" si="9"/>
        <v>55600</v>
      </c>
      <c r="L29" s="168">
        <v>21</v>
      </c>
      <c r="M29" s="168">
        <f t="shared" si="10"/>
        <v>0</v>
      </c>
      <c r="N29" s="162">
        <v>0.012</v>
      </c>
      <c r="O29" s="162">
        <f t="shared" si="11"/>
        <v>0.024</v>
      </c>
      <c r="P29" s="162">
        <v>0</v>
      </c>
      <c r="Q29" s="162">
        <f t="shared" si="12"/>
        <v>0</v>
      </c>
      <c r="R29" s="162"/>
      <c r="S29" s="162"/>
      <c r="T29" s="162">
        <v>0</v>
      </c>
      <c r="U29" s="162">
        <f t="shared" si="13"/>
        <v>0</v>
      </c>
      <c r="V29" s="162">
        <v>0</v>
      </c>
      <c r="W29" s="162">
        <f t="shared" si="15"/>
        <v>0</v>
      </c>
      <c r="X29" s="153"/>
      <c r="Y29" s="153"/>
      <c r="Z29" s="153"/>
      <c r="AA29" s="153"/>
      <c r="AB29" s="153"/>
      <c r="AC29" s="153"/>
      <c r="AD29" s="153"/>
      <c r="AE29" s="153" t="s">
        <v>104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12.75" outlineLevel="1">
      <c r="A30" s="154">
        <v>20</v>
      </c>
      <c r="B30" s="160" t="s">
        <v>137</v>
      </c>
      <c r="C30" s="175" t="s">
        <v>138</v>
      </c>
      <c r="D30" s="162" t="s">
        <v>132</v>
      </c>
      <c r="E30" s="165">
        <v>1</v>
      </c>
      <c r="F30" s="168"/>
      <c r="G30" s="168">
        <f t="shared" si="14"/>
        <v>0</v>
      </c>
      <c r="H30" s="168">
        <v>0</v>
      </c>
      <c r="I30" s="168">
        <f t="shared" si="8"/>
        <v>0</v>
      </c>
      <c r="J30" s="168">
        <v>29600</v>
      </c>
      <c r="K30" s="168">
        <f t="shared" si="9"/>
        <v>29600</v>
      </c>
      <c r="L30" s="168">
        <v>21</v>
      </c>
      <c r="M30" s="168">
        <f t="shared" si="10"/>
        <v>0</v>
      </c>
      <c r="N30" s="162">
        <v>0.013</v>
      </c>
      <c r="O30" s="162">
        <f t="shared" si="11"/>
        <v>0.013</v>
      </c>
      <c r="P30" s="162">
        <v>0</v>
      </c>
      <c r="Q30" s="162">
        <f t="shared" si="12"/>
        <v>0</v>
      </c>
      <c r="R30" s="162"/>
      <c r="S30" s="162"/>
      <c r="T30" s="162">
        <v>0</v>
      </c>
      <c r="U30" s="162">
        <f t="shared" si="13"/>
        <v>0</v>
      </c>
      <c r="V30" s="162">
        <v>0</v>
      </c>
      <c r="W30" s="162">
        <f t="shared" si="15"/>
        <v>0</v>
      </c>
      <c r="X30" s="153"/>
      <c r="Y30" s="153"/>
      <c r="Z30" s="153"/>
      <c r="AA30" s="153"/>
      <c r="AB30" s="153"/>
      <c r="AC30" s="153"/>
      <c r="AD30" s="153"/>
      <c r="AE30" s="153" t="s">
        <v>104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1.75" outlineLevel="1">
      <c r="A31" s="154">
        <v>21</v>
      </c>
      <c r="B31" s="160" t="s">
        <v>139</v>
      </c>
      <c r="C31" s="175" t="s">
        <v>140</v>
      </c>
      <c r="D31" s="162" t="s">
        <v>141</v>
      </c>
      <c r="E31" s="165">
        <v>3</v>
      </c>
      <c r="F31" s="168"/>
      <c r="G31" s="168">
        <f t="shared" si="14"/>
        <v>0</v>
      </c>
      <c r="H31" s="168">
        <v>749.18</v>
      </c>
      <c r="I31" s="168">
        <f t="shared" si="8"/>
        <v>2247.54</v>
      </c>
      <c r="J31" s="168">
        <v>316.82</v>
      </c>
      <c r="K31" s="168">
        <f t="shared" si="9"/>
        <v>950.46</v>
      </c>
      <c r="L31" s="168">
        <v>21</v>
      </c>
      <c r="M31" s="168">
        <f t="shared" si="10"/>
        <v>0</v>
      </c>
      <c r="N31" s="162">
        <v>0.06927</v>
      </c>
      <c r="O31" s="162">
        <f t="shared" si="11"/>
        <v>0.20781</v>
      </c>
      <c r="P31" s="162">
        <v>0</v>
      </c>
      <c r="Q31" s="162">
        <f t="shared" si="12"/>
        <v>0</v>
      </c>
      <c r="R31" s="162"/>
      <c r="S31" s="162"/>
      <c r="T31" s="162">
        <v>0.94</v>
      </c>
      <c r="U31" s="162">
        <f t="shared" si="13"/>
        <v>2.82</v>
      </c>
      <c r="V31" s="162">
        <v>0</v>
      </c>
      <c r="W31" s="162">
        <f t="shared" si="15"/>
        <v>0</v>
      </c>
      <c r="X31" s="153"/>
      <c r="Y31" s="153"/>
      <c r="Z31" s="153"/>
      <c r="AA31" s="153"/>
      <c r="AB31" s="153"/>
      <c r="AC31" s="153"/>
      <c r="AD31" s="153"/>
      <c r="AE31" s="153" t="s">
        <v>104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21.75" outlineLevel="1">
      <c r="A32" s="154">
        <v>22</v>
      </c>
      <c r="B32" s="160" t="s">
        <v>142</v>
      </c>
      <c r="C32" s="175" t="s">
        <v>143</v>
      </c>
      <c r="D32" s="162" t="s">
        <v>110</v>
      </c>
      <c r="E32" s="165">
        <v>2.7</v>
      </c>
      <c r="F32" s="168"/>
      <c r="G32" s="168">
        <f t="shared" si="14"/>
        <v>0</v>
      </c>
      <c r="H32" s="168">
        <v>0</v>
      </c>
      <c r="I32" s="168">
        <f t="shared" si="8"/>
        <v>0</v>
      </c>
      <c r="J32" s="168">
        <v>11250</v>
      </c>
      <c r="K32" s="168">
        <f t="shared" si="9"/>
        <v>30375</v>
      </c>
      <c r="L32" s="168">
        <v>21</v>
      </c>
      <c r="M32" s="168">
        <f t="shared" si="10"/>
        <v>0</v>
      </c>
      <c r="N32" s="162">
        <v>0.035</v>
      </c>
      <c r="O32" s="162">
        <f t="shared" si="11"/>
        <v>0.0945</v>
      </c>
      <c r="P32" s="162">
        <v>0</v>
      </c>
      <c r="Q32" s="162">
        <f t="shared" si="12"/>
        <v>0</v>
      </c>
      <c r="R32" s="162"/>
      <c r="S32" s="162"/>
      <c r="T32" s="162">
        <v>0</v>
      </c>
      <c r="U32" s="162">
        <f t="shared" si="13"/>
        <v>0</v>
      </c>
      <c r="V32" s="162">
        <v>0</v>
      </c>
      <c r="W32" s="162">
        <f t="shared" si="15"/>
        <v>0</v>
      </c>
      <c r="X32" s="153"/>
      <c r="Y32" s="153"/>
      <c r="Z32" s="153"/>
      <c r="AA32" s="153"/>
      <c r="AB32" s="153"/>
      <c r="AC32" s="153"/>
      <c r="AD32" s="153"/>
      <c r="AE32" s="153" t="s">
        <v>104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12.75" outlineLevel="1">
      <c r="A33" s="154">
        <v>23</v>
      </c>
      <c r="B33" s="160" t="s">
        <v>144</v>
      </c>
      <c r="C33" s="175" t="s">
        <v>145</v>
      </c>
      <c r="D33" s="162" t="s">
        <v>127</v>
      </c>
      <c r="E33" s="165">
        <v>30</v>
      </c>
      <c r="F33" s="168"/>
      <c r="G33" s="168">
        <f t="shared" si="14"/>
        <v>0</v>
      </c>
      <c r="H33" s="168">
        <v>104.58</v>
      </c>
      <c r="I33" s="168">
        <f t="shared" si="8"/>
        <v>3137.4</v>
      </c>
      <c r="J33" s="168">
        <v>33.92</v>
      </c>
      <c r="K33" s="168">
        <f t="shared" si="9"/>
        <v>1017.6</v>
      </c>
      <c r="L33" s="168">
        <v>21</v>
      </c>
      <c r="M33" s="168">
        <f t="shared" si="10"/>
        <v>0</v>
      </c>
      <c r="N33" s="162">
        <v>0.00113</v>
      </c>
      <c r="O33" s="162">
        <f t="shared" si="11"/>
        <v>0.0339</v>
      </c>
      <c r="P33" s="162">
        <v>0</v>
      </c>
      <c r="Q33" s="162">
        <f t="shared" si="12"/>
        <v>0</v>
      </c>
      <c r="R33" s="162"/>
      <c r="S33" s="162"/>
      <c r="T33" s="162">
        <v>0.114</v>
      </c>
      <c r="U33" s="162">
        <f t="shared" si="13"/>
        <v>3.42</v>
      </c>
      <c r="V33" s="162">
        <v>0</v>
      </c>
      <c r="W33" s="162">
        <f t="shared" si="15"/>
        <v>0</v>
      </c>
      <c r="X33" s="153"/>
      <c r="Y33" s="153"/>
      <c r="Z33" s="153"/>
      <c r="AA33" s="153"/>
      <c r="AB33" s="153"/>
      <c r="AC33" s="153"/>
      <c r="AD33" s="153"/>
      <c r="AE33" s="153" t="s">
        <v>104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12.75" outlineLevel="1">
      <c r="A34" s="154">
        <v>24</v>
      </c>
      <c r="B34" s="160" t="s">
        <v>146</v>
      </c>
      <c r="C34" s="175" t="s">
        <v>147</v>
      </c>
      <c r="D34" s="162" t="s">
        <v>148</v>
      </c>
      <c r="E34" s="165">
        <v>0.3932</v>
      </c>
      <c r="F34" s="168"/>
      <c r="G34" s="168">
        <f t="shared" si="14"/>
        <v>0</v>
      </c>
      <c r="H34" s="168">
        <v>0</v>
      </c>
      <c r="I34" s="168">
        <f t="shared" si="8"/>
        <v>0</v>
      </c>
      <c r="J34" s="168">
        <v>1505</v>
      </c>
      <c r="K34" s="168">
        <f t="shared" si="9"/>
        <v>591.77</v>
      </c>
      <c r="L34" s="168">
        <v>21</v>
      </c>
      <c r="M34" s="168">
        <f t="shared" si="10"/>
        <v>0</v>
      </c>
      <c r="N34" s="162">
        <v>0</v>
      </c>
      <c r="O34" s="162">
        <f t="shared" si="11"/>
        <v>0</v>
      </c>
      <c r="P34" s="162">
        <v>0</v>
      </c>
      <c r="Q34" s="162">
        <f t="shared" si="12"/>
        <v>0</v>
      </c>
      <c r="R34" s="162"/>
      <c r="S34" s="162"/>
      <c r="T34" s="162">
        <v>4.093</v>
      </c>
      <c r="U34" s="162">
        <f t="shared" si="13"/>
        <v>1.61</v>
      </c>
      <c r="V34" s="162">
        <v>0</v>
      </c>
      <c r="W34" s="162">
        <f t="shared" si="15"/>
        <v>0</v>
      </c>
      <c r="X34" s="153"/>
      <c r="Y34" s="153"/>
      <c r="Z34" s="153"/>
      <c r="AA34" s="153"/>
      <c r="AB34" s="153"/>
      <c r="AC34" s="153"/>
      <c r="AD34" s="153"/>
      <c r="AE34" s="153" t="s">
        <v>104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31" ht="12.75">
      <c r="A35" s="157" t="s">
        <v>99</v>
      </c>
      <c r="B35" s="161" t="s">
        <v>62</v>
      </c>
      <c r="C35" s="176" t="s">
        <v>63</v>
      </c>
      <c r="D35" s="163"/>
      <c r="E35" s="166"/>
      <c r="F35" s="169"/>
      <c r="G35" s="169">
        <f>SUM(G36:G84)</f>
        <v>0</v>
      </c>
      <c r="H35" s="169"/>
      <c r="I35" s="169">
        <f>SUM(I36:I84)</f>
        <v>341238.1899999999</v>
      </c>
      <c r="J35" s="169"/>
      <c r="K35" s="169">
        <f>SUM(K36:K84)</f>
        <v>361666.42000000004</v>
      </c>
      <c r="L35" s="169"/>
      <c r="M35" s="169">
        <f>SUM(M36:M84)</f>
        <v>0</v>
      </c>
      <c r="N35" s="163"/>
      <c r="O35" s="163">
        <f>SUM(O36:O84)</f>
        <v>8.94744</v>
      </c>
      <c r="P35" s="163"/>
      <c r="Q35" s="163">
        <f>SUM(Q36:Q84)</f>
        <v>0.1704</v>
      </c>
      <c r="R35" s="163"/>
      <c r="S35" s="163"/>
      <c r="T35" s="163"/>
      <c r="U35" s="163">
        <f>SUM(U36:U84)</f>
        <v>780.6</v>
      </c>
      <c r="V35" s="163"/>
      <c r="W35" s="163">
        <f>SUM(W36:W84)</f>
        <v>8.042950000000001</v>
      </c>
      <c r="AE35" t="s">
        <v>100</v>
      </c>
    </row>
    <row r="36" spans="1:60" ht="12.75" outlineLevel="1">
      <c r="A36" s="154">
        <v>25</v>
      </c>
      <c r="B36" s="160" t="s">
        <v>149</v>
      </c>
      <c r="C36" s="175" t="s">
        <v>150</v>
      </c>
      <c r="D36" s="162" t="s">
        <v>141</v>
      </c>
      <c r="E36" s="165">
        <v>118</v>
      </c>
      <c r="F36" s="168"/>
      <c r="G36" s="168">
        <f aca="true" t="shared" si="16" ref="G36:G43">E36*F36</f>
        <v>0</v>
      </c>
      <c r="H36" s="168">
        <v>0</v>
      </c>
      <c r="I36" s="168">
        <f aca="true" t="shared" si="17" ref="I36:I84">ROUND(E36*H36,2)</f>
        <v>0</v>
      </c>
      <c r="J36" s="168">
        <v>87.6</v>
      </c>
      <c r="K36" s="168">
        <f aca="true" t="shared" si="18" ref="K36:K84">ROUND(E36*J36,2)</f>
        <v>10336.8</v>
      </c>
      <c r="L36" s="168">
        <v>21</v>
      </c>
      <c r="M36" s="168">
        <f aca="true" t="shared" si="19" ref="M36:M84">G36*(1+L36/100)</f>
        <v>0</v>
      </c>
      <c r="N36" s="162">
        <v>0</v>
      </c>
      <c r="O36" s="162">
        <f aca="true" t="shared" si="20" ref="O36:O84">ROUND(E36*N36,5)</f>
        <v>0</v>
      </c>
      <c r="P36" s="162">
        <v>0</v>
      </c>
      <c r="Q36" s="162">
        <f aca="true" t="shared" si="21" ref="Q36:Q84">ROUND(E36*P36,5)</f>
        <v>0</v>
      </c>
      <c r="R36" s="162"/>
      <c r="S36" s="162"/>
      <c r="T36" s="162">
        <v>0.237</v>
      </c>
      <c r="U36" s="162">
        <f aca="true" t="shared" si="22" ref="U36:U84">ROUND(E36*T36,2)</f>
        <v>27.97</v>
      </c>
      <c r="V36" s="162">
        <v>0</v>
      </c>
      <c r="W36" s="162">
        <f aca="true" t="shared" si="23" ref="W36:W43">E36*V36</f>
        <v>0</v>
      </c>
      <c r="X36" s="153"/>
      <c r="Y36" s="153"/>
      <c r="Z36" s="153"/>
      <c r="AA36" s="153"/>
      <c r="AB36" s="153"/>
      <c r="AC36" s="153"/>
      <c r="AD36" s="153"/>
      <c r="AE36" s="153" t="s">
        <v>104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12.75" outlineLevel="1">
      <c r="A37" s="154">
        <v>26</v>
      </c>
      <c r="B37" s="160" t="s">
        <v>151</v>
      </c>
      <c r="C37" s="175" t="s">
        <v>152</v>
      </c>
      <c r="D37" s="162" t="s">
        <v>141</v>
      </c>
      <c r="E37" s="165">
        <v>2</v>
      </c>
      <c r="F37" s="168"/>
      <c r="G37" s="168">
        <f t="shared" si="16"/>
        <v>0</v>
      </c>
      <c r="H37" s="168">
        <v>0</v>
      </c>
      <c r="I37" s="168">
        <f t="shared" si="17"/>
        <v>0</v>
      </c>
      <c r="J37" s="168">
        <v>156</v>
      </c>
      <c r="K37" s="168">
        <f t="shared" si="18"/>
        <v>312</v>
      </c>
      <c r="L37" s="168">
        <v>21</v>
      </c>
      <c r="M37" s="168">
        <f t="shared" si="19"/>
        <v>0</v>
      </c>
      <c r="N37" s="162">
        <v>0</v>
      </c>
      <c r="O37" s="162">
        <f t="shared" si="20"/>
        <v>0</v>
      </c>
      <c r="P37" s="162">
        <v>0</v>
      </c>
      <c r="Q37" s="162">
        <f t="shared" si="21"/>
        <v>0</v>
      </c>
      <c r="R37" s="162"/>
      <c r="S37" s="162"/>
      <c r="T37" s="162">
        <v>0.422</v>
      </c>
      <c r="U37" s="162">
        <f t="shared" si="22"/>
        <v>0.84</v>
      </c>
      <c r="V37" s="162">
        <v>0</v>
      </c>
      <c r="W37" s="162">
        <f t="shared" si="23"/>
        <v>0</v>
      </c>
      <c r="X37" s="153"/>
      <c r="Y37" s="153"/>
      <c r="Z37" s="153"/>
      <c r="AA37" s="153"/>
      <c r="AB37" s="153"/>
      <c r="AC37" s="153"/>
      <c r="AD37" s="153"/>
      <c r="AE37" s="153" t="s">
        <v>104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12.75" outlineLevel="1">
      <c r="A38" s="154">
        <v>27</v>
      </c>
      <c r="B38" s="160" t="s">
        <v>153</v>
      </c>
      <c r="C38" s="175" t="s">
        <v>154</v>
      </c>
      <c r="D38" s="162" t="s">
        <v>141</v>
      </c>
      <c r="E38" s="165">
        <v>8</v>
      </c>
      <c r="F38" s="168"/>
      <c r="G38" s="168">
        <f t="shared" si="16"/>
        <v>0</v>
      </c>
      <c r="H38" s="168">
        <v>0</v>
      </c>
      <c r="I38" s="168">
        <f t="shared" si="17"/>
        <v>0</v>
      </c>
      <c r="J38" s="168">
        <v>278</v>
      </c>
      <c r="K38" s="168">
        <f t="shared" si="18"/>
        <v>2224</v>
      </c>
      <c r="L38" s="168">
        <v>21</v>
      </c>
      <c r="M38" s="168">
        <f t="shared" si="19"/>
        <v>0</v>
      </c>
      <c r="N38" s="162">
        <v>0</v>
      </c>
      <c r="O38" s="162">
        <f t="shared" si="20"/>
        <v>0</v>
      </c>
      <c r="P38" s="162">
        <v>0</v>
      </c>
      <c r="Q38" s="162">
        <f t="shared" si="21"/>
        <v>0</v>
      </c>
      <c r="R38" s="162"/>
      <c r="S38" s="162"/>
      <c r="T38" s="162">
        <v>0.752</v>
      </c>
      <c r="U38" s="162">
        <f t="shared" si="22"/>
        <v>6.02</v>
      </c>
      <c r="V38" s="162">
        <v>0</v>
      </c>
      <c r="W38" s="162">
        <f t="shared" si="23"/>
        <v>0</v>
      </c>
      <c r="X38" s="153"/>
      <c r="Y38" s="153"/>
      <c r="Z38" s="153"/>
      <c r="AA38" s="153"/>
      <c r="AB38" s="153"/>
      <c r="AC38" s="153"/>
      <c r="AD38" s="153"/>
      <c r="AE38" s="153" t="s">
        <v>104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12.75" outlineLevel="1">
      <c r="A39" s="154">
        <v>28</v>
      </c>
      <c r="B39" s="160" t="s">
        <v>404</v>
      </c>
      <c r="C39" s="175" t="s">
        <v>405</v>
      </c>
      <c r="D39" s="162" t="s">
        <v>157</v>
      </c>
      <c r="E39" s="165">
        <v>34</v>
      </c>
      <c r="F39" s="168"/>
      <c r="G39" s="168">
        <f t="shared" si="16"/>
        <v>0</v>
      </c>
      <c r="H39" s="168">
        <v>0</v>
      </c>
      <c r="I39" s="168">
        <f>ROUND(E39*H39,2)</f>
        <v>0</v>
      </c>
      <c r="J39" s="168">
        <v>87.6</v>
      </c>
      <c r="K39" s="168">
        <f>ROUND(E39*J39,2)</f>
        <v>2978.4</v>
      </c>
      <c r="L39" s="168">
        <v>21</v>
      </c>
      <c r="M39" s="168">
        <f>G39*(1+L39/100)</f>
        <v>0</v>
      </c>
      <c r="N39" s="181">
        <v>0.0001</v>
      </c>
      <c r="O39" s="162">
        <f>ROUND(E39*N39,5)</f>
        <v>0.0034</v>
      </c>
      <c r="P39" s="162">
        <v>0</v>
      </c>
      <c r="Q39" s="162">
        <f>ROUND(E39*P39,5)</f>
        <v>0</v>
      </c>
      <c r="R39" s="162"/>
      <c r="S39" s="162"/>
      <c r="T39" s="162">
        <v>0.237</v>
      </c>
      <c r="U39" s="162">
        <f>ROUND(E39*T39,2)</f>
        <v>8.06</v>
      </c>
      <c r="V39" s="162">
        <v>0.01384</v>
      </c>
      <c r="W39" s="162">
        <f t="shared" si="23"/>
        <v>0.47056</v>
      </c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12.75" outlineLevel="1">
      <c r="A40" s="154">
        <v>29</v>
      </c>
      <c r="B40" s="160" t="s">
        <v>406</v>
      </c>
      <c r="C40" s="175" t="s">
        <v>407</v>
      </c>
      <c r="D40" s="162" t="s">
        <v>157</v>
      </c>
      <c r="E40" s="165">
        <v>321</v>
      </c>
      <c r="F40" s="168"/>
      <c r="G40" s="168">
        <f t="shared" si="16"/>
        <v>0</v>
      </c>
      <c r="H40" s="168">
        <v>0</v>
      </c>
      <c r="I40" s="168">
        <f>ROUND(E40*H40,2)</f>
        <v>0</v>
      </c>
      <c r="J40" s="168">
        <v>156</v>
      </c>
      <c r="K40" s="168">
        <f>ROUND(E40*J40,2)</f>
        <v>50076</v>
      </c>
      <c r="L40" s="168">
        <v>21</v>
      </c>
      <c r="M40" s="168">
        <f>G40*(1+L40/100)</f>
        <v>0</v>
      </c>
      <c r="N40" s="181">
        <v>0.00013</v>
      </c>
      <c r="O40" s="162">
        <f>ROUND(E40*N40,5)</f>
        <v>0.04173</v>
      </c>
      <c r="P40" s="162">
        <v>0</v>
      </c>
      <c r="Q40" s="162">
        <f>ROUND(E40*P40,5)</f>
        <v>0</v>
      </c>
      <c r="R40" s="162"/>
      <c r="S40" s="162"/>
      <c r="T40" s="162">
        <v>0.422</v>
      </c>
      <c r="U40" s="162">
        <f>ROUND(E40*T40,2)</f>
        <v>135.46</v>
      </c>
      <c r="V40" s="162">
        <v>0.02359</v>
      </c>
      <c r="W40" s="162">
        <f t="shared" si="23"/>
        <v>7.57239</v>
      </c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12.75" outlineLevel="1">
      <c r="A41" s="154">
        <v>30</v>
      </c>
      <c r="B41" s="160" t="s">
        <v>408</v>
      </c>
      <c r="C41" s="175" t="s">
        <v>409</v>
      </c>
      <c r="D41" s="162" t="s">
        <v>148</v>
      </c>
      <c r="E41" s="165">
        <v>8.04295</v>
      </c>
      <c r="F41" s="168"/>
      <c r="G41" s="168">
        <f t="shared" si="16"/>
        <v>0</v>
      </c>
      <c r="H41" s="168">
        <v>0</v>
      </c>
      <c r="I41" s="168">
        <f>ROUND(E41*H41,2)</f>
        <v>0</v>
      </c>
      <c r="J41" s="168">
        <v>278</v>
      </c>
      <c r="K41" s="168">
        <f>ROUND(E41*J41,2)</f>
        <v>2235.94</v>
      </c>
      <c r="L41" s="168">
        <v>21</v>
      </c>
      <c r="M41" s="168">
        <f>G41*(1+L41/100)</f>
        <v>0</v>
      </c>
      <c r="N41" s="181">
        <v>0</v>
      </c>
      <c r="O41" s="162">
        <f>ROUND(E41*N41,5)</f>
        <v>0</v>
      </c>
      <c r="P41" s="162">
        <v>0</v>
      </c>
      <c r="Q41" s="162">
        <f>ROUND(E41*P41,5)</f>
        <v>0</v>
      </c>
      <c r="R41" s="162"/>
      <c r="S41" s="162"/>
      <c r="T41" s="162">
        <v>0.752</v>
      </c>
      <c r="U41" s="162">
        <f>ROUND(E41*T41,2)</f>
        <v>6.05</v>
      </c>
      <c r="V41" s="162">
        <v>0</v>
      </c>
      <c r="W41" s="162">
        <f t="shared" si="23"/>
        <v>0</v>
      </c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12.75" outlineLevel="1">
      <c r="A42" s="154">
        <v>31</v>
      </c>
      <c r="B42" s="160" t="s">
        <v>410</v>
      </c>
      <c r="C42" s="175" t="s">
        <v>411</v>
      </c>
      <c r="D42" s="162" t="s">
        <v>157</v>
      </c>
      <c r="E42" s="165">
        <v>133</v>
      </c>
      <c r="F42" s="168"/>
      <c r="G42" s="168">
        <f t="shared" si="16"/>
        <v>0</v>
      </c>
      <c r="H42" s="168">
        <v>99.74</v>
      </c>
      <c r="I42" s="168">
        <f>ROUND(E42*H42,2)</f>
        <v>13265.42</v>
      </c>
      <c r="J42" s="168">
        <v>137.26</v>
      </c>
      <c r="K42" s="168">
        <f>ROUND(E42*J42,2)</f>
        <v>18255.58</v>
      </c>
      <c r="L42" s="168">
        <v>21</v>
      </c>
      <c r="M42" s="168">
        <f>G42*(1+L42/100)</f>
        <v>0</v>
      </c>
      <c r="N42" s="181">
        <v>0.0216</v>
      </c>
      <c r="O42" s="162">
        <f>ROUND(E42*N42,5)</f>
        <v>2.8728</v>
      </c>
      <c r="P42" s="162">
        <v>0</v>
      </c>
      <c r="Q42" s="162">
        <f>ROUND(E42*P42,5)</f>
        <v>0</v>
      </c>
      <c r="R42" s="162"/>
      <c r="S42" s="162"/>
      <c r="T42" s="162">
        <v>0.392</v>
      </c>
      <c r="U42" s="162">
        <f>ROUND(E42*T42,2)</f>
        <v>52.14</v>
      </c>
      <c r="V42" s="162">
        <v>0</v>
      </c>
      <c r="W42" s="162">
        <f t="shared" si="23"/>
        <v>0</v>
      </c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12.75" outlineLevel="1">
      <c r="A43" s="154">
        <v>32</v>
      </c>
      <c r="B43" s="160" t="s">
        <v>412</v>
      </c>
      <c r="C43" s="175" t="s">
        <v>413</v>
      </c>
      <c r="D43" s="162" t="s">
        <v>148</v>
      </c>
      <c r="E43" s="165">
        <v>2.91793</v>
      </c>
      <c r="F43" s="168"/>
      <c r="G43" s="168">
        <f t="shared" si="16"/>
        <v>0</v>
      </c>
      <c r="H43" s="168">
        <v>117.73</v>
      </c>
      <c r="I43" s="168">
        <f>ROUND(E43*H43,2)</f>
        <v>343.53</v>
      </c>
      <c r="J43" s="168">
        <v>129.27</v>
      </c>
      <c r="K43" s="168">
        <f>ROUND(E43*J43,2)</f>
        <v>377.2</v>
      </c>
      <c r="L43" s="168">
        <v>21</v>
      </c>
      <c r="M43" s="168">
        <f>G43*(1+L43/100)</f>
        <v>0</v>
      </c>
      <c r="N43" s="181">
        <v>0</v>
      </c>
      <c r="O43" s="162">
        <f>ROUND(E43*N43,5)</f>
        <v>0</v>
      </c>
      <c r="P43" s="162">
        <v>0</v>
      </c>
      <c r="Q43" s="162">
        <f>ROUND(E43*P43,5)</f>
        <v>0</v>
      </c>
      <c r="R43" s="162"/>
      <c r="S43" s="162"/>
      <c r="T43" s="162">
        <v>0.368</v>
      </c>
      <c r="U43" s="162">
        <f>ROUND(E43*T43,2)</f>
        <v>1.07</v>
      </c>
      <c r="V43" s="162">
        <v>0</v>
      </c>
      <c r="W43" s="162">
        <f t="shared" si="23"/>
        <v>0</v>
      </c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12.75" outlineLevel="1">
      <c r="A44" s="154">
        <v>33</v>
      </c>
      <c r="B44" s="160" t="s">
        <v>155</v>
      </c>
      <c r="C44" s="175" t="s">
        <v>156</v>
      </c>
      <c r="D44" s="162" t="s">
        <v>157</v>
      </c>
      <c r="E44" s="165">
        <v>10</v>
      </c>
      <c r="F44" s="168"/>
      <c r="G44" s="168">
        <f aca="true" t="shared" si="24" ref="G44:G107">E44*F44</f>
        <v>0</v>
      </c>
      <c r="H44" s="168">
        <v>99.74</v>
      </c>
      <c r="I44" s="168">
        <f t="shared" si="17"/>
        <v>997.4</v>
      </c>
      <c r="J44" s="168">
        <v>137.26</v>
      </c>
      <c r="K44" s="168">
        <f t="shared" si="18"/>
        <v>1372.6</v>
      </c>
      <c r="L44" s="168">
        <v>21</v>
      </c>
      <c r="M44" s="168">
        <f t="shared" si="19"/>
        <v>0</v>
      </c>
      <c r="N44" s="162">
        <v>0.00688</v>
      </c>
      <c r="O44" s="162">
        <f t="shared" si="20"/>
        <v>0.0688</v>
      </c>
      <c r="P44" s="162">
        <v>0</v>
      </c>
      <c r="Q44" s="162">
        <f t="shared" si="21"/>
        <v>0</v>
      </c>
      <c r="R44" s="162"/>
      <c r="S44" s="162"/>
      <c r="T44" s="162">
        <v>0.392</v>
      </c>
      <c r="U44" s="162">
        <f t="shared" si="22"/>
        <v>3.92</v>
      </c>
      <c r="V44" s="162">
        <v>0</v>
      </c>
      <c r="W44" s="162">
        <f aca="true" t="shared" si="25" ref="W44:W107">E44*V44</f>
        <v>0</v>
      </c>
      <c r="X44" s="153"/>
      <c r="Y44" s="153"/>
      <c r="Z44" s="153"/>
      <c r="AA44" s="153"/>
      <c r="AB44" s="153"/>
      <c r="AC44" s="153"/>
      <c r="AD44" s="153"/>
      <c r="AE44" s="153" t="s">
        <v>104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12.75" outlineLevel="1">
      <c r="A45" s="154">
        <v>34</v>
      </c>
      <c r="B45" s="160" t="s">
        <v>158</v>
      </c>
      <c r="C45" s="175" t="s">
        <v>159</v>
      </c>
      <c r="D45" s="162" t="s">
        <v>157</v>
      </c>
      <c r="E45" s="165">
        <v>30</v>
      </c>
      <c r="F45" s="168"/>
      <c r="G45" s="168">
        <f t="shared" si="24"/>
        <v>0</v>
      </c>
      <c r="H45" s="168">
        <v>117.73</v>
      </c>
      <c r="I45" s="168">
        <f t="shared" si="17"/>
        <v>3531.9</v>
      </c>
      <c r="J45" s="168">
        <v>129.27</v>
      </c>
      <c r="K45" s="168">
        <f t="shared" si="18"/>
        <v>3878.1</v>
      </c>
      <c r="L45" s="168">
        <v>21</v>
      </c>
      <c r="M45" s="168">
        <f t="shared" si="19"/>
        <v>0</v>
      </c>
      <c r="N45" s="162">
        <v>0.00657</v>
      </c>
      <c r="O45" s="162">
        <f t="shared" si="20"/>
        <v>0.1971</v>
      </c>
      <c r="P45" s="162">
        <v>0</v>
      </c>
      <c r="Q45" s="162">
        <f t="shared" si="21"/>
        <v>0</v>
      </c>
      <c r="R45" s="162"/>
      <c r="S45" s="162"/>
      <c r="T45" s="162">
        <v>0.368</v>
      </c>
      <c r="U45" s="162">
        <f t="shared" si="22"/>
        <v>11.04</v>
      </c>
      <c r="V45" s="162">
        <v>0</v>
      </c>
      <c r="W45" s="162">
        <f t="shared" si="25"/>
        <v>0</v>
      </c>
      <c r="X45" s="153"/>
      <c r="Y45" s="153"/>
      <c r="Z45" s="153"/>
      <c r="AA45" s="153"/>
      <c r="AB45" s="153"/>
      <c r="AC45" s="153"/>
      <c r="AD45" s="153"/>
      <c r="AE45" s="153" t="s">
        <v>104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12.75" outlineLevel="1">
      <c r="A46" s="154">
        <v>35</v>
      </c>
      <c r="B46" s="160" t="s">
        <v>160</v>
      </c>
      <c r="C46" s="175" t="s">
        <v>161</v>
      </c>
      <c r="D46" s="162" t="s">
        <v>157</v>
      </c>
      <c r="E46" s="165">
        <v>38</v>
      </c>
      <c r="F46" s="168"/>
      <c r="G46" s="168">
        <f t="shared" si="24"/>
        <v>0</v>
      </c>
      <c r="H46" s="168">
        <v>148.72</v>
      </c>
      <c r="I46" s="168">
        <f t="shared" si="17"/>
        <v>5651.36</v>
      </c>
      <c r="J46" s="168">
        <v>147.78</v>
      </c>
      <c r="K46" s="168">
        <f t="shared" si="18"/>
        <v>5615.64</v>
      </c>
      <c r="L46" s="168">
        <v>21</v>
      </c>
      <c r="M46" s="168">
        <f t="shared" si="19"/>
        <v>0</v>
      </c>
      <c r="N46" s="162">
        <v>0.00742</v>
      </c>
      <c r="O46" s="162">
        <f t="shared" si="20"/>
        <v>0.28196</v>
      </c>
      <c r="P46" s="162">
        <v>0</v>
      </c>
      <c r="Q46" s="162">
        <f t="shared" si="21"/>
        <v>0</v>
      </c>
      <c r="R46" s="162"/>
      <c r="S46" s="162"/>
      <c r="T46" s="162">
        <v>0.421</v>
      </c>
      <c r="U46" s="162">
        <f t="shared" si="22"/>
        <v>16</v>
      </c>
      <c r="V46" s="162">
        <v>0</v>
      </c>
      <c r="W46" s="162">
        <f t="shared" si="25"/>
        <v>0</v>
      </c>
      <c r="X46" s="153"/>
      <c r="Y46" s="153"/>
      <c r="Z46" s="153"/>
      <c r="AA46" s="153"/>
      <c r="AB46" s="153"/>
      <c r="AC46" s="153"/>
      <c r="AD46" s="153"/>
      <c r="AE46" s="153" t="s">
        <v>104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12.75" outlineLevel="1">
      <c r="A47" s="154">
        <v>36</v>
      </c>
      <c r="B47" s="160" t="s">
        <v>162</v>
      </c>
      <c r="C47" s="175" t="s">
        <v>163</v>
      </c>
      <c r="D47" s="162" t="s">
        <v>157</v>
      </c>
      <c r="E47" s="165">
        <v>26</v>
      </c>
      <c r="F47" s="168"/>
      <c r="G47" s="168">
        <f t="shared" si="24"/>
        <v>0</v>
      </c>
      <c r="H47" s="168">
        <v>220.47</v>
      </c>
      <c r="I47" s="168">
        <f t="shared" si="17"/>
        <v>5732.22</v>
      </c>
      <c r="J47" s="168">
        <v>155.53</v>
      </c>
      <c r="K47" s="168">
        <f t="shared" si="18"/>
        <v>4043.78</v>
      </c>
      <c r="L47" s="168">
        <v>21</v>
      </c>
      <c r="M47" s="168">
        <f t="shared" si="19"/>
        <v>0</v>
      </c>
      <c r="N47" s="162">
        <v>0.00824</v>
      </c>
      <c r="O47" s="162">
        <f t="shared" si="20"/>
        <v>0.21424</v>
      </c>
      <c r="P47" s="162">
        <v>0</v>
      </c>
      <c r="Q47" s="162">
        <f t="shared" si="21"/>
        <v>0</v>
      </c>
      <c r="R47" s="162"/>
      <c r="S47" s="162"/>
      <c r="T47" s="162">
        <v>0.442</v>
      </c>
      <c r="U47" s="162">
        <f t="shared" si="22"/>
        <v>11.49</v>
      </c>
      <c r="V47" s="162">
        <v>0</v>
      </c>
      <c r="W47" s="162">
        <f t="shared" si="25"/>
        <v>0</v>
      </c>
      <c r="X47" s="153"/>
      <c r="Y47" s="153"/>
      <c r="Z47" s="153"/>
      <c r="AA47" s="153"/>
      <c r="AB47" s="153"/>
      <c r="AC47" s="153"/>
      <c r="AD47" s="153"/>
      <c r="AE47" s="153" t="s">
        <v>104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12.75" outlineLevel="1">
      <c r="A48" s="154">
        <v>37</v>
      </c>
      <c r="B48" s="160" t="s">
        <v>164</v>
      </c>
      <c r="C48" s="175" t="s">
        <v>165</v>
      </c>
      <c r="D48" s="162" t="s">
        <v>157</v>
      </c>
      <c r="E48" s="165">
        <v>62</v>
      </c>
      <c r="F48" s="168"/>
      <c r="G48" s="168">
        <f t="shared" si="24"/>
        <v>0</v>
      </c>
      <c r="H48" s="168">
        <v>261.48</v>
      </c>
      <c r="I48" s="168">
        <f t="shared" si="17"/>
        <v>16211.76</v>
      </c>
      <c r="J48" s="168">
        <v>168.02</v>
      </c>
      <c r="K48" s="168">
        <f t="shared" si="18"/>
        <v>10417.24</v>
      </c>
      <c r="L48" s="168">
        <v>21</v>
      </c>
      <c r="M48" s="168">
        <f t="shared" si="19"/>
        <v>0</v>
      </c>
      <c r="N48" s="162">
        <v>0.00864</v>
      </c>
      <c r="O48" s="162">
        <f t="shared" si="20"/>
        <v>0.53568</v>
      </c>
      <c r="P48" s="162">
        <v>0</v>
      </c>
      <c r="Q48" s="162">
        <f t="shared" si="21"/>
        <v>0</v>
      </c>
      <c r="R48" s="162"/>
      <c r="S48" s="162"/>
      <c r="T48" s="162">
        <v>0.475</v>
      </c>
      <c r="U48" s="162">
        <f t="shared" si="22"/>
        <v>29.45</v>
      </c>
      <c r="V48" s="162">
        <v>0</v>
      </c>
      <c r="W48" s="162">
        <f t="shared" si="25"/>
        <v>0</v>
      </c>
      <c r="X48" s="153"/>
      <c r="Y48" s="153"/>
      <c r="Z48" s="153"/>
      <c r="AA48" s="153"/>
      <c r="AB48" s="153"/>
      <c r="AC48" s="153"/>
      <c r="AD48" s="153"/>
      <c r="AE48" s="153" t="s">
        <v>104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12.75" outlineLevel="1">
      <c r="A49" s="154">
        <v>38</v>
      </c>
      <c r="B49" s="160" t="s">
        <v>166</v>
      </c>
      <c r="C49" s="175" t="s">
        <v>167</v>
      </c>
      <c r="D49" s="162" t="s">
        <v>157</v>
      </c>
      <c r="E49" s="165">
        <v>20</v>
      </c>
      <c r="F49" s="168"/>
      <c r="G49" s="168">
        <f t="shared" si="24"/>
        <v>0</v>
      </c>
      <c r="H49" s="168">
        <v>296.37</v>
      </c>
      <c r="I49" s="168">
        <f t="shared" si="17"/>
        <v>5927.4</v>
      </c>
      <c r="J49" s="168">
        <v>202.13</v>
      </c>
      <c r="K49" s="168">
        <f t="shared" si="18"/>
        <v>4042.6</v>
      </c>
      <c r="L49" s="168">
        <v>21</v>
      </c>
      <c r="M49" s="168">
        <f t="shared" si="19"/>
        <v>0</v>
      </c>
      <c r="N49" s="162">
        <v>0.00723</v>
      </c>
      <c r="O49" s="162">
        <f t="shared" si="20"/>
        <v>0.1446</v>
      </c>
      <c r="P49" s="162">
        <v>0</v>
      </c>
      <c r="Q49" s="162">
        <f t="shared" si="21"/>
        <v>0</v>
      </c>
      <c r="R49" s="162"/>
      <c r="S49" s="162"/>
      <c r="T49" s="162">
        <v>0.525</v>
      </c>
      <c r="U49" s="162">
        <f t="shared" si="22"/>
        <v>10.5</v>
      </c>
      <c r="V49" s="162">
        <v>0</v>
      </c>
      <c r="W49" s="162">
        <f t="shared" si="25"/>
        <v>0</v>
      </c>
      <c r="X49" s="153"/>
      <c r="Y49" s="153"/>
      <c r="Z49" s="153"/>
      <c r="AA49" s="153"/>
      <c r="AB49" s="153"/>
      <c r="AC49" s="153"/>
      <c r="AD49" s="153"/>
      <c r="AE49" s="153" t="s">
        <v>104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12.75" outlineLevel="1">
      <c r="A50" s="154">
        <v>39</v>
      </c>
      <c r="B50" s="160" t="s">
        <v>168</v>
      </c>
      <c r="C50" s="175" t="s">
        <v>169</v>
      </c>
      <c r="D50" s="162" t="s">
        <v>157</v>
      </c>
      <c r="E50" s="165">
        <v>66</v>
      </c>
      <c r="F50" s="168"/>
      <c r="G50" s="168">
        <f t="shared" si="24"/>
        <v>0</v>
      </c>
      <c r="H50" s="168">
        <v>537.83</v>
      </c>
      <c r="I50" s="168">
        <f t="shared" si="17"/>
        <v>35496.78</v>
      </c>
      <c r="J50" s="168">
        <v>267.17</v>
      </c>
      <c r="K50" s="168">
        <f t="shared" si="18"/>
        <v>17633.22</v>
      </c>
      <c r="L50" s="168">
        <v>21</v>
      </c>
      <c r="M50" s="168">
        <f t="shared" si="19"/>
        <v>0</v>
      </c>
      <c r="N50" s="162">
        <v>0.01192</v>
      </c>
      <c r="O50" s="162">
        <f t="shared" si="20"/>
        <v>0.78672</v>
      </c>
      <c r="P50" s="162">
        <v>0</v>
      </c>
      <c r="Q50" s="162">
        <f t="shared" si="21"/>
        <v>0</v>
      </c>
      <c r="R50" s="162"/>
      <c r="S50" s="162"/>
      <c r="T50" s="162">
        <v>0.683</v>
      </c>
      <c r="U50" s="162">
        <f t="shared" si="22"/>
        <v>45.08</v>
      </c>
      <c r="V50" s="162">
        <v>0</v>
      </c>
      <c r="W50" s="162">
        <f t="shared" si="25"/>
        <v>0</v>
      </c>
      <c r="X50" s="153"/>
      <c r="Y50" s="153"/>
      <c r="Z50" s="153"/>
      <c r="AA50" s="153"/>
      <c r="AB50" s="153"/>
      <c r="AC50" s="153"/>
      <c r="AD50" s="153"/>
      <c r="AE50" s="153" t="s">
        <v>104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12.75" outlineLevel="1">
      <c r="A51" s="154">
        <v>40</v>
      </c>
      <c r="B51" s="160" t="s">
        <v>170</v>
      </c>
      <c r="C51" s="175" t="s">
        <v>171</v>
      </c>
      <c r="D51" s="162" t="s">
        <v>157</v>
      </c>
      <c r="E51" s="165">
        <v>96</v>
      </c>
      <c r="F51" s="168"/>
      <c r="G51" s="168">
        <f t="shared" si="24"/>
        <v>0</v>
      </c>
      <c r="H51" s="168">
        <v>679.59</v>
      </c>
      <c r="I51" s="168">
        <f t="shared" si="17"/>
        <v>65240.64</v>
      </c>
      <c r="J51" s="168">
        <v>292.41</v>
      </c>
      <c r="K51" s="168">
        <f t="shared" si="18"/>
        <v>28071.36</v>
      </c>
      <c r="L51" s="168">
        <v>21</v>
      </c>
      <c r="M51" s="168">
        <f t="shared" si="19"/>
        <v>0</v>
      </c>
      <c r="N51" s="162">
        <v>0.01488</v>
      </c>
      <c r="O51" s="162">
        <f t="shared" si="20"/>
        <v>1.42848</v>
      </c>
      <c r="P51" s="162">
        <v>0</v>
      </c>
      <c r="Q51" s="162">
        <f t="shared" si="21"/>
        <v>0</v>
      </c>
      <c r="R51" s="162"/>
      <c r="S51" s="162"/>
      <c r="T51" s="162">
        <v>0.744</v>
      </c>
      <c r="U51" s="162">
        <f t="shared" si="22"/>
        <v>71.42</v>
      </c>
      <c r="V51" s="162">
        <v>0</v>
      </c>
      <c r="W51" s="162">
        <f t="shared" si="25"/>
        <v>0</v>
      </c>
      <c r="X51" s="153"/>
      <c r="Y51" s="153"/>
      <c r="Z51" s="153"/>
      <c r="AA51" s="153"/>
      <c r="AB51" s="153"/>
      <c r="AC51" s="153"/>
      <c r="AD51" s="153"/>
      <c r="AE51" s="153" t="s">
        <v>104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12.75" outlineLevel="1">
      <c r="A52" s="154">
        <v>41</v>
      </c>
      <c r="B52" s="160" t="s">
        <v>172</v>
      </c>
      <c r="C52" s="175" t="s">
        <v>173</v>
      </c>
      <c r="D52" s="162" t="s">
        <v>141</v>
      </c>
      <c r="E52" s="165">
        <v>14</v>
      </c>
      <c r="F52" s="168"/>
      <c r="G52" s="168">
        <f t="shared" si="24"/>
        <v>0</v>
      </c>
      <c r="H52" s="168">
        <v>134.72</v>
      </c>
      <c r="I52" s="168">
        <f t="shared" si="17"/>
        <v>1886.08</v>
      </c>
      <c r="J52" s="168">
        <v>407.28</v>
      </c>
      <c r="K52" s="168">
        <f t="shared" si="18"/>
        <v>5701.92</v>
      </c>
      <c r="L52" s="168">
        <v>21</v>
      </c>
      <c r="M52" s="168">
        <f t="shared" si="19"/>
        <v>0</v>
      </c>
      <c r="N52" s="162">
        <v>0.00114</v>
      </c>
      <c r="O52" s="162">
        <f t="shared" si="20"/>
        <v>0.01596</v>
      </c>
      <c r="P52" s="162">
        <v>0</v>
      </c>
      <c r="Q52" s="162">
        <f t="shared" si="21"/>
        <v>0</v>
      </c>
      <c r="R52" s="162"/>
      <c r="S52" s="162"/>
      <c r="T52" s="162">
        <v>1.102</v>
      </c>
      <c r="U52" s="162">
        <f t="shared" si="22"/>
        <v>15.43</v>
      </c>
      <c r="V52" s="162">
        <v>0</v>
      </c>
      <c r="W52" s="162">
        <f t="shared" si="25"/>
        <v>0</v>
      </c>
      <c r="X52" s="153"/>
      <c r="Y52" s="153"/>
      <c r="Z52" s="153"/>
      <c r="AA52" s="153"/>
      <c r="AB52" s="153"/>
      <c r="AC52" s="153"/>
      <c r="AD52" s="153"/>
      <c r="AE52" s="153" t="s">
        <v>104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ht="12.75" outlineLevel="1">
      <c r="A53" s="154">
        <v>42</v>
      </c>
      <c r="B53" s="160" t="s">
        <v>174</v>
      </c>
      <c r="C53" s="175" t="s">
        <v>175</v>
      </c>
      <c r="D53" s="162" t="s">
        <v>157</v>
      </c>
      <c r="E53" s="165">
        <v>142</v>
      </c>
      <c r="F53" s="168"/>
      <c r="G53" s="168">
        <f t="shared" si="24"/>
        <v>0</v>
      </c>
      <c r="H53" s="168">
        <v>201.95</v>
      </c>
      <c r="I53" s="168">
        <f t="shared" si="17"/>
        <v>28676.9</v>
      </c>
      <c r="J53" s="168">
        <v>125.55</v>
      </c>
      <c r="K53" s="168">
        <f t="shared" si="18"/>
        <v>17828.1</v>
      </c>
      <c r="L53" s="168">
        <v>21</v>
      </c>
      <c r="M53" s="168">
        <f t="shared" si="19"/>
        <v>0</v>
      </c>
      <c r="N53" s="162">
        <v>0.00088</v>
      </c>
      <c r="O53" s="162">
        <f t="shared" si="20"/>
        <v>0.12496</v>
      </c>
      <c r="P53" s="162">
        <v>0</v>
      </c>
      <c r="Q53" s="162">
        <f t="shared" si="21"/>
        <v>0</v>
      </c>
      <c r="R53" s="162"/>
      <c r="S53" s="162"/>
      <c r="T53" s="162">
        <v>0.30738</v>
      </c>
      <c r="U53" s="162">
        <f t="shared" si="22"/>
        <v>43.65</v>
      </c>
      <c r="V53" s="162">
        <v>0</v>
      </c>
      <c r="W53" s="162">
        <f t="shared" si="25"/>
        <v>0</v>
      </c>
      <c r="X53" s="153"/>
      <c r="Y53" s="153"/>
      <c r="Z53" s="153"/>
      <c r="AA53" s="153"/>
      <c r="AB53" s="153"/>
      <c r="AC53" s="153"/>
      <c r="AD53" s="153"/>
      <c r="AE53" s="153" t="s">
        <v>104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12.75" outlineLevel="1">
      <c r="A54" s="154">
        <v>43</v>
      </c>
      <c r="B54" s="160" t="s">
        <v>176</v>
      </c>
      <c r="C54" s="175" t="s">
        <v>177</v>
      </c>
      <c r="D54" s="162" t="s">
        <v>157</v>
      </c>
      <c r="E54" s="165">
        <v>28</v>
      </c>
      <c r="F54" s="168"/>
      <c r="G54" s="168">
        <f t="shared" si="24"/>
        <v>0</v>
      </c>
      <c r="H54" s="168">
        <v>247.8</v>
      </c>
      <c r="I54" s="168">
        <f t="shared" si="17"/>
        <v>6938.4</v>
      </c>
      <c r="J54" s="168">
        <v>129.7</v>
      </c>
      <c r="K54" s="168">
        <f t="shared" si="18"/>
        <v>3631.6</v>
      </c>
      <c r="L54" s="168">
        <v>21</v>
      </c>
      <c r="M54" s="168">
        <f t="shared" si="19"/>
        <v>0</v>
      </c>
      <c r="N54" s="162">
        <v>0.00101</v>
      </c>
      <c r="O54" s="162">
        <f t="shared" si="20"/>
        <v>0.02828</v>
      </c>
      <c r="P54" s="162">
        <v>0</v>
      </c>
      <c r="Q54" s="162">
        <f t="shared" si="21"/>
        <v>0</v>
      </c>
      <c r="R54" s="162"/>
      <c r="S54" s="162"/>
      <c r="T54" s="162">
        <v>0.31738</v>
      </c>
      <c r="U54" s="162">
        <f t="shared" si="22"/>
        <v>8.89</v>
      </c>
      <c r="V54" s="162">
        <v>0</v>
      </c>
      <c r="W54" s="162">
        <f t="shared" si="25"/>
        <v>0</v>
      </c>
      <c r="X54" s="153"/>
      <c r="Y54" s="153"/>
      <c r="Z54" s="153"/>
      <c r="AA54" s="153"/>
      <c r="AB54" s="153"/>
      <c r="AC54" s="153"/>
      <c r="AD54" s="153"/>
      <c r="AE54" s="153" t="s">
        <v>104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12.75" outlineLevel="1">
      <c r="A55" s="154">
        <v>44</v>
      </c>
      <c r="B55" s="160" t="s">
        <v>178</v>
      </c>
      <c r="C55" s="175" t="s">
        <v>179</v>
      </c>
      <c r="D55" s="162" t="s">
        <v>157</v>
      </c>
      <c r="E55" s="165">
        <v>14</v>
      </c>
      <c r="F55" s="168"/>
      <c r="G55" s="168">
        <f t="shared" si="24"/>
        <v>0</v>
      </c>
      <c r="H55" s="168">
        <v>569.55</v>
      </c>
      <c r="I55" s="168">
        <f t="shared" si="17"/>
        <v>7973.7</v>
      </c>
      <c r="J55" s="168">
        <v>146.45</v>
      </c>
      <c r="K55" s="168">
        <f t="shared" si="18"/>
        <v>2050.3</v>
      </c>
      <c r="L55" s="168">
        <v>21</v>
      </c>
      <c r="M55" s="168">
        <f t="shared" si="19"/>
        <v>0</v>
      </c>
      <c r="N55" s="162">
        <v>0.00196</v>
      </c>
      <c r="O55" s="162">
        <f t="shared" si="20"/>
        <v>0.02744</v>
      </c>
      <c r="P55" s="162">
        <v>0</v>
      </c>
      <c r="Q55" s="162">
        <f t="shared" si="21"/>
        <v>0</v>
      </c>
      <c r="R55" s="162"/>
      <c r="S55" s="162"/>
      <c r="T55" s="162">
        <v>0.3579</v>
      </c>
      <c r="U55" s="162">
        <f t="shared" si="22"/>
        <v>5.01</v>
      </c>
      <c r="V55" s="162">
        <v>0</v>
      </c>
      <c r="W55" s="162">
        <f t="shared" si="25"/>
        <v>0</v>
      </c>
      <c r="X55" s="153"/>
      <c r="Y55" s="153"/>
      <c r="Z55" s="153"/>
      <c r="AA55" s="153"/>
      <c r="AB55" s="153"/>
      <c r="AC55" s="153"/>
      <c r="AD55" s="153"/>
      <c r="AE55" s="153" t="s">
        <v>104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12.75" outlineLevel="1">
      <c r="A56" s="154">
        <v>45</v>
      </c>
      <c r="B56" s="160" t="s">
        <v>180</v>
      </c>
      <c r="C56" s="175" t="s">
        <v>181</v>
      </c>
      <c r="D56" s="162" t="s">
        <v>157</v>
      </c>
      <c r="E56" s="165">
        <v>14</v>
      </c>
      <c r="F56" s="168"/>
      <c r="G56" s="168">
        <f t="shared" si="24"/>
        <v>0</v>
      </c>
      <c r="H56" s="168">
        <v>730.5</v>
      </c>
      <c r="I56" s="168">
        <f t="shared" si="17"/>
        <v>10227</v>
      </c>
      <c r="J56" s="168">
        <v>167.5</v>
      </c>
      <c r="K56" s="168">
        <f t="shared" si="18"/>
        <v>2345</v>
      </c>
      <c r="L56" s="168">
        <v>21</v>
      </c>
      <c r="M56" s="168">
        <f t="shared" si="19"/>
        <v>0</v>
      </c>
      <c r="N56" s="162">
        <v>0.00231</v>
      </c>
      <c r="O56" s="162">
        <f t="shared" si="20"/>
        <v>0.03234</v>
      </c>
      <c r="P56" s="162">
        <v>0</v>
      </c>
      <c r="Q56" s="162">
        <f t="shared" si="21"/>
        <v>0</v>
      </c>
      <c r="R56" s="162"/>
      <c r="S56" s="162"/>
      <c r="T56" s="162">
        <v>0.4088</v>
      </c>
      <c r="U56" s="162">
        <f t="shared" si="22"/>
        <v>5.72</v>
      </c>
      <c r="V56" s="162">
        <v>0</v>
      </c>
      <c r="W56" s="162">
        <f t="shared" si="25"/>
        <v>0</v>
      </c>
      <c r="X56" s="153"/>
      <c r="Y56" s="153"/>
      <c r="Z56" s="153"/>
      <c r="AA56" s="153"/>
      <c r="AB56" s="153"/>
      <c r="AC56" s="153"/>
      <c r="AD56" s="153"/>
      <c r="AE56" s="153" t="s">
        <v>104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ht="21.75" outlineLevel="1">
      <c r="A57" s="154">
        <v>46</v>
      </c>
      <c r="B57" s="160" t="s">
        <v>182</v>
      </c>
      <c r="C57" s="175" t="s">
        <v>183</v>
      </c>
      <c r="D57" s="162" t="s">
        <v>157</v>
      </c>
      <c r="E57" s="165">
        <v>142</v>
      </c>
      <c r="F57" s="168"/>
      <c r="G57" s="168">
        <f t="shared" si="24"/>
        <v>0</v>
      </c>
      <c r="H57" s="168">
        <v>39.56</v>
      </c>
      <c r="I57" s="168">
        <f t="shared" si="17"/>
        <v>5617.52</v>
      </c>
      <c r="J57" s="168">
        <v>163.94</v>
      </c>
      <c r="K57" s="168">
        <f t="shared" si="18"/>
        <v>23279.48</v>
      </c>
      <c r="L57" s="168">
        <v>21</v>
      </c>
      <c r="M57" s="168">
        <f t="shared" si="19"/>
        <v>0</v>
      </c>
      <c r="N57" s="162">
        <v>0.00597</v>
      </c>
      <c r="O57" s="162">
        <f t="shared" si="20"/>
        <v>0.84774</v>
      </c>
      <c r="P57" s="162">
        <v>0</v>
      </c>
      <c r="Q57" s="162">
        <f t="shared" si="21"/>
        <v>0</v>
      </c>
      <c r="R57" s="162"/>
      <c r="S57" s="162"/>
      <c r="T57" s="162">
        <v>0.4216</v>
      </c>
      <c r="U57" s="162">
        <f t="shared" si="22"/>
        <v>59.87</v>
      </c>
      <c r="V57" s="162">
        <v>0</v>
      </c>
      <c r="W57" s="162">
        <f t="shared" si="25"/>
        <v>0</v>
      </c>
      <c r="X57" s="153"/>
      <c r="Y57" s="153"/>
      <c r="Z57" s="153"/>
      <c r="AA57" s="153"/>
      <c r="AB57" s="153"/>
      <c r="AC57" s="153"/>
      <c r="AD57" s="153"/>
      <c r="AE57" s="153" t="s">
        <v>104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1.75" outlineLevel="1">
      <c r="A58" s="154">
        <v>47</v>
      </c>
      <c r="B58" s="160" t="s">
        <v>184</v>
      </c>
      <c r="C58" s="175" t="s">
        <v>185</v>
      </c>
      <c r="D58" s="162" t="s">
        <v>157</v>
      </c>
      <c r="E58" s="165">
        <v>28</v>
      </c>
      <c r="F58" s="168"/>
      <c r="G58" s="168">
        <f t="shared" si="24"/>
        <v>0</v>
      </c>
      <c r="H58" s="168">
        <v>45.02</v>
      </c>
      <c r="I58" s="168">
        <f t="shared" si="17"/>
        <v>1260.56</v>
      </c>
      <c r="J58" s="168">
        <v>167.98</v>
      </c>
      <c r="K58" s="168">
        <f t="shared" si="18"/>
        <v>4703.44</v>
      </c>
      <c r="L58" s="168">
        <v>21</v>
      </c>
      <c r="M58" s="168">
        <f t="shared" si="19"/>
        <v>0</v>
      </c>
      <c r="N58" s="162">
        <v>0.00598</v>
      </c>
      <c r="O58" s="162">
        <f t="shared" si="20"/>
        <v>0.16744</v>
      </c>
      <c r="P58" s="162">
        <v>0</v>
      </c>
      <c r="Q58" s="162">
        <f t="shared" si="21"/>
        <v>0</v>
      </c>
      <c r="R58" s="162"/>
      <c r="S58" s="162"/>
      <c r="T58" s="162">
        <v>0.4316</v>
      </c>
      <c r="U58" s="162">
        <f t="shared" si="22"/>
        <v>12.08</v>
      </c>
      <c r="V58" s="162">
        <v>0</v>
      </c>
      <c r="W58" s="162">
        <f t="shared" si="25"/>
        <v>0</v>
      </c>
      <c r="X58" s="153"/>
      <c r="Y58" s="153"/>
      <c r="Z58" s="153"/>
      <c r="AA58" s="153"/>
      <c r="AB58" s="153"/>
      <c r="AC58" s="153"/>
      <c r="AD58" s="153"/>
      <c r="AE58" s="153" t="s">
        <v>104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21.75" outlineLevel="1">
      <c r="A59" s="154">
        <v>48</v>
      </c>
      <c r="B59" s="160" t="s">
        <v>186</v>
      </c>
      <c r="C59" s="175" t="s">
        <v>187</v>
      </c>
      <c r="D59" s="162" t="s">
        <v>157</v>
      </c>
      <c r="E59" s="165">
        <v>14</v>
      </c>
      <c r="F59" s="168"/>
      <c r="G59" s="168">
        <f t="shared" si="24"/>
        <v>0</v>
      </c>
      <c r="H59" s="168">
        <v>58.95</v>
      </c>
      <c r="I59" s="168">
        <f t="shared" si="17"/>
        <v>825.3</v>
      </c>
      <c r="J59" s="168">
        <v>177.55</v>
      </c>
      <c r="K59" s="168">
        <f t="shared" si="18"/>
        <v>2485.7</v>
      </c>
      <c r="L59" s="168">
        <v>21</v>
      </c>
      <c r="M59" s="168">
        <f t="shared" si="19"/>
        <v>0</v>
      </c>
      <c r="N59" s="162">
        <v>0.00502</v>
      </c>
      <c r="O59" s="162">
        <f t="shared" si="20"/>
        <v>0.07028</v>
      </c>
      <c r="P59" s="162">
        <v>0</v>
      </c>
      <c r="Q59" s="162">
        <f t="shared" si="21"/>
        <v>0</v>
      </c>
      <c r="R59" s="162"/>
      <c r="S59" s="162"/>
      <c r="T59" s="162">
        <v>0.45556</v>
      </c>
      <c r="U59" s="162">
        <f t="shared" si="22"/>
        <v>6.38</v>
      </c>
      <c r="V59" s="162">
        <v>0</v>
      </c>
      <c r="W59" s="162">
        <f t="shared" si="25"/>
        <v>0</v>
      </c>
      <c r="X59" s="153"/>
      <c r="Y59" s="153"/>
      <c r="Z59" s="153"/>
      <c r="AA59" s="153"/>
      <c r="AB59" s="153"/>
      <c r="AC59" s="153"/>
      <c r="AD59" s="153"/>
      <c r="AE59" s="153" t="s">
        <v>104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1.75" outlineLevel="1">
      <c r="A60" s="154">
        <v>49</v>
      </c>
      <c r="B60" s="160" t="s">
        <v>188</v>
      </c>
      <c r="C60" s="175" t="s">
        <v>189</v>
      </c>
      <c r="D60" s="162" t="s">
        <v>157</v>
      </c>
      <c r="E60" s="165">
        <v>14</v>
      </c>
      <c r="F60" s="168"/>
      <c r="G60" s="168">
        <f t="shared" si="24"/>
        <v>0</v>
      </c>
      <c r="H60" s="168">
        <v>71.15</v>
      </c>
      <c r="I60" s="168">
        <f t="shared" si="17"/>
        <v>996.1</v>
      </c>
      <c r="J60" s="168">
        <v>184.85</v>
      </c>
      <c r="K60" s="168">
        <f t="shared" si="18"/>
        <v>2587.9</v>
      </c>
      <c r="L60" s="168">
        <v>21</v>
      </c>
      <c r="M60" s="168">
        <f t="shared" si="19"/>
        <v>0</v>
      </c>
      <c r="N60" s="162">
        <v>0.00506</v>
      </c>
      <c r="O60" s="162">
        <f t="shared" si="20"/>
        <v>0.07084</v>
      </c>
      <c r="P60" s="162">
        <v>0</v>
      </c>
      <c r="Q60" s="162">
        <f t="shared" si="21"/>
        <v>0</v>
      </c>
      <c r="R60" s="162"/>
      <c r="S60" s="162"/>
      <c r="T60" s="162">
        <v>0.47356</v>
      </c>
      <c r="U60" s="162">
        <f t="shared" si="22"/>
        <v>6.63</v>
      </c>
      <c r="V60" s="162">
        <v>0</v>
      </c>
      <c r="W60" s="162">
        <f t="shared" si="25"/>
        <v>0</v>
      </c>
      <c r="X60" s="153"/>
      <c r="Y60" s="153"/>
      <c r="Z60" s="153"/>
      <c r="AA60" s="153"/>
      <c r="AB60" s="153"/>
      <c r="AC60" s="153"/>
      <c r="AD60" s="153"/>
      <c r="AE60" s="153" t="s">
        <v>104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1.75" outlineLevel="1">
      <c r="A61" s="154">
        <v>50</v>
      </c>
      <c r="B61" s="160" t="s">
        <v>190</v>
      </c>
      <c r="C61" s="175" t="s">
        <v>191</v>
      </c>
      <c r="D61" s="162" t="s">
        <v>157</v>
      </c>
      <c r="E61" s="165">
        <v>498</v>
      </c>
      <c r="F61" s="168"/>
      <c r="G61" s="168">
        <f t="shared" si="24"/>
        <v>0</v>
      </c>
      <c r="H61" s="168">
        <v>98.53</v>
      </c>
      <c r="I61" s="168">
        <f t="shared" si="17"/>
        <v>49067.94</v>
      </c>
      <c r="J61" s="168">
        <v>53.47</v>
      </c>
      <c r="K61" s="168">
        <f t="shared" si="18"/>
        <v>26628.06</v>
      </c>
      <c r="L61" s="168">
        <v>21</v>
      </c>
      <c r="M61" s="168">
        <f t="shared" si="19"/>
        <v>0</v>
      </c>
      <c r="N61" s="162">
        <v>0.00035</v>
      </c>
      <c r="O61" s="162">
        <f t="shared" si="20"/>
        <v>0.1743</v>
      </c>
      <c r="P61" s="162">
        <v>0</v>
      </c>
      <c r="Q61" s="162">
        <f t="shared" si="21"/>
        <v>0</v>
      </c>
      <c r="R61" s="162"/>
      <c r="S61" s="162"/>
      <c r="T61" s="162">
        <v>0.133</v>
      </c>
      <c r="U61" s="162">
        <f t="shared" si="22"/>
        <v>66.23</v>
      </c>
      <c r="V61" s="162">
        <v>0</v>
      </c>
      <c r="W61" s="162">
        <f t="shared" si="25"/>
        <v>0</v>
      </c>
      <c r="X61" s="153"/>
      <c r="Y61" s="153"/>
      <c r="Z61" s="153"/>
      <c r="AA61" s="153"/>
      <c r="AB61" s="153"/>
      <c r="AC61" s="153"/>
      <c r="AD61" s="153"/>
      <c r="AE61" s="153" t="s">
        <v>104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1.75" outlineLevel="1">
      <c r="A62" s="154">
        <v>51</v>
      </c>
      <c r="B62" s="160" t="s">
        <v>192</v>
      </c>
      <c r="C62" s="175" t="s">
        <v>193</v>
      </c>
      <c r="D62" s="162" t="s">
        <v>157</v>
      </c>
      <c r="E62" s="165">
        <v>68</v>
      </c>
      <c r="F62" s="168"/>
      <c r="G62" s="168">
        <f t="shared" si="24"/>
        <v>0</v>
      </c>
      <c r="H62" s="168">
        <v>180.19</v>
      </c>
      <c r="I62" s="168">
        <f t="shared" si="17"/>
        <v>12252.92</v>
      </c>
      <c r="J62" s="168">
        <v>63.81</v>
      </c>
      <c r="K62" s="168">
        <f t="shared" si="18"/>
        <v>4339.08</v>
      </c>
      <c r="L62" s="168">
        <v>21</v>
      </c>
      <c r="M62" s="168">
        <f t="shared" si="19"/>
        <v>0</v>
      </c>
      <c r="N62" s="162">
        <v>0.00046</v>
      </c>
      <c r="O62" s="162">
        <f t="shared" si="20"/>
        <v>0.03128</v>
      </c>
      <c r="P62" s="162">
        <v>0</v>
      </c>
      <c r="Q62" s="162">
        <f t="shared" si="21"/>
        <v>0</v>
      </c>
      <c r="R62" s="162"/>
      <c r="S62" s="162"/>
      <c r="T62" s="162">
        <v>0.158</v>
      </c>
      <c r="U62" s="162">
        <f t="shared" si="22"/>
        <v>10.74</v>
      </c>
      <c r="V62" s="162">
        <v>0</v>
      </c>
      <c r="W62" s="162">
        <f t="shared" si="25"/>
        <v>0</v>
      </c>
      <c r="X62" s="153"/>
      <c r="Y62" s="153"/>
      <c r="Z62" s="153"/>
      <c r="AA62" s="153"/>
      <c r="AB62" s="153"/>
      <c r="AC62" s="153"/>
      <c r="AD62" s="153"/>
      <c r="AE62" s="153" t="s">
        <v>104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1.75" outlineLevel="1">
      <c r="A63" s="154">
        <v>52</v>
      </c>
      <c r="B63" s="160" t="s">
        <v>194</v>
      </c>
      <c r="C63" s="175" t="s">
        <v>195</v>
      </c>
      <c r="D63" s="162" t="s">
        <v>157</v>
      </c>
      <c r="E63" s="165">
        <v>124</v>
      </c>
      <c r="F63" s="168"/>
      <c r="G63" s="168">
        <f t="shared" si="24"/>
        <v>0</v>
      </c>
      <c r="H63" s="168">
        <v>251.69</v>
      </c>
      <c r="I63" s="168">
        <f t="shared" si="17"/>
        <v>31209.56</v>
      </c>
      <c r="J63" s="168">
        <v>63.81</v>
      </c>
      <c r="K63" s="168">
        <f t="shared" si="18"/>
        <v>7912.44</v>
      </c>
      <c r="L63" s="168">
        <v>21</v>
      </c>
      <c r="M63" s="168">
        <f t="shared" si="19"/>
        <v>0</v>
      </c>
      <c r="N63" s="162">
        <v>0.00054</v>
      </c>
      <c r="O63" s="162">
        <f t="shared" si="20"/>
        <v>0.06696</v>
      </c>
      <c r="P63" s="162">
        <v>0</v>
      </c>
      <c r="Q63" s="162">
        <f t="shared" si="21"/>
        <v>0</v>
      </c>
      <c r="R63" s="162"/>
      <c r="S63" s="162"/>
      <c r="T63" s="162">
        <v>0.158</v>
      </c>
      <c r="U63" s="162">
        <f t="shared" si="22"/>
        <v>19.59</v>
      </c>
      <c r="V63" s="162">
        <v>0</v>
      </c>
      <c r="W63" s="162">
        <f t="shared" si="25"/>
        <v>0</v>
      </c>
      <c r="X63" s="153"/>
      <c r="Y63" s="153"/>
      <c r="Z63" s="153"/>
      <c r="AA63" s="153"/>
      <c r="AB63" s="153"/>
      <c r="AC63" s="153"/>
      <c r="AD63" s="153"/>
      <c r="AE63" s="153" t="s">
        <v>104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1.75" outlineLevel="1">
      <c r="A64" s="154">
        <v>53</v>
      </c>
      <c r="B64" s="160" t="s">
        <v>196</v>
      </c>
      <c r="C64" s="175" t="s">
        <v>197</v>
      </c>
      <c r="D64" s="162" t="s">
        <v>157</v>
      </c>
      <c r="E64" s="165">
        <v>56</v>
      </c>
      <c r="F64" s="168"/>
      <c r="G64" s="168">
        <f t="shared" si="24"/>
        <v>0</v>
      </c>
      <c r="H64" s="168">
        <v>504.23</v>
      </c>
      <c r="I64" s="168">
        <f t="shared" si="17"/>
        <v>28236.88</v>
      </c>
      <c r="J64" s="168">
        <v>103.77</v>
      </c>
      <c r="K64" s="168">
        <f t="shared" si="18"/>
        <v>5811.12</v>
      </c>
      <c r="L64" s="168">
        <v>21</v>
      </c>
      <c r="M64" s="168">
        <f t="shared" si="19"/>
        <v>0</v>
      </c>
      <c r="N64" s="162">
        <v>0.00326</v>
      </c>
      <c r="O64" s="162">
        <f t="shared" si="20"/>
        <v>0.18256</v>
      </c>
      <c r="P64" s="162">
        <v>0</v>
      </c>
      <c r="Q64" s="162">
        <f t="shared" si="21"/>
        <v>0</v>
      </c>
      <c r="R64" s="162"/>
      <c r="S64" s="162"/>
      <c r="T64" s="162">
        <v>0.255</v>
      </c>
      <c r="U64" s="162">
        <f t="shared" si="22"/>
        <v>14.28</v>
      </c>
      <c r="V64" s="162">
        <v>0</v>
      </c>
      <c r="W64" s="162">
        <f t="shared" si="25"/>
        <v>0</v>
      </c>
      <c r="X64" s="153"/>
      <c r="Y64" s="153"/>
      <c r="Z64" s="153"/>
      <c r="AA64" s="153"/>
      <c r="AB64" s="153"/>
      <c r="AC64" s="153"/>
      <c r="AD64" s="153"/>
      <c r="AE64" s="153" t="s">
        <v>104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ht="12.75" outlineLevel="1">
      <c r="A65" s="154">
        <v>54</v>
      </c>
      <c r="B65" s="160" t="s">
        <v>198</v>
      </c>
      <c r="C65" s="175" t="s">
        <v>199</v>
      </c>
      <c r="D65" s="162" t="s">
        <v>157</v>
      </c>
      <c r="E65" s="165">
        <v>978</v>
      </c>
      <c r="F65" s="168"/>
      <c r="G65" s="168">
        <f t="shared" si="24"/>
        <v>0</v>
      </c>
      <c r="H65" s="168">
        <v>0.18</v>
      </c>
      <c r="I65" s="168">
        <f t="shared" si="17"/>
        <v>176.04</v>
      </c>
      <c r="J65" s="168">
        <v>6.62</v>
      </c>
      <c r="K65" s="168">
        <f t="shared" si="18"/>
        <v>6474.36</v>
      </c>
      <c r="L65" s="168">
        <v>21</v>
      </c>
      <c r="M65" s="168">
        <f t="shared" si="19"/>
        <v>0</v>
      </c>
      <c r="N65" s="162">
        <v>0</v>
      </c>
      <c r="O65" s="162">
        <f t="shared" si="20"/>
        <v>0</v>
      </c>
      <c r="P65" s="162">
        <v>0</v>
      </c>
      <c r="Q65" s="162">
        <f t="shared" si="21"/>
        <v>0</v>
      </c>
      <c r="R65" s="162"/>
      <c r="S65" s="162"/>
      <c r="T65" s="162">
        <v>0.018</v>
      </c>
      <c r="U65" s="162">
        <f t="shared" si="22"/>
        <v>17.6</v>
      </c>
      <c r="V65" s="162">
        <v>0</v>
      </c>
      <c r="W65" s="162">
        <f t="shared" si="25"/>
        <v>0</v>
      </c>
      <c r="X65" s="153"/>
      <c r="Y65" s="153"/>
      <c r="Z65" s="153"/>
      <c r="AA65" s="153"/>
      <c r="AB65" s="153"/>
      <c r="AC65" s="153"/>
      <c r="AD65" s="153"/>
      <c r="AE65" s="153" t="s">
        <v>104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12.75" outlineLevel="1">
      <c r="A66" s="154">
        <v>55</v>
      </c>
      <c r="B66" s="160" t="s">
        <v>200</v>
      </c>
      <c r="C66" s="175" t="s">
        <v>201</v>
      </c>
      <c r="D66" s="162" t="s">
        <v>157</v>
      </c>
      <c r="E66" s="165">
        <v>166</v>
      </c>
      <c r="F66" s="168"/>
      <c r="G66" s="168">
        <f t="shared" si="24"/>
        <v>0</v>
      </c>
      <c r="H66" s="168">
        <v>0.34</v>
      </c>
      <c r="I66" s="168">
        <f t="shared" si="17"/>
        <v>56.44</v>
      </c>
      <c r="J66" s="168">
        <v>11.86</v>
      </c>
      <c r="K66" s="168">
        <f t="shared" si="18"/>
        <v>1968.76</v>
      </c>
      <c r="L66" s="168">
        <v>21</v>
      </c>
      <c r="M66" s="168">
        <f t="shared" si="19"/>
        <v>0</v>
      </c>
      <c r="N66" s="162">
        <v>0</v>
      </c>
      <c r="O66" s="162">
        <f t="shared" si="20"/>
        <v>0</v>
      </c>
      <c r="P66" s="162">
        <v>0</v>
      </c>
      <c r="Q66" s="162">
        <f t="shared" si="21"/>
        <v>0</v>
      </c>
      <c r="R66" s="162"/>
      <c r="S66" s="162"/>
      <c r="T66" s="162">
        <v>0.032</v>
      </c>
      <c r="U66" s="162">
        <f t="shared" si="22"/>
        <v>5.31</v>
      </c>
      <c r="V66" s="162">
        <v>0</v>
      </c>
      <c r="W66" s="162">
        <f t="shared" si="25"/>
        <v>0</v>
      </c>
      <c r="X66" s="153"/>
      <c r="Y66" s="153"/>
      <c r="Z66" s="153"/>
      <c r="AA66" s="153"/>
      <c r="AB66" s="153"/>
      <c r="AC66" s="153"/>
      <c r="AD66" s="153"/>
      <c r="AE66" s="153" t="s">
        <v>104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12.75" outlineLevel="1">
      <c r="A67" s="154">
        <v>56</v>
      </c>
      <c r="B67" s="160" t="s">
        <v>202</v>
      </c>
      <c r="C67" s="175" t="s">
        <v>203</v>
      </c>
      <c r="D67" s="162" t="s">
        <v>157</v>
      </c>
      <c r="E67" s="165">
        <v>66</v>
      </c>
      <c r="F67" s="168"/>
      <c r="G67" s="168">
        <f t="shared" si="24"/>
        <v>0</v>
      </c>
      <c r="H67" s="168">
        <v>0.84</v>
      </c>
      <c r="I67" s="168">
        <f t="shared" si="17"/>
        <v>55.44</v>
      </c>
      <c r="J67" s="168">
        <v>17.36</v>
      </c>
      <c r="K67" s="168">
        <f t="shared" si="18"/>
        <v>1145.76</v>
      </c>
      <c r="L67" s="168">
        <v>21</v>
      </c>
      <c r="M67" s="168">
        <f t="shared" si="19"/>
        <v>0</v>
      </c>
      <c r="N67" s="162">
        <v>0</v>
      </c>
      <c r="O67" s="162">
        <f t="shared" si="20"/>
        <v>0</v>
      </c>
      <c r="P67" s="162">
        <v>0</v>
      </c>
      <c r="Q67" s="162">
        <f t="shared" si="21"/>
        <v>0</v>
      </c>
      <c r="R67" s="162"/>
      <c r="S67" s="162"/>
      <c r="T67" s="162">
        <v>0.042</v>
      </c>
      <c r="U67" s="162">
        <f t="shared" si="22"/>
        <v>2.77</v>
      </c>
      <c r="V67" s="162">
        <v>0</v>
      </c>
      <c r="W67" s="162">
        <f t="shared" si="25"/>
        <v>0</v>
      </c>
      <c r="X67" s="153"/>
      <c r="Y67" s="153"/>
      <c r="Z67" s="153"/>
      <c r="AA67" s="153"/>
      <c r="AB67" s="153"/>
      <c r="AC67" s="153"/>
      <c r="AD67" s="153"/>
      <c r="AE67" s="153" t="s">
        <v>104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ht="12.75" outlineLevel="1">
      <c r="A68" s="154">
        <v>57</v>
      </c>
      <c r="B68" s="160" t="s">
        <v>204</v>
      </c>
      <c r="C68" s="175" t="s">
        <v>205</v>
      </c>
      <c r="D68" s="162" t="s">
        <v>157</v>
      </c>
      <c r="E68" s="165">
        <v>96</v>
      </c>
      <c r="F68" s="168"/>
      <c r="G68" s="168">
        <f t="shared" si="24"/>
        <v>0</v>
      </c>
      <c r="H68" s="168">
        <v>2.02</v>
      </c>
      <c r="I68" s="168">
        <f t="shared" si="17"/>
        <v>193.92</v>
      </c>
      <c r="J68" s="168">
        <v>21.88</v>
      </c>
      <c r="K68" s="168">
        <f t="shared" si="18"/>
        <v>2100.48</v>
      </c>
      <c r="L68" s="168">
        <v>21</v>
      </c>
      <c r="M68" s="168">
        <f t="shared" si="19"/>
        <v>0</v>
      </c>
      <c r="N68" s="162">
        <v>0</v>
      </c>
      <c r="O68" s="162">
        <f t="shared" si="20"/>
        <v>0</v>
      </c>
      <c r="P68" s="162">
        <v>0</v>
      </c>
      <c r="Q68" s="162">
        <f t="shared" si="21"/>
        <v>0</v>
      </c>
      <c r="R68" s="162"/>
      <c r="S68" s="162"/>
      <c r="T68" s="162">
        <v>0.053</v>
      </c>
      <c r="U68" s="162">
        <f t="shared" si="22"/>
        <v>5.09</v>
      </c>
      <c r="V68" s="162">
        <v>0</v>
      </c>
      <c r="W68" s="162">
        <f t="shared" si="25"/>
        <v>0</v>
      </c>
      <c r="X68" s="153"/>
      <c r="Y68" s="153"/>
      <c r="Z68" s="153"/>
      <c r="AA68" s="153"/>
      <c r="AB68" s="153"/>
      <c r="AC68" s="153"/>
      <c r="AD68" s="153"/>
      <c r="AE68" s="153" t="s">
        <v>104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12.75" outlineLevel="1">
      <c r="A69" s="154">
        <v>58</v>
      </c>
      <c r="B69" s="160" t="s">
        <v>206</v>
      </c>
      <c r="C69" s="175" t="s">
        <v>207</v>
      </c>
      <c r="D69" s="162" t="s">
        <v>141</v>
      </c>
      <c r="E69" s="165">
        <v>18</v>
      </c>
      <c r="F69" s="168"/>
      <c r="G69" s="168">
        <f t="shared" si="24"/>
        <v>0</v>
      </c>
      <c r="H69" s="168">
        <v>52.45</v>
      </c>
      <c r="I69" s="168">
        <f t="shared" si="17"/>
        <v>944.1</v>
      </c>
      <c r="J69" s="168">
        <v>110.55</v>
      </c>
      <c r="K69" s="168">
        <f t="shared" si="18"/>
        <v>1989.9</v>
      </c>
      <c r="L69" s="168">
        <v>21</v>
      </c>
      <c r="M69" s="168">
        <f t="shared" si="19"/>
        <v>0</v>
      </c>
      <c r="N69" s="162">
        <v>0.00125</v>
      </c>
      <c r="O69" s="162">
        <f t="shared" si="20"/>
        <v>0.0225</v>
      </c>
      <c r="P69" s="162">
        <v>0</v>
      </c>
      <c r="Q69" s="162">
        <f t="shared" si="21"/>
        <v>0</v>
      </c>
      <c r="R69" s="162"/>
      <c r="S69" s="162"/>
      <c r="T69" s="162">
        <v>0.299</v>
      </c>
      <c r="U69" s="162">
        <f t="shared" si="22"/>
        <v>5.38</v>
      </c>
      <c r="V69" s="162">
        <v>0</v>
      </c>
      <c r="W69" s="162">
        <f t="shared" si="25"/>
        <v>0</v>
      </c>
      <c r="X69" s="153"/>
      <c r="Y69" s="153"/>
      <c r="Z69" s="153"/>
      <c r="AA69" s="153"/>
      <c r="AB69" s="153"/>
      <c r="AC69" s="153"/>
      <c r="AD69" s="153"/>
      <c r="AE69" s="153" t="s">
        <v>104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12.75" outlineLevel="1">
      <c r="A70" s="154">
        <v>59</v>
      </c>
      <c r="B70" s="160" t="s">
        <v>208</v>
      </c>
      <c r="C70" s="175" t="s">
        <v>209</v>
      </c>
      <c r="D70" s="162" t="s">
        <v>141</v>
      </c>
      <c r="E70" s="165">
        <v>12</v>
      </c>
      <c r="F70" s="168"/>
      <c r="G70" s="168">
        <f t="shared" si="24"/>
        <v>0</v>
      </c>
      <c r="H70" s="168">
        <v>96.92</v>
      </c>
      <c r="I70" s="168">
        <f t="shared" si="17"/>
        <v>1163.04</v>
      </c>
      <c r="J70" s="168">
        <v>144.58</v>
      </c>
      <c r="K70" s="168">
        <f t="shared" si="18"/>
        <v>1734.96</v>
      </c>
      <c r="L70" s="168">
        <v>21</v>
      </c>
      <c r="M70" s="168">
        <f t="shared" si="19"/>
        <v>0</v>
      </c>
      <c r="N70" s="162">
        <v>0.00191</v>
      </c>
      <c r="O70" s="162">
        <f t="shared" si="20"/>
        <v>0.02292</v>
      </c>
      <c r="P70" s="162">
        <v>0</v>
      </c>
      <c r="Q70" s="162">
        <f t="shared" si="21"/>
        <v>0</v>
      </c>
      <c r="R70" s="162"/>
      <c r="S70" s="162"/>
      <c r="T70" s="162">
        <v>0.391</v>
      </c>
      <c r="U70" s="162">
        <f t="shared" si="22"/>
        <v>4.69</v>
      </c>
      <c r="V70" s="162">
        <v>0</v>
      </c>
      <c r="W70" s="162">
        <f t="shared" si="25"/>
        <v>0</v>
      </c>
      <c r="X70" s="153"/>
      <c r="Y70" s="153"/>
      <c r="Z70" s="153"/>
      <c r="AA70" s="153"/>
      <c r="AB70" s="153"/>
      <c r="AC70" s="153"/>
      <c r="AD70" s="153"/>
      <c r="AE70" s="153" t="s">
        <v>104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ht="12.75" outlineLevel="1">
      <c r="A71" s="154">
        <v>60</v>
      </c>
      <c r="B71" s="160" t="s">
        <v>210</v>
      </c>
      <c r="C71" s="175" t="s">
        <v>211</v>
      </c>
      <c r="D71" s="162" t="s">
        <v>141</v>
      </c>
      <c r="E71" s="165">
        <v>2</v>
      </c>
      <c r="F71" s="168"/>
      <c r="G71" s="168">
        <f t="shared" si="24"/>
        <v>0</v>
      </c>
      <c r="H71" s="168">
        <v>108.09</v>
      </c>
      <c r="I71" s="168">
        <f t="shared" si="17"/>
        <v>216.18</v>
      </c>
      <c r="J71" s="168">
        <v>471.91</v>
      </c>
      <c r="K71" s="168">
        <f t="shared" si="18"/>
        <v>943.82</v>
      </c>
      <c r="L71" s="168">
        <v>21</v>
      </c>
      <c r="M71" s="168">
        <f t="shared" si="19"/>
        <v>0</v>
      </c>
      <c r="N71" s="162">
        <v>0.0005</v>
      </c>
      <c r="O71" s="162">
        <f t="shared" si="20"/>
        <v>0.001</v>
      </c>
      <c r="P71" s="162">
        <v>0</v>
      </c>
      <c r="Q71" s="162">
        <f t="shared" si="21"/>
        <v>0</v>
      </c>
      <c r="R71" s="162"/>
      <c r="S71" s="162"/>
      <c r="T71" s="162">
        <v>1.277</v>
      </c>
      <c r="U71" s="162">
        <f t="shared" si="22"/>
        <v>2.55</v>
      </c>
      <c r="V71" s="162">
        <v>0</v>
      </c>
      <c r="W71" s="162">
        <f t="shared" si="25"/>
        <v>0</v>
      </c>
      <c r="X71" s="153"/>
      <c r="Y71" s="153"/>
      <c r="Z71" s="153"/>
      <c r="AA71" s="153"/>
      <c r="AB71" s="153"/>
      <c r="AC71" s="153"/>
      <c r="AD71" s="153"/>
      <c r="AE71" s="153" t="s">
        <v>104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ht="12.75" outlineLevel="1">
      <c r="A72" s="154">
        <v>61</v>
      </c>
      <c r="B72" s="160" t="s">
        <v>212</v>
      </c>
      <c r="C72" s="175" t="s">
        <v>213</v>
      </c>
      <c r="D72" s="162" t="s">
        <v>141</v>
      </c>
      <c r="E72" s="165">
        <v>2</v>
      </c>
      <c r="F72" s="168"/>
      <c r="G72" s="168">
        <f t="shared" si="24"/>
        <v>0</v>
      </c>
      <c r="H72" s="168">
        <v>139.25</v>
      </c>
      <c r="I72" s="168">
        <f t="shared" si="17"/>
        <v>278.5</v>
      </c>
      <c r="J72" s="168">
        <v>410.75</v>
      </c>
      <c r="K72" s="168">
        <f t="shared" si="18"/>
        <v>821.5</v>
      </c>
      <c r="L72" s="168">
        <v>21</v>
      </c>
      <c r="M72" s="168">
        <f t="shared" si="19"/>
        <v>0</v>
      </c>
      <c r="N72" s="162">
        <v>0.00079</v>
      </c>
      <c r="O72" s="162">
        <f t="shared" si="20"/>
        <v>0.00158</v>
      </c>
      <c r="P72" s="162">
        <v>0</v>
      </c>
      <c r="Q72" s="162">
        <f t="shared" si="21"/>
        <v>0</v>
      </c>
      <c r="R72" s="162"/>
      <c r="S72" s="162"/>
      <c r="T72" s="162">
        <v>1.112</v>
      </c>
      <c r="U72" s="162">
        <f t="shared" si="22"/>
        <v>2.22</v>
      </c>
      <c r="V72" s="162">
        <v>0</v>
      </c>
      <c r="W72" s="162">
        <f t="shared" si="25"/>
        <v>0</v>
      </c>
      <c r="X72" s="153"/>
      <c r="Y72" s="153"/>
      <c r="Z72" s="153"/>
      <c r="AA72" s="153"/>
      <c r="AB72" s="153"/>
      <c r="AC72" s="153"/>
      <c r="AD72" s="153"/>
      <c r="AE72" s="153" t="s">
        <v>104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ht="12.75" outlineLevel="1">
      <c r="A73" s="154">
        <v>62</v>
      </c>
      <c r="B73" s="160" t="s">
        <v>214</v>
      </c>
      <c r="C73" s="175" t="s">
        <v>215</v>
      </c>
      <c r="D73" s="162" t="s">
        <v>141</v>
      </c>
      <c r="E73" s="165">
        <v>2</v>
      </c>
      <c r="F73" s="168"/>
      <c r="G73" s="168">
        <f t="shared" si="24"/>
        <v>0</v>
      </c>
      <c r="H73" s="168">
        <v>113.55</v>
      </c>
      <c r="I73" s="168">
        <f t="shared" si="17"/>
        <v>227.1</v>
      </c>
      <c r="J73" s="168">
        <v>178.95</v>
      </c>
      <c r="K73" s="168">
        <f t="shared" si="18"/>
        <v>357.9</v>
      </c>
      <c r="L73" s="168">
        <v>21</v>
      </c>
      <c r="M73" s="168">
        <f t="shared" si="19"/>
        <v>0</v>
      </c>
      <c r="N73" s="162">
        <v>0.00063</v>
      </c>
      <c r="O73" s="162">
        <f t="shared" si="20"/>
        <v>0.00126</v>
      </c>
      <c r="P73" s="162">
        <v>0</v>
      </c>
      <c r="Q73" s="162">
        <f t="shared" si="21"/>
        <v>0</v>
      </c>
      <c r="R73" s="162"/>
      <c r="S73" s="162"/>
      <c r="T73" s="162">
        <v>0.484</v>
      </c>
      <c r="U73" s="162">
        <f t="shared" si="22"/>
        <v>0.97</v>
      </c>
      <c r="V73" s="162">
        <v>0</v>
      </c>
      <c r="W73" s="162">
        <f t="shared" si="25"/>
        <v>0</v>
      </c>
      <c r="X73" s="153"/>
      <c r="Y73" s="153"/>
      <c r="Z73" s="153"/>
      <c r="AA73" s="153"/>
      <c r="AB73" s="153"/>
      <c r="AC73" s="153"/>
      <c r="AD73" s="153"/>
      <c r="AE73" s="153" t="s">
        <v>104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ht="12.75" outlineLevel="1">
      <c r="A74" s="154">
        <v>63</v>
      </c>
      <c r="B74" s="160" t="s">
        <v>216</v>
      </c>
      <c r="C74" s="175" t="s">
        <v>217</v>
      </c>
      <c r="D74" s="162" t="s">
        <v>141</v>
      </c>
      <c r="E74" s="165">
        <v>1</v>
      </c>
      <c r="F74" s="168"/>
      <c r="G74" s="168">
        <f t="shared" si="24"/>
        <v>0</v>
      </c>
      <c r="H74" s="168">
        <v>61.56</v>
      </c>
      <c r="I74" s="168">
        <f t="shared" si="17"/>
        <v>61.56</v>
      </c>
      <c r="J74" s="168">
        <v>117.94</v>
      </c>
      <c r="K74" s="168">
        <f t="shared" si="18"/>
        <v>117.94</v>
      </c>
      <c r="L74" s="168">
        <v>21</v>
      </c>
      <c r="M74" s="168">
        <f t="shared" si="19"/>
        <v>0</v>
      </c>
      <c r="N74" s="162">
        <v>0.00029</v>
      </c>
      <c r="O74" s="162">
        <f t="shared" si="20"/>
        <v>0.00029</v>
      </c>
      <c r="P74" s="162">
        <v>0</v>
      </c>
      <c r="Q74" s="162">
        <f t="shared" si="21"/>
        <v>0</v>
      </c>
      <c r="R74" s="162"/>
      <c r="S74" s="162"/>
      <c r="T74" s="162">
        <v>0.319</v>
      </c>
      <c r="U74" s="162">
        <f t="shared" si="22"/>
        <v>0.32</v>
      </c>
      <c r="V74" s="162">
        <v>0</v>
      </c>
      <c r="W74" s="162">
        <f t="shared" si="25"/>
        <v>0</v>
      </c>
      <c r="X74" s="153"/>
      <c r="Y74" s="153"/>
      <c r="Z74" s="153"/>
      <c r="AA74" s="153"/>
      <c r="AB74" s="153"/>
      <c r="AC74" s="153"/>
      <c r="AD74" s="153"/>
      <c r="AE74" s="153" t="s">
        <v>104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ht="12.75" outlineLevel="1">
      <c r="A75" s="154">
        <v>64</v>
      </c>
      <c r="B75" s="160" t="s">
        <v>218</v>
      </c>
      <c r="C75" s="175" t="s">
        <v>219</v>
      </c>
      <c r="D75" s="162" t="s">
        <v>132</v>
      </c>
      <c r="E75" s="165">
        <v>6</v>
      </c>
      <c r="F75" s="168"/>
      <c r="G75" s="168">
        <f t="shared" si="24"/>
        <v>0</v>
      </c>
      <c r="H75" s="168">
        <v>0</v>
      </c>
      <c r="I75" s="168">
        <f t="shared" si="17"/>
        <v>0</v>
      </c>
      <c r="J75" s="168">
        <v>1540</v>
      </c>
      <c r="K75" s="168">
        <f t="shared" si="18"/>
        <v>9240</v>
      </c>
      <c r="L75" s="168">
        <v>21</v>
      </c>
      <c r="M75" s="168">
        <f t="shared" si="19"/>
        <v>0</v>
      </c>
      <c r="N75" s="162">
        <v>0.005</v>
      </c>
      <c r="O75" s="162">
        <f t="shared" si="20"/>
        <v>0.03</v>
      </c>
      <c r="P75" s="162">
        <v>0</v>
      </c>
      <c r="Q75" s="162">
        <f t="shared" si="21"/>
        <v>0</v>
      </c>
      <c r="R75" s="162"/>
      <c r="S75" s="162"/>
      <c r="T75" s="162">
        <v>0</v>
      </c>
      <c r="U75" s="162">
        <f t="shared" si="22"/>
        <v>0</v>
      </c>
      <c r="V75" s="162">
        <v>0</v>
      </c>
      <c r="W75" s="162">
        <f t="shared" si="25"/>
        <v>0</v>
      </c>
      <c r="X75" s="153"/>
      <c r="Y75" s="153"/>
      <c r="Z75" s="153"/>
      <c r="AA75" s="153"/>
      <c r="AB75" s="153"/>
      <c r="AC75" s="153"/>
      <c r="AD75" s="153"/>
      <c r="AE75" s="153" t="s">
        <v>104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ht="12.75" outlineLevel="1">
      <c r="A76" s="154">
        <v>65</v>
      </c>
      <c r="B76" s="160" t="s">
        <v>220</v>
      </c>
      <c r="C76" s="175" t="s">
        <v>221</v>
      </c>
      <c r="D76" s="162" t="s">
        <v>132</v>
      </c>
      <c r="E76" s="165">
        <v>8</v>
      </c>
      <c r="F76" s="168"/>
      <c r="G76" s="168">
        <f t="shared" si="24"/>
        <v>0</v>
      </c>
      <c r="H76" s="168">
        <v>0</v>
      </c>
      <c r="I76" s="168">
        <f t="shared" si="17"/>
        <v>0</v>
      </c>
      <c r="J76" s="168">
        <v>1760</v>
      </c>
      <c r="K76" s="168">
        <f t="shared" si="18"/>
        <v>14080</v>
      </c>
      <c r="L76" s="168">
        <v>21</v>
      </c>
      <c r="M76" s="168">
        <f t="shared" si="19"/>
        <v>0</v>
      </c>
      <c r="N76" s="162">
        <v>0.008</v>
      </c>
      <c r="O76" s="162">
        <f t="shared" si="20"/>
        <v>0.064</v>
      </c>
      <c r="P76" s="162">
        <v>0</v>
      </c>
      <c r="Q76" s="162">
        <f t="shared" si="21"/>
        <v>0</v>
      </c>
      <c r="R76" s="162"/>
      <c r="S76" s="162"/>
      <c r="T76" s="162">
        <v>0</v>
      </c>
      <c r="U76" s="162">
        <f t="shared" si="22"/>
        <v>0</v>
      </c>
      <c r="V76" s="162">
        <v>0</v>
      </c>
      <c r="W76" s="162">
        <f t="shared" si="25"/>
        <v>0</v>
      </c>
      <c r="X76" s="153"/>
      <c r="Y76" s="153"/>
      <c r="Z76" s="153"/>
      <c r="AA76" s="153"/>
      <c r="AB76" s="153"/>
      <c r="AC76" s="153"/>
      <c r="AD76" s="153"/>
      <c r="AE76" s="153" t="s">
        <v>104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ht="12.75" outlineLevel="1">
      <c r="A77" s="154">
        <v>66</v>
      </c>
      <c r="B77" s="160" t="s">
        <v>222</v>
      </c>
      <c r="C77" s="175" t="s">
        <v>223</v>
      </c>
      <c r="D77" s="162" t="s">
        <v>224</v>
      </c>
      <c r="E77" s="165">
        <v>125</v>
      </c>
      <c r="F77" s="168"/>
      <c r="G77" s="168">
        <f t="shared" si="24"/>
        <v>0</v>
      </c>
      <c r="H77" s="168">
        <v>0</v>
      </c>
      <c r="I77" s="168">
        <f t="shared" si="17"/>
        <v>0</v>
      </c>
      <c r="J77" s="168">
        <v>60</v>
      </c>
      <c r="K77" s="168">
        <f t="shared" si="18"/>
        <v>7500</v>
      </c>
      <c r="L77" s="168">
        <v>21</v>
      </c>
      <c r="M77" s="168">
        <f t="shared" si="19"/>
        <v>0</v>
      </c>
      <c r="N77" s="162">
        <v>0.001</v>
      </c>
      <c r="O77" s="162">
        <f t="shared" si="20"/>
        <v>0.125</v>
      </c>
      <c r="P77" s="162">
        <v>0</v>
      </c>
      <c r="Q77" s="162">
        <f t="shared" si="21"/>
        <v>0</v>
      </c>
      <c r="R77" s="162"/>
      <c r="S77" s="162"/>
      <c r="T77" s="162">
        <v>0</v>
      </c>
      <c r="U77" s="162">
        <f t="shared" si="22"/>
        <v>0</v>
      </c>
      <c r="V77" s="162">
        <v>0</v>
      </c>
      <c r="W77" s="162">
        <f t="shared" si="25"/>
        <v>0</v>
      </c>
      <c r="X77" s="153"/>
      <c r="Y77" s="153"/>
      <c r="Z77" s="153"/>
      <c r="AA77" s="153"/>
      <c r="AB77" s="153"/>
      <c r="AC77" s="153"/>
      <c r="AD77" s="153"/>
      <c r="AE77" s="153" t="s">
        <v>104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ht="12.75" outlineLevel="1">
      <c r="A78" s="154">
        <v>67</v>
      </c>
      <c r="B78" s="160" t="s">
        <v>225</v>
      </c>
      <c r="C78" s="175" t="s">
        <v>226</v>
      </c>
      <c r="D78" s="162" t="s">
        <v>224</v>
      </c>
      <c r="E78" s="165">
        <v>260</v>
      </c>
      <c r="F78" s="168"/>
      <c r="G78" s="168">
        <f t="shared" si="24"/>
        <v>0</v>
      </c>
      <c r="H78" s="168">
        <v>0</v>
      </c>
      <c r="I78" s="168">
        <f t="shared" si="17"/>
        <v>0</v>
      </c>
      <c r="J78" s="168">
        <v>120</v>
      </c>
      <c r="K78" s="168">
        <f t="shared" si="18"/>
        <v>31200</v>
      </c>
      <c r="L78" s="168">
        <v>21</v>
      </c>
      <c r="M78" s="168">
        <f t="shared" si="19"/>
        <v>0</v>
      </c>
      <c r="N78" s="162">
        <v>0.001</v>
      </c>
      <c r="O78" s="162">
        <f t="shared" si="20"/>
        <v>0.26</v>
      </c>
      <c r="P78" s="162">
        <v>0</v>
      </c>
      <c r="Q78" s="162">
        <f t="shared" si="21"/>
        <v>0</v>
      </c>
      <c r="R78" s="162"/>
      <c r="S78" s="162"/>
      <c r="T78" s="162">
        <v>0</v>
      </c>
      <c r="U78" s="162">
        <f t="shared" si="22"/>
        <v>0</v>
      </c>
      <c r="V78" s="162">
        <v>0</v>
      </c>
      <c r="W78" s="162">
        <f t="shared" si="25"/>
        <v>0</v>
      </c>
      <c r="X78" s="153"/>
      <c r="Y78" s="153"/>
      <c r="Z78" s="153"/>
      <c r="AA78" s="153"/>
      <c r="AB78" s="153"/>
      <c r="AC78" s="153"/>
      <c r="AD78" s="153"/>
      <c r="AE78" s="153" t="s">
        <v>104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12.75" outlineLevel="1">
      <c r="A79" s="154">
        <v>68</v>
      </c>
      <c r="B79" s="160" t="s">
        <v>227</v>
      </c>
      <c r="C79" s="175" t="s">
        <v>228</v>
      </c>
      <c r="D79" s="162" t="s">
        <v>157</v>
      </c>
      <c r="E79" s="165">
        <v>20</v>
      </c>
      <c r="F79" s="168"/>
      <c r="G79" s="168">
        <f t="shared" si="24"/>
        <v>0</v>
      </c>
      <c r="H79" s="168">
        <v>4.02</v>
      </c>
      <c r="I79" s="168">
        <f t="shared" si="17"/>
        <v>80.4</v>
      </c>
      <c r="J79" s="168">
        <v>17.38</v>
      </c>
      <c r="K79" s="168">
        <f t="shared" si="18"/>
        <v>347.6</v>
      </c>
      <c r="L79" s="168">
        <v>21</v>
      </c>
      <c r="M79" s="168">
        <f t="shared" si="19"/>
        <v>0</v>
      </c>
      <c r="N79" s="162">
        <v>2E-05</v>
      </c>
      <c r="O79" s="162">
        <f t="shared" si="20"/>
        <v>0.0004</v>
      </c>
      <c r="P79" s="162">
        <v>0.0032</v>
      </c>
      <c r="Q79" s="162">
        <f t="shared" si="21"/>
        <v>0.064</v>
      </c>
      <c r="R79" s="162"/>
      <c r="S79" s="162"/>
      <c r="T79" s="162">
        <v>0.053</v>
      </c>
      <c r="U79" s="162">
        <f t="shared" si="22"/>
        <v>1.06</v>
      </c>
      <c r="V79" s="162">
        <v>0</v>
      </c>
      <c r="W79" s="162">
        <f t="shared" si="25"/>
        <v>0</v>
      </c>
      <c r="X79" s="153"/>
      <c r="Y79" s="153"/>
      <c r="Z79" s="153"/>
      <c r="AA79" s="153"/>
      <c r="AB79" s="153"/>
      <c r="AC79" s="153"/>
      <c r="AD79" s="153"/>
      <c r="AE79" s="153" t="s">
        <v>104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12.75" outlineLevel="1">
      <c r="A80" s="154">
        <v>69</v>
      </c>
      <c r="B80" s="160" t="s">
        <v>229</v>
      </c>
      <c r="C80" s="175" t="s">
        <v>230</v>
      </c>
      <c r="D80" s="162" t="s">
        <v>157</v>
      </c>
      <c r="E80" s="165">
        <v>20</v>
      </c>
      <c r="F80" s="168"/>
      <c r="G80" s="168">
        <f t="shared" si="24"/>
        <v>0</v>
      </c>
      <c r="H80" s="168">
        <v>10.91</v>
      </c>
      <c r="I80" s="168">
        <f t="shared" si="17"/>
        <v>218.2</v>
      </c>
      <c r="J80" s="168">
        <v>33.79</v>
      </c>
      <c r="K80" s="168">
        <f t="shared" si="18"/>
        <v>675.8</v>
      </c>
      <c r="L80" s="168">
        <v>21</v>
      </c>
      <c r="M80" s="168">
        <f t="shared" si="19"/>
        <v>0</v>
      </c>
      <c r="N80" s="162">
        <v>5E-05</v>
      </c>
      <c r="O80" s="162">
        <f t="shared" si="20"/>
        <v>0.001</v>
      </c>
      <c r="P80" s="162">
        <v>0.00532</v>
      </c>
      <c r="Q80" s="162">
        <f t="shared" si="21"/>
        <v>0.1064</v>
      </c>
      <c r="R80" s="162"/>
      <c r="S80" s="162"/>
      <c r="T80" s="162">
        <v>0.103</v>
      </c>
      <c r="U80" s="162">
        <f t="shared" si="22"/>
        <v>2.06</v>
      </c>
      <c r="V80" s="162">
        <v>0</v>
      </c>
      <c r="W80" s="162">
        <f t="shared" si="25"/>
        <v>0</v>
      </c>
      <c r="X80" s="153"/>
      <c r="Y80" s="153"/>
      <c r="Z80" s="153"/>
      <c r="AA80" s="153"/>
      <c r="AB80" s="153"/>
      <c r="AC80" s="153"/>
      <c r="AD80" s="153"/>
      <c r="AE80" s="153" t="s">
        <v>104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ht="12.75" outlineLevel="1">
      <c r="A81" s="154">
        <v>70</v>
      </c>
      <c r="B81" s="160" t="s">
        <v>231</v>
      </c>
      <c r="C81" s="175" t="s">
        <v>232</v>
      </c>
      <c r="D81" s="162" t="s">
        <v>132</v>
      </c>
      <c r="E81" s="165">
        <v>2</v>
      </c>
      <c r="F81" s="168"/>
      <c r="G81" s="168">
        <f t="shared" si="24"/>
        <v>0</v>
      </c>
      <c r="H81" s="168">
        <v>0</v>
      </c>
      <c r="I81" s="168">
        <f t="shared" si="17"/>
        <v>0</v>
      </c>
      <c r="J81" s="168">
        <v>280</v>
      </c>
      <c r="K81" s="168">
        <f t="shared" si="18"/>
        <v>560</v>
      </c>
      <c r="L81" s="168">
        <v>21</v>
      </c>
      <c r="M81" s="168">
        <f t="shared" si="19"/>
        <v>0</v>
      </c>
      <c r="N81" s="162">
        <v>0.0002</v>
      </c>
      <c r="O81" s="162">
        <f t="shared" si="20"/>
        <v>0.0004</v>
      </c>
      <c r="P81" s="162">
        <v>0</v>
      </c>
      <c r="Q81" s="162">
        <f t="shared" si="21"/>
        <v>0</v>
      </c>
      <c r="R81" s="162"/>
      <c r="S81" s="162"/>
      <c r="T81" s="162">
        <v>0</v>
      </c>
      <c r="U81" s="162">
        <f t="shared" si="22"/>
        <v>0</v>
      </c>
      <c r="V81" s="162">
        <v>0</v>
      </c>
      <c r="W81" s="162">
        <f t="shared" si="25"/>
        <v>0</v>
      </c>
      <c r="X81" s="153"/>
      <c r="Y81" s="153"/>
      <c r="Z81" s="153"/>
      <c r="AA81" s="153"/>
      <c r="AB81" s="153"/>
      <c r="AC81" s="153"/>
      <c r="AD81" s="153"/>
      <c r="AE81" s="153" t="s">
        <v>104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ht="12.75" outlineLevel="1">
      <c r="A82" s="154">
        <v>71</v>
      </c>
      <c r="B82" s="160" t="s">
        <v>233</v>
      </c>
      <c r="C82" s="175" t="s">
        <v>234</v>
      </c>
      <c r="D82" s="162" t="s">
        <v>132</v>
      </c>
      <c r="E82" s="165">
        <v>4</v>
      </c>
      <c r="F82" s="168"/>
      <c r="G82" s="168">
        <f t="shared" si="24"/>
        <v>0</v>
      </c>
      <c r="H82" s="168">
        <v>0</v>
      </c>
      <c r="I82" s="168">
        <f t="shared" si="17"/>
        <v>0</v>
      </c>
      <c r="J82" s="168">
        <v>360</v>
      </c>
      <c r="K82" s="168">
        <f t="shared" si="18"/>
        <v>1440</v>
      </c>
      <c r="L82" s="168">
        <v>21</v>
      </c>
      <c r="M82" s="168">
        <f t="shared" si="19"/>
        <v>0</v>
      </c>
      <c r="N82" s="162">
        <v>0.0002</v>
      </c>
      <c r="O82" s="162">
        <f t="shared" si="20"/>
        <v>0.0008</v>
      </c>
      <c r="P82" s="162">
        <v>0</v>
      </c>
      <c r="Q82" s="162">
        <f t="shared" si="21"/>
        <v>0</v>
      </c>
      <c r="R82" s="162"/>
      <c r="S82" s="162"/>
      <c r="T82" s="162">
        <v>0</v>
      </c>
      <c r="U82" s="162">
        <f t="shared" si="22"/>
        <v>0</v>
      </c>
      <c r="V82" s="162">
        <v>0</v>
      </c>
      <c r="W82" s="162">
        <f t="shared" si="25"/>
        <v>0</v>
      </c>
      <c r="X82" s="153"/>
      <c r="Y82" s="153"/>
      <c r="Z82" s="153"/>
      <c r="AA82" s="153"/>
      <c r="AB82" s="153"/>
      <c r="AC82" s="153"/>
      <c r="AD82" s="153"/>
      <c r="AE82" s="153" t="s">
        <v>104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ht="12.75" outlineLevel="1">
      <c r="A83" s="154">
        <v>72</v>
      </c>
      <c r="B83" s="160" t="s">
        <v>235</v>
      </c>
      <c r="C83" s="175" t="s">
        <v>236</v>
      </c>
      <c r="D83" s="162" t="s">
        <v>132</v>
      </c>
      <c r="E83" s="165">
        <v>2</v>
      </c>
      <c r="F83" s="168"/>
      <c r="G83" s="168">
        <f t="shared" si="24"/>
        <v>0</v>
      </c>
      <c r="H83" s="168">
        <v>0</v>
      </c>
      <c r="I83" s="168">
        <f t="shared" si="17"/>
        <v>0</v>
      </c>
      <c r="J83" s="168">
        <v>520</v>
      </c>
      <c r="K83" s="168">
        <f t="shared" si="18"/>
        <v>1040</v>
      </c>
      <c r="L83" s="168">
        <v>21</v>
      </c>
      <c r="M83" s="168">
        <f t="shared" si="19"/>
        <v>0</v>
      </c>
      <c r="N83" s="162">
        <v>0.0002</v>
      </c>
      <c r="O83" s="162">
        <f t="shared" si="20"/>
        <v>0.0004</v>
      </c>
      <c r="P83" s="162">
        <v>0</v>
      </c>
      <c r="Q83" s="162">
        <f t="shared" si="21"/>
        <v>0</v>
      </c>
      <c r="R83" s="162"/>
      <c r="S83" s="162"/>
      <c r="T83" s="162">
        <v>0</v>
      </c>
      <c r="U83" s="162">
        <f t="shared" si="22"/>
        <v>0</v>
      </c>
      <c r="V83" s="162">
        <v>0</v>
      </c>
      <c r="W83" s="162">
        <f t="shared" si="25"/>
        <v>0</v>
      </c>
      <c r="X83" s="153"/>
      <c r="Y83" s="153"/>
      <c r="Z83" s="153"/>
      <c r="AA83" s="153"/>
      <c r="AB83" s="153"/>
      <c r="AC83" s="153"/>
      <c r="AD83" s="153"/>
      <c r="AE83" s="153" t="s">
        <v>104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ht="12.75" outlineLevel="1">
      <c r="A84" s="154">
        <v>73</v>
      </c>
      <c r="B84" s="160" t="s">
        <v>237</v>
      </c>
      <c r="C84" s="175" t="s">
        <v>238</v>
      </c>
      <c r="D84" s="162" t="s">
        <v>148</v>
      </c>
      <c r="E84" s="165">
        <v>6.0295</v>
      </c>
      <c r="F84" s="168"/>
      <c r="G84" s="168">
        <f t="shared" si="24"/>
        <v>0</v>
      </c>
      <c r="H84" s="168">
        <v>0</v>
      </c>
      <c r="I84" s="168">
        <f t="shared" si="17"/>
        <v>0</v>
      </c>
      <c r="J84" s="168">
        <v>1120</v>
      </c>
      <c r="K84" s="168">
        <f t="shared" si="18"/>
        <v>6753.04</v>
      </c>
      <c r="L84" s="168">
        <v>21</v>
      </c>
      <c r="M84" s="168">
        <f t="shared" si="19"/>
        <v>0</v>
      </c>
      <c r="N84" s="162">
        <v>0</v>
      </c>
      <c r="O84" s="162">
        <f t="shared" si="20"/>
        <v>0</v>
      </c>
      <c r="P84" s="162">
        <v>0</v>
      </c>
      <c r="Q84" s="162">
        <f t="shared" si="21"/>
        <v>0</v>
      </c>
      <c r="R84" s="162"/>
      <c r="S84" s="162"/>
      <c r="T84" s="162">
        <v>3.246</v>
      </c>
      <c r="U84" s="162">
        <f t="shared" si="22"/>
        <v>19.57</v>
      </c>
      <c r="V84" s="162">
        <v>0</v>
      </c>
      <c r="W84" s="162">
        <f t="shared" si="25"/>
        <v>0</v>
      </c>
      <c r="X84" s="153"/>
      <c r="Y84" s="153"/>
      <c r="Z84" s="153"/>
      <c r="AA84" s="153"/>
      <c r="AB84" s="153"/>
      <c r="AC84" s="153"/>
      <c r="AD84" s="153"/>
      <c r="AE84" s="153" t="s">
        <v>104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31" ht="12.75">
      <c r="A85" s="157" t="s">
        <v>99</v>
      </c>
      <c r="B85" s="161" t="s">
        <v>64</v>
      </c>
      <c r="C85" s="176" t="s">
        <v>65</v>
      </c>
      <c r="D85" s="163"/>
      <c r="E85" s="166"/>
      <c r="F85" s="169"/>
      <c r="G85" s="169">
        <f>SUM(G86:G140)</f>
        <v>0</v>
      </c>
      <c r="H85" s="169"/>
      <c r="I85" s="169">
        <f>SUM(I86:I140)</f>
        <v>204775.02999999997</v>
      </c>
      <c r="J85" s="169"/>
      <c r="K85" s="169">
        <f>SUM(K86:K140)</f>
        <v>116948.93000000002</v>
      </c>
      <c r="L85" s="169"/>
      <c r="M85" s="169">
        <f>SUM(M86:M140)</f>
        <v>0</v>
      </c>
      <c r="N85" s="163"/>
      <c r="O85" s="163">
        <f>SUM(O86:O140)</f>
        <v>0.81628</v>
      </c>
      <c r="P85" s="163"/>
      <c r="Q85" s="163">
        <f>SUM(Q86:Q140)</f>
        <v>0.0286</v>
      </c>
      <c r="R85" s="163"/>
      <c r="S85" s="163"/>
      <c r="T85" s="163"/>
      <c r="U85" s="163">
        <f>SUM(U86:U140)</f>
        <v>135.22</v>
      </c>
      <c r="V85" s="163"/>
      <c r="W85" s="163">
        <f>SUM(W86:W140)</f>
        <v>0</v>
      </c>
      <c r="AE85" t="s">
        <v>100</v>
      </c>
    </row>
    <row r="86" spans="1:60" ht="21.75" outlineLevel="1">
      <c r="A86" s="154">
        <v>74</v>
      </c>
      <c r="B86" s="160" t="s">
        <v>239</v>
      </c>
      <c r="C86" s="175" t="s">
        <v>240</v>
      </c>
      <c r="D86" s="162" t="s">
        <v>141</v>
      </c>
      <c r="E86" s="165">
        <v>14</v>
      </c>
      <c r="F86" s="168"/>
      <c r="G86" s="168">
        <f t="shared" si="24"/>
        <v>0</v>
      </c>
      <c r="H86" s="168">
        <v>152.08</v>
      </c>
      <c r="I86" s="168">
        <f aca="true" t="shared" si="26" ref="I86:I117">ROUND(E86*H86,2)</f>
        <v>2129.12</v>
      </c>
      <c r="J86" s="168">
        <v>22.92</v>
      </c>
      <c r="K86" s="168">
        <f aca="true" t="shared" si="27" ref="K86:K117">ROUND(E86*J86,2)</f>
        <v>320.88</v>
      </c>
      <c r="L86" s="168">
        <v>21</v>
      </c>
      <c r="M86" s="168">
        <f aca="true" t="shared" si="28" ref="M86:M117">G86*(1+L86/100)</f>
        <v>0</v>
      </c>
      <c r="N86" s="162">
        <v>0</v>
      </c>
      <c r="O86" s="162">
        <f aca="true" t="shared" si="29" ref="O86:O117">ROUND(E86*N86,5)</f>
        <v>0</v>
      </c>
      <c r="P86" s="162">
        <v>0</v>
      </c>
      <c r="Q86" s="162">
        <f aca="true" t="shared" si="30" ref="Q86:Q117">ROUND(E86*P86,5)</f>
        <v>0</v>
      </c>
      <c r="R86" s="162"/>
      <c r="S86" s="162"/>
      <c r="T86" s="162">
        <v>0.062</v>
      </c>
      <c r="U86" s="162">
        <f aca="true" t="shared" si="31" ref="U86:U117">ROUND(E86*T86,2)</f>
        <v>0.87</v>
      </c>
      <c r="V86" s="162">
        <v>0</v>
      </c>
      <c r="W86" s="162">
        <f t="shared" si="25"/>
        <v>0</v>
      </c>
      <c r="X86" s="153"/>
      <c r="Y86" s="153"/>
      <c r="Z86" s="153"/>
      <c r="AA86" s="153"/>
      <c r="AB86" s="153"/>
      <c r="AC86" s="153"/>
      <c r="AD86" s="153"/>
      <c r="AE86" s="153" t="s">
        <v>104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ht="21.75" outlineLevel="1">
      <c r="A87" s="154">
        <v>75</v>
      </c>
      <c r="B87" s="160" t="s">
        <v>241</v>
      </c>
      <c r="C87" s="175" t="s">
        <v>242</v>
      </c>
      <c r="D87" s="162" t="s">
        <v>141</v>
      </c>
      <c r="E87" s="165">
        <v>3</v>
      </c>
      <c r="F87" s="168"/>
      <c r="G87" s="168">
        <f t="shared" si="24"/>
        <v>0</v>
      </c>
      <c r="H87" s="168">
        <v>483.68</v>
      </c>
      <c r="I87" s="168">
        <f t="shared" si="26"/>
        <v>1451.04</v>
      </c>
      <c r="J87" s="168">
        <v>91.32</v>
      </c>
      <c r="K87" s="168">
        <f t="shared" si="27"/>
        <v>273.96</v>
      </c>
      <c r="L87" s="168">
        <v>21</v>
      </c>
      <c r="M87" s="168">
        <f t="shared" si="28"/>
        <v>0</v>
      </c>
      <c r="N87" s="162">
        <v>0</v>
      </c>
      <c r="O87" s="162">
        <f t="shared" si="29"/>
        <v>0</v>
      </c>
      <c r="P87" s="162">
        <v>0</v>
      </c>
      <c r="Q87" s="162">
        <f t="shared" si="30"/>
        <v>0</v>
      </c>
      <c r="R87" s="162"/>
      <c r="S87" s="162"/>
      <c r="T87" s="162">
        <v>0.247</v>
      </c>
      <c r="U87" s="162">
        <f t="shared" si="31"/>
        <v>0.74</v>
      </c>
      <c r="V87" s="162">
        <v>0</v>
      </c>
      <c r="W87" s="162">
        <f t="shared" si="25"/>
        <v>0</v>
      </c>
      <c r="X87" s="153"/>
      <c r="Y87" s="153"/>
      <c r="Z87" s="153"/>
      <c r="AA87" s="153"/>
      <c r="AB87" s="153"/>
      <c r="AC87" s="153"/>
      <c r="AD87" s="153"/>
      <c r="AE87" s="153" t="s">
        <v>104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12.75" outlineLevel="1">
      <c r="A88" s="154">
        <v>76</v>
      </c>
      <c r="B88" s="160" t="s">
        <v>243</v>
      </c>
      <c r="C88" s="175" t="s">
        <v>244</v>
      </c>
      <c r="D88" s="162" t="s">
        <v>141</v>
      </c>
      <c r="E88" s="165">
        <v>6</v>
      </c>
      <c r="F88" s="168"/>
      <c r="G88" s="168">
        <f t="shared" si="24"/>
        <v>0</v>
      </c>
      <c r="H88" s="168">
        <v>724.99</v>
      </c>
      <c r="I88" s="168">
        <f t="shared" si="26"/>
        <v>4349.94</v>
      </c>
      <c r="J88" s="168">
        <v>61.01</v>
      </c>
      <c r="K88" s="168">
        <f t="shared" si="27"/>
        <v>366.06</v>
      </c>
      <c r="L88" s="168">
        <v>21</v>
      </c>
      <c r="M88" s="168">
        <f t="shared" si="28"/>
        <v>0</v>
      </c>
      <c r="N88" s="162">
        <v>0.00026</v>
      </c>
      <c r="O88" s="162">
        <f t="shared" si="29"/>
        <v>0.00156</v>
      </c>
      <c r="P88" s="162">
        <v>0</v>
      </c>
      <c r="Q88" s="162">
        <f t="shared" si="30"/>
        <v>0</v>
      </c>
      <c r="R88" s="162"/>
      <c r="S88" s="162"/>
      <c r="T88" s="162">
        <v>0.165</v>
      </c>
      <c r="U88" s="162">
        <f t="shared" si="31"/>
        <v>0.99</v>
      </c>
      <c r="V88" s="162">
        <v>0</v>
      </c>
      <c r="W88" s="162">
        <f t="shared" si="25"/>
        <v>0</v>
      </c>
      <c r="X88" s="153"/>
      <c r="Y88" s="153"/>
      <c r="Z88" s="153"/>
      <c r="AA88" s="153"/>
      <c r="AB88" s="153"/>
      <c r="AC88" s="153"/>
      <c r="AD88" s="153"/>
      <c r="AE88" s="153" t="s">
        <v>104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12.75" outlineLevel="1">
      <c r="A89" s="154">
        <v>77</v>
      </c>
      <c r="B89" s="160" t="s">
        <v>245</v>
      </c>
      <c r="C89" s="175" t="s">
        <v>246</v>
      </c>
      <c r="D89" s="162" t="s">
        <v>141</v>
      </c>
      <c r="E89" s="165">
        <v>2</v>
      </c>
      <c r="F89" s="168"/>
      <c r="G89" s="168">
        <f t="shared" si="24"/>
        <v>0</v>
      </c>
      <c r="H89" s="168">
        <v>1076.07</v>
      </c>
      <c r="I89" s="168">
        <f t="shared" si="26"/>
        <v>2152.14</v>
      </c>
      <c r="J89" s="168">
        <v>83.93000000000006</v>
      </c>
      <c r="K89" s="168">
        <f t="shared" si="27"/>
        <v>167.86</v>
      </c>
      <c r="L89" s="168">
        <v>21</v>
      </c>
      <c r="M89" s="168">
        <f t="shared" si="28"/>
        <v>0</v>
      </c>
      <c r="N89" s="162">
        <v>0.00066</v>
      </c>
      <c r="O89" s="162">
        <f t="shared" si="29"/>
        <v>0.00132</v>
      </c>
      <c r="P89" s="162">
        <v>0</v>
      </c>
      <c r="Q89" s="162">
        <f t="shared" si="30"/>
        <v>0</v>
      </c>
      <c r="R89" s="162"/>
      <c r="S89" s="162"/>
      <c r="T89" s="162">
        <v>0.227</v>
      </c>
      <c r="U89" s="162">
        <f t="shared" si="31"/>
        <v>0.45</v>
      </c>
      <c r="V89" s="162">
        <v>0</v>
      </c>
      <c r="W89" s="162">
        <f t="shared" si="25"/>
        <v>0</v>
      </c>
      <c r="X89" s="153"/>
      <c r="Y89" s="153"/>
      <c r="Z89" s="153"/>
      <c r="AA89" s="153"/>
      <c r="AB89" s="153"/>
      <c r="AC89" s="153"/>
      <c r="AD89" s="153"/>
      <c r="AE89" s="153" t="s">
        <v>104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12.75" outlineLevel="1">
      <c r="A90" s="154">
        <v>78</v>
      </c>
      <c r="B90" s="160" t="s">
        <v>247</v>
      </c>
      <c r="C90" s="175" t="s">
        <v>248</v>
      </c>
      <c r="D90" s="162" t="s">
        <v>141</v>
      </c>
      <c r="E90" s="165">
        <v>4</v>
      </c>
      <c r="F90" s="168"/>
      <c r="G90" s="168">
        <f t="shared" si="24"/>
        <v>0</v>
      </c>
      <c r="H90" s="168">
        <v>794.99</v>
      </c>
      <c r="I90" s="168">
        <f t="shared" si="26"/>
        <v>3179.96</v>
      </c>
      <c r="J90" s="168">
        <v>61.01</v>
      </c>
      <c r="K90" s="168">
        <f t="shared" si="27"/>
        <v>244.04</v>
      </c>
      <c r="L90" s="168">
        <v>21</v>
      </c>
      <c r="M90" s="168">
        <f t="shared" si="28"/>
        <v>0</v>
      </c>
      <c r="N90" s="162">
        <v>0.00065</v>
      </c>
      <c r="O90" s="162">
        <f t="shared" si="29"/>
        <v>0.0026</v>
      </c>
      <c r="P90" s="162">
        <v>0</v>
      </c>
      <c r="Q90" s="162">
        <f t="shared" si="30"/>
        <v>0</v>
      </c>
      <c r="R90" s="162"/>
      <c r="S90" s="162"/>
      <c r="T90" s="162">
        <v>0.165</v>
      </c>
      <c r="U90" s="162">
        <f t="shared" si="31"/>
        <v>0.66</v>
      </c>
      <c r="V90" s="162">
        <v>0</v>
      </c>
      <c r="W90" s="162">
        <f t="shared" si="25"/>
        <v>0</v>
      </c>
      <c r="X90" s="153"/>
      <c r="Y90" s="153"/>
      <c r="Z90" s="153"/>
      <c r="AA90" s="153"/>
      <c r="AB90" s="153"/>
      <c r="AC90" s="153"/>
      <c r="AD90" s="153"/>
      <c r="AE90" s="153" t="s">
        <v>104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12.75" outlineLevel="1">
      <c r="A91" s="154">
        <v>79</v>
      </c>
      <c r="B91" s="160" t="s">
        <v>249</v>
      </c>
      <c r="C91" s="175" t="s">
        <v>250</v>
      </c>
      <c r="D91" s="162" t="s">
        <v>141</v>
      </c>
      <c r="E91" s="165">
        <v>12</v>
      </c>
      <c r="F91" s="168"/>
      <c r="G91" s="168">
        <f t="shared" si="24"/>
        <v>0</v>
      </c>
      <c r="H91" s="168">
        <v>110.49</v>
      </c>
      <c r="I91" s="168">
        <f t="shared" si="26"/>
        <v>1325.88</v>
      </c>
      <c r="J91" s="168">
        <v>61.01</v>
      </c>
      <c r="K91" s="168">
        <f t="shared" si="27"/>
        <v>732.12</v>
      </c>
      <c r="L91" s="168">
        <v>21</v>
      </c>
      <c r="M91" s="168">
        <f t="shared" si="28"/>
        <v>0</v>
      </c>
      <c r="N91" s="162">
        <v>0.00014</v>
      </c>
      <c r="O91" s="162">
        <f t="shared" si="29"/>
        <v>0.00168</v>
      </c>
      <c r="P91" s="162">
        <v>0</v>
      </c>
      <c r="Q91" s="162">
        <f t="shared" si="30"/>
        <v>0</v>
      </c>
      <c r="R91" s="162"/>
      <c r="S91" s="162"/>
      <c r="T91" s="162">
        <v>0.165</v>
      </c>
      <c r="U91" s="162">
        <f t="shared" si="31"/>
        <v>1.98</v>
      </c>
      <c r="V91" s="162">
        <v>0</v>
      </c>
      <c r="W91" s="162">
        <f t="shared" si="25"/>
        <v>0</v>
      </c>
      <c r="X91" s="153"/>
      <c r="Y91" s="153"/>
      <c r="Z91" s="153"/>
      <c r="AA91" s="153"/>
      <c r="AB91" s="153"/>
      <c r="AC91" s="153"/>
      <c r="AD91" s="153"/>
      <c r="AE91" s="153" t="s">
        <v>104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12.75" outlineLevel="1">
      <c r="A92" s="154">
        <v>80</v>
      </c>
      <c r="B92" s="160" t="s">
        <v>251</v>
      </c>
      <c r="C92" s="175" t="s">
        <v>252</v>
      </c>
      <c r="D92" s="162" t="s">
        <v>141</v>
      </c>
      <c r="E92" s="165">
        <v>16</v>
      </c>
      <c r="F92" s="168"/>
      <c r="G92" s="168">
        <f t="shared" si="24"/>
        <v>0</v>
      </c>
      <c r="H92" s="168">
        <v>150.97</v>
      </c>
      <c r="I92" s="168">
        <f t="shared" si="26"/>
        <v>2415.52</v>
      </c>
      <c r="J92" s="168">
        <v>76.53</v>
      </c>
      <c r="K92" s="168">
        <f t="shared" si="27"/>
        <v>1224.48</v>
      </c>
      <c r="L92" s="168">
        <v>21</v>
      </c>
      <c r="M92" s="168">
        <f t="shared" si="28"/>
        <v>0</v>
      </c>
      <c r="N92" s="162">
        <v>0.0002</v>
      </c>
      <c r="O92" s="162">
        <f t="shared" si="29"/>
        <v>0.0032</v>
      </c>
      <c r="P92" s="162">
        <v>0</v>
      </c>
      <c r="Q92" s="162">
        <f t="shared" si="30"/>
        <v>0</v>
      </c>
      <c r="R92" s="162"/>
      <c r="S92" s="162"/>
      <c r="T92" s="162">
        <v>0.207</v>
      </c>
      <c r="U92" s="162">
        <f t="shared" si="31"/>
        <v>3.31</v>
      </c>
      <c r="V92" s="162">
        <v>0</v>
      </c>
      <c r="W92" s="162">
        <f t="shared" si="25"/>
        <v>0</v>
      </c>
      <c r="X92" s="153"/>
      <c r="Y92" s="153"/>
      <c r="Z92" s="153"/>
      <c r="AA92" s="153"/>
      <c r="AB92" s="153"/>
      <c r="AC92" s="153"/>
      <c r="AD92" s="153"/>
      <c r="AE92" s="153" t="s">
        <v>104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12.75" outlineLevel="1">
      <c r="A93" s="154">
        <v>81</v>
      </c>
      <c r="B93" s="160" t="s">
        <v>253</v>
      </c>
      <c r="C93" s="175" t="s">
        <v>254</v>
      </c>
      <c r="D93" s="162" t="s">
        <v>141</v>
      </c>
      <c r="E93" s="165">
        <v>4</v>
      </c>
      <c r="F93" s="168"/>
      <c r="G93" s="168">
        <f t="shared" si="24"/>
        <v>0</v>
      </c>
      <c r="H93" s="168">
        <v>255.07</v>
      </c>
      <c r="I93" s="168">
        <f t="shared" si="26"/>
        <v>1020.28</v>
      </c>
      <c r="J93" s="168">
        <v>83.93</v>
      </c>
      <c r="K93" s="168">
        <f t="shared" si="27"/>
        <v>335.72</v>
      </c>
      <c r="L93" s="168">
        <v>21</v>
      </c>
      <c r="M93" s="168">
        <f t="shared" si="28"/>
        <v>0</v>
      </c>
      <c r="N93" s="162">
        <v>0.00032</v>
      </c>
      <c r="O93" s="162">
        <f t="shared" si="29"/>
        <v>0.00128</v>
      </c>
      <c r="P93" s="162">
        <v>0</v>
      </c>
      <c r="Q93" s="162">
        <f t="shared" si="30"/>
        <v>0</v>
      </c>
      <c r="R93" s="162"/>
      <c r="S93" s="162"/>
      <c r="T93" s="162">
        <v>0.227</v>
      </c>
      <c r="U93" s="162">
        <f t="shared" si="31"/>
        <v>0.91</v>
      </c>
      <c r="V93" s="162">
        <v>0</v>
      </c>
      <c r="W93" s="162">
        <f t="shared" si="25"/>
        <v>0</v>
      </c>
      <c r="X93" s="153"/>
      <c r="Y93" s="153"/>
      <c r="Z93" s="153"/>
      <c r="AA93" s="153"/>
      <c r="AB93" s="153"/>
      <c r="AC93" s="153"/>
      <c r="AD93" s="153"/>
      <c r="AE93" s="153" t="s">
        <v>104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12.75" outlineLevel="1">
      <c r="A94" s="154">
        <v>82</v>
      </c>
      <c r="B94" s="160" t="s">
        <v>255</v>
      </c>
      <c r="C94" s="175" t="s">
        <v>256</v>
      </c>
      <c r="D94" s="162" t="s">
        <v>141</v>
      </c>
      <c r="E94" s="165">
        <v>8</v>
      </c>
      <c r="F94" s="168"/>
      <c r="G94" s="168">
        <f t="shared" si="24"/>
        <v>0</v>
      </c>
      <c r="H94" s="168">
        <v>391.55</v>
      </c>
      <c r="I94" s="168">
        <f t="shared" si="26"/>
        <v>3132.4</v>
      </c>
      <c r="J94" s="168">
        <v>99.45</v>
      </c>
      <c r="K94" s="168">
        <f t="shared" si="27"/>
        <v>795.6</v>
      </c>
      <c r="L94" s="168">
        <v>21</v>
      </c>
      <c r="M94" s="168">
        <f t="shared" si="28"/>
        <v>0</v>
      </c>
      <c r="N94" s="162">
        <v>0.00052</v>
      </c>
      <c r="O94" s="162">
        <f t="shared" si="29"/>
        <v>0.00416</v>
      </c>
      <c r="P94" s="162">
        <v>0</v>
      </c>
      <c r="Q94" s="162">
        <f t="shared" si="30"/>
        <v>0</v>
      </c>
      <c r="R94" s="162"/>
      <c r="S94" s="162"/>
      <c r="T94" s="162">
        <v>0.269</v>
      </c>
      <c r="U94" s="162">
        <f t="shared" si="31"/>
        <v>2.15</v>
      </c>
      <c r="V94" s="162">
        <v>0</v>
      </c>
      <c r="W94" s="162">
        <f t="shared" si="25"/>
        <v>0</v>
      </c>
      <c r="X94" s="153"/>
      <c r="Y94" s="153"/>
      <c r="Z94" s="153"/>
      <c r="AA94" s="153"/>
      <c r="AB94" s="153"/>
      <c r="AC94" s="153"/>
      <c r="AD94" s="153"/>
      <c r="AE94" s="153" t="s">
        <v>104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12.75" outlineLevel="1">
      <c r="A95" s="154">
        <v>83</v>
      </c>
      <c r="B95" s="160" t="s">
        <v>257</v>
      </c>
      <c r="C95" s="175" t="s">
        <v>258</v>
      </c>
      <c r="D95" s="162" t="s">
        <v>141</v>
      </c>
      <c r="E95" s="165">
        <v>9</v>
      </c>
      <c r="F95" s="168"/>
      <c r="G95" s="168">
        <f t="shared" si="24"/>
        <v>0</v>
      </c>
      <c r="H95" s="168">
        <v>630.21</v>
      </c>
      <c r="I95" s="168">
        <f t="shared" si="26"/>
        <v>5671.89</v>
      </c>
      <c r="J95" s="168">
        <v>129.79</v>
      </c>
      <c r="K95" s="168">
        <f t="shared" si="27"/>
        <v>1168.11</v>
      </c>
      <c r="L95" s="168">
        <v>21</v>
      </c>
      <c r="M95" s="168">
        <f t="shared" si="28"/>
        <v>0</v>
      </c>
      <c r="N95" s="162">
        <v>0.00077</v>
      </c>
      <c r="O95" s="162">
        <f t="shared" si="29"/>
        <v>0.00693</v>
      </c>
      <c r="P95" s="162">
        <v>0</v>
      </c>
      <c r="Q95" s="162">
        <f t="shared" si="30"/>
        <v>0</v>
      </c>
      <c r="R95" s="162"/>
      <c r="S95" s="162"/>
      <c r="T95" s="162">
        <v>0.351</v>
      </c>
      <c r="U95" s="162">
        <f t="shared" si="31"/>
        <v>3.16</v>
      </c>
      <c r="V95" s="162">
        <v>0</v>
      </c>
      <c r="W95" s="162">
        <f t="shared" si="25"/>
        <v>0</v>
      </c>
      <c r="X95" s="153"/>
      <c r="Y95" s="153"/>
      <c r="Z95" s="153"/>
      <c r="AA95" s="153"/>
      <c r="AB95" s="153"/>
      <c r="AC95" s="153"/>
      <c r="AD95" s="153"/>
      <c r="AE95" s="153" t="s">
        <v>104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ht="12.75" outlineLevel="1">
      <c r="A96" s="154">
        <v>84</v>
      </c>
      <c r="B96" s="160" t="s">
        <v>259</v>
      </c>
      <c r="C96" s="175" t="s">
        <v>260</v>
      </c>
      <c r="D96" s="162" t="s">
        <v>141</v>
      </c>
      <c r="E96" s="165">
        <v>2</v>
      </c>
      <c r="F96" s="168"/>
      <c r="G96" s="168">
        <f t="shared" si="24"/>
        <v>0</v>
      </c>
      <c r="H96" s="168">
        <v>891.24</v>
      </c>
      <c r="I96" s="168">
        <f t="shared" si="26"/>
        <v>1782.48</v>
      </c>
      <c r="J96" s="168">
        <v>156.76</v>
      </c>
      <c r="K96" s="168">
        <f t="shared" si="27"/>
        <v>313.52</v>
      </c>
      <c r="L96" s="168">
        <v>21</v>
      </c>
      <c r="M96" s="168">
        <f t="shared" si="28"/>
        <v>0</v>
      </c>
      <c r="N96" s="162">
        <v>0.00124</v>
      </c>
      <c r="O96" s="162">
        <f t="shared" si="29"/>
        <v>0.00248</v>
      </c>
      <c r="P96" s="162">
        <v>0</v>
      </c>
      <c r="Q96" s="162">
        <f t="shared" si="30"/>
        <v>0</v>
      </c>
      <c r="R96" s="162"/>
      <c r="S96" s="162"/>
      <c r="T96" s="162">
        <v>0.424</v>
      </c>
      <c r="U96" s="162">
        <f t="shared" si="31"/>
        <v>0.85</v>
      </c>
      <c r="V96" s="162">
        <v>0</v>
      </c>
      <c r="W96" s="162">
        <f t="shared" si="25"/>
        <v>0</v>
      </c>
      <c r="X96" s="153"/>
      <c r="Y96" s="153"/>
      <c r="Z96" s="153"/>
      <c r="AA96" s="153"/>
      <c r="AB96" s="153"/>
      <c r="AC96" s="153"/>
      <c r="AD96" s="153"/>
      <c r="AE96" s="153" t="s">
        <v>104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ht="12.75" outlineLevel="1">
      <c r="A97" s="154">
        <v>85</v>
      </c>
      <c r="B97" s="160" t="s">
        <v>261</v>
      </c>
      <c r="C97" s="175" t="s">
        <v>262</v>
      </c>
      <c r="D97" s="162" t="s">
        <v>141</v>
      </c>
      <c r="E97" s="165">
        <v>2</v>
      </c>
      <c r="F97" s="168"/>
      <c r="G97" s="168">
        <f t="shared" si="24"/>
        <v>0</v>
      </c>
      <c r="H97" s="168">
        <v>395.47</v>
      </c>
      <c r="I97" s="168">
        <f t="shared" si="26"/>
        <v>790.94</v>
      </c>
      <c r="J97" s="168">
        <v>76.53</v>
      </c>
      <c r="K97" s="168">
        <f t="shared" si="27"/>
        <v>153.06</v>
      </c>
      <c r="L97" s="168">
        <v>21</v>
      </c>
      <c r="M97" s="168">
        <f t="shared" si="28"/>
        <v>0</v>
      </c>
      <c r="N97" s="162">
        <v>0.00024</v>
      </c>
      <c r="O97" s="162">
        <f t="shared" si="29"/>
        <v>0.00048</v>
      </c>
      <c r="P97" s="162">
        <v>0</v>
      </c>
      <c r="Q97" s="162">
        <f t="shared" si="30"/>
        <v>0</v>
      </c>
      <c r="R97" s="162"/>
      <c r="S97" s="162"/>
      <c r="T97" s="162">
        <v>0.207</v>
      </c>
      <c r="U97" s="162">
        <f t="shared" si="31"/>
        <v>0.41</v>
      </c>
      <c r="V97" s="162">
        <v>0</v>
      </c>
      <c r="W97" s="162">
        <f t="shared" si="25"/>
        <v>0</v>
      </c>
      <c r="X97" s="153"/>
      <c r="Y97" s="153"/>
      <c r="Z97" s="153"/>
      <c r="AA97" s="153"/>
      <c r="AB97" s="153"/>
      <c r="AC97" s="153"/>
      <c r="AD97" s="153"/>
      <c r="AE97" s="153" t="s">
        <v>104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12.75" outlineLevel="1">
      <c r="A98" s="154">
        <v>86</v>
      </c>
      <c r="B98" s="160" t="s">
        <v>263</v>
      </c>
      <c r="C98" s="175" t="s">
        <v>264</v>
      </c>
      <c r="D98" s="162" t="s">
        <v>141</v>
      </c>
      <c r="E98" s="165">
        <v>2</v>
      </c>
      <c r="F98" s="168"/>
      <c r="G98" s="168">
        <f t="shared" si="24"/>
        <v>0</v>
      </c>
      <c r="H98" s="168">
        <v>573.07</v>
      </c>
      <c r="I98" s="168">
        <f t="shared" si="26"/>
        <v>1146.14</v>
      </c>
      <c r="J98" s="168">
        <v>83.92999999999995</v>
      </c>
      <c r="K98" s="168">
        <f t="shared" si="27"/>
        <v>167.86</v>
      </c>
      <c r="L98" s="168">
        <v>21</v>
      </c>
      <c r="M98" s="168">
        <f t="shared" si="28"/>
        <v>0</v>
      </c>
      <c r="N98" s="162">
        <v>0.00037</v>
      </c>
      <c r="O98" s="162">
        <f t="shared" si="29"/>
        <v>0.00074</v>
      </c>
      <c r="P98" s="162">
        <v>0</v>
      </c>
      <c r="Q98" s="162">
        <f t="shared" si="30"/>
        <v>0</v>
      </c>
      <c r="R98" s="162"/>
      <c r="S98" s="162"/>
      <c r="T98" s="162">
        <v>0.227</v>
      </c>
      <c r="U98" s="162">
        <f t="shared" si="31"/>
        <v>0.45</v>
      </c>
      <c r="V98" s="162">
        <v>0</v>
      </c>
      <c r="W98" s="162">
        <f t="shared" si="25"/>
        <v>0</v>
      </c>
      <c r="X98" s="153"/>
      <c r="Y98" s="153"/>
      <c r="Z98" s="153"/>
      <c r="AA98" s="153"/>
      <c r="AB98" s="153"/>
      <c r="AC98" s="153"/>
      <c r="AD98" s="153"/>
      <c r="AE98" s="153" t="s">
        <v>104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12.75" outlineLevel="1">
      <c r="A99" s="154">
        <v>87</v>
      </c>
      <c r="B99" s="160" t="s">
        <v>265</v>
      </c>
      <c r="C99" s="175" t="s">
        <v>266</v>
      </c>
      <c r="D99" s="162" t="s">
        <v>141</v>
      </c>
      <c r="E99" s="165">
        <v>2</v>
      </c>
      <c r="F99" s="168"/>
      <c r="G99" s="168">
        <f t="shared" si="24"/>
        <v>0</v>
      </c>
      <c r="H99" s="168">
        <v>879.55</v>
      </c>
      <c r="I99" s="168">
        <f t="shared" si="26"/>
        <v>1759.1</v>
      </c>
      <c r="J99" s="168">
        <v>99.45</v>
      </c>
      <c r="K99" s="168">
        <f t="shared" si="27"/>
        <v>198.9</v>
      </c>
      <c r="L99" s="168">
        <v>21</v>
      </c>
      <c r="M99" s="168">
        <f t="shared" si="28"/>
        <v>0</v>
      </c>
      <c r="N99" s="162">
        <v>0.00048</v>
      </c>
      <c r="O99" s="162">
        <f t="shared" si="29"/>
        <v>0.00096</v>
      </c>
      <c r="P99" s="162">
        <v>0</v>
      </c>
      <c r="Q99" s="162">
        <f t="shared" si="30"/>
        <v>0</v>
      </c>
      <c r="R99" s="162"/>
      <c r="S99" s="162"/>
      <c r="T99" s="162">
        <v>0.269</v>
      </c>
      <c r="U99" s="162">
        <f t="shared" si="31"/>
        <v>0.54</v>
      </c>
      <c r="V99" s="162">
        <v>0</v>
      </c>
      <c r="W99" s="162">
        <f t="shared" si="25"/>
        <v>0</v>
      </c>
      <c r="X99" s="153"/>
      <c r="Y99" s="153"/>
      <c r="Z99" s="153"/>
      <c r="AA99" s="153"/>
      <c r="AB99" s="153"/>
      <c r="AC99" s="153"/>
      <c r="AD99" s="153"/>
      <c r="AE99" s="153" t="s">
        <v>104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12.75" outlineLevel="1">
      <c r="A100" s="154">
        <v>88</v>
      </c>
      <c r="B100" s="160" t="s">
        <v>267</v>
      </c>
      <c r="C100" s="175" t="s">
        <v>268</v>
      </c>
      <c r="D100" s="162" t="s">
        <v>141</v>
      </c>
      <c r="E100" s="165">
        <v>2</v>
      </c>
      <c r="F100" s="168"/>
      <c r="G100" s="168">
        <f t="shared" si="24"/>
        <v>0</v>
      </c>
      <c r="H100" s="168">
        <v>1278.21</v>
      </c>
      <c r="I100" s="168">
        <f t="shared" si="26"/>
        <v>2556.42</v>
      </c>
      <c r="J100" s="168">
        <v>129.79</v>
      </c>
      <c r="K100" s="168">
        <f t="shared" si="27"/>
        <v>259.58</v>
      </c>
      <c r="L100" s="168">
        <v>21</v>
      </c>
      <c r="M100" s="168">
        <f t="shared" si="28"/>
        <v>0</v>
      </c>
      <c r="N100" s="162">
        <v>0.00092</v>
      </c>
      <c r="O100" s="162">
        <f t="shared" si="29"/>
        <v>0.00184</v>
      </c>
      <c r="P100" s="162">
        <v>0</v>
      </c>
      <c r="Q100" s="162">
        <f t="shared" si="30"/>
        <v>0</v>
      </c>
      <c r="R100" s="162"/>
      <c r="S100" s="162"/>
      <c r="T100" s="162">
        <v>0.351</v>
      </c>
      <c r="U100" s="162">
        <f t="shared" si="31"/>
        <v>0.7</v>
      </c>
      <c r="V100" s="162">
        <v>0</v>
      </c>
      <c r="W100" s="162">
        <f t="shared" si="25"/>
        <v>0</v>
      </c>
      <c r="X100" s="153"/>
      <c r="Y100" s="153"/>
      <c r="Z100" s="153"/>
      <c r="AA100" s="153"/>
      <c r="AB100" s="153"/>
      <c r="AC100" s="153"/>
      <c r="AD100" s="153"/>
      <c r="AE100" s="153" t="s">
        <v>104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12.75" outlineLevel="1">
      <c r="A101" s="154">
        <v>89</v>
      </c>
      <c r="B101" s="160" t="s">
        <v>269</v>
      </c>
      <c r="C101" s="175" t="s">
        <v>270</v>
      </c>
      <c r="D101" s="162" t="s">
        <v>141</v>
      </c>
      <c r="E101" s="165">
        <v>1</v>
      </c>
      <c r="F101" s="168"/>
      <c r="G101" s="168">
        <f t="shared" si="24"/>
        <v>0</v>
      </c>
      <c r="H101" s="168">
        <v>1723.24</v>
      </c>
      <c r="I101" s="168">
        <f t="shared" si="26"/>
        <v>1723.24</v>
      </c>
      <c r="J101" s="168">
        <v>156.76</v>
      </c>
      <c r="K101" s="168">
        <f t="shared" si="27"/>
        <v>156.76</v>
      </c>
      <c r="L101" s="168">
        <v>21</v>
      </c>
      <c r="M101" s="168">
        <f t="shared" si="28"/>
        <v>0</v>
      </c>
      <c r="N101" s="162">
        <v>0.00132</v>
      </c>
      <c r="O101" s="162">
        <f t="shared" si="29"/>
        <v>0.00132</v>
      </c>
      <c r="P101" s="162">
        <v>0</v>
      </c>
      <c r="Q101" s="162">
        <f t="shared" si="30"/>
        <v>0</v>
      </c>
      <c r="R101" s="162"/>
      <c r="S101" s="162"/>
      <c r="T101" s="162">
        <v>0.424</v>
      </c>
      <c r="U101" s="162">
        <f t="shared" si="31"/>
        <v>0.42</v>
      </c>
      <c r="V101" s="162">
        <v>0</v>
      </c>
      <c r="W101" s="162">
        <f t="shared" si="25"/>
        <v>0</v>
      </c>
      <c r="X101" s="153"/>
      <c r="Y101" s="153"/>
      <c r="Z101" s="153"/>
      <c r="AA101" s="153"/>
      <c r="AB101" s="153"/>
      <c r="AC101" s="153"/>
      <c r="AD101" s="153"/>
      <c r="AE101" s="153" t="s">
        <v>104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12.75" outlineLevel="1">
      <c r="A102" s="154">
        <v>90</v>
      </c>
      <c r="B102" s="160" t="s">
        <v>271</v>
      </c>
      <c r="C102" s="175" t="s">
        <v>272</v>
      </c>
      <c r="D102" s="162" t="s">
        <v>141</v>
      </c>
      <c r="E102" s="165">
        <v>3</v>
      </c>
      <c r="F102" s="168"/>
      <c r="G102" s="168">
        <f t="shared" si="24"/>
        <v>0</v>
      </c>
      <c r="H102" s="168">
        <v>146.69</v>
      </c>
      <c r="I102" s="168">
        <f t="shared" si="26"/>
        <v>440.07</v>
      </c>
      <c r="J102" s="168">
        <v>30.31</v>
      </c>
      <c r="K102" s="168">
        <f t="shared" si="27"/>
        <v>90.93</v>
      </c>
      <c r="L102" s="168">
        <v>21</v>
      </c>
      <c r="M102" s="168">
        <f t="shared" si="28"/>
        <v>0</v>
      </c>
      <c r="N102" s="162">
        <v>0</v>
      </c>
      <c r="O102" s="162">
        <f t="shared" si="29"/>
        <v>0</v>
      </c>
      <c r="P102" s="162">
        <v>0</v>
      </c>
      <c r="Q102" s="162">
        <f t="shared" si="30"/>
        <v>0</v>
      </c>
      <c r="R102" s="162"/>
      <c r="S102" s="162"/>
      <c r="T102" s="162">
        <v>0.082</v>
      </c>
      <c r="U102" s="162">
        <f t="shared" si="31"/>
        <v>0.25</v>
      </c>
      <c r="V102" s="162">
        <v>0</v>
      </c>
      <c r="W102" s="162">
        <f t="shared" si="25"/>
        <v>0</v>
      </c>
      <c r="X102" s="153"/>
      <c r="Y102" s="153"/>
      <c r="Z102" s="153"/>
      <c r="AA102" s="153"/>
      <c r="AB102" s="153"/>
      <c r="AC102" s="153"/>
      <c r="AD102" s="153"/>
      <c r="AE102" s="153" t="s">
        <v>104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ht="21.75" outlineLevel="1">
      <c r="A103" s="154">
        <v>91</v>
      </c>
      <c r="B103" s="160" t="s">
        <v>273</v>
      </c>
      <c r="C103" s="175" t="s">
        <v>274</v>
      </c>
      <c r="D103" s="162" t="s">
        <v>141</v>
      </c>
      <c r="E103" s="165">
        <v>55</v>
      </c>
      <c r="F103" s="168"/>
      <c r="G103" s="168">
        <f t="shared" si="24"/>
        <v>0</v>
      </c>
      <c r="H103" s="168">
        <v>286.72</v>
      </c>
      <c r="I103" s="168">
        <f t="shared" si="26"/>
        <v>15769.6</v>
      </c>
      <c r="J103" s="168">
        <v>68.78</v>
      </c>
      <c r="K103" s="168">
        <f t="shared" si="27"/>
        <v>3782.9</v>
      </c>
      <c r="L103" s="168">
        <v>21</v>
      </c>
      <c r="M103" s="168">
        <f t="shared" si="28"/>
        <v>0</v>
      </c>
      <c r="N103" s="162">
        <v>0</v>
      </c>
      <c r="O103" s="162">
        <f t="shared" si="29"/>
        <v>0</v>
      </c>
      <c r="P103" s="162">
        <v>0</v>
      </c>
      <c r="Q103" s="162">
        <f t="shared" si="30"/>
        <v>0</v>
      </c>
      <c r="R103" s="162"/>
      <c r="S103" s="162"/>
      <c r="T103" s="162">
        <v>0.186</v>
      </c>
      <c r="U103" s="162">
        <f t="shared" si="31"/>
        <v>10.23</v>
      </c>
      <c r="V103" s="162">
        <v>0</v>
      </c>
      <c r="W103" s="162">
        <f t="shared" si="25"/>
        <v>0</v>
      </c>
      <c r="X103" s="153"/>
      <c r="Y103" s="153"/>
      <c r="Z103" s="153"/>
      <c r="AA103" s="153"/>
      <c r="AB103" s="153"/>
      <c r="AC103" s="153"/>
      <c r="AD103" s="153"/>
      <c r="AE103" s="153" t="s">
        <v>104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ht="12.75" outlineLevel="1">
      <c r="A104" s="154">
        <v>92</v>
      </c>
      <c r="B104" s="160" t="s">
        <v>275</v>
      </c>
      <c r="C104" s="175" t="s">
        <v>276</v>
      </c>
      <c r="D104" s="162" t="s">
        <v>141</v>
      </c>
      <c r="E104" s="165">
        <v>2</v>
      </c>
      <c r="F104" s="168"/>
      <c r="G104" s="168">
        <f t="shared" si="24"/>
        <v>0</v>
      </c>
      <c r="H104" s="168">
        <v>206.47</v>
      </c>
      <c r="I104" s="168">
        <f t="shared" si="26"/>
        <v>412.94</v>
      </c>
      <c r="J104" s="168">
        <v>76.53</v>
      </c>
      <c r="K104" s="168">
        <f t="shared" si="27"/>
        <v>153.06</v>
      </c>
      <c r="L104" s="168">
        <v>21</v>
      </c>
      <c r="M104" s="168">
        <f t="shared" si="28"/>
        <v>0</v>
      </c>
      <c r="N104" s="162">
        <v>0</v>
      </c>
      <c r="O104" s="162">
        <f t="shared" si="29"/>
        <v>0</v>
      </c>
      <c r="P104" s="162">
        <v>0</v>
      </c>
      <c r="Q104" s="162">
        <f t="shared" si="30"/>
        <v>0</v>
      </c>
      <c r="R104" s="162"/>
      <c r="S104" s="162"/>
      <c r="T104" s="162">
        <v>0.207</v>
      </c>
      <c r="U104" s="162">
        <f t="shared" si="31"/>
        <v>0.41</v>
      </c>
      <c r="V104" s="162">
        <v>0</v>
      </c>
      <c r="W104" s="162">
        <f t="shared" si="25"/>
        <v>0</v>
      </c>
      <c r="X104" s="153"/>
      <c r="Y104" s="153"/>
      <c r="Z104" s="153"/>
      <c r="AA104" s="153"/>
      <c r="AB104" s="153"/>
      <c r="AC104" s="153"/>
      <c r="AD104" s="153"/>
      <c r="AE104" s="153" t="s">
        <v>104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ht="12.75" outlineLevel="1">
      <c r="A105" s="154">
        <v>93</v>
      </c>
      <c r="B105" s="160" t="s">
        <v>277</v>
      </c>
      <c r="C105" s="175" t="s">
        <v>278</v>
      </c>
      <c r="D105" s="162" t="s">
        <v>141</v>
      </c>
      <c r="E105" s="165">
        <v>1</v>
      </c>
      <c r="F105" s="168"/>
      <c r="G105" s="168">
        <f t="shared" si="24"/>
        <v>0</v>
      </c>
      <c r="H105" s="168">
        <v>245.57</v>
      </c>
      <c r="I105" s="168">
        <f t="shared" si="26"/>
        <v>245.57</v>
      </c>
      <c r="J105" s="168">
        <v>83.93</v>
      </c>
      <c r="K105" s="168">
        <f t="shared" si="27"/>
        <v>83.93</v>
      </c>
      <c r="L105" s="168">
        <v>21</v>
      </c>
      <c r="M105" s="168">
        <f t="shared" si="28"/>
        <v>0</v>
      </c>
      <c r="N105" s="162">
        <v>0</v>
      </c>
      <c r="O105" s="162">
        <f t="shared" si="29"/>
        <v>0</v>
      </c>
      <c r="P105" s="162">
        <v>0</v>
      </c>
      <c r="Q105" s="162">
        <f t="shared" si="30"/>
        <v>0</v>
      </c>
      <c r="R105" s="162"/>
      <c r="S105" s="162"/>
      <c r="T105" s="162">
        <v>0.227</v>
      </c>
      <c r="U105" s="162">
        <f t="shared" si="31"/>
        <v>0.23</v>
      </c>
      <c r="V105" s="162">
        <v>0</v>
      </c>
      <c r="W105" s="162">
        <f t="shared" si="25"/>
        <v>0</v>
      </c>
      <c r="X105" s="153"/>
      <c r="Y105" s="153"/>
      <c r="Z105" s="153"/>
      <c r="AA105" s="153"/>
      <c r="AB105" s="153"/>
      <c r="AC105" s="153"/>
      <c r="AD105" s="153"/>
      <c r="AE105" s="153" t="s">
        <v>104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12.75" outlineLevel="1">
      <c r="A106" s="154">
        <v>94</v>
      </c>
      <c r="B106" s="160" t="s">
        <v>279</v>
      </c>
      <c r="C106" s="175" t="s">
        <v>280</v>
      </c>
      <c r="D106" s="162" t="s">
        <v>141</v>
      </c>
      <c r="E106" s="165">
        <v>4</v>
      </c>
      <c r="F106" s="168"/>
      <c r="G106" s="168">
        <f t="shared" si="24"/>
        <v>0</v>
      </c>
      <c r="H106" s="168">
        <v>447.55</v>
      </c>
      <c r="I106" s="168">
        <f t="shared" si="26"/>
        <v>1790.2</v>
      </c>
      <c r="J106" s="168">
        <v>99.45</v>
      </c>
      <c r="K106" s="168">
        <f t="shared" si="27"/>
        <v>397.8</v>
      </c>
      <c r="L106" s="168">
        <v>21</v>
      </c>
      <c r="M106" s="168">
        <f t="shared" si="28"/>
        <v>0</v>
      </c>
      <c r="N106" s="162">
        <v>0</v>
      </c>
      <c r="O106" s="162">
        <f t="shared" si="29"/>
        <v>0</v>
      </c>
      <c r="P106" s="162">
        <v>0</v>
      </c>
      <c r="Q106" s="162">
        <f t="shared" si="30"/>
        <v>0</v>
      </c>
      <c r="R106" s="162"/>
      <c r="S106" s="162"/>
      <c r="T106" s="162">
        <v>0.269</v>
      </c>
      <c r="U106" s="162">
        <f t="shared" si="31"/>
        <v>1.08</v>
      </c>
      <c r="V106" s="162">
        <v>0</v>
      </c>
      <c r="W106" s="162">
        <f t="shared" si="25"/>
        <v>0</v>
      </c>
      <c r="X106" s="153"/>
      <c r="Y106" s="153"/>
      <c r="Z106" s="153"/>
      <c r="AA106" s="153"/>
      <c r="AB106" s="153"/>
      <c r="AC106" s="153"/>
      <c r="AD106" s="153"/>
      <c r="AE106" s="153" t="s">
        <v>104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12.75" outlineLevel="1">
      <c r="A107" s="154">
        <v>95</v>
      </c>
      <c r="B107" s="160" t="s">
        <v>281</v>
      </c>
      <c r="C107" s="175" t="s">
        <v>282</v>
      </c>
      <c r="D107" s="162" t="s">
        <v>141</v>
      </c>
      <c r="E107" s="165">
        <v>3</v>
      </c>
      <c r="F107" s="168"/>
      <c r="G107" s="168">
        <f t="shared" si="24"/>
        <v>0</v>
      </c>
      <c r="H107" s="168">
        <v>561.21</v>
      </c>
      <c r="I107" s="168">
        <f t="shared" si="26"/>
        <v>1683.63</v>
      </c>
      <c r="J107" s="168">
        <v>129.79</v>
      </c>
      <c r="K107" s="168">
        <f t="shared" si="27"/>
        <v>389.37</v>
      </c>
      <c r="L107" s="168">
        <v>21</v>
      </c>
      <c r="M107" s="168">
        <f t="shared" si="28"/>
        <v>0</v>
      </c>
      <c r="N107" s="162">
        <v>0</v>
      </c>
      <c r="O107" s="162">
        <f t="shared" si="29"/>
        <v>0</v>
      </c>
      <c r="P107" s="162">
        <v>0</v>
      </c>
      <c r="Q107" s="162">
        <f t="shared" si="30"/>
        <v>0</v>
      </c>
      <c r="R107" s="162"/>
      <c r="S107" s="162"/>
      <c r="T107" s="162">
        <v>0.351</v>
      </c>
      <c r="U107" s="162">
        <f t="shared" si="31"/>
        <v>1.05</v>
      </c>
      <c r="V107" s="162">
        <v>0</v>
      </c>
      <c r="W107" s="162">
        <f t="shared" si="25"/>
        <v>0</v>
      </c>
      <c r="X107" s="153"/>
      <c r="Y107" s="153"/>
      <c r="Z107" s="153"/>
      <c r="AA107" s="153"/>
      <c r="AB107" s="153"/>
      <c r="AC107" s="153"/>
      <c r="AD107" s="153"/>
      <c r="AE107" s="153" t="s">
        <v>104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12.75" outlineLevel="1">
      <c r="A108" s="154">
        <v>96</v>
      </c>
      <c r="B108" s="160" t="s">
        <v>283</v>
      </c>
      <c r="C108" s="175" t="s">
        <v>284</v>
      </c>
      <c r="D108" s="162" t="s">
        <v>141</v>
      </c>
      <c r="E108" s="165">
        <v>2</v>
      </c>
      <c r="F108" s="168"/>
      <c r="G108" s="168">
        <f aca="true" t="shared" si="32" ref="G108:G140">E108*F108</f>
        <v>0</v>
      </c>
      <c r="H108" s="168">
        <v>930.24</v>
      </c>
      <c r="I108" s="168">
        <f t="shared" si="26"/>
        <v>1860.48</v>
      </c>
      <c r="J108" s="168">
        <v>156.76</v>
      </c>
      <c r="K108" s="168">
        <f t="shared" si="27"/>
        <v>313.52</v>
      </c>
      <c r="L108" s="168">
        <v>21</v>
      </c>
      <c r="M108" s="168">
        <f t="shared" si="28"/>
        <v>0</v>
      </c>
      <c r="N108" s="162">
        <v>0</v>
      </c>
      <c r="O108" s="162">
        <f t="shared" si="29"/>
        <v>0</v>
      </c>
      <c r="P108" s="162">
        <v>0</v>
      </c>
      <c r="Q108" s="162">
        <f t="shared" si="30"/>
        <v>0</v>
      </c>
      <c r="R108" s="162"/>
      <c r="S108" s="162"/>
      <c r="T108" s="162">
        <v>0.424</v>
      </c>
      <c r="U108" s="162">
        <f t="shared" si="31"/>
        <v>0.85</v>
      </c>
      <c r="V108" s="162">
        <v>0</v>
      </c>
      <c r="W108" s="162">
        <f aca="true" t="shared" si="33" ref="W108:W169">E108*V108</f>
        <v>0</v>
      </c>
      <c r="X108" s="153"/>
      <c r="Y108" s="153"/>
      <c r="Z108" s="153"/>
      <c r="AA108" s="153"/>
      <c r="AB108" s="153"/>
      <c r="AC108" s="153"/>
      <c r="AD108" s="153"/>
      <c r="AE108" s="153" t="s">
        <v>104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ht="12.75" outlineLevel="1">
      <c r="A109" s="154">
        <v>97</v>
      </c>
      <c r="B109" s="160" t="s">
        <v>285</v>
      </c>
      <c r="C109" s="175" t="s">
        <v>286</v>
      </c>
      <c r="D109" s="162" t="s">
        <v>141</v>
      </c>
      <c r="E109" s="165">
        <v>14</v>
      </c>
      <c r="F109" s="168"/>
      <c r="G109" s="168">
        <f t="shared" si="32"/>
        <v>0</v>
      </c>
      <c r="H109" s="168">
        <v>106.31</v>
      </c>
      <c r="I109" s="168">
        <f t="shared" si="26"/>
        <v>1488.34</v>
      </c>
      <c r="J109" s="168">
        <v>30.69</v>
      </c>
      <c r="K109" s="168">
        <f t="shared" si="27"/>
        <v>429.66</v>
      </c>
      <c r="L109" s="168">
        <v>21</v>
      </c>
      <c r="M109" s="168">
        <f t="shared" si="28"/>
        <v>0</v>
      </c>
      <c r="N109" s="162">
        <v>0</v>
      </c>
      <c r="O109" s="162">
        <f t="shared" si="29"/>
        <v>0</v>
      </c>
      <c r="P109" s="162">
        <v>0</v>
      </c>
      <c r="Q109" s="162">
        <f t="shared" si="30"/>
        <v>0</v>
      </c>
      <c r="R109" s="162"/>
      <c r="S109" s="162"/>
      <c r="T109" s="162">
        <v>0.083</v>
      </c>
      <c r="U109" s="162">
        <f t="shared" si="31"/>
        <v>1.16</v>
      </c>
      <c r="V109" s="162">
        <v>0</v>
      </c>
      <c r="W109" s="162">
        <f t="shared" si="33"/>
        <v>0</v>
      </c>
      <c r="X109" s="153"/>
      <c r="Y109" s="153"/>
      <c r="Z109" s="153"/>
      <c r="AA109" s="153"/>
      <c r="AB109" s="153"/>
      <c r="AC109" s="153"/>
      <c r="AD109" s="153"/>
      <c r="AE109" s="153" t="s">
        <v>104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12.75" outlineLevel="1">
      <c r="A110" s="154">
        <v>98</v>
      </c>
      <c r="B110" s="160" t="s">
        <v>287</v>
      </c>
      <c r="C110" s="175" t="s">
        <v>288</v>
      </c>
      <c r="D110" s="162" t="s">
        <v>141</v>
      </c>
      <c r="E110" s="165">
        <v>10</v>
      </c>
      <c r="F110" s="168"/>
      <c r="G110" s="168">
        <f t="shared" si="32"/>
        <v>0</v>
      </c>
      <c r="H110" s="168">
        <v>193.36</v>
      </c>
      <c r="I110" s="168">
        <f t="shared" si="26"/>
        <v>1933.6</v>
      </c>
      <c r="J110" s="168">
        <v>42.14</v>
      </c>
      <c r="K110" s="168">
        <f t="shared" si="27"/>
        <v>421.4</v>
      </c>
      <c r="L110" s="168">
        <v>21</v>
      </c>
      <c r="M110" s="168">
        <f t="shared" si="28"/>
        <v>0</v>
      </c>
      <c r="N110" s="162">
        <v>0</v>
      </c>
      <c r="O110" s="162">
        <f t="shared" si="29"/>
        <v>0</v>
      </c>
      <c r="P110" s="162">
        <v>0</v>
      </c>
      <c r="Q110" s="162">
        <f t="shared" si="30"/>
        <v>0</v>
      </c>
      <c r="R110" s="162"/>
      <c r="S110" s="162"/>
      <c r="T110" s="162">
        <v>0.114</v>
      </c>
      <c r="U110" s="162">
        <f t="shared" si="31"/>
        <v>1.14</v>
      </c>
      <c r="V110" s="162">
        <v>0</v>
      </c>
      <c r="W110" s="162">
        <f t="shared" si="33"/>
        <v>0</v>
      </c>
      <c r="X110" s="153"/>
      <c r="Y110" s="153"/>
      <c r="Z110" s="153"/>
      <c r="AA110" s="153"/>
      <c r="AB110" s="153"/>
      <c r="AC110" s="153"/>
      <c r="AD110" s="153"/>
      <c r="AE110" s="153" t="s">
        <v>104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ht="12.75" outlineLevel="1">
      <c r="A111" s="154">
        <v>99</v>
      </c>
      <c r="B111" s="160" t="s">
        <v>289</v>
      </c>
      <c r="C111" s="175" t="s">
        <v>290</v>
      </c>
      <c r="D111" s="162" t="s">
        <v>291</v>
      </c>
      <c r="E111" s="165">
        <v>55</v>
      </c>
      <c r="F111" s="168"/>
      <c r="G111" s="168">
        <f t="shared" si="32"/>
        <v>0</v>
      </c>
      <c r="H111" s="168">
        <v>0</v>
      </c>
      <c r="I111" s="168">
        <f t="shared" si="26"/>
        <v>0</v>
      </c>
      <c r="J111" s="168">
        <v>431</v>
      </c>
      <c r="K111" s="168">
        <f t="shared" si="27"/>
        <v>23705</v>
      </c>
      <c r="L111" s="168">
        <v>21</v>
      </c>
      <c r="M111" s="168">
        <f t="shared" si="28"/>
        <v>0</v>
      </c>
      <c r="N111" s="162">
        <v>0.0001</v>
      </c>
      <c r="O111" s="162">
        <f t="shared" si="29"/>
        <v>0.0055</v>
      </c>
      <c r="P111" s="162">
        <v>0</v>
      </c>
      <c r="Q111" s="162">
        <f t="shared" si="30"/>
        <v>0</v>
      </c>
      <c r="R111" s="162"/>
      <c r="S111" s="162"/>
      <c r="T111" s="162">
        <v>0</v>
      </c>
      <c r="U111" s="162">
        <f t="shared" si="31"/>
        <v>0</v>
      </c>
      <c r="V111" s="162">
        <v>0</v>
      </c>
      <c r="W111" s="162">
        <f t="shared" si="33"/>
        <v>0</v>
      </c>
      <c r="X111" s="153"/>
      <c r="Y111" s="153"/>
      <c r="Z111" s="153"/>
      <c r="AA111" s="153"/>
      <c r="AB111" s="153"/>
      <c r="AC111" s="153"/>
      <c r="AD111" s="153"/>
      <c r="AE111" s="153" t="s">
        <v>104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12.75" outlineLevel="1">
      <c r="A112" s="154">
        <v>100</v>
      </c>
      <c r="B112" s="160" t="s">
        <v>292</v>
      </c>
      <c r="C112" s="175" t="s">
        <v>293</v>
      </c>
      <c r="D112" s="162" t="s">
        <v>132</v>
      </c>
      <c r="E112" s="165">
        <v>4</v>
      </c>
      <c r="F112" s="168"/>
      <c r="G112" s="168">
        <f t="shared" si="32"/>
        <v>0</v>
      </c>
      <c r="H112" s="168">
        <v>0</v>
      </c>
      <c r="I112" s="168">
        <f t="shared" si="26"/>
        <v>0</v>
      </c>
      <c r="J112" s="168">
        <v>2350</v>
      </c>
      <c r="K112" s="168">
        <f t="shared" si="27"/>
        <v>9400</v>
      </c>
      <c r="L112" s="168">
        <v>21</v>
      </c>
      <c r="M112" s="168">
        <f t="shared" si="28"/>
        <v>0</v>
      </c>
      <c r="N112" s="162">
        <v>0.0012</v>
      </c>
      <c r="O112" s="162">
        <f t="shared" si="29"/>
        <v>0.0048</v>
      </c>
      <c r="P112" s="162">
        <v>0</v>
      </c>
      <c r="Q112" s="162">
        <f t="shared" si="30"/>
        <v>0</v>
      </c>
      <c r="R112" s="162"/>
      <c r="S112" s="162"/>
      <c r="T112" s="162">
        <v>0</v>
      </c>
      <c r="U112" s="162">
        <f t="shared" si="31"/>
        <v>0</v>
      </c>
      <c r="V112" s="162">
        <v>0</v>
      </c>
      <c r="W112" s="162">
        <f t="shared" si="33"/>
        <v>0</v>
      </c>
      <c r="X112" s="153"/>
      <c r="Y112" s="153"/>
      <c r="Z112" s="153"/>
      <c r="AA112" s="153"/>
      <c r="AB112" s="153"/>
      <c r="AC112" s="153"/>
      <c r="AD112" s="153"/>
      <c r="AE112" s="153" t="s">
        <v>104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12.75" outlineLevel="1">
      <c r="A113" s="154">
        <v>101</v>
      </c>
      <c r="B113" s="160" t="s">
        <v>294</v>
      </c>
      <c r="C113" s="175" t="s">
        <v>295</v>
      </c>
      <c r="D113" s="162" t="s">
        <v>132</v>
      </c>
      <c r="E113" s="165">
        <v>2</v>
      </c>
      <c r="F113" s="168"/>
      <c r="G113" s="168">
        <f t="shared" si="32"/>
        <v>0</v>
      </c>
      <c r="H113" s="168">
        <v>0</v>
      </c>
      <c r="I113" s="168">
        <f t="shared" si="26"/>
        <v>0</v>
      </c>
      <c r="J113" s="168">
        <v>2460</v>
      </c>
      <c r="K113" s="168">
        <f t="shared" si="27"/>
        <v>4920</v>
      </c>
      <c r="L113" s="168">
        <v>21</v>
      </c>
      <c r="M113" s="168">
        <f t="shared" si="28"/>
        <v>0</v>
      </c>
      <c r="N113" s="162">
        <v>0.0012</v>
      </c>
      <c r="O113" s="162">
        <f t="shared" si="29"/>
        <v>0.0024</v>
      </c>
      <c r="P113" s="162">
        <v>0</v>
      </c>
      <c r="Q113" s="162">
        <f t="shared" si="30"/>
        <v>0</v>
      </c>
      <c r="R113" s="162"/>
      <c r="S113" s="162"/>
      <c r="T113" s="162">
        <v>0</v>
      </c>
      <c r="U113" s="162">
        <f t="shared" si="31"/>
        <v>0</v>
      </c>
      <c r="V113" s="162">
        <v>0</v>
      </c>
      <c r="W113" s="162">
        <f t="shared" si="33"/>
        <v>0</v>
      </c>
      <c r="X113" s="153"/>
      <c r="Y113" s="153"/>
      <c r="Z113" s="153"/>
      <c r="AA113" s="153"/>
      <c r="AB113" s="153"/>
      <c r="AC113" s="153"/>
      <c r="AD113" s="153"/>
      <c r="AE113" s="153" t="s">
        <v>104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ht="12.75" outlineLevel="1">
      <c r="A114" s="154">
        <v>102</v>
      </c>
      <c r="B114" s="160" t="s">
        <v>296</v>
      </c>
      <c r="C114" s="175" t="s">
        <v>297</v>
      </c>
      <c r="D114" s="162" t="s">
        <v>141</v>
      </c>
      <c r="E114" s="165">
        <v>38</v>
      </c>
      <c r="F114" s="168"/>
      <c r="G114" s="168">
        <f t="shared" si="32"/>
        <v>0</v>
      </c>
      <c r="H114" s="168">
        <v>40.81</v>
      </c>
      <c r="I114" s="168">
        <f t="shared" si="26"/>
        <v>1550.78</v>
      </c>
      <c r="J114" s="168">
        <v>115.19</v>
      </c>
      <c r="K114" s="168">
        <f t="shared" si="27"/>
        <v>4377.22</v>
      </c>
      <c r="L114" s="168">
        <v>21</v>
      </c>
      <c r="M114" s="168">
        <f t="shared" si="28"/>
        <v>0</v>
      </c>
      <c r="N114" s="162">
        <v>0.00024</v>
      </c>
      <c r="O114" s="162">
        <f t="shared" si="29"/>
        <v>0.00912</v>
      </c>
      <c r="P114" s="162">
        <v>0</v>
      </c>
      <c r="Q114" s="162">
        <f t="shared" si="30"/>
        <v>0</v>
      </c>
      <c r="R114" s="162"/>
      <c r="S114" s="162"/>
      <c r="T114" s="162">
        <v>0.278</v>
      </c>
      <c r="U114" s="162">
        <f t="shared" si="31"/>
        <v>10.56</v>
      </c>
      <c r="V114" s="162">
        <v>0</v>
      </c>
      <c r="W114" s="162">
        <f t="shared" si="33"/>
        <v>0</v>
      </c>
      <c r="X114" s="153"/>
      <c r="Y114" s="153"/>
      <c r="Z114" s="153"/>
      <c r="AA114" s="153"/>
      <c r="AB114" s="153"/>
      <c r="AC114" s="153"/>
      <c r="AD114" s="153"/>
      <c r="AE114" s="153" t="s">
        <v>104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ht="12.75" outlineLevel="1">
      <c r="A115" s="154">
        <v>103</v>
      </c>
      <c r="B115" s="160" t="s">
        <v>298</v>
      </c>
      <c r="C115" s="175" t="s">
        <v>299</v>
      </c>
      <c r="D115" s="162" t="s">
        <v>141</v>
      </c>
      <c r="E115" s="165">
        <v>1</v>
      </c>
      <c r="F115" s="168"/>
      <c r="G115" s="168">
        <f t="shared" si="32"/>
        <v>0</v>
      </c>
      <c r="H115" s="168">
        <v>253.79</v>
      </c>
      <c r="I115" s="168">
        <f t="shared" si="26"/>
        <v>253.79</v>
      </c>
      <c r="J115" s="168">
        <v>85.21</v>
      </c>
      <c r="K115" s="168">
        <f t="shared" si="27"/>
        <v>85.21</v>
      </c>
      <c r="L115" s="168">
        <v>21</v>
      </c>
      <c r="M115" s="168">
        <f t="shared" si="28"/>
        <v>0</v>
      </c>
      <c r="N115" s="162">
        <v>0.00075</v>
      </c>
      <c r="O115" s="162">
        <f t="shared" si="29"/>
        <v>0.00075</v>
      </c>
      <c r="P115" s="162">
        <v>0</v>
      </c>
      <c r="Q115" s="162">
        <f t="shared" si="30"/>
        <v>0</v>
      </c>
      <c r="R115" s="162"/>
      <c r="S115" s="162"/>
      <c r="T115" s="162">
        <v>0.206</v>
      </c>
      <c r="U115" s="162">
        <f t="shared" si="31"/>
        <v>0.21</v>
      </c>
      <c r="V115" s="162">
        <v>0</v>
      </c>
      <c r="W115" s="162">
        <f t="shared" si="33"/>
        <v>0</v>
      </c>
      <c r="X115" s="153"/>
      <c r="Y115" s="153"/>
      <c r="Z115" s="153"/>
      <c r="AA115" s="153"/>
      <c r="AB115" s="153"/>
      <c r="AC115" s="153"/>
      <c r="AD115" s="153"/>
      <c r="AE115" s="153" t="s">
        <v>104</v>
      </c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ht="12.75" outlineLevel="1">
      <c r="A116" s="154">
        <v>104</v>
      </c>
      <c r="B116" s="160" t="s">
        <v>300</v>
      </c>
      <c r="C116" s="175" t="s">
        <v>301</v>
      </c>
      <c r="D116" s="162" t="s">
        <v>141</v>
      </c>
      <c r="E116" s="165">
        <v>10</v>
      </c>
      <c r="F116" s="168"/>
      <c r="G116" s="168">
        <f t="shared" si="32"/>
        <v>0</v>
      </c>
      <c r="H116" s="168">
        <v>291.12</v>
      </c>
      <c r="I116" s="168">
        <f t="shared" si="26"/>
        <v>2911.2</v>
      </c>
      <c r="J116" s="168">
        <v>140.88</v>
      </c>
      <c r="K116" s="168">
        <f t="shared" si="27"/>
        <v>1408.8</v>
      </c>
      <c r="L116" s="168">
        <v>21</v>
      </c>
      <c r="M116" s="168">
        <f t="shared" si="28"/>
        <v>0</v>
      </c>
      <c r="N116" s="162">
        <v>0.00023</v>
      </c>
      <c r="O116" s="162">
        <f t="shared" si="29"/>
        <v>0.0023</v>
      </c>
      <c r="P116" s="162">
        <v>0</v>
      </c>
      <c r="Q116" s="162">
        <f t="shared" si="30"/>
        <v>0</v>
      </c>
      <c r="R116" s="162"/>
      <c r="S116" s="162"/>
      <c r="T116" s="162">
        <v>0.381</v>
      </c>
      <c r="U116" s="162">
        <f t="shared" si="31"/>
        <v>3.81</v>
      </c>
      <c r="V116" s="162">
        <v>0</v>
      </c>
      <c r="W116" s="162">
        <f t="shared" si="33"/>
        <v>0</v>
      </c>
      <c r="X116" s="153"/>
      <c r="Y116" s="153"/>
      <c r="Z116" s="153"/>
      <c r="AA116" s="153"/>
      <c r="AB116" s="153"/>
      <c r="AC116" s="153"/>
      <c r="AD116" s="153"/>
      <c r="AE116" s="153" t="s">
        <v>104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ht="12.75" outlineLevel="1">
      <c r="A117" s="154">
        <v>105</v>
      </c>
      <c r="B117" s="160" t="s">
        <v>302</v>
      </c>
      <c r="C117" s="175" t="s">
        <v>303</v>
      </c>
      <c r="D117" s="162" t="s">
        <v>141</v>
      </c>
      <c r="E117" s="165">
        <v>10</v>
      </c>
      <c r="F117" s="168"/>
      <c r="G117" s="168">
        <f t="shared" si="32"/>
        <v>0</v>
      </c>
      <c r="H117" s="168">
        <v>1819.89</v>
      </c>
      <c r="I117" s="168">
        <f t="shared" si="26"/>
        <v>18198.9</v>
      </c>
      <c r="J117" s="168">
        <v>160.11</v>
      </c>
      <c r="K117" s="168">
        <f t="shared" si="27"/>
        <v>1601.1</v>
      </c>
      <c r="L117" s="168">
        <v>21</v>
      </c>
      <c r="M117" s="168">
        <f t="shared" si="28"/>
        <v>0</v>
      </c>
      <c r="N117" s="162">
        <v>0.00252</v>
      </c>
      <c r="O117" s="162">
        <f t="shared" si="29"/>
        <v>0.0252</v>
      </c>
      <c r="P117" s="162">
        <v>0</v>
      </c>
      <c r="Q117" s="162">
        <f t="shared" si="30"/>
        <v>0</v>
      </c>
      <c r="R117" s="162"/>
      <c r="S117" s="162"/>
      <c r="T117" s="162">
        <v>0.433</v>
      </c>
      <c r="U117" s="162">
        <f t="shared" si="31"/>
        <v>4.33</v>
      </c>
      <c r="V117" s="162">
        <v>0</v>
      </c>
      <c r="W117" s="162">
        <f t="shared" si="33"/>
        <v>0</v>
      </c>
      <c r="X117" s="153"/>
      <c r="Y117" s="153"/>
      <c r="Z117" s="153"/>
      <c r="AA117" s="153"/>
      <c r="AB117" s="153"/>
      <c r="AC117" s="153"/>
      <c r="AD117" s="153"/>
      <c r="AE117" s="153" t="s">
        <v>104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ht="12.75" outlineLevel="1">
      <c r="A118" s="154">
        <v>106</v>
      </c>
      <c r="B118" s="160" t="s">
        <v>304</v>
      </c>
      <c r="C118" s="175" t="s">
        <v>305</v>
      </c>
      <c r="D118" s="162" t="s">
        <v>132</v>
      </c>
      <c r="E118" s="165">
        <v>10</v>
      </c>
      <c r="F118" s="168"/>
      <c r="G118" s="168">
        <f t="shared" si="32"/>
        <v>0</v>
      </c>
      <c r="H118" s="168">
        <v>0</v>
      </c>
      <c r="I118" s="168">
        <f aca="true" t="shared" si="34" ref="I118:I140">ROUND(E118*H118,2)</f>
        <v>0</v>
      </c>
      <c r="J118" s="168">
        <v>146</v>
      </c>
      <c r="K118" s="168">
        <f aca="true" t="shared" si="35" ref="K118:K140">ROUND(E118*J118,2)</f>
        <v>1460</v>
      </c>
      <c r="L118" s="168">
        <v>21</v>
      </c>
      <c r="M118" s="168">
        <f aca="true" t="shared" si="36" ref="M118:M140">G118*(1+L118/100)</f>
        <v>0</v>
      </c>
      <c r="N118" s="162">
        <v>0.0005</v>
      </c>
      <c r="O118" s="162">
        <f aca="true" t="shared" si="37" ref="O118:O140">ROUND(E118*N118,5)</f>
        <v>0.005</v>
      </c>
      <c r="P118" s="162">
        <v>0</v>
      </c>
      <c r="Q118" s="162">
        <f aca="true" t="shared" si="38" ref="Q118:Q140">ROUND(E118*P118,5)</f>
        <v>0</v>
      </c>
      <c r="R118" s="162"/>
      <c r="S118" s="162"/>
      <c r="T118" s="162">
        <v>0</v>
      </c>
      <c r="U118" s="162">
        <f aca="true" t="shared" si="39" ref="U118:U140">ROUND(E118*T118,2)</f>
        <v>0</v>
      </c>
      <c r="V118" s="162">
        <v>0</v>
      </c>
      <c r="W118" s="162">
        <f t="shared" si="33"/>
        <v>0</v>
      </c>
      <c r="X118" s="153"/>
      <c r="Y118" s="153"/>
      <c r="Z118" s="153"/>
      <c r="AA118" s="153"/>
      <c r="AB118" s="153"/>
      <c r="AC118" s="153"/>
      <c r="AD118" s="153"/>
      <c r="AE118" s="153" t="s">
        <v>104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ht="12.75" outlineLevel="1">
      <c r="A119" s="154">
        <v>107</v>
      </c>
      <c r="B119" s="160" t="s">
        <v>306</v>
      </c>
      <c r="C119" s="175" t="s">
        <v>307</v>
      </c>
      <c r="D119" s="162" t="s">
        <v>141</v>
      </c>
      <c r="E119" s="165">
        <v>3</v>
      </c>
      <c r="F119" s="168"/>
      <c r="G119" s="168">
        <f t="shared" si="32"/>
        <v>0</v>
      </c>
      <c r="H119" s="168">
        <v>5.05</v>
      </c>
      <c r="I119" s="168">
        <f t="shared" si="34"/>
        <v>15.15</v>
      </c>
      <c r="J119" s="168">
        <v>79.85</v>
      </c>
      <c r="K119" s="168">
        <f t="shared" si="35"/>
        <v>239.55</v>
      </c>
      <c r="L119" s="168">
        <v>21</v>
      </c>
      <c r="M119" s="168">
        <f t="shared" si="36"/>
        <v>0</v>
      </c>
      <c r="N119" s="162">
        <v>0</v>
      </c>
      <c r="O119" s="162">
        <f t="shared" si="37"/>
        <v>0</v>
      </c>
      <c r="P119" s="162">
        <v>0</v>
      </c>
      <c r="Q119" s="162">
        <f t="shared" si="38"/>
        <v>0</v>
      </c>
      <c r="R119" s="162"/>
      <c r="S119" s="162"/>
      <c r="T119" s="162">
        <v>0.216</v>
      </c>
      <c r="U119" s="162">
        <f t="shared" si="39"/>
        <v>0.65</v>
      </c>
      <c r="V119" s="162">
        <v>0</v>
      </c>
      <c r="W119" s="162">
        <f t="shared" si="33"/>
        <v>0</v>
      </c>
      <c r="X119" s="153"/>
      <c r="Y119" s="153"/>
      <c r="Z119" s="153"/>
      <c r="AA119" s="153"/>
      <c r="AB119" s="153"/>
      <c r="AC119" s="153"/>
      <c r="AD119" s="153"/>
      <c r="AE119" s="153" t="s">
        <v>104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ht="12.75" outlineLevel="1">
      <c r="A120" s="154">
        <v>108</v>
      </c>
      <c r="B120" s="160" t="s">
        <v>308</v>
      </c>
      <c r="C120" s="175" t="s">
        <v>309</v>
      </c>
      <c r="D120" s="162" t="s">
        <v>141</v>
      </c>
      <c r="E120" s="165">
        <v>2</v>
      </c>
      <c r="F120" s="168"/>
      <c r="G120" s="168">
        <f t="shared" si="32"/>
        <v>0</v>
      </c>
      <c r="H120" s="168">
        <v>4.49</v>
      </c>
      <c r="I120" s="168">
        <f t="shared" si="34"/>
        <v>8.98</v>
      </c>
      <c r="J120" s="168">
        <v>76.21</v>
      </c>
      <c r="K120" s="168">
        <f t="shared" si="35"/>
        <v>152.42</v>
      </c>
      <c r="L120" s="168">
        <v>21</v>
      </c>
      <c r="M120" s="168">
        <f t="shared" si="36"/>
        <v>0</v>
      </c>
      <c r="N120" s="162">
        <v>0</v>
      </c>
      <c r="O120" s="162">
        <f t="shared" si="37"/>
        <v>0</v>
      </c>
      <c r="P120" s="162">
        <v>0</v>
      </c>
      <c r="Q120" s="162">
        <f t="shared" si="38"/>
        <v>0</v>
      </c>
      <c r="R120" s="162"/>
      <c r="S120" s="162"/>
      <c r="T120" s="162">
        <v>0.206</v>
      </c>
      <c r="U120" s="162">
        <f t="shared" si="39"/>
        <v>0.41</v>
      </c>
      <c r="V120" s="162">
        <v>0</v>
      </c>
      <c r="W120" s="162">
        <f t="shared" si="33"/>
        <v>0</v>
      </c>
      <c r="X120" s="153"/>
      <c r="Y120" s="153"/>
      <c r="Z120" s="153"/>
      <c r="AA120" s="153"/>
      <c r="AB120" s="153"/>
      <c r="AC120" s="153"/>
      <c r="AD120" s="153"/>
      <c r="AE120" s="153" t="s">
        <v>104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12.75" outlineLevel="1">
      <c r="A121" s="154">
        <v>109</v>
      </c>
      <c r="B121" s="160" t="s">
        <v>310</v>
      </c>
      <c r="C121" s="175" t="s">
        <v>311</v>
      </c>
      <c r="D121" s="162" t="s">
        <v>132</v>
      </c>
      <c r="E121" s="165">
        <v>18</v>
      </c>
      <c r="F121" s="168"/>
      <c r="G121" s="168">
        <f t="shared" si="32"/>
        <v>0</v>
      </c>
      <c r="H121" s="168">
        <v>0</v>
      </c>
      <c r="I121" s="168">
        <f t="shared" si="34"/>
        <v>0</v>
      </c>
      <c r="J121" s="168">
        <v>420</v>
      </c>
      <c r="K121" s="168">
        <f t="shared" si="35"/>
        <v>7560</v>
      </c>
      <c r="L121" s="168">
        <v>21</v>
      </c>
      <c r="M121" s="168">
        <f t="shared" si="36"/>
        <v>0</v>
      </c>
      <c r="N121" s="162">
        <v>0.0006</v>
      </c>
      <c r="O121" s="162">
        <f t="shared" si="37"/>
        <v>0.0108</v>
      </c>
      <c r="P121" s="162">
        <v>0</v>
      </c>
      <c r="Q121" s="162">
        <f t="shared" si="38"/>
        <v>0</v>
      </c>
      <c r="R121" s="162"/>
      <c r="S121" s="162"/>
      <c r="T121" s="162">
        <v>0</v>
      </c>
      <c r="U121" s="162">
        <f t="shared" si="39"/>
        <v>0</v>
      </c>
      <c r="V121" s="162">
        <v>0</v>
      </c>
      <c r="W121" s="162">
        <f t="shared" si="33"/>
        <v>0</v>
      </c>
      <c r="X121" s="153"/>
      <c r="Y121" s="153"/>
      <c r="Z121" s="153"/>
      <c r="AA121" s="153"/>
      <c r="AB121" s="153"/>
      <c r="AC121" s="153"/>
      <c r="AD121" s="153"/>
      <c r="AE121" s="153" t="s">
        <v>104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12.75" outlineLevel="1">
      <c r="A122" s="154">
        <v>110</v>
      </c>
      <c r="B122" s="160" t="s">
        <v>312</v>
      </c>
      <c r="C122" s="175" t="s">
        <v>313</v>
      </c>
      <c r="D122" s="162" t="s">
        <v>127</v>
      </c>
      <c r="E122" s="165">
        <v>2</v>
      </c>
      <c r="F122" s="168"/>
      <c r="G122" s="168">
        <f t="shared" si="32"/>
        <v>0</v>
      </c>
      <c r="H122" s="168">
        <v>1295.73</v>
      </c>
      <c r="I122" s="168">
        <f t="shared" si="34"/>
        <v>2591.46</v>
      </c>
      <c r="J122" s="168">
        <v>245.27</v>
      </c>
      <c r="K122" s="168">
        <f t="shared" si="35"/>
        <v>490.54</v>
      </c>
      <c r="L122" s="168">
        <v>21</v>
      </c>
      <c r="M122" s="168">
        <f t="shared" si="36"/>
        <v>0</v>
      </c>
      <c r="N122" s="162">
        <v>0.00522</v>
      </c>
      <c r="O122" s="162">
        <f t="shared" si="37"/>
        <v>0.01044</v>
      </c>
      <c r="P122" s="162">
        <v>0</v>
      </c>
      <c r="Q122" s="162">
        <f t="shared" si="38"/>
        <v>0</v>
      </c>
      <c r="R122" s="162"/>
      <c r="S122" s="162"/>
      <c r="T122" s="162">
        <v>0.593</v>
      </c>
      <c r="U122" s="162">
        <f t="shared" si="39"/>
        <v>1.19</v>
      </c>
      <c r="V122" s="162">
        <v>0</v>
      </c>
      <c r="W122" s="162">
        <f t="shared" si="33"/>
        <v>0</v>
      </c>
      <c r="X122" s="153"/>
      <c r="Y122" s="153"/>
      <c r="Z122" s="153"/>
      <c r="AA122" s="153"/>
      <c r="AB122" s="153"/>
      <c r="AC122" s="153"/>
      <c r="AD122" s="153"/>
      <c r="AE122" s="153" t="s">
        <v>104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12.75" outlineLevel="1">
      <c r="A123" s="154">
        <v>111</v>
      </c>
      <c r="B123" s="160" t="s">
        <v>314</v>
      </c>
      <c r="C123" s="175" t="s">
        <v>315</v>
      </c>
      <c r="D123" s="162" t="s">
        <v>127</v>
      </c>
      <c r="E123" s="165">
        <v>1</v>
      </c>
      <c r="F123" s="168"/>
      <c r="G123" s="168">
        <f t="shared" si="32"/>
        <v>0</v>
      </c>
      <c r="H123" s="168">
        <v>1895.5</v>
      </c>
      <c r="I123" s="168">
        <f t="shared" si="34"/>
        <v>1895.5</v>
      </c>
      <c r="J123" s="168">
        <v>404.5</v>
      </c>
      <c r="K123" s="168">
        <f t="shared" si="35"/>
        <v>404.5</v>
      </c>
      <c r="L123" s="168">
        <v>21</v>
      </c>
      <c r="M123" s="168">
        <f t="shared" si="36"/>
        <v>0</v>
      </c>
      <c r="N123" s="162">
        <v>0.01335</v>
      </c>
      <c r="O123" s="162">
        <f t="shared" si="37"/>
        <v>0.01335</v>
      </c>
      <c r="P123" s="162">
        <v>0</v>
      </c>
      <c r="Q123" s="162">
        <f t="shared" si="38"/>
        <v>0</v>
      </c>
      <c r="R123" s="162"/>
      <c r="S123" s="162"/>
      <c r="T123" s="162">
        <v>0.978</v>
      </c>
      <c r="U123" s="162">
        <f t="shared" si="39"/>
        <v>0.98</v>
      </c>
      <c r="V123" s="162">
        <v>0</v>
      </c>
      <c r="W123" s="162">
        <f t="shared" si="33"/>
        <v>0</v>
      </c>
      <c r="X123" s="153"/>
      <c r="Y123" s="153"/>
      <c r="Z123" s="153"/>
      <c r="AA123" s="153"/>
      <c r="AB123" s="153"/>
      <c r="AC123" s="153"/>
      <c r="AD123" s="153"/>
      <c r="AE123" s="153" t="s">
        <v>104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ht="12.75" outlineLevel="1">
      <c r="A124" s="154">
        <v>112</v>
      </c>
      <c r="B124" s="160" t="s">
        <v>316</v>
      </c>
      <c r="C124" s="175" t="s">
        <v>317</v>
      </c>
      <c r="D124" s="162" t="s">
        <v>127</v>
      </c>
      <c r="E124" s="165">
        <v>1</v>
      </c>
      <c r="F124" s="168"/>
      <c r="G124" s="168">
        <f t="shared" si="32"/>
        <v>0</v>
      </c>
      <c r="H124" s="168">
        <v>1988.43</v>
      </c>
      <c r="I124" s="168">
        <f t="shared" si="34"/>
        <v>1988.43</v>
      </c>
      <c r="J124" s="168">
        <v>236.57</v>
      </c>
      <c r="K124" s="168">
        <f t="shared" si="35"/>
        <v>236.57</v>
      </c>
      <c r="L124" s="168">
        <v>21</v>
      </c>
      <c r="M124" s="168">
        <f t="shared" si="36"/>
        <v>0</v>
      </c>
      <c r="N124" s="162">
        <v>0.00577</v>
      </c>
      <c r="O124" s="162">
        <f t="shared" si="37"/>
        <v>0.00577</v>
      </c>
      <c r="P124" s="162">
        <v>0</v>
      </c>
      <c r="Q124" s="162">
        <f t="shared" si="38"/>
        <v>0</v>
      </c>
      <c r="R124" s="162"/>
      <c r="S124" s="162"/>
      <c r="T124" s="162">
        <v>0.572</v>
      </c>
      <c r="U124" s="162">
        <f t="shared" si="39"/>
        <v>0.57</v>
      </c>
      <c r="V124" s="162">
        <v>0</v>
      </c>
      <c r="W124" s="162">
        <f t="shared" si="33"/>
        <v>0</v>
      </c>
      <c r="X124" s="153"/>
      <c r="Y124" s="153"/>
      <c r="Z124" s="153"/>
      <c r="AA124" s="153"/>
      <c r="AB124" s="153"/>
      <c r="AC124" s="153"/>
      <c r="AD124" s="153"/>
      <c r="AE124" s="153" t="s">
        <v>104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12.75" outlineLevel="1">
      <c r="A125" s="154">
        <v>113</v>
      </c>
      <c r="B125" s="160" t="s">
        <v>318</v>
      </c>
      <c r="C125" s="175" t="s">
        <v>319</v>
      </c>
      <c r="D125" s="162" t="s">
        <v>141</v>
      </c>
      <c r="E125" s="165">
        <v>1</v>
      </c>
      <c r="F125" s="168"/>
      <c r="G125" s="168">
        <f t="shared" si="32"/>
        <v>0</v>
      </c>
      <c r="H125" s="168">
        <v>1861.55</v>
      </c>
      <c r="I125" s="168">
        <f t="shared" si="34"/>
        <v>1861.55</v>
      </c>
      <c r="J125" s="168">
        <v>378.45</v>
      </c>
      <c r="K125" s="168">
        <f t="shared" si="35"/>
        <v>378.45</v>
      </c>
      <c r="L125" s="168">
        <v>21</v>
      </c>
      <c r="M125" s="168">
        <f t="shared" si="36"/>
        <v>0</v>
      </c>
      <c r="N125" s="162">
        <v>0.01285</v>
      </c>
      <c r="O125" s="162">
        <f t="shared" si="37"/>
        <v>0.01285</v>
      </c>
      <c r="P125" s="162">
        <v>0</v>
      </c>
      <c r="Q125" s="162">
        <f t="shared" si="38"/>
        <v>0</v>
      </c>
      <c r="R125" s="162"/>
      <c r="S125" s="162"/>
      <c r="T125" s="162">
        <v>0.915</v>
      </c>
      <c r="U125" s="162">
        <f t="shared" si="39"/>
        <v>0.92</v>
      </c>
      <c r="V125" s="162">
        <v>0</v>
      </c>
      <c r="W125" s="162">
        <f t="shared" si="33"/>
        <v>0</v>
      </c>
      <c r="X125" s="153"/>
      <c r="Y125" s="153"/>
      <c r="Z125" s="153"/>
      <c r="AA125" s="153"/>
      <c r="AB125" s="153"/>
      <c r="AC125" s="153"/>
      <c r="AD125" s="153"/>
      <c r="AE125" s="153" t="s">
        <v>104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ht="12.75" outlineLevel="1">
      <c r="A126" s="154">
        <v>114</v>
      </c>
      <c r="B126" s="160" t="s">
        <v>320</v>
      </c>
      <c r="C126" s="175" t="s">
        <v>321</v>
      </c>
      <c r="D126" s="162" t="s">
        <v>141</v>
      </c>
      <c r="E126" s="165">
        <v>1</v>
      </c>
      <c r="F126" s="168"/>
      <c r="G126" s="168">
        <f t="shared" si="32"/>
        <v>0</v>
      </c>
      <c r="H126" s="168">
        <v>4225.63</v>
      </c>
      <c r="I126" s="168">
        <f t="shared" si="34"/>
        <v>4225.63</v>
      </c>
      <c r="J126" s="168">
        <v>589.37</v>
      </c>
      <c r="K126" s="168">
        <f t="shared" si="35"/>
        <v>589.37</v>
      </c>
      <c r="L126" s="168">
        <v>21</v>
      </c>
      <c r="M126" s="168">
        <f t="shared" si="36"/>
        <v>0</v>
      </c>
      <c r="N126" s="162">
        <v>0.03059</v>
      </c>
      <c r="O126" s="162">
        <f t="shared" si="37"/>
        <v>0.03059</v>
      </c>
      <c r="P126" s="162">
        <v>0</v>
      </c>
      <c r="Q126" s="162">
        <f t="shared" si="38"/>
        <v>0</v>
      </c>
      <c r="R126" s="162"/>
      <c r="S126" s="162"/>
      <c r="T126" s="162">
        <v>1.425</v>
      </c>
      <c r="U126" s="162">
        <f t="shared" si="39"/>
        <v>1.43</v>
      </c>
      <c r="V126" s="162">
        <v>0</v>
      </c>
      <c r="W126" s="162">
        <f t="shared" si="33"/>
        <v>0</v>
      </c>
      <c r="X126" s="153"/>
      <c r="Y126" s="153"/>
      <c r="Z126" s="153"/>
      <c r="AA126" s="153"/>
      <c r="AB126" s="153"/>
      <c r="AC126" s="153"/>
      <c r="AD126" s="153"/>
      <c r="AE126" s="153" t="s">
        <v>104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ht="12.75" outlineLevel="1">
      <c r="A127" s="154">
        <v>115</v>
      </c>
      <c r="B127" s="160" t="s">
        <v>322</v>
      </c>
      <c r="C127" s="175" t="s">
        <v>323</v>
      </c>
      <c r="D127" s="162" t="s">
        <v>141</v>
      </c>
      <c r="E127" s="165">
        <v>3</v>
      </c>
      <c r="F127" s="168"/>
      <c r="G127" s="168">
        <f t="shared" si="32"/>
        <v>0</v>
      </c>
      <c r="H127" s="168">
        <v>5387.18</v>
      </c>
      <c r="I127" s="168">
        <f t="shared" si="34"/>
        <v>16161.54</v>
      </c>
      <c r="J127" s="168">
        <v>967.82</v>
      </c>
      <c r="K127" s="168">
        <f t="shared" si="35"/>
        <v>2903.46</v>
      </c>
      <c r="L127" s="168">
        <v>21</v>
      </c>
      <c r="M127" s="168">
        <f t="shared" si="36"/>
        <v>0</v>
      </c>
      <c r="N127" s="162">
        <v>0.04024</v>
      </c>
      <c r="O127" s="162">
        <f t="shared" si="37"/>
        <v>0.12072</v>
      </c>
      <c r="P127" s="162">
        <v>0</v>
      </c>
      <c r="Q127" s="162">
        <f t="shared" si="38"/>
        <v>0</v>
      </c>
      <c r="R127" s="162"/>
      <c r="S127" s="162"/>
      <c r="T127" s="162">
        <v>2.34</v>
      </c>
      <c r="U127" s="162">
        <f t="shared" si="39"/>
        <v>7.02</v>
      </c>
      <c r="V127" s="162">
        <v>0</v>
      </c>
      <c r="W127" s="162">
        <f t="shared" si="33"/>
        <v>0</v>
      </c>
      <c r="X127" s="153"/>
      <c r="Y127" s="153"/>
      <c r="Z127" s="153"/>
      <c r="AA127" s="153"/>
      <c r="AB127" s="153"/>
      <c r="AC127" s="153"/>
      <c r="AD127" s="153"/>
      <c r="AE127" s="153" t="s">
        <v>104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ht="12.75" outlineLevel="1">
      <c r="A128" s="154">
        <v>116</v>
      </c>
      <c r="B128" s="160" t="s">
        <v>324</v>
      </c>
      <c r="C128" s="175" t="s">
        <v>325</v>
      </c>
      <c r="D128" s="162" t="s">
        <v>141</v>
      </c>
      <c r="E128" s="165">
        <v>4</v>
      </c>
      <c r="F128" s="168"/>
      <c r="G128" s="168">
        <f t="shared" si="32"/>
        <v>0</v>
      </c>
      <c r="H128" s="168">
        <v>1769.19</v>
      </c>
      <c r="I128" s="168">
        <f t="shared" si="34"/>
        <v>7076.76</v>
      </c>
      <c r="J128" s="168">
        <v>103.81</v>
      </c>
      <c r="K128" s="168">
        <f t="shared" si="35"/>
        <v>415.24</v>
      </c>
      <c r="L128" s="168">
        <v>21</v>
      </c>
      <c r="M128" s="168">
        <f t="shared" si="36"/>
        <v>0</v>
      </c>
      <c r="N128" s="162">
        <v>0.00604</v>
      </c>
      <c r="O128" s="162">
        <f t="shared" si="37"/>
        <v>0.02416</v>
      </c>
      <c r="P128" s="162">
        <v>0</v>
      </c>
      <c r="Q128" s="162">
        <f t="shared" si="38"/>
        <v>0</v>
      </c>
      <c r="R128" s="162"/>
      <c r="S128" s="162"/>
      <c r="T128" s="162">
        <v>0.251</v>
      </c>
      <c r="U128" s="162">
        <f t="shared" si="39"/>
        <v>1</v>
      </c>
      <c r="V128" s="162">
        <v>0</v>
      </c>
      <c r="W128" s="162">
        <f t="shared" si="33"/>
        <v>0</v>
      </c>
      <c r="X128" s="153"/>
      <c r="Y128" s="153"/>
      <c r="Z128" s="153"/>
      <c r="AA128" s="153"/>
      <c r="AB128" s="153"/>
      <c r="AC128" s="153"/>
      <c r="AD128" s="153"/>
      <c r="AE128" s="153" t="s">
        <v>104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ht="12.75" outlineLevel="1">
      <c r="A129" s="154">
        <v>117</v>
      </c>
      <c r="B129" s="160" t="s">
        <v>326</v>
      </c>
      <c r="C129" s="175" t="s">
        <v>327</v>
      </c>
      <c r="D129" s="162" t="s">
        <v>141</v>
      </c>
      <c r="E129" s="165">
        <v>9</v>
      </c>
      <c r="F129" s="168"/>
      <c r="G129" s="168">
        <f t="shared" si="32"/>
        <v>0</v>
      </c>
      <c r="H129" s="168">
        <v>2167.06</v>
      </c>
      <c r="I129" s="168">
        <f t="shared" si="34"/>
        <v>19503.54</v>
      </c>
      <c r="J129" s="168">
        <v>107.94</v>
      </c>
      <c r="K129" s="168">
        <f t="shared" si="35"/>
        <v>971.46</v>
      </c>
      <c r="L129" s="168">
        <v>21</v>
      </c>
      <c r="M129" s="168">
        <f t="shared" si="36"/>
        <v>0</v>
      </c>
      <c r="N129" s="162">
        <v>0.00708</v>
      </c>
      <c r="O129" s="162">
        <f t="shared" si="37"/>
        <v>0.06372</v>
      </c>
      <c r="P129" s="162">
        <v>0</v>
      </c>
      <c r="Q129" s="162">
        <f t="shared" si="38"/>
        <v>0</v>
      </c>
      <c r="R129" s="162"/>
      <c r="S129" s="162"/>
      <c r="T129" s="162">
        <v>0.261</v>
      </c>
      <c r="U129" s="162">
        <f t="shared" si="39"/>
        <v>2.35</v>
      </c>
      <c r="V129" s="162">
        <v>0</v>
      </c>
      <c r="W129" s="162">
        <f t="shared" si="33"/>
        <v>0</v>
      </c>
      <c r="X129" s="153"/>
      <c r="Y129" s="153"/>
      <c r="Z129" s="153"/>
      <c r="AA129" s="153"/>
      <c r="AB129" s="153"/>
      <c r="AC129" s="153"/>
      <c r="AD129" s="153"/>
      <c r="AE129" s="153" t="s">
        <v>104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ht="12.75" outlineLevel="1">
      <c r="A130" s="154">
        <v>118</v>
      </c>
      <c r="B130" s="160" t="s">
        <v>328</v>
      </c>
      <c r="C130" s="175" t="s">
        <v>329</v>
      </c>
      <c r="D130" s="162" t="s">
        <v>141</v>
      </c>
      <c r="E130" s="165">
        <v>1</v>
      </c>
      <c r="F130" s="168"/>
      <c r="G130" s="168">
        <f t="shared" si="32"/>
        <v>0</v>
      </c>
      <c r="H130" s="168">
        <v>5686.93</v>
      </c>
      <c r="I130" s="168">
        <f t="shared" si="34"/>
        <v>5686.93</v>
      </c>
      <c r="J130" s="168">
        <v>598.07</v>
      </c>
      <c r="K130" s="168">
        <f t="shared" si="35"/>
        <v>598.07</v>
      </c>
      <c r="L130" s="168">
        <v>21</v>
      </c>
      <c r="M130" s="168">
        <f t="shared" si="36"/>
        <v>0</v>
      </c>
      <c r="N130" s="162">
        <v>0.02139</v>
      </c>
      <c r="O130" s="162">
        <f t="shared" si="37"/>
        <v>0.02139</v>
      </c>
      <c r="P130" s="162">
        <v>0</v>
      </c>
      <c r="Q130" s="162">
        <f t="shared" si="38"/>
        <v>0</v>
      </c>
      <c r="R130" s="162"/>
      <c r="S130" s="162"/>
      <c r="T130" s="162">
        <v>1.446</v>
      </c>
      <c r="U130" s="162">
        <f t="shared" si="39"/>
        <v>1.45</v>
      </c>
      <c r="V130" s="162">
        <v>0</v>
      </c>
      <c r="W130" s="162">
        <f t="shared" si="33"/>
        <v>0</v>
      </c>
      <c r="X130" s="153"/>
      <c r="Y130" s="153"/>
      <c r="Z130" s="153"/>
      <c r="AA130" s="153"/>
      <c r="AB130" s="153"/>
      <c r="AC130" s="153"/>
      <c r="AD130" s="153"/>
      <c r="AE130" s="153" t="s">
        <v>104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ht="12.75" outlineLevel="1">
      <c r="A131" s="154">
        <v>119</v>
      </c>
      <c r="B131" s="160" t="s">
        <v>330</v>
      </c>
      <c r="C131" s="175" t="s">
        <v>331</v>
      </c>
      <c r="D131" s="162" t="s">
        <v>141</v>
      </c>
      <c r="E131" s="165">
        <v>3</v>
      </c>
      <c r="F131" s="168"/>
      <c r="G131" s="168">
        <f t="shared" si="32"/>
        <v>0</v>
      </c>
      <c r="H131" s="168">
        <v>7368.03</v>
      </c>
      <c r="I131" s="168">
        <f t="shared" si="34"/>
        <v>22104.09</v>
      </c>
      <c r="J131" s="168">
        <v>971.97</v>
      </c>
      <c r="K131" s="168">
        <f t="shared" si="35"/>
        <v>2915.91</v>
      </c>
      <c r="L131" s="168">
        <v>21</v>
      </c>
      <c r="M131" s="168">
        <f t="shared" si="36"/>
        <v>0</v>
      </c>
      <c r="N131" s="162">
        <v>0.02704</v>
      </c>
      <c r="O131" s="162">
        <f t="shared" si="37"/>
        <v>0.08112</v>
      </c>
      <c r="P131" s="162">
        <v>0</v>
      </c>
      <c r="Q131" s="162">
        <f t="shared" si="38"/>
        <v>0</v>
      </c>
      <c r="R131" s="162"/>
      <c r="S131" s="162"/>
      <c r="T131" s="162">
        <v>2.35</v>
      </c>
      <c r="U131" s="162">
        <f t="shared" si="39"/>
        <v>7.05</v>
      </c>
      <c r="V131" s="162">
        <v>0</v>
      </c>
      <c r="W131" s="162">
        <f t="shared" si="33"/>
        <v>0</v>
      </c>
      <c r="X131" s="153"/>
      <c r="Y131" s="153"/>
      <c r="Z131" s="153"/>
      <c r="AA131" s="153"/>
      <c r="AB131" s="153"/>
      <c r="AC131" s="153"/>
      <c r="AD131" s="153"/>
      <c r="AE131" s="153" t="s">
        <v>104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ht="12.75" outlineLevel="1">
      <c r="A132" s="154">
        <v>120</v>
      </c>
      <c r="B132" s="160" t="s">
        <v>332</v>
      </c>
      <c r="C132" s="175" t="s">
        <v>333</v>
      </c>
      <c r="D132" s="162" t="s">
        <v>291</v>
      </c>
      <c r="E132" s="165">
        <v>1</v>
      </c>
      <c r="F132" s="168"/>
      <c r="G132" s="168">
        <f t="shared" si="32"/>
        <v>0</v>
      </c>
      <c r="H132" s="168">
        <v>0</v>
      </c>
      <c r="I132" s="168">
        <f t="shared" si="34"/>
        <v>0</v>
      </c>
      <c r="J132" s="168">
        <v>16520</v>
      </c>
      <c r="K132" s="168">
        <f t="shared" si="35"/>
        <v>16520</v>
      </c>
      <c r="L132" s="168">
        <v>21</v>
      </c>
      <c r="M132" s="168">
        <f t="shared" si="36"/>
        <v>0</v>
      </c>
      <c r="N132" s="162">
        <v>0.005</v>
      </c>
      <c r="O132" s="162">
        <f t="shared" si="37"/>
        <v>0.005</v>
      </c>
      <c r="P132" s="162">
        <v>0</v>
      </c>
      <c r="Q132" s="162">
        <f t="shared" si="38"/>
        <v>0</v>
      </c>
      <c r="R132" s="162"/>
      <c r="S132" s="162"/>
      <c r="T132" s="162">
        <v>0</v>
      </c>
      <c r="U132" s="162">
        <f t="shared" si="39"/>
        <v>0</v>
      </c>
      <c r="V132" s="162">
        <v>0</v>
      </c>
      <c r="W132" s="162">
        <f t="shared" si="33"/>
        <v>0</v>
      </c>
      <c r="X132" s="153"/>
      <c r="Y132" s="153"/>
      <c r="Z132" s="153"/>
      <c r="AA132" s="153"/>
      <c r="AB132" s="153"/>
      <c r="AC132" s="153"/>
      <c r="AD132" s="153"/>
      <c r="AE132" s="153" t="s">
        <v>104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12.75" outlineLevel="1">
      <c r="A133" s="154">
        <v>121</v>
      </c>
      <c r="B133" s="160" t="s">
        <v>334</v>
      </c>
      <c r="C133" s="175" t="s">
        <v>335</v>
      </c>
      <c r="D133" s="162" t="s">
        <v>127</v>
      </c>
      <c r="E133" s="165">
        <v>1</v>
      </c>
      <c r="F133" s="168"/>
      <c r="G133" s="168">
        <f t="shared" si="32"/>
        <v>0</v>
      </c>
      <c r="H133" s="168">
        <v>1045.63</v>
      </c>
      <c r="I133" s="168">
        <f t="shared" si="34"/>
        <v>1045.63</v>
      </c>
      <c r="J133" s="168">
        <v>589.37</v>
      </c>
      <c r="K133" s="168">
        <f t="shared" si="35"/>
        <v>589.37</v>
      </c>
      <c r="L133" s="168">
        <v>21</v>
      </c>
      <c r="M133" s="168">
        <f t="shared" si="36"/>
        <v>0</v>
      </c>
      <c r="N133" s="162">
        <v>0.01407</v>
      </c>
      <c r="O133" s="162">
        <f t="shared" si="37"/>
        <v>0.01407</v>
      </c>
      <c r="P133" s="162">
        <v>0</v>
      </c>
      <c r="Q133" s="162">
        <f t="shared" si="38"/>
        <v>0</v>
      </c>
      <c r="R133" s="162"/>
      <c r="S133" s="162"/>
      <c r="T133" s="162">
        <v>1.425</v>
      </c>
      <c r="U133" s="162">
        <f t="shared" si="39"/>
        <v>1.43</v>
      </c>
      <c r="V133" s="162">
        <v>0</v>
      </c>
      <c r="W133" s="162">
        <f t="shared" si="33"/>
        <v>0</v>
      </c>
      <c r="X133" s="153"/>
      <c r="Y133" s="153"/>
      <c r="Z133" s="153"/>
      <c r="AA133" s="153"/>
      <c r="AB133" s="153"/>
      <c r="AC133" s="153"/>
      <c r="AD133" s="153"/>
      <c r="AE133" s="153" t="s">
        <v>104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ht="12.75" outlineLevel="1">
      <c r="A134" s="154">
        <v>122</v>
      </c>
      <c r="B134" s="160" t="s">
        <v>336</v>
      </c>
      <c r="C134" s="175" t="s">
        <v>337</v>
      </c>
      <c r="D134" s="162" t="s">
        <v>127</v>
      </c>
      <c r="E134" s="165">
        <v>1</v>
      </c>
      <c r="F134" s="168"/>
      <c r="G134" s="168">
        <f t="shared" si="32"/>
        <v>0</v>
      </c>
      <c r="H134" s="168">
        <v>1157.18</v>
      </c>
      <c r="I134" s="168">
        <f t="shared" si="34"/>
        <v>1157.18</v>
      </c>
      <c r="J134" s="168">
        <v>967.82</v>
      </c>
      <c r="K134" s="168">
        <f t="shared" si="35"/>
        <v>967.82</v>
      </c>
      <c r="L134" s="168">
        <v>21</v>
      </c>
      <c r="M134" s="168">
        <f t="shared" si="36"/>
        <v>0</v>
      </c>
      <c r="N134" s="162">
        <v>0.01556</v>
      </c>
      <c r="O134" s="162">
        <f t="shared" si="37"/>
        <v>0.01556</v>
      </c>
      <c r="P134" s="162">
        <v>0</v>
      </c>
      <c r="Q134" s="162">
        <f t="shared" si="38"/>
        <v>0</v>
      </c>
      <c r="R134" s="162"/>
      <c r="S134" s="162"/>
      <c r="T134" s="162">
        <v>2.34</v>
      </c>
      <c r="U134" s="162">
        <f t="shared" si="39"/>
        <v>2.34</v>
      </c>
      <c r="V134" s="162">
        <v>0</v>
      </c>
      <c r="W134" s="162">
        <f t="shared" si="33"/>
        <v>0</v>
      </c>
      <c r="X134" s="153"/>
      <c r="Y134" s="153"/>
      <c r="Z134" s="153"/>
      <c r="AA134" s="153"/>
      <c r="AB134" s="153"/>
      <c r="AC134" s="153"/>
      <c r="AD134" s="153"/>
      <c r="AE134" s="153" t="s">
        <v>104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ht="12.75" outlineLevel="1">
      <c r="A135" s="154">
        <v>123</v>
      </c>
      <c r="B135" s="160" t="s">
        <v>338</v>
      </c>
      <c r="C135" s="175" t="s">
        <v>339</v>
      </c>
      <c r="D135" s="162" t="s">
        <v>127</v>
      </c>
      <c r="E135" s="165">
        <v>12</v>
      </c>
      <c r="F135" s="168"/>
      <c r="G135" s="168">
        <f t="shared" si="32"/>
        <v>0</v>
      </c>
      <c r="H135" s="168">
        <v>414.73</v>
      </c>
      <c r="I135" s="168">
        <f t="shared" si="34"/>
        <v>4976.76</v>
      </c>
      <c r="J135" s="168">
        <v>245.27</v>
      </c>
      <c r="K135" s="168">
        <f t="shared" si="35"/>
        <v>2943.24</v>
      </c>
      <c r="L135" s="168">
        <v>21</v>
      </c>
      <c r="M135" s="168">
        <f t="shared" si="36"/>
        <v>0</v>
      </c>
      <c r="N135" s="162">
        <v>0.00414</v>
      </c>
      <c r="O135" s="162">
        <f t="shared" si="37"/>
        <v>0.04968</v>
      </c>
      <c r="P135" s="162">
        <v>0</v>
      </c>
      <c r="Q135" s="162">
        <f t="shared" si="38"/>
        <v>0</v>
      </c>
      <c r="R135" s="162"/>
      <c r="S135" s="162"/>
      <c r="T135" s="162">
        <v>0.593</v>
      </c>
      <c r="U135" s="162">
        <f t="shared" si="39"/>
        <v>7.12</v>
      </c>
      <c r="V135" s="162">
        <v>0</v>
      </c>
      <c r="W135" s="162">
        <f t="shared" si="33"/>
        <v>0</v>
      </c>
      <c r="X135" s="153"/>
      <c r="Y135" s="153"/>
      <c r="Z135" s="153"/>
      <c r="AA135" s="153"/>
      <c r="AB135" s="153"/>
      <c r="AC135" s="153"/>
      <c r="AD135" s="153"/>
      <c r="AE135" s="153" t="s">
        <v>104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ht="12.75" outlineLevel="1">
      <c r="A136" s="154">
        <v>124</v>
      </c>
      <c r="B136" s="160" t="s">
        <v>340</v>
      </c>
      <c r="C136" s="175" t="s">
        <v>341</v>
      </c>
      <c r="D136" s="162" t="s">
        <v>127</v>
      </c>
      <c r="E136" s="165">
        <v>8</v>
      </c>
      <c r="F136" s="168"/>
      <c r="G136" s="168">
        <f t="shared" si="32"/>
        <v>0</v>
      </c>
      <c r="H136" s="168">
        <v>734.18</v>
      </c>
      <c r="I136" s="168">
        <f t="shared" si="34"/>
        <v>5873.44</v>
      </c>
      <c r="J136" s="168">
        <v>395.82</v>
      </c>
      <c r="K136" s="168">
        <f t="shared" si="35"/>
        <v>3166.56</v>
      </c>
      <c r="L136" s="168">
        <v>21</v>
      </c>
      <c r="M136" s="168">
        <f t="shared" si="36"/>
        <v>0</v>
      </c>
      <c r="N136" s="162">
        <v>0.00846</v>
      </c>
      <c r="O136" s="162">
        <f t="shared" si="37"/>
        <v>0.06768</v>
      </c>
      <c r="P136" s="162">
        <v>0</v>
      </c>
      <c r="Q136" s="162">
        <f t="shared" si="38"/>
        <v>0</v>
      </c>
      <c r="R136" s="162"/>
      <c r="S136" s="162"/>
      <c r="T136" s="162">
        <v>0.957</v>
      </c>
      <c r="U136" s="162">
        <f t="shared" si="39"/>
        <v>7.66</v>
      </c>
      <c r="V136" s="162">
        <v>0</v>
      </c>
      <c r="W136" s="162">
        <f t="shared" si="33"/>
        <v>0</v>
      </c>
      <c r="X136" s="153"/>
      <c r="Y136" s="153"/>
      <c r="Z136" s="153"/>
      <c r="AA136" s="153"/>
      <c r="AB136" s="153"/>
      <c r="AC136" s="153"/>
      <c r="AD136" s="153"/>
      <c r="AE136" s="153" t="s">
        <v>104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ht="12.75" outlineLevel="1">
      <c r="A137" s="154">
        <v>125</v>
      </c>
      <c r="B137" s="160" t="s">
        <v>342</v>
      </c>
      <c r="C137" s="175" t="s">
        <v>343</v>
      </c>
      <c r="D137" s="162" t="s">
        <v>127</v>
      </c>
      <c r="E137" s="165">
        <v>17</v>
      </c>
      <c r="F137" s="168"/>
      <c r="G137" s="168">
        <f t="shared" si="32"/>
        <v>0</v>
      </c>
      <c r="H137" s="168">
        <v>886.12</v>
      </c>
      <c r="I137" s="168">
        <f t="shared" si="34"/>
        <v>15064.04</v>
      </c>
      <c r="J137" s="168">
        <v>713.88</v>
      </c>
      <c r="K137" s="168">
        <f t="shared" si="35"/>
        <v>12135.96</v>
      </c>
      <c r="L137" s="168">
        <v>21</v>
      </c>
      <c r="M137" s="168">
        <f t="shared" si="36"/>
        <v>0</v>
      </c>
      <c r="N137" s="162">
        <v>0.01013</v>
      </c>
      <c r="O137" s="162">
        <f t="shared" si="37"/>
        <v>0.17221</v>
      </c>
      <c r="P137" s="162">
        <v>0</v>
      </c>
      <c r="Q137" s="162">
        <f t="shared" si="38"/>
        <v>0</v>
      </c>
      <c r="R137" s="162"/>
      <c r="S137" s="162"/>
      <c r="T137" s="162">
        <v>1.726</v>
      </c>
      <c r="U137" s="162">
        <f t="shared" si="39"/>
        <v>29.34</v>
      </c>
      <c r="V137" s="162">
        <v>0</v>
      </c>
      <c r="W137" s="162">
        <f t="shared" si="33"/>
        <v>0</v>
      </c>
      <c r="X137" s="153"/>
      <c r="Y137" s="153"/>
      <c r="Z137" s="153"/>
      <c r="AA137" s="153"/>
      <c r="AB137" s="153"/>
      <c r="AC137" s="153"/>
      <c r="AD137" s="153"/>
      <c r="AE137" s="153" t="s">
        <v>104</v>
      </c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ht="12.75" outlineLevel="1">
      <c r="A138" s="154">
        <v>126</v>
      </c>
      <c r="B138" s="160" t="s">
        <v>344</v>
      </c>
      <c r="C138" s="175" t="s">
        <v>345</v>
      </c>
      <c r="D138" s="162" t="s">
        <v>127</v>
      </c>
      <c r="E138" s="165">
        <v>1</v>
      </c>
      <c r="F138" s="168"/>
      <c r="G138" s="168">
        <f t="shared" si="32"/>
        <v>0</v>
      </c>
      <c r="H138" s="168">
        <v>7741.25</v>
      </c>
      <c r="I138" s="168">
        <f t="shared" si="34"/>
        <v>7741.25</v>
      </c>
      <c r="J138" s="168">
        <v>223.75</v>
      </c>
      <c r="K138" s="168">
        <f t="shared" si="35"/>
        <v>223.75</v>
      </c>
      <c r="L138" s="168">
        <v>21</v>
      </c>
      <c r="M138" s="168">
        <f t="shared" si="36"/>
        <v>0</v>
      </c>
      <c r="N138" s="162">
        <v>0.00817</v>
      </c>
      <c r="O138" s="162">
        <f t="shared" si="37"/>
        <v>0.00817</v>
      </c>
      <c r="P138" s="162">
        <v>0</v>
      </c>
      <c r="Q138" s="162">
        <f t="shared" si="38"/>
        <v>0</v>
      </c>
      <c r="R138" s="162"/>
      <c r="S138" s="162"/>
      <c r="T138" s="162">
        <v>0.541</v>
      </c>
      <c r="U138" s="162">
        <f t="shared" si="39"/>
        <v>0.54</v>
      </c>
      <c r="V138" s="162">
        <v>0</v>
      </c>
      <c r="W138" s="162">
        <f t="shared" si="33"/>
        <v>0</v>
      </c>
      <c r="X138" s="153"/>
      <c r="Y138" s="153"/>
      <c r="Z138" s="153"/>
      <c r="AA138" s="153"/>
      <c r="AB138" s="153"/>
      <c r="AC138" s="153"/>
      <c r="AD138" s="153"/>
      <c r="AE138" s="153" t="s">
        <v>104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ht="12.75" outlineLevel="1">
      <c r="A139" s="154">
        <v>127</v>
      </c>
      <c r="B139" s="160" t="s">
        <v>346</v>
      </c>
      <c r="C139" s="175" t="s">
        <v>347</v>
      </c>
      <c r="D139" s="162" t="s">
        <v>141</v>
      </c>
      <c r="E139" s="165">
        <v>26</v>
      </c>
      <c r="F139" s="168"/>
      <c r="G139" s="168">
        <f t="shared" si="32"/>
        <v>0</v>
      </c>
      <c r="H139" s="168">
        <v>25.83</v>
      </c>
      <c r="I139" s="168">
        <f t="shared" si="34"/>
        <v>671.58</v>
      </c>
      <c r="J139" s="168">
        <v>75.17</v>
      </c>
      <c r="K139" s="168">
        <f t="shared" si="35"/>
        <v>1954.42</v>
      </c>
      <c r="L139" s="168">
        <v>21</v>
      </c>
      <c r="M139" s="168">
        <f t="shared" si="36"/>
        <v>0</v>
      </c>
      <c r="N139" s="162">
        <v>0.00013</v>
      </c>
      <c r="O139" s="162">
        <f t="shared" si="37"/>
        <v>0.00338</v>
      </c>
      <c r="P139" s="162">
        <v>0.0011</v>
      </c>
      <c r="Q139" s="162">
        <f t="shared" si="38"/>
        <v>0.0286</v>
      </c>
      <c r="R139" s="162"/>
      <c r="S139" s="162"/>
      <c r="T139" s="162">
        <v>0.229</v>
      </c>
      <c r="U139" s="162">
        <f t="shared" si="39"/>
        <v>5.95</v>
      </c>
      <c r="V139" s="162">
        <v>0</v>
      </c>
      <c r="W139" s="162">
        <f t="shared" si="33"/>
        <v>0</v>
      </c>
      <c r="X139" s="153"/>
      <c r="Y139" s="153"/>
      <c r="Z139" s="153"/>
      <c r="AA139" s="153"/>
      <c r="AB139" s="153"/>
      <c r="AC139" s="153"/>
      <c r="AD139" s="153"/>
      <c r="AE139" s="153" t="s">
        <v>104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ht="12.75" outlineLevel="1">
      <c r="A140" s="154">
        <v>128</v>
      </c>
      <c r="B140" s="160" t="s">
        <v>348</v>
      </c>
      <c r="C140" s="175" t="s">
        <v>349</v>
      </c>
      <c r="D140" s="162" t="s">
        <v>148</v>
      </c>
      <c r="E140" s="165">
        <v>0.8163</v>
      </c>
      <c r="F140" s="168"/>
      <c r="G140" s="168">
        <f t="shared" si="32"/>
        <v>0</v>
      </c>
      <c r="H140" s="168">
        <v>0</v>
      </c>
      <c r="I140" s="168">
        <f t="shared" si="34"/>
        <v>0</v>
      </c>
      <c r="J140" s="168">
        <v>850</v>
      </c>
      <c r="K140" s="168">
        <f t="shared" si="35"/>
        <v>693.86</v>
      </c>
      <c r="L140" s="168">
        <v>21</v>
      </c>
      <c r="M140" s="168">
        <f t="shared" si="36"/>
        <v>0</v>
      </c>
      <c r="N140" s="162">
        <v>0</v>
      </c>
      <c r="O140" s="162">
        <f t="shared" si="37"/>
        <v>0</v>
      </c>
      <c r="P140" s="162">
        <v>0</v>
      </c>
      <c r="Q140" s="162">
        <f t="shared" si="38"/>
        <v>0</v>
      </c>
      <c r="R140" s="162"/>
      <c r="S140" s="162"/>
      <c r="T140" s="162">
        <v>2.351</v>
      </c>
      <c r="U140" s="162">
        <f t="shared" si="39"/>
        <v>1.92</v>
      </c>
      <c r="V140" s="162">
        <v>0</v>
      </c>
      <c r="W140" s="162">
        <f t="shared" si="33"/>
        <v>0</v>
      </c>
      <c r="X140" s="153"/>
      <c r="Y140" s="153"/>
      <c r="Z140" s="153"/>
      <c r="AA140" s="153"/>
      <c r="AB140" s="153"/>
      <c r="AC140" s="153"/>
      <c r="AD140" s="153"/>
      <c r="AE140" s="153" t="s">
        <v>104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31" ht="12.75">
      <c r="A141" s="157" t="s">
        <v>99</v>
      </c>
      <c r="B141" s="161" t="s">
        <v>66</v>
      </c>
      <c r="C141" s="176" t="s">
        <v>67</v>
      </c>
      <c r="D141" s="163"/>
      <c r="E141" s="166"/>
      <c r="F141" s="169"/>
      <c r="G141" s="169">
        <f>SUM(G142:G157)</f>
        <v>0</v>
      </c>
      <c r="H141" s="169"/>
      <c r="I141" s="169">
        <f>SUM(I142:I157)</f>
        <v>2338.16</v>
      </c>
      <c r="J141" s="169"/>
      <c r="K141" s="169">
        <f>SUM(K142:K157)</f>
        <v>381663.49</v>
      </c>
      <c r="L141" s="169"/>
      <c r="M141" s="169">
        <f>SUM(M142:M157)</f>
        <v>0</v>
      </c>
      <c r="N141" s="163"/>
      <c r="O141" s="163">
        <f>SUM(O142:O157)</f>
        <v>0.69232</v>
      </c>
      <c r="P141" s="163"/>
      <c r="Q141" s="163">
        <f>SUM(Q142:Q157)</f>
        <v>0</v>
      </c>
      <c r="R141" s="163"/>
      <c r="S141" s="163"/>
      <c r="T141" s="163"/>
      <c r="U141" s="163">
        <f>SUM(U142:U157)</f>
        <v>53.1</v>
      </c>
      <c r="V141" s="163"/>
      <c r="W141" s="163">
        <f>SUM(W142:W157)</f>
        <v>0</v>
      </c>
      <c r="AE141" t="s">
        <v>100</v>
      </c>
    </row>
    <row r="142" spans="1:60" ht="12.75" outlineLevel="1">
      <c r="A142" s="154">
        <v>129</v>
      </c>
      <c r="B142" s="160" t="s">
        <v>350</v>
      </c>
      <c r="C142" s="175" t="s">
        <v>351</v>
      </c>
      <c r="D142" s="162" t="s">
        <v>141</v>
      </c>
      <c r="E142" s="165">
        <v>42</v>
      </c>
      <c r="F142" s="168"/>
      <c r="G142" s="168">
        <f>E142*F142</f>
        <v>0</v>
      </c>
      <c r="H142" s="168">
        <v>45.6</v>
      </c>
      <c r="I142" s="168">
        <f aca="true" t="shared" si="40" ref="I142:I157">ROUND(E142*H142,2)</f>
        <v>1915.2</v>
      </c>
      <c r="J142" s="168">
        <v>265.4</v>
      </c>
      <c r="K142" s="168">
        <f aca="true" t="shared" si="41" ref="K142:K157">ROUND(E142*J142,2)</f>
        <v>11146.8</v>
      </c>
      <c r="L142" s="168">
        <v>21</v>
      </c>
      <c r="M142" s="168">
        <f aca="true" t="shared" si="42" ref="M142:M157">G142*(1+L142/100)</f>
        <v>0</v>
      </c>
      <c r="N142" s="162">
        <v>0</v>
      </c>
      <c r="O142" s="162">
        <f aca="true" t="shared" si="43" ref="O142:O157">ROUND(E142*N142,5)</f>
        <v>0</v>
      </c>
      <c r="P142" s="162">
        <v>0</v>
      </c>
      <c r="Q142" s="162">
        <f aca="true" t="shared" si="44" ref="Q142:Q157">ROUND(E142*P142,5)</f>
        <v>0</v>
      </c>
      <c r="R142" s="162"/>
      <c r="S142" s="162"/>
      <c r="T142" s="162">
        <v>0.868</v>
      </c>
      <c r="U142" s="162">
        <f aca="true" t="shared" si="45" ref="U142:U157">ROUND(E142*T142,2)</f>
        <v>36.46</v>
      </c>
      <c r="V142" s="162">
        <v>0</v>
      </c>
      <c r="W142" s="162">
        <f t="shared" si="33"/>
        <v>0</v>
      </c>
      <c r="X142" s="153"/>
      <c r="Y142" s="153"/>
      <c r="Z142" s="153"/>
      <c r="AA142" s="153"/>
      <c r="AB142" s="153"/>
      <c r="AC142" s="153"/>
      <c r="AD142" s="153"/>
      <c r="AE142" s="153" t="s">
        <v>104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ht="12.75" outlineLevel="1">
      <c r="A143" s="154">
        <v>130</v>
      </c>
      <c r="B143" s="160" t="s">
        <v>352</v>
      </c>
      <c r="C143" s="175" t="s">
        <v>353</v>
      </c>
      <c r="D143" s="162" t="s">
        <v>141</v>
      </c>
      <c r="E143" s="165">
        <v>17</v>
      </c>
      <c r="F143" s="168"/>
      <c r="G143" s="168">
        <f aca="true" t="shared" si="46" ref="G143:G157">E143*F143</f>
        <v>0</v>
      </c>
      <c r="H143" s="168">
        <v>24.88</v>
      </c>
      <c r="I143" s="168">
        <f t="shared" si="40"/>
        <v>422.96</v>
      </c>
      <c r="J143" s="168">
        <v>265.62</v>
      </c>
      <c r="K143" s="168">
        <f t="shared" si="41"/>
        <v>4515.54</v>
      </c>
      <c r="L143" s="168">
        <v>21</v>
      </c>
      <c r="M143" s="168">
        <f t="shared" si="42"/>
        <v>0</v>
      </c>
      <c r="N143" s="162">
        <v>2E-05</v>
      </c>
      <c r="O143" s="162">
        <f t="shared" si="43"/>
        <v>0.00034</v>
      </c>
      <c r="P143" s="162">
        <v>0</v>
      </c>
      <c r="Q143" s="162">
        <f t="shared" si="44"/>
        <v>0</v>
      </c>
      <c r="R143" s="162"/>
      <c r="S143" s="162"/>
      <c r="T143" s="162">
        <v>0.868</v>
      </c>
      <c r="U143" s="162">
        <f t="shared" si="45"/>
        <v>14.76</v>
      </c>
      <c r="V143" s="162">
        <v>0</v>
      </c>
      <c r="W143" s="162">
        <f t="shared" si="33"/>
        <v>0</v>
      </c>
      <c r="X143" s="153"/>
      <c r="Y143" s="153"/>
      <c r="Z143" s="153"/>
      <c r="AA143" s="153"/>
      <c r="AB143" s="153"/>
      <c r="AC143" s="153"/>
      <c r="AD143" s="153"/>
      <c r="AE143" s="153" t="s">
        <v>104</v>
      </c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ht="12.75" outlineLevel="1">
      <c r="A144" s="154">
        <v>131</v>
      </c>
      <c r="B144" s="160" t="s">
        <v>354</v>
      </c>
      <c r="C144" s="175" t="s">
        <v>355</v>
      </c>
      <c r="D144" s="162" t="s">
        <v>291</v>
      </c>
      <c r="E144" s="165">
        <v>17</v>
      </c>
      <c r="F144" s="168"/>
      <c r="G144" s="168">
        <f t="shared" si="46"/>
        <v>0</v>
      </c>
      <c r="H144" s="168">
        <v>0</v>
      </c>
      <c r="I144" s="168">
        <f t="shared" si="40"/>
        <v>0</v>
      </c>
      <c r="J144" s="168">
        <v>2570</v>
      </c>
      <c r="K144" s="168">
        <f t="shared" si="41"/>
        <v>43690</v>
      </c>
      <c r="L144" s="168">
        <v>21</v>
      </c>
      <c r="M144" s="168">
        <f t="shared" si="42"/>
        <v>0</v>
      </c>
      <c r="N144" s="162">
        <v>0.015</v>
      </c>
      <c r="O144" s="162">
        <f t="shared" si="43"/>
        <v>0.255</v>
      </c>
      <c r="P144" s="162">
        <v>0</v>
      </c>
      <c r="Q144" s="162">
        <f t="shared" si="44"/>
        <v>0</v>
      </c>
      <c r="R144" s="162"/>
      <c r="S144" s="162"/>
      <c r="T144" s="162">
        <v>0</v>
      </c>
      <c r="U144" s="162">
        <f t="shared" si="45"/>
        <v>0</v>
      </c>
      <c r="V144" s="162">
        <v>0</v>
      </c>
      <c r="W144" s="162">
        <f t="shared" si="33"/>
        <v>0</v>
      </c>
      <c r="X144" s="153"/>
      <c r="Y144" s="153"/>
      <c r="Z144" s="153"/>
      <c r="AA144" s="153"/>
      <c r="AB144" s="153"/>
      <c r="AC144" s="153"/>
      <c r="AD144" s="153"/>
      <c r="AE144" s="153" t="s">
        <v>104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ht="12.75" outlineLevel="1">
      <c r="A145" s="154">
        <v>132</v>
      </c>
      <c r="B145" s="160" t="s">
        <v>356</v>
      </c>
      <c r="C145" s="175" t="s">
        <v>357</v>
      </c>
      <c r="D145" s="162" t="s">
        <v>132</v>
      </c>
      <c r="E145" s="165">
        <v>5</v>
      </c>
      <c r="F145" s="168"/>
      <c r="G145" s="168">
        <f t="shared" si="46"/>
        <v>0</v>
      </c>
      <c r="H145" s="168">
        <v>0</v>
      </c>
      <c r="I145" s="168">
        <f t="shared" si="40"/>
        <v>0</v>
      </c>
      <c r="J145" s="168">
        <v>6390</v>
      </c>
      <c r="K145" s="168">
        <f t="shared" si="41"/>
        <v>31950</v>
      </c>
      <c r="L145" s="168">
        <v>21</v>
      </c>
      <c r="M145" s="168">
        <f t="shared" si="42"/>
        <v>0</v>
      </c>
      <c r="N145" s="162">
        <v>0.008</v>
      </c>
      <c r="O145" s="162">
        <f t="shared" si="43"/>
        <v>0.04</v>
      </c>
      <c r="P145" s="162">
        <v>0</v>
      </c>
      <c r="Q145" s="162">
        <f t="shared" si="44"/>
        <v>0</v>
      </c>
      <c r="R145" s="162"/>
      <c r="S145" s="162"/>
      <c r="T145" s="162">
        <v>0</v>
      </c>
      <c r="U145" s="162">
        <f t="shared" si="45"/>
        <v>0</v>
      </c>
      <c r="V145" s="162">
        <v>0</v>
      </c>
      <c r="W145" s="162">
        <f t="shared" si="33"/>
        <v>0</v>
      </c>
      <c r="X145" s="153"/>
      <c r="Y145" s="153"/>
      <c r="Z145" s="153"/>
      <c r="AA145" s="153"/>
      <c r="AB145" s="153"/>
      <c r="AC145" s="153"/>
      <c r="AD145" s="153"/>
      <c r="AE145" s="153" t="s">
        <v>104</v>
      </c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ht="12.75" outlineLevel="1">
      <c r="A146" s="154">
        <v>133</v>
      </c>
      <c r="B146" s="160" t="s">
        <v>358</v>
      </c>
      <c r="C146" s="175" t="s">
        <v>359</v>
      </c>
      <c r="D146" s="162" t="s">
        <v>132</v>
      </c>
      <c r="E146" s="165">
        <v>13</v>
      </c>
      <c r="F146" s="168"/>
      <c r="G146" s="168">
        <f t="shared" si="46"/>
        <v>0</v>
      </c>
      <c r="H146" s="168">
        <v>0</v>
      </c>
      <c r="I146" s="168">
        <f t="shared" si="40"/>
        <v>0</v>
      </c>
      <c r="J146" s="168">
        <v>7480</v>
      </c>
      <c r="K146" s="168">
        <f t="shared" si="41"/>
        <v>97240</v>
      </c>
      <c r="L146" s="168">
        <v>21</v>
      </c>
      <c r="M146" s="168">
        <f t="shared" si="42"/>
        <v>0</v>
      </c>
      <c r="N146" s="162">
        <v>0.008</v>
      </c>
      <c r="O146" s="162">
        <f t="shared" si="43"/>
        <v>0.104</v>
      </c>
      <c r="P146" s="162">
        <v>0</v>
      </c>
      <c r="Q146" s="162">
        <f t="shared" si="44"/>
        <v>0</v>
      </c>
      <c r="R146" s="162"/>
      <c r="S146" s="162"/>
      <c r="T146" s="162">
        <v>0</v>
      </c>
      <c r="U146" s="162">
        <f t="shared" si="45"/>
        <v>0</v>
      </c>
      <c r="V146" s="162">
        <v>0</v>
      </c>
      <c r="W146" s="162">
        <f t="shared" si="33"/>
        <v>0</v>
      </c>
      <c r="X146" s="153"/>
      <c r="Y146" s="153"/>
      <c r="Z146" s="153"/>
      <c r="AA146" s="153"/>
      <c r="AB146" s="153"/>
      <c r="AC146" s="153"/>
      <c r="AD146" s="153"/>
      <c r="AE146" s="153" t="s">
        <v>104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ht="12.75" outlineLevel="1">
      <c r="A147" s="154">
        <v>134</v>
      </c>
      <c r="B147" s="160" t="s">
        <v>360</v>
      </c>
      <c r="C147" s="175" t="s">
        <v>361</v>
      </c>
      <c r="D147" s="162" t="s">
        <v>132</v>
      </c>
      <c r="E147" s="165">
        <v>7</v>
      </c>
      <c r="F147" s="168"/>
      <c r="G147" s="168">
        <f t="shared" si="46"/>
        <v>0</v>
      </c>
      <c r="H147" s="168">
        <v>0</v>
      </c>
      <c r="I147" s="168">
        <f t="shared" si="40"/>
        <v>0</v>
      </c>
      <c r="J147" s="168">
        <v>7940</v>
      </c>
      <c r="K147" s="168">
        <f t="shared" si="41"/>
        <v>55580</v>
      </c>
      <c r="L147" s="168">
        <v>21</v>
      </c>
      <c r="M147" s="168">
        <f t="shared" si="42"/>
        <v>0</v>
      </c>
      <c r="N147" s="162">
        <v>0.009</v>
      </c>
      <c r="O147" s="162">
        <f t="shared" si="43"/>
        <v>0.063</v>
      </c>
      <c r="P147" s="162">
        <v>0</v>
      </c>
      <c r="Q147" s="162">
        <f t="shared" si="44"/>
        <v>0</v>
      </c>
      <c r="R147" s="162"/>
      <c r="S147" s="162"/>
      <c r="T147" s="162">
        <v>0</v>
      </c>
      <c r="U147" s="162">
        <f t="shared" si="45"/>
        <v>0</v>
      </c>
      <c r="V147" s="162">
        <v>0</v>
      </c>
      <c r="W147" s="162">
        <f t="shared" si="33"/>
        <v>0</v>
      </c>
      <c r="X147" s="153"/>
      <c r="Y147" s="153"/>
      <c r="Z147" s="153"/>
      <c r="AA147" s="153"/>
      <c r="AB147" s="153"/>
      <c r="AC147" s="153"/>
      <c r="AD147" s="153"/>
      <c r="AE147" s="153" t="s">
        <v>104</v>
      </c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ht="12.75" outlineLevel="1">
      <c r="A148" s="154">
        <v>135</v>
      </c>
      <c r="B148" s="160" t="s">
        <v>362</v>
      </c>
      <c r="C148" s="175" t="s">
        <v>363</v>
      </c>
      <c r="D148" s="162" t="s">
        <v>132</v>
      </c>
      <c r="E148" s="165">
        <v>5</v>
      </c>
      <c r="F148" s="168"/>
      <c r="G148" s="168">
        <f t="shared" si="46"/>
        <v>0</v>
      </c>
      <c r="H148" s="168">
        <v>0</v>
      </c>
      <c r="I148" s="168">
        <f t="shared" si="40"/>
        <v>0</v>
      </c>
      <c r="J148" s="168">
        <v>8390</v>
      </c>
      <c r="K148" s="168">
        <f t="shared" si="41"/>
        <v>41950</v>
      </c>
      <c r="L148" s="168">
        <v>21</v>
      </c>
      <c r="M148" s="168">
        <f t="shared" si="42"/>
        <v>0</v>
      </c>
      <c r="N148" s="162">
        <v>0.01</v>
      </c>
      <c r="O148" s="162">
        <f t="shared" si="43"/>
        <v>0.05</v>
      </c>
      <c r="P148" s="162">
        <v>0</v>
      </c>
      <c r="Q148" s="162">
        <f t="shared" si="44"/>
        <v>0</v>
      </c>
      <c r="R148" s="162"/>
      <c r="S148" s="162"/>
      <c r="T148" s="162">
        <v>0</v>
      </c>
      <c r="U148" s="162">
        <f t="shared" si="45"/>
        <v>0</v>
      </c>
      <c r="V148" s="162">
        <v>0</v>
      </c>
      <c r="W148" s="162">
        <f t="shared" si="33"/>
        <v>0</v>
      </c>
      <c r="X148" s="153"/>
      <c r="Y148" s="153"/>
      <c r="Z148" s="153"/>
      <c r="AA148" s="153"/>
      <c r="AB148" s="153"/>
      <c r="AC148" s="153"/>
      <c r="AD148" s="153"/>
      <c r="AE148" s="153" t="s">
        <v>104</v>
      </c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ht="12.75" outlineLevel="1">
      <c r="A149" s="154">
        <v>136</v>
      </c>
      <c r="B149" s="160" t="s">
        <v>364</v>
      </c>
      <c r="C149" s="175" t="s">
        <v>365</v>
      </c>
      <c r="D149" s="162" t="s">
        <v>132</v>
      </c>
      <c r="E149" s="165">
        <v>1</v>
      </c>
      <c r="F149" s="168"/>
      <c r="G149" s="168">
        <f t="shared" si="46"/>
        <v>0</v>
      </c>
      <c r="H149" s="168">
        <v>0</v>
      </c>
      <c r="I149" s="168">
        <f t="shared" si="40"/>
        <v>0</v>
      </c>
      <c r="J149" s="168">
        <v>8030</v>
      </c>
      <c r="K149" s="168">
        <f t="shared" si="41"/>
        <v>8030</v>
      </c>
      <c r="L149" s="168">
        <v>21</v>
      </c>
      <c r="M149" s="168">
        <f t="shared" si="42"/>
        <v>0</v>
      </c>
      <c r="N149" s="162">
        <v>0.012</v>
      </c>
      <c r="O149" s="162">
        <f t="shared" si="43"/>
        <v>0.012</v>
      </c>
      <c r="P149" s="162">
        <v>0</v>
      </c>
      <c r="Q149" s="162">
        <f t="shared" si="44"/>
        <v>0</v>
      </c>
      <c r="R149" s="162"/>
      <c r="S149" s="162"/>
      <c r="T149" s="162">
        <v>0</v>
      </c>
      <c r="U149" s="162">
        <f t="shared" si="45"/>
        <v>0</v>
      </c>
      <c r="V149" s="162">
        <v>0</v>
      </c>
      <c r="W149" s="162">
        <f t="shared" si="33"/>
        <v>0</v>
      </c>
      <c r="X149" s="153"/>
      <c r="Y149" s="153"/>
      <c r="Z149" s="153"/>
      <c r="AA149" s="153"/>
      <c r="AB149" s="153"/>
      <c r="AC149" s="153"/>
      <c r="AD149" s="153"/>
      <c r="AE149" s="153" t="s">
        <v>104</v>
      </c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ht="12.75" outlineLevel="1">
      <c r="A150" s="154">
        <v>137</v>
      </c>
      <c r="B150" s="160" t="s">
        <v>366</v>
      </c>
      <c r="C150" s="175" t="s">
        <v>367</v>
      </c>
      <c r="D150" s="162" t="s">
        <v>132</v>
      </c>
      <c r="E150" s="165">
        <v>3</v>
      </c>
      <c r="F150" s="168"/>
      <c r="G150" s="168">
        <f t="shared" si="46"/>
        <v>0</v>
      </c>
      <c r="H150" s="168">
        <v>0</v>
      </c>
      <c r="I150" s="168">
        <f t="shared" si="40"/>
        <v>0</v>
      </c>
      <c r="J150" s="168">
        <v>8720</v>
      </c>
      <c r="K150" s="168">
        <f t="shared" si="41"/>
        <v>26160</v>
      </c>
      <c r="L150" s="168">
        <v>21</v>
      </c>
      <c r="M150" s="168">
        <f t="shared" si="42"/>
        <v>0</v>
      </c>
      <c r="N150" s="162">
        <v>0.015</v>
      </c>
      <c r="O150" s="162">
        <f t="shared" si="43"/>
        <v>0.045</v>
      </c>
      <c r="P150" s="162">
        <v>0</v>
      </c>
      <c r="Q150" s="162">
        <f t="shared" si="44"/>
        <v>0</v>
      </c>
      <c r="R150" s="162"/>
      <c r="S150" s="162"/>
      <c r="T150" s="162">
        <v>0</v>
      </c>
      <c r="U150" s="162">
        <f t="shared" si="45"/>
        <v>0</v>
      </c>
      <c r="V150" s="162">
        <v>0</v>
      </c>
      <c r="W150" s="162">
        <f t="shared" si="33"/>
        <v>0</v>
      </c>
      <c r="X150" s="153"/>
      <c r="Y150" s="153"/>
      <c r="Z150" s="153"/>
      <c r="AA150" s="153"/>
      <c r="AB150" s="153"/>
      <c r="AC150" s="153"/>
      <c r="AD150" s="153"/>
      <c r="AE150" s="153" t="s">
        <v>104</v>
      </c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ht="12.75" outlineLevel="1">
      <c r="A151" s="154">
        <v>138</v>
      </c>
      <c r="B151" s="160" t="s">
        <v>368</v>
      </c>
      <c r="C151" s="175" t="s">
        <v>369</v>
      </c>
      <c r="D151" s="162" t="s">
        <v>132</v>
      </c>
      <c r="E151" s="165">
        <v>1</v>
      </c>
      <c r="F151" s="168"/>
      <c r="G151" s="168">
        <f t="shared" si="46"/>
        <v>0</v>
      </c>
      <c r="H151" s="168">
        <v>0</v>
      </c>
      <c r="I151" s="168">
        <f t="shared" si="40"/>
        <v>0</v>
      </c>
      <c r="J151" s="168">
        <v>9060</v>
      </c>
      <c r="K151" s="168">
        <f t="shared" si="41"/>
        <v>9060</v>
      </c>
      <c r="L151" s="168">
        <v>21</v>
      </c>
      <c r="M151" s="168">
        <f t="shared" si="42"/>
        <v>0</v>
      </c>
      <c r="N151" s="162">
        <v>0.015</v>
      </c>
      <c r="O151" s="162">
        <f t="shared" si="43"/>
        <v>0.015</v>
      </c>
      <c r="P151" s="162">
        <v>0</v>
      </c>
      <c r="Q151" s="162">
        <f t="shared" si="44"/>
        <v>0</v>
      </c>
      <c r="R151" s="162"/>
      <c r="S151" s="162"/>
      <c r="T151" s="162">
        <v>0</v>
      </c>
      <c r="U151" s="162">
        <f t="shared" si="45"/>
        <v>0</v>
      </c>
      <c r="V151" s="162">
        <v>0</v>
      </c>
      <c r="W151" s="162">
        <f t="shared" si="33"/>
        <v>0</v>
      </c>
      <c r="X151" s="153"/>
      <c r="Y151" s="153"/>
      <c r="Z151" s="153"/>
      <c r="AA151" s="153"/>
      <c r="AB151" s="153"/>
      <c r="AC151" s="153"/>
      <c r="AD151" s="153"/>
      <c r="AE151" s="153" t="s">
        <v>104</v>
      </c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ht="12.75" outlineLevel="1">
      <c r="A152" s="154">
        <v>139</v>
      </c>
      <c r="B152" s="160" t="s">
        <v>370</v>
      </c>
      <c r="C152" s="175" t="s">
        <v>371</v>
      </c>
      <c r="D152" s="162" t="s">
        <v>132</v>
      </c>
      <c r="E152" s="165">
        <v>1</v>
      </c>
      <c r="F152" s="168"/>
      <c r="G152" s="168">
        <f t="shared" si="46"/>
        <v>0</v>
      </c>
      <c r="H152" s="168">
        <v>0</v>
      </c>
      <c r="I152" s="168">
        <f t="shared" si="40"/>
        <v>0</v>
      </c>
      <c r="J152" s="168">
        <v>10760</v>
      </c>
      <c r="K152" s="168">
        <f t="shared" si="41"/>
        <v>10760</v>
      </c>
      <c r="L152" s="168">
        <v>21</v>
      </c>
      <c r="M152" s="168">
        <f t="shared" si="42"/>
        <v>0</v>
      </c>
      <c r="N152" s="162">
        <v>0.015</v>
      </c>
      <c r="O152" s="162">
        <f t="shared" si="43"/>
        <v>0.015</v>
      </c>
      <c r="P152" s="162">
        <v>0</v>
      </c>
      <c r="Q152" s="162">
        <f t="shared" si="44"/>
        <v>0</v>
      </c>
      <c r="R152" s="162"/>
      <c r="S152" s="162"/>
      <c r="T152" s="162">
        <v>0</v>
      </c>
      <c r="U152" s="162">
        <f t="shared" si="45"/>
        <v>0</v>
      </c>
      <c r="V152" s="162">
        <v>0</v>
      </c>
      <c r="W152" s="162">
        <f t="shared" si="33"/>
        <v>0</v>
      </c>
      <c r="X152" s="153"/>
      <c r="Y152" s="153"/>
      <c r="Z152" s="153"/>
      <c r="AA152" s="153"/>
      <c r="AB152" s="153"/>
      <c r="AC152" s="153"/>
      <c r="AD152" s="153"/>
      <c r="AE152" s="153" t="s">
        <v>104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ht="21.75" outlineLevel="1">
      <c r="A153" s="154">
        <v>140</v>
      </c>
      <c r="B153" s="160" t="s">
        <v>372</v>
      </c>
      <c r="C153" s="175" t="s">
        <v>373</v>
      </c>
      <c r="D153" s="162" t="s">
        <v>132</v>
      </c>
      <c r="E153" s="165">
        <v>2</v>
      </c>
      <c r="F153" s="168"/>
      <c r="G153" s="168">
        <f t="shared" si="46"/>
        <v>0</v>
      </c>
      <c r="H153" s="168">
        <v>0</v>
      </c>
      <c r="I153" s="168">
        <f t="shared" si="40"/>
        <v>0</v>
      </c>
      <c r="J153" s="168">
        <v>8980</v>
      </c>
      <c r="K153" s="168">
        <f t="shared" si="41"/>
        <v>17960</v>
      </c>
      <c r="L153" s="168">
        <v>21</v>
      </c>
      <c r="M153" s="168">
        <f t="shared" si="42"/>
        <v>0</v>
      </c>
      <c r="N153" s="162">
        <v>0.018</v>
      </c>
      <c r="O153" s="162">
        <f t="shared" si="43"/>
        <v>0.036</v>
      </c>
      <c r="P153" s="162">
        <v>0</v>
      </c>
      <c r="Q153" s="162">
        <f t="shared" si="44"/>
        <v>0</v>
      </c>
      <c r="R153" s="162"/>
      <c r="S153" s="162"/>
      <c r="T153" s="162">
        <v>0</v>
      </c>
      <c r="U153" s="162">
        <f t="shared" si="45"/>
        <v>0</v>
      </c>
      <c r="V153" s="162">
        <v>0</v>
      </c>
      <c r="W153" s="162">
        <f t="shared" si="33"/>
        <v>0</v>
      </c>
      <c r="X153" s="153"/>
      <c r="Y153" s="153"/>
      <c r="Z153" s="153"/>
      <c r="AA153" s="153"/>
      <c r="AB153" s="153"/>
      <c r="AC153" s="153"/>
      <c r="AD153" s="153"/>
      <c r="AE153" s="153" t="s">
        <v>104</v>
      </c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ht="12.75" outlineLevel="1">
      <c r="A154" s="154">
        <v>141</v>
      </c>
      <c r="B154" s="160" t="s">
        <v>374</v>
      </c>
      <c r="C154" s="175" t="s">
        <v>375</v>
      </c>
      <c r="D154" s="162" t="s">
        <v>132</v>
      </c>
      <c r="E154" s="165">
        <v>1</v>
      </c>
      <c r="F154" s="168"/>
      <c r="G154" s="168">
        <f t="shared" si="46"/>
        <v>0</v>
      </c>
      <c r="H154" s="168">
        <v>0</v>
      </c>
      <c r="I154" s="168">
        <f t="shared" si="40"/>
        <v>0</v>
      </c>
      <c r="J154" s="168">
        <v>4530</v>
      </c>
      <c r="K154" s="168">
        <f t="shared" si="41"/>
        <v>4530</v>
      </c>
      <c r="L154" s="168">
        <v>21</v>
      </c>
      <c r="M154" s="168">
        <f t="shared" si="42"/>
        <v>0</v>
      </c>
      <c r="N154" s="162">
        <v>0.01628</v>
      </c>
      <c r="O154" s="162">
        <f t="shared" si="43"/>
        <v>0.01628</v>
      </c>
      <c r="P154" s="162">
        <v>0</v>
      </c>
      <c r="Q154" s="162">
        <f t="shared" si="44"/>
        <v>0</v>
      </c>
      <c r="R154" s="162"/>
      <c r="S154" s="162"/>
      <c r="T154" s="162">
        <v>0</v>
      </c>
      <c r="U154" s="162">
        <f t="shared" si="45"/>
        <v>0</v>
      </c>
      <c r="V154" s="162">
        <v>0</v>
      </c>
      <c r="W154" s="162">
        <f t="shared" si="33"/>
        <v>0</v>
      </c>
      <c r="X154" s="153"/>
      <c r="Y154" s="153"/>
      <c r="Z154" s="153"/>
      <c r="AA154" s="153"/>
      <c r="AB154" s="153"/>
      <c r="AC154" s="153"/>
      <c r="AD154" s="153"/>
      <c r="AE154" s="153" t="s">
        <v>104</v>
      </c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ht="12.75" outlineLevel="1">
      <c r="A155" s="154">
        <v>142</v>
      </c>
      <c r="B155" s="160" t="s">
        <v>376</v>
      </c>
      <c r="C155" s="175" t="s">
        <v>377</v>
      </c>
      <c r="D155" s="162" t="s">
        <v>132</v>
      </c>
      <c r="E155" s="165">
        <v>1</v>
      </c>
      <c r="F155" s="168"/>
      <c r="G155" s="168">
        <f t="shared" si="46"/>
        <v>0</v>
      </c>
      <c r="H155" s="168">
        <v>0</v>
      </c>
      <c r="I155" s="168">
        <f t="shared" si="40"/>
        <v>0</v>
      </c>
      <c r="J155" s="168">
        <v>8710</v>
      </c>
      <c r="K155" s="168">
        <f t="shared" si="41"/>
        <v>8710</v>
      </c>
      <c r="L155" s="168">
        <v>21</v>
      </c>
      <c r="M155" s="168">
        <f t="shared" si="42"/>
        <v>0</v>
      </c>
      <c r="N155" s="162">
        <v>0.02035</v>
      </c>
      <c r="O155" s="162">
        <f t="shared" si="43"/>
        <v>0.02035</v>
      </c>
      <c r="P155" s="162">
        <v>0</v>
      </c>
      <c r="Q155" s="162">
        <f t="shared" si="44"/>
        <v>0</v>
      </c>
      <c r="R155" s="162"/>
      <c r="S155" s="162"/>
      <c r="T155" s="162">
        <v>0</v>
      </c>
      <c r="U155" s="162">
        <f t="shared" si="45"/>
        <v>0</v>
      </c>
      <c r="V155" s="162">
        <v>0</v>
      </c>
      <c r="W155" s="162">
        <f t="shared" si="33"/>
        <v>0</v>
      </c>
      <c r="X155" s="153"/>
      <c r="Y155" s="153"/>
      <c r="Z155" s="153"/>
      <c r="AA155" s="153"/>
      <c r="AB155" s="153"/>
      <c r="AC155" s="153"/>
      <c r="AD155" s="153"/>
      <c r="AE155" s="153" t="s">
        <v>104</v>
      </c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ht="12.75" outlineLevel="1">
      <c r="A156" s="154">
        <v>143</v>
      </c>
      <c r="B156" s="160" t="s">
        <v>378</v>
      </c>
      <c r="C156" s="175" t="s">
        <v>379</v>
      </c>
      <c r="D156" s="162" t="s">
        <v>132</v>
      </c>
      <c r="E156" s="165">
        <v>1</v>
      </c>
      <c r="F156" s="168"/>
      <c r="G156" s="168">
        <f t="shared" si="46"/>
        <v>0</v>
      </c>
      <c r="H156" s="168">
        <v>0</v>
      </c>
      <c r="I156" s="168">
        <f t="shared" si="40"/>
        <v>0</v>
      </c>
      <c r="J156" s="168">
        <v>9720</v>
      </c>
      <c r="K156" s="168">
        <f t="shared" si="41"/>
        <v>9720</v>
      </c>
      <c r="L156" s="168">
        <v>21</v>
      </c>
      <c r="M156" s="168">
        <f t="shared" si="42"/>
        <v>0</v>
      </c>
      <c r="N156" s="162">
        <v>0.02035</v>
      </c>
      <c r="O156" s="162">
        <f t="shared" si="43"/>
        <v>0.02035</v>
      </c>
      <c r="P156" s="162">
        <v>0</v>
      </c>
      <c r="Q156" s="162">
        <f t="shared" si="44"/>
        <v>0</v>
      </c>
      <c r="R156" s="162"/>
      <c r="S156" s="162"/>
      <c r="T156" s="162">
        <v>0</v>
      </c>
      <c r="U156" s="162">
        <f t="shared" si="45"/>
        <v>0</v>
      </c>
      <c r="V156" s="162">
        <v>0</v>
      </c>
      <c r="W156" s="162">
        <f t="shared" si="33"/>
        <v>0</v>
      </c>
      <c r="X156" s="153"/>
      <c r="Y156" s="153"/>
      <c r="Z156" s="153"/>
      <c r="AA156" s="153"/>
      <c r="AB156" s="153"/>
      <c r="AC156" s="153"/>
      <c r="AD156" s="153"/>
      <c r="AE156" s="153" t="s">
        <v>104</v>
      </c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ht="12.75" outlineLevel="1">
      <c r="A157" s="154">
        <v>144</v>
      </c>
      <c r="B157" s="160" t="s">
        <v>380</v>
      </c>
      <c r="C157" s="175" t="s">
        <v>381</v>
      </c>
      <c r="D157" s="162" t="s">
        <v>148</v>
      </c>
      <c r="E157" s="165">
        <v>0.6923</v>
      </c>
      <c r="F157" s="168"/>
      <c r="G157" s="168">
        <f t="shared" si="46"/>
        <v>0</v>
      </c>
      <c r="H157" s="168">
        <v>0</v>
      </c>
      <c r="I157" s="168">
        <f t="shared" si="40"/>
        <v>0</v>
      </c>
      <c r="J157" s="168">
        <v>955</v>
      </c>
      <c r="K157" s="168">
        <f t="shared" si="41"/>
        <v>661.15</v>
      </c>
      <c r="L157" s="168">
        <v>21</v>
      </c>
      <c r="M157" s="168">
        <f t="shared" si="42"/>
        <v>0</v>
      </c>
      <c r="N157" s="162">
        <v>0</v>
      </c>
      <c r="O157" s="162">
        <f t="shared" si="43"/>
        <v>0</v>
      </c>
      <c r="P157" s="162">
        <v>0</v>
      </c>
      <c r="Q157" s="162">
        <f t="shared" si="44"/>
        <v>0</v>
      </c>
      <c r="R157" s="162"/>
      <c r="S157" s="162"/>
      <c r="T157" s="162">
        <v>2.72</v>
      </c>
      <c r="U157" s="162">
        <f t="shared" si="45"/>
        <v>1.88</v>
      </c>
      <c r="V157" s="162">
        <v>0</v>
      </c>
      <c r="W157" s="162">
        <f t="shared" si="33"/>
        <v>0</v>
      </c>
      <c r="X157" s="153"/>
      <c r="Y157" s="153"/>
      <c r="Z157" s="153"/>
      <c r="AA157" s="153"/>
      <c r="AB157" s="153"/>
      <c r="AC157" s="153"/>
      <c r="AD157" s="153"/>
      <c r="AE157" s="153" t="s">
        <v>104</v>
      </c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31" ht="12.75">
      <c r="A158" s="157" t="s">
        <v>99</v>
      </c>
      <c r="B158" s="161" t="s">
        <v>68</v>
      </c>
      <c r="C158" s="176" t="s">
        <v>69</v>
      </c>
      <c r="D158" s="163"/>
      <c r="E158" s="166"/>
      <c r="F158" s="169"/>
      <c r="G158" s="169">
        <f>SUM(G159:G163)</f>
        <v>0</v>
      </c>
      <c r="H158" s="169"/>
      <c r="I158" s="169">
        <f>SUM(I159:I163)</f>
        <v>8666.01</v>
      </c>
      <c r="J158" s="169"/>
      <c r="K158" s="169">
        <f>SUM(K159:K163)</f>
        <v>29433.989999999998</v>
      </c>
      <c r="L158" s="169"/>
      <c r="M158" s="169">
        <f>SUM(M159:M163)</f>
        <v>0</v>
      </c>
      <c r="N158" s="163"/>
      <c r="O158" s="163">
        <f>SUM(O159:O163)</f>
        <v>0.0627</v>
      </c>
      <c r="P158" s="163"/>
      <c r="Q158" s="163">
        <f>SUM(Q159:Q163)</f>
        <v>0</v>
      </c>
      <c r="R158" s="163"/>
      <c r="S158" s="163"/>
      <c r="T158" s="163"/>
      <c r="U158" s="163">
        <f>SUM(U159:U163)</f>
        <v>84.96</v>
      </c>
      <c r="V158" s="163"/>
      <c r="W158" s="163">
        <f>SUM(W159:W163)</f>
        <v>0</v>
      </c>
      <c r="AE158" t="s">
        <v>100</v>
      </c>
    </row>
    <row r="159" spans="1:60" ht="12.75" outlineLevel="1">
      <c r="A159" s="154">
        <v>145</v>
      </c>
      <c r="B159" s="160" t="s">
        <v>382</v>
      </c>
      <c r="C159" s="175" t="s">
        <v>383</v>
      </c>
      <c r="D159" s="162" t="s">
        <v>103</v>
      </c>
      <c r="E159" s="165">
        <v>32</v>
      </c>
      <c r="F159" s="168"/>
      <c r="G159" s="168">
        <f>E159*F159</f>
        <v>0</v>
      </c>
      <c r="H159" s="168">
        <v>22.97</v>
      </c>
      <c r="I159" s="168">
        <f>ROUND(E159*H159,2)</f>
        <v>735.04</v>
      </c>
      <c r="J159" s="168">
        <v>97.03</v>
      </c>
      <c r="K159" s="168">
        <f>ROUND(E159*J159,2)</f>
        <v>3104.96</v>
      </c>
      <c r="L159" s="168">
        <v>21</v>
      </c>
      <c r="M159" s="168">
        <f>G159*(1+L159/100)</f>
        <v>0</v>
      </c>
      <c r="N159" s="162">
        <v>0.00024</v>
      </c>
      <c r="O159" s="162">
        <f>ROUND(E159*N159,5)</f>
        <v>0.00768</v>
      </c>
      <c r="P159" s="162">
        <v>0</v>
      </c>
      <c r="Q159" s="162">
        <f>ROUND(E159*P159,5)</f>
        <v>0</v>
      </c>
      <c r="R159" s="162"/>
      <c r="S159" s="162"/>
      <c r="T159" s="162">
        <v>0.287</v>
      </c>
      <c r="U159" s="162">
        <f>ROUND(E159*T159,2)</f>
        <v>9.18</v>
      </c>
      <c r="V159" s="162">
        <v>0</v>
      </c>
      <c r="W159" s="162">
        <f t="shared" si="33"/>
        <v>0</v>
      </c>
      <c r="X159" s="153"/>
      <c r="Y159" s="153"/>
      <c r="Z159" s="153"/>
      <c r="AA159" s="153"/>
      <c r="AB159" s="153"/>
      <c r="AC159" s="153"/>
      <c r="AD159" s="153"/>
      <c r="AE159" s="153" t="s">
        <v>104</v>
      </c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ht="12.75" outlineLevel="1">
      <c r="A160" s="154">
        <v>146</v>
      </c>
      <c r="B160" s="160" t="s">
        <v>420</v>
      </c>
      <c r="C160" s="175" t="s">
        <v>421</v>
      </c>
      <c r="D160" s="162" t="s">
        <v>157</v>
      </c>
      <c r="E160" s="165">
        <v>133</v>
      </c>
      <c r="F160" s="168"/>
      <c r="G160" s="168">
        <f>E160*F160</f>
        <v>0</v>
      </c>
      <c r="H160" s="168">
        <v>22.97</v>
      </c>
      <c r="I160" s="168">
        <f>ROUND(E160*H160,2)</f>
        <v>3055.01</v>
      </c>
      <c r="J160" s="168">
        <v>97.03</v>
      </c>
      <c r="K160" s="168">
        <f>ROUND(E160*J160,2)</f>
        <v>12904.99</v>
      </c>
      <c r="L160" s="168">
        <v>21</v>
      </c>
      <c r="M160" s="168">
        <f>G160*(1+L160/100)</f>
        <v>0</v>
      </c>
      <c r="N160" s="181">
        <v>0.00014</v>
      </c>
      <c r="O160" s="162">
        <f>ROUND(E160*N160,5)</f>
        <v>0.01862</v>
      </c>
      <c r="P160" s="162">
        <v>0</v>
      </c>
      <c r="Q160" s="162">
        <f>ROUND(E160*P160,5)</f>
        <v>0</v>
      </c>
      <c r="R160" s="162"/>
      <c r="S160" s="162"/>
      <c r="T160" s="162">
        <v>0.287</v>
      </c>
      <c r="U160" s="162">
        <f>ROUND(E160*T160,2)</f>
        <v>38.17</v>
      </c>
      <c r="V160" s="162">
        <v>0</v>
      </c>
      <c r="W160" s="162">
        <f t="shared" si="33"/>
        <v>0</v>
      </c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ht="12.75" outlineLevel="1">
      <c r="A161" s="154">
        <v>147</v>
      </c>
      <c r="B161" s="160" t="s">
        <v>384</v>
      </c>
      <c r="C161" s="175" t="s">
        <v>385</v>
      </c>
      <c r="D161" s="162" t="s">
        <v>157</v>
      </c>
      <c r="E161" s="165">
        <v>166</v>
      </c>
      <c r="F161" s="168"/>
      <c r="G161" s="168">
        <f>E161*F161</f>
        <v>0</v>
      </c>
      <c r="H161" s="168">
        <v>8.52</v>
      </c>
      <c r="I161" s="168">
        <f>ROUND(E161*H161,2)</f>
        <v>1414.32</v>
      </c>
      <c r="J161" s="168">
        <v>31.08</v>
      </c>
      <c r="K161" s="168">
        <f>ROUND(E161*J161,2)</f>
        <v>5159.28</v>
      </c>
      <c r="L161" s="168">
        <v>21</v>
      </c>
      <c r="M161" s="168">
        <f>G161*(1+L161/100)</f>
        <v>0</v>
      </c>
      <c r="N161" s="162">
        <v>7E-05</v>
      </c>
      <c r="O161" s="162">
        <f>ROUND(E161*N161,5)</f>
        <v>0.01162</v>
      </c>
      <c r="P161" s="162">
        <v>0</v>
      </c>
      <c r="Q161" s="162">
        <f>ROUND(E161*P161,5)</f>
        <v>0</v>
      </c>
      <c r="R161" s="162"/>
      <c r="S161" s="162"/>
      <c r="T161" s="162">
        <v>0.087</v>
      </c>
      <c r="U161" s="162">
        <f>ROUND(E161*T161,2)</f>
        <v>14.44</v>
      </c>
      <c r="V161" s="162">
        <v>0</v>
      </c>
      <c r="W161" s="162">
        <f t="shared" si="33"/>
        <v>0</v>
      </c>
      <c r="X161" s="153"/>
      <c r="Y161" s="153"/>
      <c r="Z161" s="153"/>
      <c r="AA161" s="153"/>
      <c r="AB161" s="153"/>
      <c r="AC161" s="153"/>
      <c r="AD161" s="153"/>
      <c r="AE161" s="153" t="s">
        <v>104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ht="12.75" outlineLevel="1">
      <c r="A162" s="154">
        <v>148</v>
      </c>
      <c r="B162" s="160" t="s">
        <v>386</v>
      </c>
      <c r="C162" s="175" t="s">
        <v>387</v>
      </c>
      <c r="D162" s="162" t="s">
        <v>157</v>
      </c>
      <c r="E162" s="165">
        <v>182</v>
      </c>
      <c r="F162" s="168"/>
      <c r="G162" s="168">
        <f>E162*F162</f>
        <v>0</v>
      </c>
      <c r="H162" s="168">
        <v>11.46</v>
      </c>
      <c r="I162" s="168">
        <f>ROUND(E162*H162,2)</f>
        <v>2085.72</v>
      </c>
      <c r="J162" s="168">
        <v>36.74</v>
      </c>
      <c r="K162" s="168">
        <f>ROUND(E162*J162,2)</f>
        <v>6686.68</v>
      </c>
      <c r="L162" s="168">
        <v>21</v>
      </c>
      <c r="M162" s="168">
        <f>G162*(1+L162/100)</f>
        <v>0</v>
      </c>
      <c r="N162" s="162">
        <v>9E-05</v>
      </c>
      <c r="O162" s="162">
        <f>ROUND(E162*N162,5)</f>
        <v>0.01638</v>
      </c>
      <c r="P162" s="162">
        <v>0</v>
      </c>
      <c r="Q162" s="162">
        <f>ROUND(E162*P162,5)</f>
        <v>0</v>
      </c>
      <c r="R162" s="162"/>
      <c r="S162" s="162"/>
      <c r="T162" s="162">
        <v>0.103</v>
      </c>
      <c r="U162" s="162">
        <f>ROUND(E162*T162,2)</f>
        <v>18.75</v>
      </c>
      <c r="V162" s="162">
        <v>0</v>
      </c>
      <c r="W162" s="162">
        <f t="shared" si="33"/>
        <v>0</v>
      </c>
      <c r="X162" s="153"/>
      <c r="Y162" s="153"/>
      <c r="Z162" s="153"/>
      <c r="AA162" s="153"/>
      <c r="AB162" s="153"/>
      <c r="AC162" s="153"/>
      <c r="AD162" s="153"/>
      <c r="AE162" s="153" t="s">
        <v>104</v>
      </c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ht="12.75" outlineLevel="1">
      <c r="A163" s="154">
        <v>149</v>
      </c>
      <c r="B163" s="160" t="s">
        <v>388</v>
      </c>
      <c r="C163" s="175" t="s">
        <v>389</v>
      </c>
      <c r="D163" s="162" t="s">
        <v>141</v>
      </c>
      <c r="E163" s="165">
        <v>28</v>
      </c>
      <c r="F163" s="168"/>
      <c r="G163" s="168">
        <f>E163*F163</f>
        <v>0</v>
      </c>
      <c r="H163" s="168">
        <v>49.14</v>
      </c>
      <c r="I163" s="168">
        <f>ROUND(E163*H163,2)</f>
        <v>1375.92</v>
      </c>
      <c r="J163" s="168">
        <v>56.36</v>
      </c>
      <c r="K163" s="168">
        <f>ROUND(E163*J163,2)</f>
        <v>1578.08</v>
      </c>
      <c r="L163" s="168">
        <v>21</v>
      </c>
      <c r="M163" s="168">
        <f>G163*(1+L163/100)</f>
        <v>0</v>
      </c>
      <c r="N163" s="162">
        <v>0.0003</v>
      </c>
      <c r="O163" s="162">
        <f>ROUND(E163*N163,5)</f>
        <v>0.0084</v>
      </c>
      <c r="P163" s="162">
        <v>0</v>
      </c>
      <c r="Q163" s="162">
        <f>ROUND(E163*P163,5)</f>
        <v>0</v>
      </c>
      <c r="R163" s="162"/>
      <c r="S163" s="162"/>
      <c r="T163" s="162">
        <v>0.158</v>
      </c>
      <c r="U163" s="162">
        <f>ROUND(E163*T163,2)</f>
        <v>4.42</v>
      </c>
      <c r="V163" s="162">
        <v>0</v>
      </c>
      <c r="W163" s="162">
        <f t="shared" si="33"/>
        <v>0</v>
      </c>
      <c r="X163" s="153"/>
      <c r="Y163" s="153"/>
      <c r="Z163" s="153"/>
      <c r="AA163" s="153"/>
      <c r="AB163" s="153"/>
      <c r="AC163" s="153"/>
      <c r="AD163" s="153"/>
      <c r="AE163" s="153" t="s">
        <v>104</v>
      </c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31" ht="12.75">
      <c r="A164" s="157" t="s">
        <v>99</v>
      </c>
      <c r="B164" s="161" t="s">
        <v>70</v>
      </c>
      <c r="C164" s="176" t="s">
        <v>71</v>
      </c>
      <c r="D164" s="163"/>
      <c r="E164" s="166"/>
      <c r="F164" s="169"/>
      <c r="G164" s="169">
        <f>SUM(G165:G169)</f>
        <v>0</v>
      </c>
      <c r="H164" s="169"/>
      <c r="I164" s="169">
        <f>SUM(I165:I169)</f>
        <v>0</v>
      </c>
      <c r="J164" s="169"/>
      <c r="K164" s="169">
        <f>SUM(K165:K169)</f>
        <v>95040</v>
      </c>
      <c r="L164" s="169"/>
      <c r="M164" s="169">
        <f>SUM(M165:M169)</f>
        <v>0</v>
      </c>
      <c r="N164" s="163"/>
      <c r="O164" s="163">
        <f>SUM(O165:O169)</f>
        <v>0</v>
      </c>
      <c r="P164" s="163"/>
      <c r="Q164" s="163">
        <f>SUM(Q165:Q169)</f>
        <v>0</v>
      </c>
      <c r="R164" s="163"/>
      <c r="S164" s="163"/>
      <c r="T164" s="163"/>
      <c r="U164" s="163">
        <f>SUM(U165:U169)</f>
        <v>0</v>
      </c>
      <c r="V164" s="163"/>
      <c r="W164" s="163">
        <f>SUM(W165:W169)</f>
        <v>0</v>
      </c>
      <c r="AE164" t="s">
        <v>100</v>
      </c>
    </row>
    <row r="165" spans="1:60" ht="12.75" outlineLevel="1">
      <c r="A165" s="154">
        <v>150</v>
      </c>
      <c r="B165" s="160" t="s">
        <v>390</v>
      </c>
      <c r="C165" s="175" t="s">
        <v>391</v>
      </c>
      <c r="D165" s="162" t="s">
        <v>392</v>
      </c>
      <c r="E165" s="165">
        <v>72</v>
      </c>
      <c r="F165" s="168"/>
      <c r="G165" s="168">
        <f>E165*F165</f>
        <v>0</v>
      </c>
      <c r="H165" s="168">
        <v>0</v>
      </c>
      <c r="I165" s="168">
        <f>ROUND(E165*H165,2)</f>
        <v>0</v>
      </c>
      <c r="J165" s="168">
        <v>300</v>
      </c>
      <c r="K165" s="168">
        <f>ROUND(E165*J165,2)</f>
        <v>21600</v>
      </c>
      <c r="L165" s="168">
        <v>21</v>
      </c>
      <c r="M165" s="168">
        <f>G165*(1+L165/100)</f>
        <v>0</v>
      </c>
      <c r="N165" s="162">
        <v>0</v>
      </c>
      <c r="O165" s="162">
        <f>ROUND(E165*N165,5)</f>
        <v>0</v>
      </c>
      <c r="P165" s="162">
        <v>0</v>
      </c>
      <c r="Q165" s="162">
        <f>ROUND(E165*P165,5)</f>
        <v>0</v>
      </c>
      <c r="R165" s="162"/>
      <c r="S165" s="162"/>
      <c r="T165" s="162">
        <v>0</v>
      </c>
      <c r="U165" s="162">
        <f>ROUND(E165*T165,2)</f>
        <v>0</v>
      </c>
      <c r="V165" s="162">
        <v>0</v>
      </c>
      <c r="W165" s="162">
        <f t="shared" si="33"/>
        <v>0</v>
      </c>
      <c r="X165" s="153"/>
      <c r="Y165" s="153"/>
      <c r="Z165" s="153"/>
      <c r="AA165" s="153"/>
      <c r="AB165" s="153"/>
      <c r="AC165" s="153"/>
      <c r="AD165" s="153"/>
      <c r="AE165" s="153" t="s">
        <v>104</v>
      </c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ht="21.75" outlineLevel="1">
      <c r="A166" s="154">
        <v>151</v>
      </c>
      <c r="B166" s="160" t="s">
        <v>422</v>
      </c>
      <c r="C166" s="175" t="s">
        <v>423</v>
      </c>
      <c r="D166" s="162" t="s">
        <v>392</v>
      </c>
      <c r="E166" s="165">
        <v>120</v>
      </c>
      <c r="F166" s="168"/>
      <c r="G166" s="168">
        <f>E166*F166</f>
        <v>0</v>
      </c>
      <c r="H166" s="168">
        <v>0</v>
      </c>
      <c r="I166" s="168">
        <f>ROUND(E166*H166,2)</f>
        <v>0</v>
      </c>
      <c r="J166" s="168">
        <v>300</v>
      </c>
      <c r="K166" s="168">
        <f>ROUND(E166*J166,2)</f>
        <v>36000</v>
      </c>
      <c r="L166" s="168">
        <v>21</v>
      </c>
      <c r="M166" s="168">
        <f>G166*(1+L166/100)</f>
        <v>0</v>
      </c>
      <c r="N166" s="162">
        <v>0</v>
      </c>
      <c r="O166" s="162">
        <f>ROUND(E166*N166,5)</f>
        <v>0</v>
      </c>
      <c r="P166" s="162">
        <v>0</v>
      </c>
      <c r="Q166" s="162">
        <f>ROUND(E166*P166,5)</f>
        <v>0</v>
      </c>
      <c r="R166" s="162"/>
      <c r="S166" s="162"/>
      <c r="T166" s="162">
        <v>0</v>
      </c>
      <c r="U166" s="162">
        <f>ROUND(E166*T166,2)</f>
        <v>0</v>
      </c>
      <c r="V166" s="162">
        <v>0</v>
      </c>
      <c r="W166" s="162">
        <f t="shared" si="33"/>
        <v>0</v>
      </c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ht="21.75" outlineLevel="1">
      <c r="A167" s="154">
        <v>152</v>
      </c>
      <c r="B167" s="160" t="s">
        <v>393</v>
      </c>
      <c r="C167" s="175" t="s">
        <v>394</v>
      </c>
      <c r="D167" s="162" t="s">
        <v>392</v>
      </c>
      <c r="E167" s="165">
        <v>24</v>
      </c>
      <c r="F167" s="168"/>
      <c r="G167" s="168">
        <f>E167*F167</f>
        <v>0</v>
      </c>
      <c r="H167" s="168">
        <v>0</v>
      </c>
      <c r="I167" s="168">
        <f>ROUND(E167*H167,2)</f>
        <v>0</v>
      </c>
      <c r="J167" s="168">
        <v>300</v>
      </c>
      <c r="K167" s="168">
        <f>ROUND(E167*J167,2)</f>
        <v>7200</v>
      </c>
      <c r="L167" s="168">
        <v>21</v>
      </c>
      <c r="M167" s="168">
        <f>G167*(1+L167/100)</f>
        <v>0</v>
      </c>
      <c r="N167" s="162">
        <v>0</v>
      </c>
      <c r="O167" s="162">
        <f>ROUND(E167*N167,5)</f>
        <v>0</v>
      </c>
      <c r="P167" s="162">
        <v>0</v>
      </c>
      <c r="Q167" s="162">
        <f>ROUND(E167*P167,5)</f>
        <v>0</v>
      </c>
      <c r="R167" s="162"/>
      <c r="S167" s="162"/>
      <c r="T167" s="162">
        <v>0</v>
      </c>
      <c r="U167" s="162">
        <f>ROUND(E167*T167,2)</f>
        <v>0</v>
      </c>
      <c r="V167" s="162">
        <v>0</v>
      </c>
      <c r="W167" s="162">
        <f t="shared" si="33"/>
        <v>0</v>
      </c>
      <c r="X167" s="153"/>
      <c r="Y167" s="153"/>
      <c r="Z167" s="153"/>
      <c r="AA167" s="153"/>
      <c r="AB167" s="153"/>
      <c r="AC167" s="153"/>
      <c r="AD167" s="153"/>
      <c r="AE167" s="153" t="s">
        <v>104</v>
      </c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ht="21.75" outlineLevel="1">
      <c r="A168" s="154">
        <v>153</v>
      </c>
      <c r="B168" s="160" t="s">
        <v>395</v>
      </c>
      <c r="C168" s="175" t="s">
        <v>396</v>
      </c>
      <c r="D168" s="162" t="s">
        <v>392</v>
      </c>
      <c r="E168" s="165">
        <v>80</v>
      </c>
      <c r="F168" s="168"/>
      <c r="G168" s="168">
        <f>E168*F168</f>
        <v>0</v>
      </c>
      <c r="H168" s="168">
        <v>0</v>
      </c>
      <c r="I168" s="168">
        <f>ROUND(E168*H168,2)</f>
        <v>0</v>
      </c>
      <c r="J168" s="168">
        <v>300</v>
      </c>
      <c r="K168" s="168">
        <f>ROUND(E168*J168,2)</f>
        <v>24000</v>
      </c>
      <c r="L168" s="168">
        <v>21</v>
      </c>
      <c r="M168" s="168">
        <f>G168*(1+L168/100)</f>
        <v>0</v>
      </c>
      <c r="N168" s="162">
        <v>0</v>
      </c>
      <c r="O168" s="162">
        <f>ROUND(E168*N168,5)</f>
        <v>0</v>
      </c>
      <c r="P168" s="162">
        <v>0</v>
      </c>
      <c r="Q168" s="162">
        <f>ROUND(E168*P168,5)</f>
        <v>0</v>
      </c>
      <c r="R168" s="162"/>
      <c r="S168" s="162"/>
      <c r="T168" s="162">
        <v>0</v>
      </c>
      <c r="U168" s="162">
        <f>ROUND(E168*T168,2)</f>
        <v>0</v>
      </c>
      <c r="V168" s="162">
        <v>0</v>
      </c>
      <c r="W168" s="162">
        <f t="shared" si="33"/>
        <v>0</v>
      </c>
      <c r="X168" s="153"/>
      <c r="Y168" s="153"/>
      <c r="Z168" s="153"/>
      <c r="AA168" s="153"/>
      <c r="AB168" s="153"/>
      <c r="AC168" s="153"/>
      <c r="AD168" s="153"/>
      <c r="AE168" s="153" t="s">
        <v>104</v>
      </c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ht="12.75" outlineLevel="1">
      <c r="A169" s="170">
        <v>154</v>
      </c>
      <c r="B169" s="171" t="s">
        <v>397</v>
      </c>
      <c r="C169" s="177" t="s">
        <v>398</v>
      </c>
      <c r="D169" s="172" t="s">
        <v>392</v>
      </c>
      <c r="E169" s="173">
        <v>24</v>
      </c>
      <c r="F169" s="174"/>
      <c r="G169" s="174">
        <f>E169*F169</f>
        <v>0</v>
      </c>
      <c r="H169" s="174">
        <v>0</v>
      </c>
      <c r="I169" s="174">
        <f>ROUND(E169*H169,2)</f>
        <v>0</v>
      </c>
      <c r="J169" s="174">
        <v>260</v>
      </c>
      <c r="K169" s="174">
        <f>ROUND(E169*J169,2)</f>
        <v>6240</v>
      </c>
      <c r="L169" s="174">
        <v>21</v>
      </c>
      <c r="M169" s="174">
        <f>G169*(1+L169/100)</f>
        <v>0</v>
      </c>
      <c r="N169" s="172">
        <v>0</v>
      </c>
      <c r="O169" s="172">
        <f>ROUND(E169*N169,5)</f>
        <v>0</v>
      </c>
      <c r="P169" s="172">
        <v>0</v>
      </c>
      <c r="Q169" s="172">
        <f>ROUND(E169*P169,5)</f>
        <v>0</v>
      </c>
      <c r="R169" s="172"/>
      <c r="S169" s="172"/>
      <c r="T169" s="172">
        <v>0</v>
      </c>
      <c r="U169" s="172">
        <f>ROUND(E169*T169,2)</f>
        <v>0</v>
      </c>
      <c r="V169" s="172">
        <v>0</v>
      </c>
      <c r="W169" s="172">
        <f t="shared" si="33"/>
        <v>0</v>
      </c>
      <c r="X169" s="153"/>
      <c r="Y169" s="153"/>
      <c r="Z169" s="153"/>
      <c r="AA169" s="153"/>
      <c r="AB169" s="153"/>
      <c r="AC169" s="153"/>
      <c r="AD169" s="153"/>
      <c r="AE169" s="153" t="s">
        <v>104</v>
      </c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30" ht="12.75">
      <c r="A170" s="6"/>
      <c r="B170" s="7" t="s">
        <v>399</v>
      </c>
      <c r="C170" s="178" t="s">
        <v>399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AC170">
        <v>15</v>
      </c>
      <c r="AD170">
        <v>21</v>
      </c>
    </row>
    <row r="171" spans="3:31" ht="12.75">
      <c r="C171" s="179"/>
      <c r="AE171" t="s">
        <v>400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Mgr. Lukáš Pruška</cp:lastModifiedBy>
  <cp:lastPrinted>2017-10-17T08:41:47Z</cp:lastPrinted>
  <dcterms:created xsi:type="dcterms:W3CDTF">2009-04-08T07:15:50Z</dcterms:created>
  <dcterms:modified xsi:type="dcterms:W3CDTF">2018-07-26T12:07:07Z</dcterms:modified>
  <cp:category/>
  <cp:version/>
  <cp:contentType/>
  <cp:contentStatus/>
</cp:coreProperties>
</file>