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820" yWindow="69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SO101 R1756176401 Pol" sheetId="12" r:id="rId4"/>
    <sheet name="SO101 R17561764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'SO101 R1756176401 Pol'!$1:$7</definedName>
    <definedName name="_xlnm.Print_Titles" localSheetId="4">'SO101 R1756176402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'SO101 R1756176401 Pol'!$A$1:$X$128</definedName>
    <definedName name="_xlnm.Print_Area" localSheetId="4">'SO101 R1756176402 Pol'!$A$1:$X$29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M9" i="13" s="1"/>
  <c r="I9" i="13"/>
  <c r="K9" i="13"/>
  <c r="O9" i="13"/>
  <c r="Q9" i="13"/>
  <c r="V9" i="13"/>
  <c r="G10" i="13"/>
  <c r="G8" i="13" s="1"/>
  <c r="I10" i="13"/>
  <c r="K10" i="13"/>
  <c r="O10" i="13"/>
  <c r="O8" i="13" s="1"/>
  <c r="Q10" i="13"/>
  <c r="V10" i="13"/>
  <c r="G12" i="13"/>
  <c r="I12" i="13"/>
  <c r="I11" i="13" s="1"/>
  <c r="K12" i="13"/>
  <c r="O12" i="13"/>
  <c r="Q12" i="13"/>
  <c r="Q11" i="13" s="1"/>
  <c r="V12" i="13"/>
  <c r="G13" i="13"/>
  <c r="M13" i="13" s="1"/>
  <c r="I13" i="13"/>
  <c r="K13" i="13"/>
  <c r="O13" i="13"/>
  <c r="Q13" i="13"/>
  <c r="V13" i="13"/>
  <c r="G15" i="13"/>
  <c r="G14" i="13" s="1"/>
  <c r="I59" i="1" s="1"/>
  <c r="I15" i="13"/>
  <c r="K15" i="13"/>
  <c r="O15" i="13"/>
  <c r="O14" i="13" s="1"/>
  <c r="Q15" i="13"/>
  <c r="Q14" i="13" s="1"/>
  <c r="V15" i="13"/>
  <c r="G16" i="13"/>
  <c r="M16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AE24" i="13"/>
  <c r="F42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I32" i="12"/>
  <c r="K32" i="12"/>
  <c r="K31" i="12" s="1"/>
  <c r="O32" i="12"/>
  <c r="O31" i="12" s="1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I39" i="12"/>
  <c r="K39" i="12"/>
  <c r="O39" i="12"/>
  <c r="Q39" i="12"/>
  <c r="V39" i="12"/>
  <c r="G40" i="12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O120" i="12"/>
  <c r="G121" i="12"/>
  <c r="G120" i="12" s="1"/>
  <c r="I56" i="1" s="1"/>
  <c r="I121" i="12"/>
  <c r="I120" i="12" s="1"/>
  <c r="K121" i="12"/>
  <c r="K120" i="12" s="1"/>
  <c r="O121" i="12"/>
  <c r="Q121" i="12"/>
  <c r="Q120" i="12" s="1"/>
  <c r="V121" i="12"/>
  <c r="V120" i="12" s="1"/>
  <c r="AE123" i="12"/>
  <c r="F41" i="1" s="1"/>
  <c r="I16" i="1"/>
  <c r="H43" i="1"/>
  <c r="O17" i="13" l="1"/>
  <c r="K8" i="13"/>
  <c r="Q8" i="13"/>
  <c r="I14" i="13"/>
  <c r="V74" i="12"/>
  <c r="V31" i="12"/>
  <c r="Q20" i="12"/>
  <c r="V14" i="13"/>
  <c r="K38" i="12"/>
  <c r="Q38" i="12"/>
  <c r="Q31" i="12"/>
  <c r="V20" i="12"/>
  <c r="K8" i="12"/>
  <c r="G11" i="13"/>
  <c r="I58" i="1" s="1"/>
  <c r="O8" i="12"/>
  <c r="O38" i="12"/>
  <c r="K20" i="12"/>
  <c r="Q17" i="13"/>
  <c r="V11" i="13"/>
  <c r="V8" i="13"/>
  <c r="Q8" i="12"/>
  <c r="V17" i="13"/>
  <c r="O74" i="12"/>
  <c r="V38" i="12"/>
  <c r="O20" i="12"/>
  <c r="V8" i="12"/>
  <c r="O11" i="13"/>
  <c r="I8" i="13"/>
  <c r="I74" i="12"/>
  <c r="Q74" i="12"/>
  <c r="I17" i="13"/>
  <c r="K74" i="12"/>
  <c r="I38" i="12"/>
  <c r="I31" i="12"/>
  <c r="I20" i="12"/>
  <c r="I8" i="12"/>
  <c r="K17" i="13"/>
  <c r="K14" i="13"/>
  <c r="K11" i="13"/>
  <c r="M17" i="13"/>
  <c r="I57" i="1"/>
  <c r="I19" i="1" s="1"/>
  <c r="M121" i="12"/>
  <c r="M120" i="12" s="1"/>
  <c r="G38" i="12"/>
  <c r="I54" i="1" s="1"/>
  <c r="G36" i="12"/>
  <c r="I53" i="1" s="1"/>
  <c r="G31" i="12"/>
  <c r="I52" i="1" s="1"/>
  <c r="G20" i="12"/>
  <c r="I51" i="1" s="1"/>
  <c r="F40" i="1"/>
  <c r="G8" i="12"/>
  <c r="F39" i="1"/>
  <c r="M15" i="13"/>
  <c r="M14" i="13" s="1"/>
  <c r="M12" i="13"/>
  <c r="M11" i="13" s="1"/>
  <c r="G17" i="13"/>
  <c r="I60" i="1" s="1"/>
  <c r="I20" i="1" s="1"/>
  <c r="AF24" i="13"/>
  <c r="G42" i="1" s="1"/>
  <c r="I42" i="1" s="1"/>
  <c r="M10" i="13"/>
  <c r="M8" i="13" s="1"/>
  <c r="M74" i="12"/>
  <c r="AF123" i="12"/>
  <c r="M40" i="12"/>
  <c r="M38" i="12" s="1"/>
  <c r="M32" i="12"/>
  <c r="M31" i="12" s="1"/>
  <c r="M24" i="12"/>
  <c r="M20" i="12" s="1"/>
  <c r="M12" i="12"/>
  <c r="M8" i="12" s="1"/>
  <c r="G74" i="12"/>
  <c r="I55" i="1" s="1"/>
  <c r="I18" i="1" s="1"/>
  <c r="J28" i="1"/>
  <c r="J26" i="1"/>
  <c r="G38" i="1"/>
  <c r="F38" i="1"/>
  <c r="H32" i="1"/>
  <c r="J23" i="1"/>
  <c r="J24" i="1"/>
  <c r="J25" i="1"/>
  <c r="J27" i="1"/>
  <c r="E24" i="1"/>
  <c r="E26" i="1"/>
  <c r="G24" i="13" l="1"/>
  <c r="G123" i="12"/>
  <c r="I50" i="1"/>
  <c r="F43" i="1"/>
  <c r="G23" i="1" s="1"/>
  <c r="G41" i="1"/>
  <c r="I41" i="1" s="1"/>
  <c r="G39" i="1"/>
  <c r="G43" i="1" s="1"/>
  <c r="G25" i="1" s="1"/>
  <c r="G40" i="1"/>
  <c r="I40" i="1" s="1"/>
  <c r="A27" i="1" l="1"/>
  <c r="G28" i="1" s="1"/>
  <c r="G27" i="1" s="1"/>
  <c r="G29" i="1" s="1"/>
  <c r="I17" i="1"/>
  <c r="I21" i="1" s="1"/>
  <c r="I61" i="1"/>
  <c r="I39" i="1"/>
  <c r="I43" i="1" s="1"/>
  <c r="A28" i="1" l="1"/>
  <c r="J39" i="1"/>
  <c r="J43" i="1" s="1"/>
  <c r="J41" i="1"/>
  <c r="J42" i="1"/>
  <c r="J40" i="1"/>
  <c r="J60" i="1"/>
  <c r="J55" i="1"/>
  <c r="J56" i="1"/>
  <c r="J54" i="1"/>
  <c r="J58" i="1"/>
  <c r="J53" i="1"/>
  <c r="J57" i="1"/>
  <c r="J52" i="1"/>
  <c r="J51" i="1"/>
  <c r="J59" i="1"/>
  <c r="J50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Resová Alice (SYNERGA)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Resová Alice (SYNERGA)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<sst xmlns="http://schemas.openxmlformats.org/spreadsheetml/2006/main" count="1038" uniqueCount="326">
  <si>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</si>
  <si>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</si>
  <si>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</si>
  <si>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</si>
  <si>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</si>
  <si>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</si>
  <si>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</si>
  <si>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</si>
  <si>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</si>
  <si>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</si>
  <si>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</si>
  <si>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</si>
  <si>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</si>
  <si>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</si>
  <si>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</si>
  <si>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</si>
  <si>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</si>
  <si>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</si>
  <si>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</si>
  <si>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</si>
  <si>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</si>
  <si>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</si>
  <si>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</si>
  <si>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</si>
  <si>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</si>
  <si>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</si>
  <si>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</si>
  <si>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</si>
  <si>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</si>
  <si>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</si>
  <si>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</si>
  <si>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</si>
  <si>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</si>
  <si>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</si>
  <si>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</si>
  <si>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</si>
  <si>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</si>
  <si>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</si>
  <si>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</si>
  <si>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</si>
  <si>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</si>
  <si>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</si>
  <si>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</si>
  <si>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17/5617</t>
  </si>
  <si>
    <t>ZZS Šumná</t>
  </si>
  <si>
    <t>Stavba</t>
  </si>
  <si>
    <t>SO101</t>
  </si>
  <si>
    <t>Budova výjezdového stanoviště ZZS - Šumná</t>
  </si>
  <si>
    <t>R1756176401</t>
  </si>
  <si>
    <t>D.1.4.4.1 - MaR</t>
  </si>
  <si>
    <t>R1756176402</t>
  </si>
  <si>
    <t>D.1.4.4.1 - MaR (VRN)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</si>
  <si>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</si>
  <si>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</si>
  <si>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</si>
  <si>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</si>
  <si>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</si>
  <si>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</si>
  <si>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</si>
  <si>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</si>
  <si>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</si>
  <si>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</si>
  <si>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</si>
  <si>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</si>
  <si>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</si>
  <si>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</si>
  <si>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</si>
  <si>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</si>
  <si>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19-53</t>
  </si>
  <si>
    <t>Software DDC - práce</t>
  </si>
  <si>
    <t>18-80</t>
  </si>
  <si>
    <t>Ostatní služby</t>
  </si>
  <si>
    <t>VN</t>
  </si>
  <si>
    <t>19-52</t>
  </si>
  <si>
    <t>Uvedení do provozu</t>
  </si>
  <si>
    <t>19-57</t>
  </si>
  <si>
    <t>Projekční práce</t>
  </si>
  <si>
    <t>19-54</t>
  </si>
  <si>
    <t>Revize, zkoušky, odborné prohlídky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</si>
  <si>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</si>
  <si>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</si>
  <si>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</si>
  <si>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</si>
  <si>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</si>
  <si>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</si>
  <si>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</si>
  <si>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</si>
  <si>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</si>
  <si>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</si>
  <si>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</si>
  <si>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</si>
  <si>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</si>
  <si>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</si>
  <si>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</si>
  <si>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</si>
  <si>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</si>
  <si>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</si>
  <si>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</si>
  <si>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</si>
  <si>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</si>
  <si>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</si>
  <si>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</si>
  <si>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</si>
  <si>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</si>
  <si>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</si>
  <si>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</si>
  <si>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</si>
  <si>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</si>
  <si>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</si>
  <si>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</si>
  <si>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HON18</t>
  </si>
  <si>
    <t>Specifikace</t>
  </si>
  <si>
    <t>POL3_</t>
  </si>
  <si>
    <t>Komunikační modul LonWorks pro regulátor</t>
  </si>
  <si>
    <t>Komunikační modul RS232 pro regulátory Hawk 8000</t>
  </si>
  <si>
    <t>Analogový vstupní modul (XF821A) - 8 AI (Panel Bus)</t>
  </si>
  <si>
    <t>POL3_9</t>
  </si>
  <si>
    <t>Analogový výstupní modul (XF822A) - 8 AO (Panel Bus)</t>
  </si>
  <si>
    <t>Digitální vstupní modul (XF823A) - 12 DI (Panel Bus)</t>
  </si>
  <si>
    <t>Digitální výstupní modul (XF824A) - 6 DO (Panel Bus)</t>
  </si>
  <si>
    <t>Svorkovnicový blok pro moduly XF(L) 821, 822 vč. modulové propojky a popisovacího štítku</t>
  </si>
  <si>
    <t>Svorkovnicový blok pro moduly XF(L) 823 vč. modulové propojky a popisovacího štítku</t>
  </si>
  <si>
    <t>Svorkovnicový blok pro moduly XF(L) 824, 825 vč. modulové propojky a popisovacího štítku</t>
  </si>
  <si>
    <t>Programovatelný čítač Puls/M-BUS pro připojení 2 měřičů</t>
  </si>
  <si>
    <t>Indiv</t>
  </si>
  <si>
    <t>Snímač venkovní teploty, NTC20k, -40..70°C, IP 65</t>
  </si>
  <si>
    <t>Prostorový snímač teploty, NTC20k, rozsah 6..40°C, IP30 (sada po 5 kusech)</t>
  </si>
  <si>
    <t>Kabelový snímač teploty vody NTC20k, rozsah -20..100°C, IP64</t>
  </si>
  <si>
    <t>Spínač diferenčního tlaku, rozsah 20-200 Pa, včetně příslušenství</t>
  </si>
  <si>
    <t>Montážní sada - 2m silikonová hadička, 2x násadka, šroubovací svorkovnice, 2 šrouby</t>
  </si>
  <si>
    <t>Snímač hladiny zaplavení, relé výstup 24VAC/6A, napájení 24VAC/DC</t>
  </si>
  <si>
    <t xml:space="preserve">ks    </t>
  </si>
  <si>
    <t>SKLAD18</t>
  </si>
  <si>
    <t>Magnetický kontakt závrtný, přepínací kontakt, kabel 3m</t>
  </si>
  <si>
    <t>ADI14</t>
  </si>
  <si>
    <t>Ústředna pro max. 8 snímačů koncentrace plynu 4-20mA, 5 relé výstupů, napájení 24VDC, IP30</t>
  </si>
  <si>
    <t>Snímač koncentrace metanu (CH4), katalyticky,  výstup 4-20mA, IP20</t>
  </si>
  <si>
    <t>ASEKO16</t>
  </si>
  <si>
    <t>pohon 10Nm24V,O/Z, 75s, hav.fce</t>
  </si>
  <si>
    <t>BEL18</t>
  </si>
  <si>
    <t>Světelná tabule 500x150x100 mm, 230VAC, 20VA (ÚNIK PLYNU)</t>
  </si>
  <si>
    <t>ADI18</t>
  </si>
  <si>
    <t>Světelná tabule 500x220x100 mm, text dle požadavku max. 2 x 12 znaků</t>
  </si>
  <si>
    <t>Výstražná siréna, 9-28VDC, 80-110dB, IP40</t>
  </si>
  <si>
    <t>Oceloplechový rozvaděč 2000x700x400, 1 pole, IP44, komplet vč. vnitřního vybavení</t>
  </si>
  <si>
    <t>Záložní zdroj UPS 500VA, 230VAC, poruchový kontakt</t>
  </si>
  <si>
    <t>Servisní vypínač 3f/40A</t>
  </si>
  <si>
    <t>POL3_1</t>
  </si>
  <si>
    <t>Dvoukanálové jiskrově bezpečné relé</t>
  </si>
  <si>
    <t>Přístroj ovladače tlačítkový, s LED signálkou 24V</t>
  </si>
  <si>
    <t>Rámeček pro spínač, jednonásobný</t>
  </si>
  <si>
    <t>Kryt spínače tlačítkového s průzorem a popisným polem</t>
  </si>
  <si>
    <t>Kryt spínače tlačítkového s popisným polem</t>
  </si>
  <si>
    <t>kabel JYTY; sdělovací; pevné uložení vnitřní; Cu jádra holá; počet žil 2; jmen.prům.jádra 1,00 mm; teplota použití do 70 °C; barva pláště šedá</t>
  </si>
  <si>
    <t>m</t>
  </si>
  <si>
    <t>SPCM</t>
  </si>
  <si>
    <t>RTS 18/ I</t>
  </si>
  <si>
    <t>kabel JYTY; sdělovací; pevné uložení vnitřní; Cu jádra holá; počet žil 4; jmen.prům.jádra 1,00 mm; teplota použití do 70 °C; barva pláště šedá</t>
  </si>
  <si>
    <t>kabel JYTY; sdělovací; pevné uložení vnitřní; Cu jádra holá; počet žil 7; jmen.prům.jádra 1,00 mm; teplota použití do 70 °C; barva pláště šedá</t>
  </si>
  <si>
    <t>kabel CYKY; instalační; pro pevné uložení ve vnitřních a venk.prostorách v zemi, betonu; Cu plné holé jádro, tvar jádra RE-kulatý jednodrát; počet ...</t>
  </si>
  <si>
    <t>kabel CYKY; instalační; pro pevné uložení ve vnitřních a venk.prostorách v zemi, betonu; Cu plné holé jádro, tvar jádra RE-kulatý jednodrát; počet a průřez žil 7x1,5mm2; počet žil 7; teplota použití -30 až 70 °C; max.provoz.teplota při zkratu 160 °C; min.teplota pokládky -5 °C; průřez vodiče 1,5 mm2; samozhášivý; odolnost vůči UV záření; barva pláště černá</t>
  </si>
  <si>
    <t>kabel H05VV-F; silový, ohebný; Cu jádra lanovaná holá; počet žil 3; jmen.průřez jádra 1,50 mm2; teplota použití -15 až 70 °C; odolnost proti šíření plamene podle vyhlášky 21/1996; barva pláště černá nebo bílá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</si>
  <si>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</si>
  <si>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vodič CY; silový, propojovací jednožilový; pevné uložení; jádro Cu plné holé; počet žil 1; jmen.průřez jádra 10,00 mm2; vnější průměr 5,6 mm; izolace PVC; tl. izolace min 0,8 mm; odolnost proti šíření plamene</t>
  </si>
  <si>
    <t>trubka elektroinstalační tuhá hrdlová; znač.dle EN; mat. PVC samozhášivé; mech.odolnost střední; mezní hodnota zatížení 750 N/5 cm; teplot.rozsah -25 až 60 °C; stupeň hořlavosti A-3C; barva tmavě šedá RAL 7012; vnější pr.= 25,0 mm; vnitřní pr.= 21,4 mm; délka l = 3 m</t>
  </si>
  <si>
    <t>trubka tuhá hrdlová, elektroinstalační; znač.dle EN; mat. PVC samozhášivé; mech.odolnost střední; mezní hodnota zatížení 750 N/5 cm; teplot.rozsah -25 až 60 °C; stupeň hořlavosti A-3C; barva tmavě šedá RAL 7012; vnější pr.= 32,0 mm; vnitřní pr.= 27,8 mm; délka l = 3 m; použití: vyhovuje zkoušce odolnosti plamene. lze montovat do prostoru nebezpečné zóny 2 v prostředí s nebezpečím výbuchu</t>
  </si>
  <si>
    <t>příchytka typ nasouvací; PVC samozhášivé, světle šedá RAL 7035; rozměr pro tuhou trubku vnějšího rozměru 25 mm</t>
  </si>
  <si>
    <t>příchytka typ nasouvací; PVC samozhášivé, světle šedá RAL 7035; rozměr pro tuhou trubku vnějšího rozměru 32 mm</t>
  </si>
  <si>
    <t>trubka elektroinstalační ohebná; znač.dle EN; mat. PVC samozhášivé; mech.odolnost nízká; mezní hodnota zatížení 320 N/5 cm; teplot.rozsah -5 až 60 °C; stupeň hořlavosti A-3C; barva světle šedá RAL 7035; vnější pr.= 20,0 mm; vnitřní pr.= 14,1 mm</t>
  </si>
  <si>
    <t>trubka elektroinstalační ohebná; znač.dle EN; mat. PVC samozhášivé; mech.odolnost nízká; mezní hodnota zatížení 320 N/5 cm; teplot.rozsah -5 až 60 °C; stupeň hořlavosti A-3C; barva světle šedá RAL 7035; vnější pr.= 25,0 mm; vnitřní pr.= 18,3 mm</t>
  </si>
  <si>
    <t>páska stahovací 180x4,5; PA</t>
  </si>
  <si>
    <t>100 ks</t>
  </si>
  <si>
    <t>páska stahovací  360x4,5; PA</t>
  </si>
  <si>
    <t>žlab kabelový plech pozink; děrovaný; l = 2 100,0 mm; š = 62 mm; h = 50,0 mm; tl. 0,70 mm</t>
  </si>
  <si>
    <t>víko žlabu; ocelový plech; povrch žárové zinkování Sendzimir; š = 62 mm; l = 2 000 mm; h = 17 mm; tl. 0,60 mm</t>
  </si>
  <si>
    <t>oblouk 90 °; ocelový plech; povrch žárové zinkování Sendzimir; š = 62,0 mm; h = 50 mm; l = 162,0 mm; tl. 0,80 mm</t>
  </si>
  <si>
    <t>oblouk 90 °; klesající; ocelový plech; povrch žárové zinkování Sendzimir; š = 62,0 mm; h = 50 mm; l = 250,0 mm; tl. 0,80 mm</t>
  </si>
  <si>
    <t>oblouk 90 °; stoupající; ocelový plech; povrch žárové zinkování Sendzimir; š = 62,0 mm; h = 50 mm; l = 250,0 mm; tl. 0,80 mm</t>
  </si>
  <si>
    <t>víko oblouku 90°; ocelový plech; povrch žárové zinkování Sendzimir; š = 62 mm; h = 17 mm; tl. 0,60 mm</t>
  </si>
  <si>
    <t>přepážka ocelový plech; povrch žárové zinkování Sendzimir; h = 44 mm; l = 2 000,0 mm</t>
  </si>
  <si>
    <t>Montážní bod - zavěšení ze stropu pro žlab, vzdálenost max. 0,5m - pomocný materiál</t>
  </si>
  <si>
    <t>Kabelový žlab drátěný 60/60 komplet vč. příslušenství (odbočky, víka, výložníky, závit.tyče)</t>
  </si>
  <si>
    <t xml:space="preserve">m     </t>
  </si>
  <si>
    <t>krabice elektroinstalační pod omítku; rozvodná s víčkem a svorkovnicí; mat. PVC samozhášivé; teplot.rozsah -5 až 60 °C; určeno pro rozvody s napětím 400 V a proudem max. 16 A; rozměry-průměr,hloubka pr.73x42 mm</t>
  </si>
  <si>
    <t>Montážní krabice spojovací, na povrch, 10 přívodů, s okem pro uchycení, vč. víka, 89x43x37mm</t>
  </si>
  <si>
    <t>štítek kabelový s upevňovacím páskem</t>
  </si>
  <si>
    <t>MTZ_RS_001T00</t>
  </si>
  <si>
    <t>Montáž regulátor MaR</t>
  </si>
  <si>
    <t>SYN01_2015</t>
  </si>
  <si>
    <t>Práce</t>
  </si>
  <si>
    <t>POL1_</t>
  </si>
  <si>
    <t>MTZ_RS_004T00</t>
  </si>
  <si>
    <t>Montáž vstupně / výstupní modul MaR</t>
  </si>
  <si>
    <t>MTZ_VST_004T00</t>
  </si>
  <si>
    <t>Montáž snímač teploty do místnosti</t>
  </si>
  <si>
    <t>MTZ_VST_005T00</t>
  </si>
  <si>
    <t>Montáž snímač teploty venkovní</t>
  </si>
  <si>
    <t>MTZ_VST_006T00</t>
  </si>
  <si>
    <t>Montáž snímač teploty sondový</t>
  </si>
  <si>
    <t>SYN01_2017</t>
  </si>
  <si>
    <t>MTZ_VST_018T00</t>
  </si>
  <si>
    <t>Montáž spínač dif. tlaku do VZT potrubí</t>
  </si>
  <si>
    <t>MTZ_VST_022T00</t>
  </si>
  <si>
    <t>Montáž snímač hladiny zaplavení</t>
  </si>
  <si>
    <t>MTZ_VST_026T00</t>
  </si>
  <si>
    <t>Montáž magnetický kontakt okenní, závrtný</t>
  </si>
  <si>
    <t>POL1_9</t>
  </si>
  <si>
    <t>MTZ_DET_002T00</t>
  </si>
  <si>
    <t>Montáž a nastavení ústředny detekce úniku plynů pro 4 detektory</t>
  </si>
  <si>
    <t>MTZ_DET_004T00</t>
  </si>
  <si>
    <t>Montáž snímač koncentrace plynu</t>
  </si>
  <si>
    <t>MTZ_DET_005T00</t>
  </si>
  <si>
    <t>Prvotní kalibrace snímače standardní</t>
  </si>
  <si>
    <t>MTZ_VYST_001T00</t>
  </si>
  <si>
    <t>Montáž servopohon klapkový VZT</t>
  </si>
  <si>
    <t>MTZ_DET_008T00</t>
  </si>
  <si>
    <t>Montáž optická signalizace</t>
  </si>
  <si>
    <t>MTZ_DET_007T00</t>
  </si>
  <si>
    <t>Montáž siréna</t>
  </si>
  <si>
    <t>MTZ_ROZV_005T00</t>
  </si>
  <si>
    <t>Montáž rozvaděč do 300kg</t>
  </si>
  <si>
    <t>MTZ_SIL_007T00</t>
  </si>
  <si>
    <t>Montáž UPS do 1000VA do rozvaděče</t>
  </si>
  <si>
    <t>MTZ_MAT_006T00</t>
  </si>
  <si>
    <t>Montáž servisní vypínač 3f, do 60A</t>
  </si>
  <si>
    <t>222330876R00</t>
  </si>
  <si>
    <t>Jiskrově bezpečná bariera na úchytné body</t>
  </si>
  <si>
    <t>MTZ_MAT_002T00</t>
  </si>
  <si>
    <t>Montáž tlačítko / vypínač</t>
  </si>
  <si>
    <t>210860201R00</t>
  </si>
  <si>
    <t>kabel speciální JYTY s Al laminovanou fólií, 2 x 1 mm, volně uložený</t>
  </si>
  <si>
    <t>210860202R00</t>
  </si>
  <si>
    <t>kabel speciální JYTY s Al laminovanou fólií, 4 x 1 mm, volně uložený</t>
  </si>
  <si>
    <t>210860203R00</t>
  </si>
  <si>
    <t>kabel speciální JYTY s Al laminovanou fólií, 7 x 1 mm, volně uložený</t>
  </si>
  <si>
    <t>210810005R00</t>
  </si>
  <si>
    <t>kabel CYKY-m 750 V, 3 x 1,5 mm2, volně uložený</t>
  </si>
  <si>
    <t>210810018R00</t>
  </si>
  <si>
    <t>Kabely silové kabel CYKY-m 750 V, 7 x 1,5 mm2, volně uložený</t>
  </si>
  <si>
    <t>M21</t>
  </si>
  <si>
    <t>210802308R00</t>
  </si>
  <si>
    <t>Šňůry šňůra CYSY, 3 x 1,50 mm2, volně uložená</t>
  </si>
  <si>
    <t>210800527R00</t>
  </si>
  <si>
    <t>Vodič nn a vn CY 6 mm2 uložený volně</t>
  </si>
  <si>
    <t>210800528R00</t>
  </si>
  <si>
    <t>Vodič nn a vn CY 10 mm2 uložený volně</t>
  </si>
  <si>
    <t>210010022R00</t>
  </si>
  <si>
    <t>trubka tuhá vč. příslušenství (kolena, přípojky atd.), PVC, uložená pevně, průměr 23 mm,  , montáž</t>
  </si>
  <si>
    <t>210010023R00</t>
  </si>
  <si>
    <t>trubka tuhá vč. příslušenství (kolena, přípojky atd.), PVC, uložená pevně, průměr 29 mm,  , montáž</t>
  </si>
  <si>
    <t>210010043R00</t>
  </si>
  <si>
    <t>trubka ohebná, ocelová, uložená pevně, průměr 23 mm,  , montáž</t>
  </si>
  <si>
    <t>210010045R00</t>
  </si>
  <si>
    <t>Trubka ohebná, uložená pevně, 25 mm</t>
  </si>
  <si>
    <t>210020303R00</t>
  </si>
  <si>
    <t>Žlaby žlab kabelový s příslušenstvím, 62/50 mm, včetně víka</t>
  </si>
  <si>
    <t>210020305R01</t>
  </si>
  <si>
    <t>Žlab kabelový drátěný s příslušenstvím, 60/60 mm</t>
  </si>
  <si>
    <t>220260048R00</t>
  </si>
  <si>
    <t>Krabice KT 250 upevněná na povrchu</t>
  </si>
  <si>
    <t>MTZ_MAT_007T00</t>
  </si>
  <si>
    <t>Montáž propojovací krabice na omítku</t>
  </si>
  <si>
    <t>210950101R00</t>
  </si>
  <si>
    <t xml:space="preserve">označovací štítek na kabel,  ,  </t>
  </si>
  <si>
    <t>MTZ_SIL_010T00</t>
  </si>
  <si>
    <t>El. připojení - motor 1x230V</t>
  </si>
  <si>
    <t>MTZ_OST_022T00</t>
  </si>
  <si>
    <t>Připojení - monitoring ESIL rozvaděčů</t>
  </si>
  <si>
    <t>MTZ_SIL_015T00</t>
  </si>
  <si>
    <t>El. připojení - FCU</t>
  </si>
  <si>
    <t>MTZ_OST_009T00</t>
  </si>
  <si>
    <t>Připojení - monitoring zvlhčovač</t>
  </si>
  <si>
    <t>MTZ_EN_007T00</t>
  </si>
  <si>
    <t>Připojení a nastavení elektroměr s Modbus výstupem</t>
  </si>
  <si>
    <t>MTZ_EN_004T00</t>
  </si>
  <si>
    <t>Připojení a nastavení vodoměr s M-bus výstupem</t>
  </si>
  <si>
    <t>MTZ_EN_005T00</t>
  </si>
  <si>
    <t>Připojení a nastavení plynoměr s Reed kontakt výstupem</t>
  </si>
  <si>
    <t>460680041RT2</t>
  </si>
  <si>
    <t>Průraz zdivem v betonové zdi tloušťky 15 cm, plochy do 0,025 m2</t>
  </si>
  <si>
    <t>210100001R00</t>
  </si>
  <si>
    <t>Ukončení vodičů, soubory pro kabely ukončení vodičů v rozvaděči včetně zapojení a vodičové koncovky,  , průřez do 2,5 mm2</t>
  </si>
  <si>
    <t>MTZ_SW_001T00</t>
  </si>
  <si>
    <t>Uživatelský software pro DDC</t>
  </si>
  <si>
    <t>d.b.</t>
  </si>
  <si>
    <t>SYN02_2017</t>
  </si>
  <si>
    <t>SUM</t>
  </si>
  <si>
    <t>CZ-CPA:</t>
  </si>
  <si>
    <t>43</t>
  </si>
  <si>
    <t>Specializované stavební práce</t>
  </si>
  <si>
    <t>43.2</t>
  </si>
  <si>
    <t>Elektroinstalační, instalatérské a ostatní stavebně instalační práce</t>
  </si>
  <si>
    <t>END</t>
  </si>
  <si>
    <t>930      T00</t>
  </si>
  <si>
    <t>Hzs - doprava osob</t>
  </si>
  <si>
    <t>kpl</t>
  </si>
  <si>
    <t>HZS</t>
  </si>
  <si>
    <t>POL10_0</t>
  </si>
  <si>
    <t>005121 R</t>
  </si>
  <si>
    <t>Zařízení staveniště</t>
  </si>
  <si>
    <t>Soubor</t>
  </si>
  <si>
    <t>VRN</t>
  </si>
  <si>
    <t>POL99_8</t>
  </si>
  <si>
    <t>913      T00</t>
  </si>
  <si>
    <t>Hzs - zabezpečení pracoviště</t>
  </si>
  <si>
    <t xml:space="preserve">hod   </t>
  </si>
  <si>
    <t>POL10_</t>
  </si>
  <si>
    <t>hod</t>
  </si>
  <si>
    <t>923      T00</t>
  </si>
  <si>
    <t>Hzs - zaučení obsluhy</t>
  </si>
  <si>
    <t>004111020R</t>
  </si>
  <si>
    <t xml:space="preserve">Vypracování projektové dokumentace </t>
  </si>
  <si>
    <t>004111020Ra</t>
  </si>
  <si>
    <t>Vypracování projektové dokumentace (skutečný stav)</t>
  </si>
  <si>
    <t>960      T00</t>
  </si>
  <si>
    <t>Hzs - Inženýrská činnost</t>
  </si>
  <si>
    <t>960a      T00</t>
  </si>
  <si>
    <t>Hzs - Inženýrská činnost - autorský dozor</t>
  </si>
  <si>
    <t>005231010R</t>
  </si>
  <si>
    <t>Revize</t>
  </si>
  <si>
    <t>005231020R</t>
  </si>
  <si>
    <t>Individuální a komplexní vyzkoušení</t>
  </si>
  <si>
    <t>005231030R</t>
  </si>
  <si>
    <t xml:space="preserve">Zkušební provoz </t>
  </si>
  <si>
    <t>Regulátor bez wifi modulu - 2xEthernet port, 2xRS485, napájení 24V AC/DC, vestavěný COACH,  typy Modbus, BACnet IP a MS/TP, Fox, LONWorks,</t>
  </si>
  <si>
    <t>CO D 300ppm-4, Snímač CO dvoudrát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</si>
</sst>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8" t="s">
        <v>41</v>
      </c>
      <c r="C1" s="209"/>
      <c r="D1" s="209"/>
      <c r="E1" s="209"/>
      <c r="F1" s="209"/>
      <c r="G1" s="209"/>
      <c r="H1" s="209"/>
      <c r="I1" s="209"/>
      <c r="J1" s="210"/>
    </row>
    <row r="2" spans="1:15" ht="36" customHeight="1" x14ac:dyDescent="0.2">
      <c r="A2" s="3"/>
      <c r="B2" s="77" t="s">
        <v>22</v>
      </c>
      <c r="C2" s="78"/>
      <c r="D2" s="79" t="s">
        <v>43</v>
      </c>
      <c r="E2" s="214" t="s">
        <v>44</v>
      </c>
      <c r="F2" s="215"/>
      <c r="G2" s="215"/>
      <c r="H2" s="215"/>
      <c r="I2" s="215"/>
      <c r="J2" s="216"/>
      <c r="O2" s="2"/>
    </row>
    <row r="3" spans="1:15" ht="27" hidden="1" customHeight="1" x14ac:dyDescent="0.2">
      <c r="A3" s="3"/>
      <c r="B3" s="80"/>
      <c r="C3" s="78"/>
      <c r="D3" s="81"/>
      <c r="E3" s="217"/>
      <c r="F3" s="218"/>
      <c r="G3" s="218"/>
      <c r="H3" s="218"/>
      <c r="I3" s="218"/>
      <c r="J3" s="219"/>
    </row>
    <row r="4" spans="1:15" ht="23.25" customHeight="1" x14ac:dyDescent="0.2">
      <c r="A4" s="3"/>
      <c r="B4" s="82"/>
      <c r="C4" s="83"/>
      <c r="D4" s="84"/>
      <c r="E4" s="204"/>
      <c r="F4" s="204"/>
      <c r="G4" s="204"/>
      <c r="H4" s="204"/>
      <c r="I4" s="204"/>
      <c r="J4" s="205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1"/>
      <c r="E11" s="221"/>
      <c r="F11" s="221"/>
      <c r="G11" s="221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03"/>
      <c r="E12" s="203"/>
      <c r="F12" s="203"/>
      <c r="G12" s="203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06"/>
      <c r="F13" s="207"/>
      <c r="G13" s="207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0"/>
      <c r="F15" s="220"/>
      <c r="G15" s="222"/>
      <c r="H15" s="222"/>
      <c r="I15" s="222" t="s">
        <v>29</v>
      </c>
      <c r="J15" s="223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194"/>
      <c r="F16" s="195"/>
      <c r="G16" s="194"/>
      <c r="H16" s="195"/>
      <c r="I16" s="194">
        <f>SUMIF(F50:F60,A16,I50:I60)+SUMIF(F50:F60,"PSU",I50:I60)</f>
        <v>0</v>
      </c>
      <c r="J16" s="196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194"/>
      <c r="F17" s="195"/>
      <c r="G17" s="194"/>
      <c r="H17" s="195"/>
      <c r="I17" s="194">
        <f>SUMIF(F50:F60,A17,I50:I60)</f>
        <v>0</v>
      </c>
      <c r="J17" s="196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194"/>
      <c r="F18" s="195"/>
      <c r="G18" s="194"/>
      <c r="H18" s="195"/>
      <c r="I18" s="194">
        <f>SUMIF(F50:F60,A18,I50:I60)</f>
        <v>0</v>
      </c>
      <c r="J18" s="196"/>
    </row>
    <row r="19" spans="1:10" ht="23.25" customHeight="1" x14ac:dyDescent="0.2">
      <c r="A19" s="142" t="s">
        <v>72</v>
      </c>
      <c r="B19" s="55" t="s">
        <v>27</v>
      </c>
      <c r="C19" s="56"/>
      <c r="D19" s="57"/>
      <c r="E19" s="194"/>
      <c r="F19" s="195"/>
      <c r="G19" s="194"/>
      <c r="H19" s="195"/>
      <c r="I19" s="194">
        <f>SUMIF(F50:F60,A19,I50:I60)</f>
        <v>0</v>
      </c>
      <c r="J19" s="196"/>
    </row>
    <row r="20" spans="1:10" ht="23.25" customHeight="1" x14ac:dyDescent="0.2">
      <c r="A20" s="142" t="s">
        <v>79</v>
      </c>
      <c r="B20" s="55" t="s">
        <v>28</v>
      </c>
      <c r="C20" s="56"/>
      <c r="D20" s="57"/>
      <c r="E20" s="194"/>
      <c r="F20" s="195"/>
      <c r="G20" s="194"/>
      <c r="H20" s="195"/>
      <c r="I20" s="194">
        <f>SUMIF(F50:F60,A20,I50:I60)</f>
        <v>0</v>
      </c>
      <c r="J20" s="196"/>
    </row>
    <row r="21" spans="1:10" ht="23.25" customHeight="1" x14ac:dyDescent="0.2">
      <c r="A21" s="3"/>
      <c r="B21" s="72" t="s">
        <v>29</v>
      </c>
      <c r="C21" s="73"/>
      <c r="D21" s="74"/>
      <c r="E21" s="197"/>
      <c r="F21" s="224"/>
      <c r="G21" s="197"/>
      <c r="H21" s="224"/>
      <c r="I21" s="197">
        <f>SUM(I16:J20)</f>
        <v>0</v>
      </c>
      <c r="J21" s="198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192">
        <f>ZakladDPHSniVypocet</f>
        <v>0</v>
      </c>
      <c r="H23" s="193"/>
      <c r="I23" s="193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190">
        <v>0</v>
      </c>
      <c r="H24" s="191"/>
      <c r="I24" s="191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192">
        <f>ZakladDPHZaklVypocet</f>
        <v>0</v>
      </c>
      <c r="H25" s="193"/>
      <c r="I25" s="193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1">
        <v>127262.35</v>
      </c>
      <c r="H26" s="212"/>
      <c r="I26" s="212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3">
        <f>CenaCelkemBezDPH-(ZakladDPHSni+ZakladDPHZakl)</f>
        <v>0</v>
      </c>
      <c r="H27" s="213"/>
      <c r="I27" s="213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19" t="s">
        <v>23</v>
      </c>
      <c r="C28" s="120"/>
      <c r="D28" s="120"/>
      <c r="E28" s="121"/>
      <c r="F28" s="122"/>
      <c r="G28" s="199">
        <f>A27</f>
        <v>0</v>
      </c>
      <c r="H28" s="200"/>
      <c r="I28" s="200"/>
      <c r="J28" s="123" t="str">
        <f t="shared" si="0"/>
        <v>CZK</v>
      </c>
    </row>
    <row r="29" spans="1:10" ht="27.75" hidden="1" customHeight="1" thickBot="1" x14ac:dyDescent="0.25">
      <c r="A29" s="3"/>
      <c r="B29" s="119" t="s">
        <v>35</v>
      </c>
      <c r="C29" s="124"/>
      <c r="D29" s="124"/>
      <c r="E29" s="124"/>
      <c r="F29" s="124"/>
      <c r="G29" s="199">
        <f>ZakladDPHSni+DPHSni+ZakladDPHZakl+DPHZakl+Zaokrouhleni</f>
        <v>127262.35</v>
      </c>
      <c r="H29" s="199"/>
      <c r="I29" s="199"/>
      <c r="J29" s="125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43342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1"/>
      <c r="E34" s="202"/>
      <c r="F34" s="29"/>
      <c r="G34" s="201"/>
      <c r="H34" s="202"/>
      <c r="I34" s="202"/>
      <c r="J34" s="36"/>
    </row>
    <row r="35" spans="1:10" ht="12.75" customHeight="1" x14ac:dyDescent="0.2">
      <c r="A35" s="3"/>
      <c r="B35" s="3"/>
      <c r="C35" s="4"/>
      <c r="D35" s="189" t="s">
        <v>2</v>
      </c>
      <c r="E35" s="189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45</v>
      </c>
      <c r="C39" s="225"/>
      <c r="D39" s="226"/>
      <c r="E39" s="226"/>
      <c r="F39" s="103">
        <f>'SO101 R1756176401 Pol'!AE123+'SO101 R1756176402 Pol'!AE24</f>
        <v>0</v>
      </c>
      <c r="G39" s="104">
        <f>'SO101 R1756176401 Pol'!AF123+'SO101 R1756176402 Pol'!AF24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1">
        <v>2</v>
      </c>
      <c r="B40" s="108" t="s">
        <v>46</v>
      </c>
      <c r="C40" s="227" t="s">
        <v>47</v>
      </c>
      <c r="D40" s="228"/>
      <c r="E40" s="228"/>
      <c r="F40" s="109">
        <f>'SO101 R1756176401 Pol'!AE123+'SO101 R1756176402 Pol'!AE24</f>
        <v>0</v>
      </c>
      <c r="G40" s="110">
        <f>'SO101 R1756176401 Pol'!AF123+'SO101 R1756176402 Pol'!AF24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customHeight="1" x14ac:dyDescent="0.2">
      <c r="A41" s="91">
        <v>3</v>
      </c>
      <c r="B41" s="113" t="s">
        <v>48</v>
      </c>
      <c r="C41" s="225" t="s">
        <v>49</v>
      </c>
      <c r="D41" s="226"/>
      <c r="E41" s="226"/>
      <c r="F41" s="114">
        <f>'SO101 R1756176401 Pol'!AE123</f>
        <v>0</v>
      </c>
      <c r="G41" s="105">
        <f>'SO101 R1756176401 Pol'!AF123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1">
        <v>3</v>
      </c>
      <c r="B42" s="113" t="s">
        <v>50</v>
      </c>
      <c r="C42" s="225" t="s">
        <v>51</v>
      </c>
      <c r="D42" s="226"/>
      <c r="E42" s="226"/>
      <c r="F42" s="114">
        <f>'SO101 R1756176402 Pol'!AE24</f>
        <v>0</v>
      </c>
      <c r="G42" s="105">
        <f>'SO101 R1756176402 Pol'!AF24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1"/>
      <c r="B43" s="229" t="s">
        <v>52</v>
      </c>
      <c r="C43" s="230"/>
      <c r="D43" s="230"/>
      <c r="E43" s="230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7" spans="1:10" ht="15.75" x14ac:dyDescent="0.25">
      <c r="B47" s="126" t="s">
        <v>54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55</v>
      </c>
      <c r="G49" s="132"/>
      <c r="H49" s="132"/>
      <c r="I49" s="132" t="s">
        <v>29</v>
      </c>
      <c r="J49" s="132" t="s">
        <v>0</v>
      </c>
    </row>
    <row r="50" spans="1:10" ht="25.5" customHeight="1" x14ac:dyDescent="0.2">
      <c r="A50" s="128"/>
      <c r="B50" s="133" t="s">
        <v>56</v>
      </c>
      <c r="C50" s="231" t="s">
        <v>57</v>
      </c>
      <c r="D50" s="232"/>
      <c r="E50" s="232"/>
      <c r="F50" s="140" t="s">
        <v>25</v>
      </c>
      <c r="G50" s="134"/>
      <c r="H50" s="134"/>
      <c r="I50" s="134">
        <f>'SO101 R1756176401 Pol'!G8</f>
        <v>0</v>
      </c>
      <c r="J50" s="138" t="str">
        <f>IF(I61=0,"",I50/I61*100)</f>
        <v/>
      </c>
    </row>
    <row r="51" spans="1:10" ht="25.5" customHeight="1" x14ac:dyDescent="0.2">
      <c r="A51" s="128"/>
      <c r="B51" s="133" t="s">
        <v>58</v>
      </c>
      <c r="C51" s="231" t="s">
        <v>59</v>
      </c>
      <c r="D51" s="232"/>
      <c r="E51" s="232"/>
      <c r="F51" s="140" t="s">
        <v>25</v>
      </c>
      <c r="G51" s="134"/>
      <c r="H51" s="134"/>
      <c r="I51" s="134">
        <f>'SO101 R1756176401 Pol'!G20</f>
        <v>0</v>
      </c>
      <c r="J51" s="138" t="str">
        <f>IF(I61=0,"",I51/I61*100)</f>
        <v/>
      </c>
    </row>
    <row r="52" spans="1:10" ht="25.5" customHeight="1" x14ac:dyDescent="0.2">
      <c r="A52" s="128"/>
      <c r="B52" s="133" t="s">
        <v>60</v>
      </c>
      <c r="C52" s="231" t="s">
        <v>61</v>
      </c>
      <c r="D52" s="232"/>
      <c r="E52" s="232"/>
      <c r="F52" s="140" t="s">
        <v>25</v>
      </c>
      <c r="G52" s="134"/>
      <c r="H52" s="134"/>
      <c r="I52" s="134">
        <f>'SO101 R1756176401 Pol'!G31</f>
        <v>0</v>
      </c>
      <c r="J52" s="138" t="str">
        <f>IF(I61=0,"",I52/I61*100)</f>
        <v/>
      </c>
    </row>
    <row r="53" spans="1:10" ht="25.5" customHeight="1" x14ac:dyDescent="0.2">
      <c r="A53" s="128"/>
      <c r="B53" s="133" t="s">
        <v>62</v>
      </c>
      <c r="C53" s="231" t="s">
        <v>63</v>
      </c>
      <c r="D53" s="232"/>
      <c r="E53" s="232"/>
      <c r="F53" s="140" t="s">
        <v>25</v>
      </c>
      <c r="G53" s="134"/>
      <c r="H53" s="134"/>
      <c r="I53" s="134">
        <f>'SO101 R1756176401 Pol'!G36</f>
        <v>0</v>
      </c>
      <c r="J53" s="138" t="str">
        <f>IF(I61=0,"",I53/I61*100)</f>
        <v/>
      </c>
    </row>
    <row r="54" spans="1:10" ht="25.5" customHeight="1" x14ac:dyDescent="0.2">
      <c r="A54" s="128"/>
      <c r="B54" s="133" t="s">
        <v>64</v>
      </c>
      <c r="C54" s="231" t="s">
        <v>65</v>
      </c>
      <c r="D54" s="232"/>
      <c r="E54" s="232"/>
      <c r="F54" s="140" t="s">
        <v>25</v>
      </c>
      <c r="G54" s="134"/>
      <c r="H54" s="134"/>
      <c r="I54" s="134">
        <f>'SO101 R1756176401 Pol'!G38</f>
        <v>0</v>
      </c>
      <c r="J54" s="138" t="str">
        <f>IF(I61=0,"",I54/I61*100)</f>
        <v/>
      </c>
    </row>
    <row r="55" spans="1:10" ht="25.5" customHeight="1" x14ac:dyDescent="0.2">
      <c r="A55" s="128"/>
      <c r="B55" s="133" t="s">
        <v>66</v>
      </c>
      <c r="C55" s="231" t="s">
        <v>67</v>
      </c>
      <c r="D55" s="232"/>
      <c r="E55" s="232"/>
      <c r="F55" s="140" t="s">
        <v>26</v>
      </c>
      <c r="G55" s="134"/>
      <c r="H55" s="134"/>
      <c r="I55" s="134">
        <f>'SO101 R1756176401 Pol'!G74</f>
        <v>0</v>
      </c>
      <c r="J55" s="138" t="str">
        <f>IF(I61=0,"",I55/I61*100)</f>
        <v/>
      </c>
    </row>
    <row r="56" spans="1:10" ht="25.5" customHeight="1" x14ac:dyDescent="0.2">
      <c r="A56" s="128"/>
      <c r="B56" s="133" t="s">
        <v>68</v>
      </c>
      <c r="C56" s="231" t="s">
        <v>69</v>
      </c>
      <c r="D56" s="232"/>
      <c r="E56" s="232"/>
      <c r="F56" s="140" t="s">
        <v>26</v>
      </c>
      <c r="G56" s="134"/>
      <c r="H56" s="134"/>
      <c r="I56" s="134">
        <f>'SO101 R1756176401 Pol'!G120</f>
        <v>0</v>
      </c>
      <c r="J56" s="138" t="str">
        <f>IF(I61=0,"",I56/I61*100)</f>
        <v/>
      </c>
    </row>
    <row r="57" spans="1:10" ht="25.5" customHeight="1" x14ac:dyDescent="0.2">
      <c r="A57" s="128"/>
      <c r="B57" s="133" t="s">
        <v>70</v>
      </c>
      <c r="C57" s="231" t="s">
        <v>71</v>
      </c>
      <c r="D57" s="232"/>
      <c r="E57" s="232"/>
      <c r="F57" s="140" t="s">
        <v>72</v>
      </c>
      <c r="G57" s="134"/>
      <c r="H57" s="134"/>
      <c r="I57" s="134">
        <f>'SO101 R1756176402 Pol'!G8</f>
        <v>0</v>
      </c>
      <c r="J57" s="138" t="str">
        <f>IF(I61=0,"",I57/I61*100)</f>
        <v/>
      </c>
    </row>
    <row r="58" spans="1:10" ht="25.5" customHeight="1" x14ac:dyDescent="0.2">
      <c r="A58" s="128"/>
      <c r="B58" s="133" t="s">
        <v>73</v>
      </c>
      <c r="C58" s="231" t="s">
        <v>74</v>
      </c>
      <c r="D58" s="232"/>
      <c r="E58" s="232"/>
      <c r="F58" s="140" t="s">
        <v>72</v>
      </c>
      <c r="G58" s="134"/>
      <c r="H58" s="134"/>
      <c r="I58" s="134">
        <f>'SO101 R1756176402 Pol'!G11</f>
        <v>0</v>
      </c>
      <c r="J58" s="138" t="str">
        <f>IF(I61=0,"",I58/I61*100)</f>
        <v/>
      </c>
    </row>
    <row r="59" spans="1:10" ht="25.5" customHeight="1" x14ac:dyDescent="0.2">
      <c r="A59" s="128"/>
      <c r="B59" s="133" t="s">
        <v>75</v>
      </c>
      <c r="C59" s="231" t="s">
        <v>76</v>
      </c>
      <c r="D59" s="232"/>
      <c r="E59" s="232"/>
      <c r="F59" s="140" t="s">
        <v>72</v>
      </c>
      <c r="G59" s="134"/>
      <c r="H59" s="134"/>
      <c r="I59" s="134">
        <f>'SO101 R1756176402 Pol'!G14</f>
        <v>0</v>
      </c>
      <c r="J59" s="138" t="str">
        <f>IF(I61=0,"",I59/I61*100)</f>
        <v/>
      </c>
    </row>
    <row r="60" spans="1:10" ht="25.5" customHeight="1" x14ac:dyDescent="0.2">
      <c r="A60" s="128"/>
      <c r="B60" s="133" t="s">
        <v>77</v>
      </c>
      <c r="C60" s="231" t="s">
        <v>78</v>
      </c>
      <c r="D60" s="232"/>
      <c r="E60" s="232"/>
      <c r="F60" s="140" t="s">
        <v>79</v>
      </c>
      <c r="G60" s="134"/>
      <c r="H60" s="134"/>
      <c r="I60" s="134">
        <f>'SO101 R1756176402 Pol'!G17</f>
        <v>0</v>
      </c>
      <c r="J60" s="138" t="str">
        <f>IF(I61=0,"",I60/I61*100)</f>
        <v/>
      </c>
    </row>
    <row r="61" spans="1:10" ht="25.5" customHeight="1" x14ac:dyDescent="0.2">
      <c r="A61" s="129"/>
      <c r="B61" s="135" t="s">
        <v>1</v>
      </c>
      <c r="C61" s="135"/>
      <c r="D61" s="136"/>
      <c r="E61" s="136"/>
      <c r="F61" s="141"/>
      <c r="G61" s="137"/>
      <c r="H61" s="137"/>
      <c r="I61" s="137">
        <f>SUM(I50:I60)</f>
        <v>0</v>
      </c>
      <c r="J61" s="139">
        <f>SUM(J50:J60)</f>
        <v>0</v>
      </c>
    </row>
    <row r="62" spans="1:10" x14ac:dyDescent="0.2">
      <c r="F62" s="89"/>
      <c r="G62" s="88"/>
      <c r="H62" s="89"/>
      <c r="I62" s="88"/>
      <c r="J62" s="90"/>
    </row>
    <row r="63" spans="1:10" x14ac:dyDescent="0.2">
      <c r="F63" s="89"/>
      <c r="G63" s="88"/>
      <c r="H63" s="89"/>
      <c r="I63" s="88"/>
      <c r="J63" s="90"/>
    </row>
    <row r="64" spans="1:10" x14ac:dyDescent="0.2">
      <c r="F64" s="89"/>
      <c r="G64" s="88"/>
      <c r="H64" s="89"/>
      <c r="I64" s="88"/>
      <c r="J64" s="90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76" t="s">
        <v>7</v>
      </c>
      <c r="B2" s="75"/>
      <c r="C2" s="235"/>
      <c r="D2" s="235"/>
      <c r="E2" s="235"/>
      <c r="F2" s="235"/>
      <c r="G2" s="236"/>
    </row>
    <row r="3" spans="1:7" ht="24.95" customHeight="1" x14ac:dyDescent="0.2">
      <c r="A3" s="76" t="s">
        <v>8</v>
      </c>
      <c r="B3" s="75"/>
      <c r="C3" s="235"/>
      <c r="D3" s="235"/>
      <c r="E3" s="235"/>
      <c r="F3" s="235"/>
      <c r="G3" s="236"/>
    </row>
    <row r="4" spans="1:7" ht="24.95" customHeight="1" x14ac:dyDescent="0.2">
      <c r="A4" s="76" t="s">
        <v>9</v>
      </c>
      <c r="B4" s="75"/>
      <c r="C4" s="235"/>
      <c r="D4" s="235"/>
      <c r="E4" s="235"/>
      <c r="F4" s="235"/>
      <c r="G4" s="236"/>
    </row>
    <row r="5" spans="1:7" x14ac:dyDescent="0.2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15" zoomScaleNormal="115" workbookViewId="0">
      <pane ySplit="7" topLeftCell="A59" activePane="bottomLeft" state="frozen"/>
      <selection pane="bottomLeft" activeCell="C68" sqref="C68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9.140625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4.95" customHeight="1" x14ac:dyDescent="0.2">
      <c r="A2" s="144" t="s">
        <v>7</v>
      </c>
      <c r="B2" s="75" t="s">
        <v>43</v>
      </c>
      <c r="C2" s="238" t="s">
        <v>44</v>
      </c>
      <c r="D2" s="239"/>
      <c r="E2" s="239"/>
      <c r="F2" s="239"/>
      <c r="G2" s="240"/>
      <c r="AG2" t="s">
        <v>82</v>
      </c>
    </row>
    <row r="3" spans="1:60" ht="24.95" customHeight="1" x14ac:dyDescent="0.2">
      <c r="A3" s="144" t="s">
        <v>8</v>
      </c>
      <c r="B3" s="75" t="s">
        <v>46</v>
      </c>
      <c r="C3" s="238" t="s">
        <v>47</v>
      </c>
      <c r="D3" s="239"/>
      <c r="E3" s="239"/>
      <c r="F3" s="239"/>
      <c r="G3" s="240"/>
      <c r="AC3" s="87" t="s">
        <v>82</v>
      </c>
      <c r="AG3" t="s">
        <v>83</v>
      </c>
    </row>
    <row r="4" spans="1:60" ht="24.95" customHeight="1" x14ac:dyDescent="0.2">
      <c r="A4" s="145" t="s">
        <v>9</v>
      </c>
      <c r="B4" s="146" t="s">
        <v>48</v>
      </c>
      <c r="C4" s="241" t="s">
        <v>49</v>
      </c>
      <c r="D4" s="242"/>
      <c r="E4" s="242"/>
      <c r="F4" s="242"/>
      <c r="G4" s="243"/>
      <c r="AG4" t="s">
        <v>84</v>
      </c>
    </row>
    <row r="5" spans="1:60" x14ac:dyDescent="0.2">
      <c r="D5" s="143"/>
    </row>
    <row r="6" spans="1:60" ht="38.25" x14ac:dyDescent="0.2">
      <c r="A6" s="148" t="s">
        <v>85</v>
      </c>
      <c r="B6" s="150" t="s">
        <v>86</v>
      </c>
      <c r="C6" s="150" t="s">
        <v>87</v>
      </c>
      <c r="D6" s="149" t="s">
        <v>88</v>
      </c>
      <c r="E6" s="148" t="s">
        <v>89</v>
      </c>
      <c r="F6" s="147" t="s">
        <v>90</v>
      </c>
      <c r="G6" s="148" t="s">
        <v>29</v>
      </c>
      <c r="H6" s="151" t="s">
        <v>30</v>
      </c>
      <c r="I6" s="151" t="s">
        <v>91</v>
      </c>
      <c r="J6" s="151" t="s">
        <v>31</v>
      </c>
      <c r="K6" s="151" t="s">
        <v>92</v>
      </c>
      <c r="L6" s="151" t="s">
        <v>93</v>
      </c>
      <c r="M6" s="151" t="s">
        <v>94</v>
      </c>
      <c r="N6" s="151" t="s">
        <v>95</v>
      </c>
      <c r="O6" s="151" t="s">
        <v>96</v>
      </c>
      <c r="P6" s="151" t="s">
        <v>97</v>
      </c>
      <c r="Q6" s="151" t="s">
        <v>98</v>
      </c>
      <c r="R6" s="151" t="s">
        <v>99</v>
      </c>
      <c r="S6" s="151" t="s">
        <v>100</v>
      </c>
      <c r="T6" s="151" t="s">
        <v>101</v>
      </c>
      <c r="U6" s="151" t="s">
        <v>102</v>
      </c>
      <c r="V6" s="151" t="s">
        <v>103</v>
      </c>
      <c r="W6" s="151" t="s">
        <v>104</v>
      </c>
      <c r="X6" s="151" t="s">
        <v>105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1" t="s">
        <v>106</v>
      </c>
      <c r="B8" s="162" t="s">
        <v>56</v>
      </c>
      <c r="C8" s="182" t="s">
        <v>57</v>
      </c>
      <c r="D8" s="163"/>
      <c r="E8" s="164"/>
      <c r="F8" s="165"/>
      <c r="G8" s="165">
        <f>SUMIF(AG9:AG19,"&lt;&gt;NOR",G9:G19)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65"/>
      <c r="O8" s="165">
        <f>SUM(O9:O19)</f>
        <v>0</v>
      </c>
      <c r="P8" s="165"/>
      <c r="Q8" s="165">
        <f>SUM(Q9:Q19)</f>
        <v>0</v>
      </c>
      <c r="R8" s="165"/>
      <c r="S8" s="165"/>
      <c r="T8" s="166"/>
      <c r="U8" s="160"/>
      <c r="V8" s="160">
        <f>SUM(V9:V19)</f>
        <v>0</v>
      </c>
      <c r="W8" s="160"/>
      <c r="X8" s="160"/>
      <c r="AG8" t="s">
        <v>107</v>
      </c>
    </row>
    <row r="9" spans="1:60" ht="22.5" outlineLevel="1" x14ac:dyDescent="0.2">
      <c r="A9" s="174">
        <v>1</v>
      </c>
      <c r="B9" s="175"/>
      <c r="C9" s="183" t="s">
        <v>324</v>
      </c>
      <c r="D9" s="176" t="s">
        <v>108</v>
      </c>
      <c r="E9" s="177">
        <v>1</v>
      </c>
      <c r="F9" s="178"/>
      <c r="G9" s="179">
        <f t="shared" ref="G9:G19" si="0">ROUND(E9*F9,2)</f>
        <v>0</v>
      </c>
      <c r="H9" s="178"/>
      <c r="I9" s="179">
        <f t="shared" ref="I9:I19" si="1">ROUND(E9*H9,2)</f>
        <v>0</v>
      </c>
      <c r="J9" s="178">
        <v>0</v>
      </c>
      <c r="K9" s="179">
        <f t="shared" ref="K9:K19" si="2">ROUND(E9*J9,2)</f>
        <v>0</v>
      </c>
      <c r="L9" s="179">
        <v>21</v>
      </c>
      <c r="M9" s="179">
        <f t="shared" ref="M9:M19" si="3">G9*(1+L9/100)</f>
        <v>0</v>
      </c>
      <c r="N9" s="179">
        <v>0</v>
      </c>
      <c r="O9" s="179">
        <f t="shared" ref="O9:O19" si="4">ROUND(E9*N9,2)</f>
        <v>0</v>
      </c>
      <c r="P9" s="179">
        <v>0</v>
      </c>
      <c r="Q9" s="179">
        <f t="shared" ref="Q9:Q19" si="5">ROUND(E9*P9,2)</f>
        <v>0</v>
      </c>
      <c r="R9" s="179"/>
      <c r="S9" s="179" t="s">
        <v>109</v>
      </c>
      <c r="T9" s="180" t="s">
        <v>110</v>
      </c>
      <c r="U9" s="159">
        <v>0</v>
      </c>
      <c r="V9" s="159">
        <f t="shared" ref="V9:V19" si="6">ROUND(E9*U9,2)</f>
        <v>0</v>
      </c>
      <c r="W9" s="159"/>
      <c r="X9" s="159" t="s">
        <v>111</v>
      </c>
      <c r="Y9" s="152"/>
      <c r="Z9" s="152"/>
      <c r="AA9" s="152"/>
      <c r="AB9" s="152"/>
      <c r="AC9" s="152"/>
      <c r="AD9" s="152"/>
      <c r="AE9" s="152"/>
      <c r="AF9" s="152"/>
      <c r="AG9" s="152" t="s">
        <v>112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4">
        <v>2</v>
      </c>
      <c r="B10" s="175"/>
      <c r="C10" s="183" t="s">
        <v>113</v>
      </c>
      <c r="D10" s="176" t="s">
        <v>108</v>
      </c>
      <c r="E10" s="177">
        <v>1</v>
      </c>
      <c r="F10" s="178"/>
      <c r="G10" s="179">
        <f t="shared" si="0"/>
        <v>0</v>
      </c>
      <c r="H10" s="178"/>
      <c r="I10" s="179">
        <f t="shared" si="1"/>
        <v>0</v>
      </c>
      <c r="J10" s="178">
        <v>0</v>
      </c>
      <c r="K10" s="179">
        <f t="shared" si="2"/>
        <v>0</v>
      </c>
      <c r="L10" s="179">
        <v>21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 t="s">
        <v>109</v>
      </c>
      <c r="T10" s="180" t="s">
        <v>110</v>
      </c>
      <c r="U10" s="159">
        <v>0</v>
      </c>
      <c r="V10" s="159">
        <f t="shared" si="6"/>
        <v>0</v>
      </c>
      <c r="W10" s="159"/>
      <c r="X10" s="159" t="s">
        <v>111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112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4">
        <v>3</v>
      </c>
      <c r="B11" s="175"/>
      <c r="C11" s="183" t="s">
        <v>114</v>
      </c>
      <c r="D11" s="176" t="s">
        <v>108</v>
      </c>
      <c r="E11" s="177">
        <v>1</v>
      </c>
      <c r="F11" s="178"/>
      <c r="G11" s="179">
        <f t="shared" si="0"/>
        <v>0</v>
      </c>
      <c r="H11" s="178"/>
      <c r="I11" s="179">
        <f t="shared" si="1"/>
        <v>0</v>
      </c>
      <c r="J11" s="178">
        <v>0</v>
      </c>
      <c r="K11" s="179">
        <f t="shared" si="2"/>
        <v>0</v>
      </c>
      <c r="L11" s="179">
        <v>21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 t="s">
        <v>109</v>
      </c>
      <c r="T11" s="180" t="s">
        <v>110</v>
      </c>
      <c r="U11" s="159">
        <v>0</v>
      </c>
      <c r="V11" s="159">
        <f t="shared" si="6"/>
        <v>0</v>
      </c>
      <c r="W11" s="159"/>
      <c r="X11" s="159" t="s">
        <v>111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112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4">
        <v>4</v>
      </c>
      <c r="B12" s="175"/>
      <c r="C12" s="183" t="s">
        <v>115</v>
      </c>
      <c r="D12" s="176" t="s">
        <v>108</v>
      </c>
      <c r="E12" s="177">
        <v>2</v>
      </c>
      <c r="F12" s="178"/>
      <c r="G12" s="179">
        <f t="shared" si="0"/>
        <v>0</v>
      </c>
      <c r="H12" s="178"/>
      <c r="I12" s="179">
        <f t="shared" si="1"/>
        <v>0</v>
      </c>
      <c r="J12" s="178">
        <v>0</v>
      </c>
      <c r="K12" s="179">
        <f t="shared" si="2"/>
        <v>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109</v>
      </c>
      <c r="T12" s="180" t="s">
        <v>110</v>
      </c>
      <c r="U12" s="159">
        <v>0</v>
      </c>
      <c r="V12" s="159">
        <f t="shared" si="6"/>
        <v>0</v>
      </c>
      <c r="W12" s="159"/>
      <c r="X12" s="159" t="s">
        <v>111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116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4">
        <v>5</v>
      </c>
      <c r="B13" s="175"/>
      <c r="C13" s="183" t="s">
        <v>117</v>
      </c>
      <c r="D13" s="176" t="s">
        <v>108</v>
      </c>
      <c r="E13" s="177">
        <v>1</v>
      </c>
      <c r="F13" s="178"/>
      <c r="G13" s="179">
        <f t="shared" si="0"/>
        <v>0</v>
      </c>
      <c r="H13" s="178"/>
      <c r="I13" s="179">
        <f t="shared" si="1"/>
        <v>0</v>
      </c>
      <c r="J13" s="178">
        <v>0</v>
      </c>
      <c r="K13" s="179">
        <f t="shared" si="2"/>
        <v>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109</v>
      </c>
      <c r="T13" s="180" t="s">
        <v>110</v>
      </c>
      <c r="U13" s="159">
        <v>0</v>
      </c>
      <c r="V13" s="159">
        <f t="shared" si="6"/>
        <v>0</v>
      </c>
      <c r="W13" s="159"/>
      <c r="X13" s="159" t="s">
        <v>111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116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4">
        <v>6</v>
      </c>
      <c r="B14" s="175"/>
      <c r="C14" s="183" t="s">
        <v>118</v>
      </c>
      <c r="D14" s="176" t="s">
        <v>108</v>
      </c>
      <c r="E14" s="177">
        <v>5</v>
      </c>
      <c r="F14" s="178"/>
      <c r="G14" s="179">
        <f t="shared" si="0"/>
        <v>0</v>
      </c>
      <c r="H14" s="178"/>
      <c r="I14" s="179">
        <f t="shared" si="1"/>
        <v>0</v>
      </c>
      <c r="J14" s="178">
        <v>0</v>
      </c>
      <c r="K14" s="179">
        <f t="shared" si="2"/>
        <v>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109</v>
      </c>
      <c r="T14" s="180" t="s">
        <v>110</v>
      </c>
      <c r="U14" s="159">
        <v>0</v>
      </c>
      <c r="V14" s="159">
        <f t="shared" si="6"/>
        <v>0</v>
      </c>
      <c r="W14" s="159"/>
      <c r="X14" s="159" t="s">
        <v>111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116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4">
        <v>7</v>
      </c>
      <c r="B15" s="175"/>
      <c r="C15" s="183" t="s">
        <v>119</v>
      </c>
      <c r="D15" s="176" t="s">
        <v>108</v>
      </c>
      <c r="E15" s="177">
        <v>3</v>
      </c>
      <c r="F15" s="178"/>
      <c r="G15" s="179">
        <f t="shared" si="0"/>
        <v>0</v>
      </c>
      <c r="H15" s="178"/>
      <c r="I15" s="179">
        <f t="shared" si="1"/>
        <v>0</v>
      </c>
      <c r="J15" s="178">
        <v>0</v>
      </c>
      <c r="K15" s="179">
        <f t="shared" si="2"/>
        <v>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109</v>
      </c>
      <c r="T15" s="180" t="s">
        <v>110</v>
      </c>
      <c r="U15" s="159">
        <v>0</v>
      </c>
      <c r="V15" s="159">
        <f t="shared" si="6"/>
        <v>0</v>
      </c>
      <c r="W15" s="159"/>
      <c r="X15" s="159" t="s">
        <v>111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112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74">
        <v>8</v>
      </c>
      <c r="B16" s="175"/>
      <c r="C16" s="183" t="s">
        <v>120</v>
      </c>
      <c r="D16" s="176" t="s">
        <v>108</v>
      </c>
      <c r="E16" s="177">
        <v>3</v>
      </c>
      <c r="F16" s="178"/>
      <c r="G16" s="179">
        <f t="shared" si="0"/>
        <v>0</v>
      </c>
      <c r="H16" s="178"/>
      <c r="I16" s="179">
        <f t="shared" si="1"/>
        <v>0</v>
      </c>
      <c r="J16" s="178">
        <v>0</v>
      </c>
      <c r="K16" s="179">
        <f t="shared" si="2"/>
        <v>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109</v>
      </c>
      <c r="T16" s="180" t="s">
        <v>110</v>
      </c>
      <c r="U16" s="159">
        <v>0</v>
      </c>
      <c r="V16" s="159">
        <f t="shared" si="6"/>
        <v>0</v>
      </c>
      <c r="W16" s="159"/>
      <c r="X16" s="159" t="s">
        <v>111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112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4">
        <v>9</v>
      </c>
      <c r="B17" s="175"/>
      <c r="C17" s="183" t="s">
        <v>121</v>
      </c>
      <c r="D17" s="176" t="s">
        <v>108</v>
      </c>
      <c r="E17" s="177">
        <v>5</v>
      </c>
      <c r="F17" s="178"/>
      <c r="G17" s="179">
        <f t="shared" si="0"/>
        <v>0</v>
      </c>
      <c r="H17" s="178"/>
      <c r="I17" s="179">
        <f t="shared" si="1"/>
        <v>0</v>
      </c>
      <c r="J17" s="178">
        <v>0</v>
      </c>
      <c r="K17" s="179">
        <f t="shared" si="2"/>
        <v>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109</v>
      </c>
      <c r="T17" s="180" t="s">
        <v>110</v>
      </c>
      <c r="U17" s="159">
        <v>0</v>
      </c>
      <c r="V17" s="159">
        <f t="shared" si="6"/>
        <v>0</v>
      </c>
      <c r="W17" s="159"/>
      <c r="X17" s="159" t="s">
        <v>111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116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4">
        <v>10</v>
      </c>
      <c r="B18" s="175"/>
      <c r="C18" s="183" t="s">
        <v>122</v>
      </c>
      <c r="D18" s="176" t="s">
        <v>108</v>
      </c>
      <c r="E18" s="177">
        <v>3</v>
      </c>
      <c r="F18" s="178"/>
      <c r="G18" s="179">
        <f t="shared" si="0"/>
        <v>0</v>
      </c>
      <c r="H18" s="178"/>
      <c r="I18" s="179">
        <f t="shared" si="1"/>
        <v>0</v>
      </c>
      <c r="J18" s="178">
        <v>0</v>
      </c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109</v>
      </c>
      <c r="T18" s="180" t="s">
        <v>110</v>
      </c>
      <c r="U18" s="159">
        <v>0</v>
      </c>
      <c r="V18" s="159">
        <f t="shared" si="6"/>
        <v>0</v>
      </c>
      <c r="W18" s="159"/>
      <c r="X18" s="159" t="s">
        <v>111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116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4">
        <v>11</v>
      </c>
      <c r="B19" s="175"/>
      <c r="C19" s="183" t="s">
        <v>123</v>
      </c>
      <c r="D19" s="176" t="s">
        <v>108</v>
      </c>
      <c r="E19" s="177">
        <v>1</v>
      </c>
      <c r="F19" s="178"/>
      <c r="G19" s="179">
        <f t="shared" si="0"/>
        <v>0</v>
      </c>
      <c r="H19" s="178"/>
      <c r="I19" s="179">
        <f t="shared" si="1"/>
        <v>0</v>
      </c>
      <c r="J19" s="178">
        <v>0</v>
      </c>
      <c r="K19" s="179">
        <f t="shared" si="2"/>
        <v>0</v>
      </c>
      <c r="L19" s="179">
        <v>21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109</v>
      </c>
      <c r="T19" s="180" t="s">
        <v>124</v>
      </c>
      <c r="U19" s="159">
        <v>0</v>
      </c>
      <c r="V19" s="159">
        <f t="shared" si="6"/>
        <v>0</v>
      </c>
      <c r="W19" s="159"/>
      <c r="X19" s="159" t="s">
        <v>111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112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1" t="s">
        <v>106</v>
      </c>
      <c r="B20" s="162" t="s">
        <v>58</v>
      </c>
      <c r="C20" s="182" t="s">
        <v>59</v>
      </c>
      <c r="D20" s="163"/>
      <c r="E20" s="164"/>
      <c r="F20" s="165"/>
      <c r="G20" s="165">
        <f>SUMIF(AG21:AG30,"&lt;&gt;NOR",G21:G30)</f>
        <v>0</v>
      </c>
      <c r="H20" s="165"/>
      <c r="I20" s="165">
        <f>SUM(I21:I30)</f>
        <v>0</v>
      </c>
      <c r="J20" s="165"/>
      <c r="K20" s="165">
        <f>SUM(K21:K30)</f>
        <v>0</v>
      </c>
      <c r="L20" s="165"/>
      <c r="M20" s="165">
        <f>SUM(M21:M30)</f>
        <v>0</v>
      </c>
      <c r="N20" s="165"/>
      <c r="O20" s="165">
        <f>SUM(O21:O30)</f>
        <v>0</v>
      </c>
      <c r="P20" s="165"/>
      <c r="Q20" s="165">
        <f>SUM(Q21:Q30)</f>
        <v>0</v>
      </c>
      <c r="R20" s="165"/>
      <c r="S20" s="165"/>
      <c r="T20" s="166"/>
      <c r="U20" s="160"/>
      <c r="V20" s="160">
        <f>SUM(V21:V30)</f>
        <v>0</v>
      </c>
      <c r="W20" s="160"/>
      <c r="X20" s="160"/>
      <c r="AG20" t="s">
        <v>107</v>
      </c>
    </row>
    <row r="21" spans="1:60" outlineLevel="1" x14ac:dyDescent="0.2">
      <c r="A21" s="174">
        <v>12</v>
      </c>
      <c r="B21" s="175"/>
      <c r="C21" s="183" t="s">
        <v>125</v>
      </c>
      <c r="D21" s="176" t="s">
        <v>108</v>
      </c>
      <c r="E21" s="177">
        <v>1</v>
      </c>
      <c r="F21" s="178"/>
      <c r="G21" s="179">
        <f t="shared" ref="G21:G30" si="7">ROUND(E21*F21,2)</f>
        <v>0</v>
      </c>
      <c r="H21" s="178"/>
      <c r="I21" s="179">
        <f t="shared" ref="I21:I30" si="8">ROUND(E21*H21,2)</f>
        <v>0</v>
      </c>
      <c r="J21" s="178">
        <v>0</v>
      </c>
      <c r="K21" s="179">
        <f t="shared" ref="K21:K30" si="9">ROUND(E21*J21,2)</f>
        <v>0</v>
      </c>
      <c r="L21" s="179">
        <v>21</v>
      </c>
      <c r="M21" s="179">
        <f t="shared" ref="M21:M30" si="10">G21*(1+L21/100)</f>
        <v>0</v>
      </c>
      <c r="N21" s="179">
        <v>0</v>
      </c>
      <c r="O21" s="179">
        <f t="shared" ref="O21:O30" si="11">ROUND(E21*N21,2)</f>
        <v>0</v>
      </c>
      <c r="P21" s="179">
        <v>0</v>
      </c>
      <c r="Q21" s="179">
        <f t="shared" ref="Q21:Q30" si="12">ROUND(E21*P21,2)</f>
        <v>0</v>
      </c>
      <c r="R21" s="179"/>
      <c r="S21" s="179" t="s">
        <v>109</v>
      </c>
      <c r="T21" s="180" t="s">
        <v>110</v>
      </c>
      <c r="U21" s="159">
        <v>0</v>
      </c>
      <c r="V21" s="159">
        <f t="shared" ref="V21:V30" si="13">ROUND(E21*U21,2)</f>
        <v>0</v>
      </c>
      <c r="W21" s="159"/>
      <c r="X21" s="159" t="s">
        <v>111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116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4">
        <v>13</v>
      </c>
      <c r="B22" s="175"/>
      <c r="C22" s="183" t="s">
        <v>126</v>
      </c>
      <c r="D22" s="176" t="s">
        <v>108</v>
      </c>
      <c r="E22" s="177">
        <v>8</v>
      </c>
      <c r="F22" s="178"/>
      <c r="G22" s="179">
        <f t="shared" si="7"/>
        <v>0</v>
      </c>
      <c r="H22" s="178"/>
      <c r="I22" s="179">
        <f t="shared" si="8"/>
        <v>0</v>
      </c>
      <c r="J22" s="178">
        <v>0</v>
      </c>
      <c r="K22" s="179">
        <f t="shared" si="9"/>
        <v>0</v>
      </c>
      <c r="L22" s="179">
        <v>21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 t="s">
        <v>109</v>
      </c>
      <c r="T22" s="180" t="s">
        <v>110</v>
      </c>
      <c r="U22" s="159">
        <v>0</v>
      </c>
      <c r="V22" s="159">
        <f t="shared" si="13"/>
        <v>0</v>
      </c>
      <c r="W22" s="159"/>
      <c r="X22" s="159" t="s">
        <v>111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112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4">
        <v>14</v>
      </c>
      <c r="B23" s="175"/>
      <c r="C23" s="183" t="s">
        <v>127</v>
      </c>
      <c r="D23" s="176" t="s">
        <v>108</v>
      </c>
      <c r="E23" s="177">
        <v>1</v>
      </c>
      <c r="F23" s="178"/>
      <c r="G23" s="179">
        <f t="shared" si="7"/>
        <v>0</v>
      </c>
      <c r="H23" s="178"/>
      <c r="I23" s="179">
        <f t="shared" si="8"/>
        <v>0</v>
      </c>
      <c r="J23" s="178">
        <v>0</v>
      </c>
      <c r="K23" s="179">
        <f t="shared" si="9"/>
        <v>0</v>
      </c>
      <c r="L23" s="179">
        <v>21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 t="s">
        <v>109</v>
      </c>
      <c r="T23" s="180" t="s">
        <v>110</v>
      </c>
      <c r="U23" s="159">
        <v>0</v>
      </c>
      <c r="V23" s="159">
        <f t="shared" si="13"/>
        <v>0</v>
      </c>
      <c r="W23" s="159"/>
      <c r="X23" s="159" t="s">
        <v>111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112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4">
        <v>15</v>
      </c>
      <c r="B24" s="175"/>
      <c r="C24" s="183" t="s">
        <v>128</v>
      </c>
      <c r="D24" s="176" t="s">
        <v>108</v>
      </c>
      <c r="E24" s="177">
        <v>1</v>
      </c>
      <c r="F24" s="178"/>
      <c r="G24" s="179">
        <f t="shared" si="7"/>
        <v>0</v>
      </c>
      <c r="H24" s="178"/>
      <c r="I24" s="179">
        <f t="shared" si="8"/>
        <v>0</v>
      </c>
      <c r="J24" s="178">
        <v>0</v>
      </c>
      <c r="K24" s="179">
        <f t="shared" si="9"/>
        <v>0</v>
      </c>
      <c r="L24" s="179">
        <v>21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 t="s">
        <v>109</v>
      </c>
      <c r="T24" s="180" t="s">
        <v>110</v>
      </c>
      <c r="U24" s="159">
        <v>0</v>
      </c>
      <c r="V24" s="159">
        <f t="shared" si="13"/>
        <v>0</v>
      </c>
      <c r="W24" s="159"/>
      <c r="X24" s="159" t="s">
        <v>111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116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4">
        <v>16</v>
      </c>
      <c r="B25" s="175"/>
      <c r="C25" s="183" t="s">
        <v>129</v>
      </c>
      <c r="D25" s="176" t="s">
        <v>108</v>
      </c>
      <c r="E25" s="177">
        <v>1</v>
      </c>
      <c r="F25" s="178"/>
      <c r="G25" s="179">
        <f t="shared" si="7"/>
        <v>0</v>
      </c>
      <c r="H25" s="178"/>
      <c r="I25" s="179">
        <f t="shared" si="8"/>
        <v>0</v>
      </c>
      <c r="J25" s="178">
        <v>0</v>
      </c>
      <c r="K25" s="179">
        <f t="shared" si="9"/>
        <v>0</v>
      </c>
      <c r="L25" s="179">
        <v>21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 t="s">
        <v>109</v>
      </c>
      <c r="T25" s="180" t="s">
        <v>110</v>
      </c>
      <c r="U25" s="159">
        <v>0</v>
      </c>
      <c r="V25" s="159">
        <f t="shared" si="13"/>
        <v>0</v>
      </c>
      <c r="W25" s="159"/>
      <c r="X25" s="159" t="s">
        <v>111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116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4">
        <v>17</v>
      </c>
      <c r="B26" s="175"/>
      <c r="C26" s="183" t="s">
        <v>130</v>
      </c>
      <c r="D26" s="176" t="s">
        <v>131</v>
      </c>
      <c r="E26" s="177">
        <v>2</v>
      </c>
      <c r="F26" s="178"/>
      <c r="G26" s="179">
        <f t="shared" si="7"/>
        <v>0</v>
      </c>
      <c r="H26" s="178"/>
      <c r="I26" s="179">
        <f t="shared" si="8"/>
        <v>0</v>
      </c>
      <c r="J26" s="178">
        <v>0</v>
      </c>
      <c r="K26" s="179">
        <f t="shared" si="9"/>
        <v>0</v>
      </c>
      <c r="L26" s="179">
        <v>21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 t="s">
        <v>109</v>
      </c>
      <c r="T26" s="180" t="s">
        <v>132</v>
      </c>
      <c r="U26" s="159">
        <v>0</v>
      </c>
      <c r="V26" s="159">
        <f t="shared" si="13"/>
        <v>0</v>
      </c>
      <c r="W26" s="159"/>
      <c r="X26" s="159" t="s">
        <v>111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112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4">
        <v>18</v>
      </c>
      <c r="B27" s="175"/>
      <c r="C27" s="183" t="s">
        <v>133</v>
      </c>
      <c r="D27" s="176" t="s">
        <v>108</v>
      </c>
      <c r="E27" s="177">
        <v>13</v>
      </c>
      <c r="F27" s="178"/>
      <c r="G27" s="179">
        <f t="shared" si="7"/>
        <v>0</v>
      </c>
      <c r="H27" s="178"/>
      <c r="I27" s="179">
        <f t="shared" si="8"/>
        <v>0</v>
      </c>
      <c r="J27" s="178">
        <v>0</v>
      </c>
      <c r="K27" s="179">
        <f t="shared" si="9"/>
        <v>0</v>
      </c>
      <c r="L27" s="179">
        <v>21</v>
      </c>
      <c r="M27" s="179">
        <f t="shared" si="10"/>
        <v>0</v>
      </c>
      <c r="N27" s="179">
        <v>0</v>
      </c>
      <c r="O27" s="179">
        <f t="shared" si="11"/>
        <v>0</v>
      </c>
      <c r="P27" s="179">
        <v>0</v>
      </c>
      <c r="Q27" s="179">
        <f t="shared" si="12"/>
        <v>0</v>
      </c>
      <c r="R27" s="179"/>
      <c r="S27" s="179" t="s">
        <v>109</v>
      </c>
      <c r="T27" s="180" t="s">
        <v>134</v>
      </c>
      <c r="U27" s="159">
        <v>0</v>
      </c>
      <c r="V27" s="159">
        <f t="shared" si="13"/>
        <v>0</v>
      </c>
      <c r="W27" s="159"/>
      <c r="X27" s="159" t="s">
        <v>111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112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4">
        <v>19</v>
      </c>
      <c r="B28" s="175"/>
      <c r="C28" s="183" t="s">
        <v>135</v>
      </c>
      <c r="D28" s="176" t="s">
        <v>108</v>
      </c>
      <c r="E28" s="177">
        <v>2</v>
      </c>
      <c r="F28" s="178"/>
      <c r="G28" s="179">
        <f t="shared" si="7"/>
        <v>0</v>
      </c>
      <c r="H28" s="178"/>
      <c r="I28" s="179">
        <f t="shared" si="8"/>
        <v>0</v>
      </c>
      <c r="J28" s="178">
        <v>0</v>
      </c>
      <c r="K28" s="179">
        <f t="shared" si="9"/>
        <v>0</v>
      </c>
      <c r="L28" s="179">
        <v>21</v>
      </c>
      <c r="M28" s="179">
        <f t="shared" si="10"/>
        <v>0</v>
      </c>
      <c r="N28" s="179">
        <v>0</v>
      </c>
      <c r="O28" s="179">
        <f t="shared" si="11"/>
        <v>0</v>
      </c>
      <c r="P28" s="179">
        <v>0</v>
      </c>
      <c r="Q28" s="179">
        <f t="shared" si="12"/>
        <v>0</v>
      </c>
      <c r="R28" s="179"/>
      <c r="S28" s="179" t="s">
        <v>109</v>
      </c>
      <c r="T28" s="180" t="s">
        <v>124</v>
      </c>
      <c r="U28" s="159">
        <v>0</v>
      </c>
      <c r="V28" s="159">
        <f t="shared" si="13"/>
        <v>0</v>
      </c>
      <c r="W28" s="159"/>
      <c r="X28" s="159" t="s">
        <v>111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112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4">
        <v>20</v>
      </c>
      <c r="B29" s="175"/>
      <c r="C29" s="183" t="s">
        <v>136</v>
      </c>
      <c r="D29" s="176" t="s">
        <v>108</v>
      </c>
      <c r="E29" s="177">
        <v>1</v>
      </c>
      <c r="F29" s="178"/>
      <c r="G29" s="179">
        <f t="shared" si="7"/>
        <v>0</v>
      </c>
      <c r="H29" s="178"/>
      <c r="I29" s="179">
        <f t="shared" si="8"/>
        <v>0</v>
      </c>
      <c r="J29" s="178">
        <v>0</v>
      </c>
      <c r="K29" s="179">
        <f t="shared" si="9"/>
        <v>0</v>
      </c>
      <c r="L29" s="179">
        <v>21</v>
      </c>
      <c r="M29" s="179">
        <f t="shared" si="10"/>
        <v>0</v>
      </c>
      <c r="N29" s="179">
        <v>0</v>
      </c>
      <c r="O29" s="179">
        <f t="shared" si="11"/>
        <v>0</v>
      </c>
      <c r="P29" s="179">
        <v>0</v>
      </c>
      <c r="Q29" s="179">
        <f t="shared" si="12"/>
        <v>0</v>
      </c>
      <c r="R29" s="179"/>
      <c r="S29" s="179" t="s">
        <v>109</v>
      </c>
      <c r="T29" s="180" t="s">
        <v>124</v>
      </c>
      <c r="U29" s="159">
        <v>0</v>
      </c>
      <c r="V29" s="159">
        <f t="shared" si="13"/>
        <v>0</v>
      </c>
      <c r="W29" s="159"/>
      <c r="X29" s="159" t="s">
        <v>111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112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4">
        <v>21</v>
      </c>
      <c r="B30" s="175"/>
      <c r="C30" s="183" t="s">
        <v>325</v>
      </c>
      <c r="D30" s="176" t="s">
        <v>108</v>
      </c>
      <c r="E30" s="177">
        <v>1</v>
      </c>
      <c r="F30" s="178"/>
      <c r="G30" s="179">
        <f t="shared" si="7"/>
        <v>0</v>
      </c>
      <c r="H30" s="178"/>
      <c r="I30" s="179">
        <f t="shared" si="8"/>
        <v>0</v>
      </c>
      <c r="J30" s="178">
        <v>0</v>
      </c>
      <c r="K30" s="179">
        <f t="shared" si="9"/>
        <v>0</v>
      </c>
      <c r="L30" s="179">
        <v>21</v>
      </c>
      <c r="M30" s="179">
        <f t="shared" si="10"/>
        <v>0</v>
      </c>
      <c r="N30" s="179">
        <v>0</v>
      </c>
      <c r="O30" s="179">
        <f t="shared" si="11"/>
        <v>0</v>
      </c>
      <c r="P30" s="179">
        <v>0</v>
      </c>
      <c r="Q30" s="179">
        <f t="shared" si="12"/>
        <v>0</v>
      </c>
      <c r="R30" s="179"/>
      <c r="S30" s="179" t="s">
        <v>109</v>
      </c>
      <c r="T30" s="180" t="s">
        <v>137</v>
      </c>
      <c r="U30" s="159">
        <v>0</v>
      </c>
      <c r="V30" s="159">
        <f t="shared" si="13"/>
        <v>0</v>
      </c>
      <c r="W30" s="159"/>
      <c r="X30" s="159" t="s">
        <v>111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112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1" t="s">
        <v>106</v>
      </c>
      <c r="B31" s="162" t="s">
        <v>60</v>
      </c>
      <c r="C31" s="182" t="s">
        <v>61</v>
      </c>
      <c r="D31" s="163"/>
      <c r="E31" s="164"/>
      <c r="F31" s="165"/>
      <c r="G31" s="165">
        <f>SUMIF(AG32:AG35,"&lt;&gt;NOR",G32:G35)</f>
        <v>0</v>
      </c>
      <c r="H31" s="165"/>
      <c r="I31" s="165">
        <f>SUM(I32:I35)</f>
        <v>0</v>
      </c>
      <c r="J31" s="165"/>
      <c r="K31" s="165">
        <f>SUM(K32:K35)</f>
        <v>0</v>
      </c>
      <c r="L31" s="165"/>
      <c r="M31" s="165">
        <f>SUM(M32:M35)</f>
        <v>0</v>
      </c>
      <c r="N31" s="165"/>
      <c r="O31" s="165">
        <f>SUM(O32:O35)</f>
        <v>0</v>
      </c>
      <c r="P31" s="165"/>
      <c r="Q31" s="165">
        <f>SUM(Q32:Q35)</f>
        <v>0</v>
      </c>
      <c r="R31" s="165"/>
      <c r="S31" s="165"/>
      <c r="T31" s="166"/>
      <c r="U31" s="160"/>
      <c r="V31" s="160">
        <f>SUM(V32:V35)</f>
        <v>0</v>
      </c>
      <c r="W31" s="160"/>
      <c r="X31" s="160"/>
      <c r="AG31" t="s">
        <v>107</v>
      </c>
    </row>
    <row r="32" spans="1:60" outlineLevel="1" x14ac:dyDescent="0.2">
      <c r="A32" s="174">
        <v>22</v>
      </c>
      <c r="B32" s="175"/>
      <c r="C32" s="183" t="s">
        <v>138</v>
      </c>
      <c r="D32" s="176" t="s">
        <v>108</v>
      </c>
      <c r="E32" s="177">
        <v>2</v>
      </c>
      <c r="F32" s="178"/>
      <c r="G32" s="179">
        <f>ROUND(E32*F32,2)</f>
        <v>0</v>
      </c>
      <c r="H32" s="178"/>
      <c r="I32" s="179">
        <f>ROUND(E32*H32,2)</f>
        <v>0</v>
      </c>
      <c r="J32" s="178">
        <v>0</v>
      </c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/>
      <c r="S32" s="179" t="s">
        <v>109</v>
      </c>
      <c r="T32" s="180" t="s">
        <v>139</v>
      </c>
      <c r="U32" s="159">
        <v>0</v>
      </c>
      <c r="V32" s="159">
        <f>ROUND(E32*U32,2)</f>
        <v>0</v>
      </c>
      <c r="W32" s="159"/>
      <c r="X32" s="159" t="s">
        <v>111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112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4">
        <v>23</v>
      </c>
      <c r="B33" s="175"/>
      <c r="C33" s="183" t="s">
        <v>140</v>
      </c>
      <c r="D33" s="176" t="s">
        <v>108</v>
      </c>
      <c r="E33" s="177">
        <v>1</v>
      </c>
      <c r="F33" s="178"/>
      <c r="G33" s="179">
        <f>ROUND(E33*F33,2)</f>
        <v>0</v>
      </c>
      <c r="H33" s="178"/>
      <c r="I33" s="179">
        <f>ROUND(E33*H33,2)</f>
        <v>0</v>
      </c>
      <c r="J33" s="178">
        <v>0</v>
      </c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 t="s">
        <v>109</v>
      </c>
      <c r="T33" s="180" t="s">
        <v>141</v>
      </c>
      <c r="U33" s="159">
        <v>0</v>
      </c>
      <c r="V33" s="159">
        <f>ROUND(E33*U33,2)</f>
        <v>0</v>
      </c>
      <c r="W33" s="159"/>
      <c r="X33" s="159" t="s">
        <v>111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112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4">
        <v>24</v>
      </c>
      <c r="B34" s="175"/>
      <c r="C34" s="183" t="s">
        <v>142</v>
      </c>
      <c r="D34" s="176" t="s">
        <v>108</v>
      </c>
      <c r="E34" s="177">
        <v>1</v>
      </c>
      <c r="F34" s="178"/>
      <c r="G34" s="179">
        <f>ROUND(E34*F34,2)</f>
        <v>0</v>
      </c>
      <c r="H34" s="178"/>
      <c r="I34" s="179">
        <f>ROUND(E34*H34,2)</f>
        <v>0</v>
      </c>
      <c r="J34" s="178">
        <v>0</v>
      </c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109</v>
      </c>
      <c r="T34" s="180" t="s">
        <v>141</v>
      </c>
      <c r="U34" s="159">
        <v>0</v>
      </c>
      <c r="V34" s="159">
        <f>ROUND(E34*U34,2)</f>
        <v>0</v>
      </c>
      <c r="W34" s="159"/>
      <c r="X34" s="159" t="s">
        <v>111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112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4">
        <v>25</v>
      </c>
      <c r="B35" s="175"/>
      <c r="C35" s="183" t="s">
        <v>143</v>
      </c>
      <c r="D35" s="176" t="s">
        <v>108</v>
      </c>
      <c r="E35" s="177">
        <v>2</v>
      </c>
      <c r="F35" s="178"/>
      <c r="G35" s="179">
        <f>ROUND(E35*F35,2)</f>
        <v>0</v>
      </c>
      <c r="H35" s="178"/>
      <c r="I35" s="179">
        <f>ROUND(E35*H35,2)</f>
        <v>0</v>
      </c>
      <c r="J35" s="178">
        <v>0</v>
      </c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/>
      <c r="S35" s="179" t="s">
        <v>109</v>
      </c>
      <c r="T35" s="180" t="s">
        <v>124</v>
      </c>
      <c r="U35" s="159">
        <v>0</v>
      </c>
      <c r="V35" s="159">
        <f>ROUND(E35*U35,2)</f>
        <v>0</v>
      </c>
      <c r="W35" s="159"/>
      <c r="X35" s="159" t="s">
        <v>111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112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61" t="s">
        <v>106</v>
      </c>
      <c r="B36" s="162" t="s">
        <v>62</v>
      </c>
      <c r="C36" s="182" t="s">
        <v>63</v>
      </c>
      <c r="D36" s="163"/>
      <c r="E36" s="164"/>
      <c r="F36" s="165"/>
      <c r="G36" s="165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6"/>
      <c r="U36" s="160"/>
      <c r="V36" s="160">
        <f>SUM(V37:V37)</f>
        <v>0</v>
      </c>
      <c r="W36" s="160"/>
      <c r="X36" s="160"/>
      <c r="AG36" t="s">
        <v>107</v>
      </c>
    </row>
    <row r="37" spans="1:60" outlineLevel="1" x14ac:dyDescent="0.2">
      <c r="A37" s="174">
        <v>26</v>
      </c>
      <c r="B37" s="175"/>
      <c r="C37" s="183" t="s">
        <v>144</v>
      </c>
      <c r="D37" s="176" t="s">
        <v>108</v>
      </c>
      <c r="E37" s="177">
        <v>1</v>
      </c>
      <c r="F37" s="178"/>
      <c r="G37" s="179">
        <f>ROUND(E37*F37,2)</f>
        <v>0</v>
      </c>
      <c r="H37" s="178"/>
      <c r="I37" s="179">
        <f>ROUND(E37*H37,2)</f>
        <v>0</v>
      </c>
      <c r="J37" s="178">
        <v>0</v>
      </c>
      <c r="K37" s="179">
        <f>ROUND(E37*J37,2)</f>
        <v>0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109</v>
      </c>
      <c r="T37" s="180" t="s">
        <v>124</v>
      </c>
      <c r="U37" s="159">
        <v>0</v>
      </c>
      <c r="V37" s="159">
        <f>ROUND(E37*U37,2)</f>
        <v>0</v>
      </c>
      <c r="W37" s="159"/>
      <c r="X37" s="159" t="s">
        <v>111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112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161" t="s">
        <v>106</v>
      </c>
      <c r="B38" s="162" t="s">
        <v>64</v>
      </c>
      <c r="C38" s="182" t="s">
        <v>65</v>
      </c>
      <c r="D38" s="163"/>
      <c r="E38" s="164"/>
      <c r="F38" s="165"/>
      <c r="G38" s="165">
        <f>SUMIF(AG39:AG73,"&lt;&gt;NOR",G39:G73)</f>
        <v>0</v>
      </c>
      <c r="H38" s="165"/>
      <c r="I38" s="165">
        <f>SUM(I39:I73)</f>
        <v>0</v>
      </c>
      <c r="J38" s="165"/>
      <c r="K38" s="165">
        <f>SUM(K39:K73)</f>
        <v>0</v>
      </c>
      <c r="L38" s="165"/>
      <c r="M38" s="165">
        <f>SUM(M39:M73)</f>
        <v>0</v>
      </c>
      <c r="N38" s="165"/>
      <c r="O38" s="165">
        <f>SUM(O39:O73)</f>
        <v>9.9999999999999992E-2</v>
      </c>
      <c r="P38" s="165"/>
      <c r="Q38" s="165">
        <f>SUM(Q39:Q73)</f>
        <v>0</v>
      </c>
      <c r="R38" s="165"/>
      <c r="S38" s="165"/>
      <c r="T38" s="166"/>
      <c r="U38" s="160"/>
      <c r="V38" s="160">
        <f>SUM(V39:V73)</f>
        <v>0</v>
      </c>
      <c r="W38" s="160"/>
      <c r="X38" s="160"/>
      <c r="AG38" t="s">
        <v>107</v>
      </c>
    </row>
    <row r="39" spans="1:60" outlineLevel="1" x14ac:dyDescent="0.2">
      <c r="A39" s="174">
        <v>27</v>
      </c>
      <c r="B39" s="175"/>
      <c r="C39" s="183" t="s">
        <v>145</v>
      </c>
      <c r="D39" s="176" t="s">
        <v>108</v>
      </c>
      <c r="E39" s="177">
        <v>1</v>
      </c>
      <c r="F39" s="178"/>
      <c r="G39" s="179">
        <f t="shared" ref="G39:G73" si="14">ROUND(E39*F39,2)</f>
        <v>0</v>
      </c>
      <c r="H39" s="178"/>
      <c r="I39" s="179">
        <f t="shared" ref="I39:I73" si="15">ROUND(E39*H39,2)</f>
        <v>0</v>
      </c>
      <c r="J39" s="178">
        <v>0</v>
      </c>
      <c r="K39" s="179">
        <f t="shared" ref="K39:K73" si="16">ROUND(E39*J39,2)</f>
        <v>0</v>
      </c>
      <c r="L39" s="179">
        <v>21</v>
      </c>
      <c r="M39" s="179">
        <f t="shared" ref="M39:M73" si="17">G39*(1+L39/100)</f>
        <v>0</v>
      </c>
      <c r="N39" s="179">
        <v>0</v>
      </c>
      <c r="O39" s="179">
        <f t="shared" ref="O39:O73" si="18">ROUND(E39*N39,2)</f>
        <v>0</v>
      </c>
      <c r="P39" s="179">
        <v>0</v>
      </c>
      <c r="Q39" s="179">
        <f t="shared" ref="Q39:Q73" si="19">ROUND(E39*P39,2)</f>
        <v>0</v>
      </c>
      <c r="R39" s="179"/>
      <c r="S39" s="179" t="s">
        <v>109</v>
      </c>
      <c r="T39" s="180" t="s">
        <v>124</v>
      </c>
      <c r="U39" s="159">
        <v>0</v>
      </c>
      <c r="V39" s="159">
        <f t="shared" ref="V39:V73" si="20">ROUND(E39*U39,2)</f>
        <v>0</v>
      </c>
      <c r="W39" s="159"/>
      <c r="X39" s="159" t="s">
        <v>111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112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4">
        <v>28</v>
      </c>
      <c r="B40" s="175"/>
      <c r="C40" s="183" t="s">
        <v>146</v>
      </c>
      <c r="D40" s="176" t="s">
        <v>108</v>
      </c>
      <c r="E40" s="177">
        <v>1</v>
      </c>
      <c r="F40" s="178"/>
      <c r="G40" s="179">
        <f t="shared" si="14"/>
        <v>0</v>
      </c>
      <c r="H40" s="178"/>
      <c r="I40" s="179">
        <f t="shared" si="15"/>
        <v>0</v>
      </c>
      <c r="J40" s="178">
        <v>0</v>
      </c>
      <c r="K40" s="179">
        <f t="shared" si="16"/>
        <v>0</v>
      </c>
      <c r="L40" s="179">
        <v>21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 t="s">
        <v>109</v>
      </c>
      <c r="T40" s="180" t="s">
        <v>124</v>
      </c>
      <c r="U40" s="159">
        <v>0</v>
      </c>
      <c r="V40" s="159">
        <f t="shared" si="20"/>
        <v>0</v>
      </c>
      <c r="W40" s="159"/>
      <c r="X40" s="159" t="s">
        <v>111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147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4">
        <v>29</v>
      </c>
      <c r="B41" s="175"/>
      <c r="C41" s="183" t="s">
        <v>148</v>
      </c>
      <c r="D41" s="176" t="s">
        <v>108</v>
      </c>
      <c r="E41" s="177">
        <v>1</v>
      </c>
      <c r="F41" s="178"/>
      <c r="G41" s="179">
        <f t="shared" si="14"/>
        <v>0</v>
      </c>
      <c r="H41" s="178"/>
      <c r="I41" s="179">
        <f t="shared" si="15"/>
        <v>0</v>
      </c>
      <c r="J41" s="178">
        <v>0</v>
      </c>
      <c r="K41" s="179">
        <f t="shared" si="16"/>
        <v>0</v>
      </c>
      <c r="L41" s="179">
        <v>21</v>
      </c>
      <c r="M41" s="179">
        <f t="shared" si="17"/>
        <v>0</v>
      </c>
      <c r="N41" s="179">
        <v>0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 t="s">
        <v>109</v>
      </c>
      <c r="T41" s="180" t="s">
        <v>141</v>
      </c>
      <c r="U41" s="159">
        <v>0</v>
      </c>
      <c r="V41" s="159">
        <f t="shared" si="20"/>
        <v>0</v>
      </c>
      <c r="W41" s="159"/>
      <c r="X41" s="159" t="s">
        <v>111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112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4">
        <v>30</v>
      </c>
      <c r="B42" s="175"/>
      <c r="C42" s="183" t="s">
        <v>149</v>
      </c>
      <c r="D42" s="176" t="s">
        <v>108</v>
      </c>
      <c r="E42" s="177">
        <v>7</v>
      </c>
      <c r="F42" s="178"/>
      <c r="G42" s="179">
        <f t="shared" si="14"/>
        <v>0</v>
      </c>
      <c r="H42" s="178"/>
      <c r="I42" s="179">
        <f t="shared" si="15"/>
        <v>0</v>
      </c>
      <c r="J42" s="178">
        <v>0</v>
      </c>
      <c r="K42" s="179">
        <f t="shared" si="16"/>
        <v>0</v>
      </c>
      <c r="L42" s="179">
        <v>21</v>
      </c>
      <c r="M42" s="179">
        <f t="shared" si="17"/>
        <v>0</v>
      </c>
      <c r="N42" s="179">
        <v>5.0000000000000002E-5</v>
      </c>
      <c r="O42" s="179">
        <f t="shared" si="18"/>
        <v>0</v>
      </c>
      <c r="P42" s="179">
        <v>0</v>
      </c>
      <c r="Q42" s="179">
        <f t="shared" si="19"/>
        <v>0</v>
      </c>
      <c r="R42" s="179"/>
      <c r="S42" s="179" t="s">
        <v>109</v>
      </c>
      <c r="T42" s="180" t="s">
        <v>124</v>
      </c>
      <c r="U42" s="159">
        <v>0</v>
      </c>
      <c r="V42" s="159">
        <f t="shared" si="20"/>
        <v>0</v>
      </c>
      <c r="W42" s="159"/>
      <c r="X42" s="159" t="s">
        <v>111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112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4">
        <v>31</v>
      </c>
      <c r="B43" s="175"/>
      <c r="C43" s="183" t="s">
        <v>150</v>
      </c>
      <c r="D43" s="176" t="s">
        <v>108</v>
      </c>
      <c r="E43" s="177">
        <v>7</v>
      </c>
      <c r="F43" s="178"/>
      <c r="G43" s="179">
        <f t="shared" si="14"/>
        <v>0</v>
      </c>
      <c r="H43" s="178"/>
      <c r="I43" s="179">
        <f t="shared" si="15"/>
        <v>0</v>
      </c>
      <c r="J43" s="178">
        <v>0</v>
      </c>
      <c r="K43" s="179">
        <f t="shared" si="16"/>
        <v>0</v>
      </c>
      <c r="L43" s="179">
        <v>21</v>
      </c>
      <c r="M43" s="179">
        <f t="shared" si="17"/>
        <v>0</v>
      </c>
      <c r="N43" s="179">
        <v>0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 t="s">
        <v>109</v>
      </c>
      <c r="T43" s="180" t="s">
        <v>124</v>
      </c>
      <c r="U43" s="159">
        <v>0</v>
      </c>
      <c r="V43" s="159">
        <f t="shared" si="20"/>
        <v>0</v>
      </c>
      <c r="W43" s="159"/>
      <c r="X43" s="159" t="s">
        <v>111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112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4">
        <v>32</v>
      </c>
      <c r="B44" s="175"/>
      <c r="C44" s="183" t="s">
        <v>151</v>
      </c>
      <c r="D44" s="176" t="s">
        <v>108</v>
      </c>
      <c r="E44" s="177">
        <v>5</v>
      </c>
      <c r="F44" s="178"/>
      <c r="G44" s="179">
        <f t="shared" si="14"/>
        <v>0</v>
      </c>
      <c r="H44" s="178"/>
      <c r="I44" s="179">
        <f t="shared" si="15"/>
        <v>0</v>
      </c>
      <c r="J44" s="178">
        <v>0</v>
      </c>
      <c r="K44" s="179">
        <f t="shared" si="16"/>
        <v>0</v>
      </c>
      <c r="L44" s="179">
        <v>21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 t="s">
        <v>109</v>
      </c>
      <c r="T44" s="180" t="s">
        <v>124</v>
      </c>
      <c r="U44" s="159">
        <v>0</v>
      </c>
      <c r="V44" s="159">
        <f t="shared" si="20"/>
        <v>0</v>
      </c>
      <c r="W44" s="159"/>
      <c r="X44" s="159" t="s">
        <v>111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112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4">
        <v>33</v>
      </c>
      <c r="B45" s="175"/>
      <c r="C45" s="183" t="s">
        <v>152</v>
      </c>
      <c r="D45" s="176" t="s">
        <v>108</v>
      </c>
      <c r="E45" s="177">
        <v>2</v>
      </c>
      <c r="F45" s="178"/>
      <c r="G45" s="179">
        <f t="shared" si="14"/>
        <v>0</v>
      </c>
      <c r="H45" s="178"/>
      <c r="I45" s="179">
        <f t="shared" si="15"/>
        <v>0</v>
      </c>
      <c r="J45" s="178">
        <v>0</v>
      </c>
      <c r="K45" s="179">
        <f t="shared" si="16"/>
        <v>0</v>
      </c>
      <c r="L45" s="179">
        <v>21</v>
      </c>
      <c r="M45" s="179">
        <f t="shared" si="17"/>
        <v>0</v>
      </c>
      <c r="N45" s="179">
        <v>0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 t="s">
        <v>109</v>
      </c>
      <c r="T45" s="180" t="s">
        <v>124</v>
      </c>
      <c r="U45" s="159">
        <v>0</v>
      </c>
      <c r="V45" s="159">
        <f t="shared" si="20"/>
        <v>0</v>
      </c>
      <c r="W45" s="159"/>
      <c r="X45" s="159" t="s">
        <v>111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112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4">
        <v>34</v>
      </c>
      <c r="B46" s="175"/>
      <c r="C46" s="183" t="s">
        <v>153</v>
      </c>
      <c r="D46" s="176" t="s">
        <v>154</v>
      </c>
      <c r="E46" s="177">
        <v>312</v>
      </c>
      <c r="F46" s="178"/>
      <c r="G46" s="179">
        <f t="shared" si="14"/>
        <v>0</v>
      </c>
      <c r="H46" s="178"/>
      <c r="I46" s="179">
        <f t="shared" si="15"/>
        <v>0</v>
      </c>
      <c r="J46" s="178">
        <v>0</v>
      </c>
      <c r="K46" s="179">
        <f t="shared" si="16"/>
        <v>0</v>
      </c>
      <c r="L46" s="179">
        <v>21</v>
      </c>
      <c r="M46" s="179">
        <f t="shared" si="17"/>
        <v>0</v>
      </c>
      <c r="N46" s="179">
        <v>4.0000000000000003E-5</v>
      </c>
      <c r="O46" s="179">
        <f t="shared" si="18"/>
        <v>0.01</v>
      </c>
      <c r="P46" s="179">
        <v>0</v>
      </c>
      <c r="Q46" s="179">
        <f t="shared" si="19"/>
        <v>0</v>
      </c>
      <c r="R46" s="179" t="s">
        <v>155</v>
      </c>
      <c r="S46" s="179" t="s">
        <v>156</v>
      </c>
      <c r="T46" s="180" t="s">
        <v>156</v>
      </c>
      <c r="U46" s="159">
        <v>0</v>
      </c>
      <c r="V46" s="159">
        <f t="shared" si="20"/>
        <v>0</v>
      </c>
      <c r="W46" s="159"/>
      <c r="X46" s="159" t="s">
        <v>111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116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4">
        <v>35</v>
      </c>
      <c r="B47" s="175"/>
      <c r="C47" s="183" t="s">
        <v>157</v>
      </c>
      <c r="D47" s="176" t="s">
        <v>154</v>
      </c>
      <c r="E47" s="177">
        <v>356</v>
      </c>
      <c r="F47" s="178"/>
      <c r="G47" s="179">
        <f t="shared" si="14"/>
        <v>0</v>
      </c>
      <c r="H47" s="178"/>
      <c r="I47" s="179">
        <f t="shared" si="15"/>
        <v>0</v>
      </c>
      <c r="J47" s="178">
        <v>0</v>
      </c>
      <c r="K47" s="179">
        <f t="shared" si="16"/>
        <v>0</v>
      </c>
      <c r="L47" s="179">
        <v>21</v>
      </c>
      <c r="M47" s="179">
        <f t="shared" si="17"/>
        <v>0</v>
      </c>
      <c r="N47" s="179">
        <v>7.0000000000000007E-5</v>
      </c>
      <c r="O47" s="179">
        <f t="shared" si="18"/>
        <v>0.02</v>
      </c>
      <c r="P47" s="179">
        <v>0</v>
      </c>
      <c r="Q47" s="179">
        <f t="shared" si="19"/>
        <v>0</v>
      </c>
      <c r="R47" s="179" t="s">
        <v>155</v>
      </c>
      <c r="S47" s="179" t="s">
        <v>156</v>
      </c>
      <c r="T47" s="180" t="s">
        <v>156</v>
      </c>
      <c r="U47" s="159">
        <v>0</v>
      </c>
      <c r="V47" s="159">
        <f t="shared" si="20"/>
        <v>0</v>
      </c>
      <c r="W47" s="159"/>
      <c r="X47" s="159" t="s">
        <v>111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116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74">
        <v>36</v>
      </c>
      <c r="B48" s="175"/>
      <c r="C48" s="183" t="s">
        <v>158</v>
      </c>
      <c r="D48" s="176" t="s">
        <v>154</v>
      </c>
      <c r="E48" s="177">
        <v>111</v>
      </c>
      <c r="F48" s="178"/>
      <c r="G48" s="179">
        <f t="shared" si="14"/>
        <v>0</v>
      </c>
      <c r="H48" s="178"/>
      <c r="I48" s="179">
        <f t="shared" si="15"/>
        <v>0</v>
      </c>
      <c r="J48" s="178">
        <v>0</v>
      </c>
      <c r="K48" s="179">
        <f t="shared" si="16"/>
        <v>0</v>
      </c>
      <c r="L48" s="179">
        <v>21</v>
      </c>
      <c r="M48" s="179">
        <f t="shared" si="17"/>
        <v>0</v>
      </c>
      <c r="N48" s="179">
        <v>1.1E-4</v>
      </c>
      <c r="O48" s="179">
        <f t="shared" si="18"/>
        <v>0.01</v>
      </c>
      <c r="P48" s="179">
        <v>0</v>
      </c>
      <c r="Q48" s="179">
        <f t="shared" si="19"/>
        <v>0</v>
      </c>
      <c r="R48" s="179" t="s">
        <v>155</v>
      </c>
      <c r="S48" s="179" t="s">
        <v>156</v>
      </c>
      <c r="T48" s="180" t="s">
        <v>156</v>
      </c>
      <c r="U48" s="159">
        <v>0</v>
      </c>
      <c r="V48" s="159">
        <f t="shared" si="20"/>
        <v>0</v>
      </c>
      <c r="W48" s="159"/>
      <c r="X48" s="159" t="s">
        <v>111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116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74">
        <v>37</v>
      </c>
      <c r="B49" s="175"/>
      <c r="C49" s="183" t="s">
        <v>159</v>
      </c>
      <c r="D49" s="176" t="s">
        <v>154</v>
      </c>
      <c r="E49" s="177">
        <v>30</v>
      </c>
      <c r="F49" s="178"/>
      <c r="G49" s="179">
        <f t="shared" si="14"/>
        <v>0</v>
      </c>
      <c r="H49" s="178"/>
      <c r="I49" s="179">
        <f t="shared" si="15"/>
        <v>0</v>
      </c>
      <c r="J49" s="178">
        <v>0</v>
      </c>
      <c r="K49" s="179">
        <f t="shared" si="16"/>
        <v>0</v>
      </c>
      <c r="L49" s="179">
        <v>21</v>
      </c>
      <c r="M49" s="179">
        <f t="shared" si="17"/>
        <v>0</v>
      </c>
      <c r="N49" s="179">
        <v>1.5000000000000001E-4</v>
      </c>
      <c r="O49" s="179">
        <f t="shared" si="18"/>
        <v>0</v>
      </c>
      <c r="P49" s="179">
        <v>0</v>
      </c>
      <c r="Q49" s="179">
        <f t="shared" si="19"/>
        <v>0</v>
      </c>
      <c r="R49" s="179" t="s">
        <v>155</v>
      </c>
      <c r="S49" s="179" t="s">
        <v>156</v>
      </c>
      <c r="T49" s="180" t="s">
        <v>156</v>
      </c>
      <c r="U49" s="159">
        <v>0</v>
      </c>
      <c r="V49" s="159">
        <f t="shared" si="20"/>
        <v>0</v>
      </c>
      <c r="W49" s="159"/>
      <c r="X49" s="159" t="s">
        <v>111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116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56.25" outlineLevel="1" x14ac:dyDescent="0.2">
      <c r="A50" s="174">
        <v>38</v>
      </c>
      <c r="B50" s="175"/>
      <c r="C50" s="183" t="s">
        <v>160</v>
      </c>
      <c r="D50" s="176" t="s">
        <v>154</v>
      </c>
      <c r="E50" s="177">
        <v>8</v>
      </c>
      <c r="F50" s="178"/>
      <c r="G50" s="179">
        <f t="shared" si="14"/>
        <v>0</v>
      </c>
      <c r="H50" s="178"/>
      <c r="I50" s="179">
        <f t="shared" si="15"/>
        <v>0</v>
      </c>
      <c r="J50" s="178">
        <v>0</v>
      </c>
      <c r="K50" s="179">
        <f t="shared" si="16"/>
        <v>0</v>
      </c>
      <c r="L50" s="179">
        <v>21</v>
      </c>
      <c r="M50" s="179">
        <f t="shared" si="17"/>
        <v>0</v>
      </c>
      <c r="N50" s="179">
        <v>2.6000000000000003E-4</v>
      </c>
      <c r="O50" s="179">
        <f t="shared" si="18"/>
        <v>0</v>
      </c>
      <c r="P50" s="179">
        <v>0</v>
      </c>
      <c r="Q50" s="179">
        <f t="shared" si="19"/>
        <v>0</v>
      </c>
      <c r="R50" s="179" t="s">
        <v>155</v>
      </c>
      <c r="S50" s="179" t="s">
        <v>156</v>
      </c>
      <c r="T50" s="180" t="s">
        <v>156</v>
      </c>
      <c r="U50" s="159">
        <v>0</v>
      </c>
      <c r="V50" s="159">
        <f t="shared" si="20"/>
        <v>0</v>
      </c>
      <c r="W50" s="159"/>
      <c r="X50" s="159" t="s">
        <v>111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116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33.75" outlineLevel="1" x14ac:dyDescent="0.2">
      <c r="A51" s="174">
        <v>39</v>
      </c>
      <c r="B51" s="175"/>
      <c r="C51" s="183" t="s">
        <v>161</v>
      </c>
      <c r="D51" s="176" t="s">
        <v>154</v>
      </c>
      <c r="E51" s="177">
        <v>6</v>
      </c>
      <c r="F51" s="178"/>
      <c r="G51" s="179">
        <f t="shared" si="14"/>
        <v>0</v>
      </c>
      <c r="H51" s="178"/>
      <c r="I51" s="179">
        <f t="shared" si="15"/>
        <v>0</v>
      </c>
      <c r="J51" s="178">
        <v>0</v>
      </c>
      <c r="K51" s="179">
        <f t="shared" si="16"/>
        <v>0</v>
      </c>
      <c r="L51" s="179">
        <v>21</v>
      </c>
      <c r="M51" s="179">
        <f t="shared" si="17"/>
        <v>0</v>
      </c>
      <c r="N51" s="179">
        <v>1.1E-4</v>
      </c>
      <c r="O51" s="179">
        <f t="shared" si="18"/>
        <v>0</v>
      </c>
      <c r="P51" s="179">
        <v>0</v>
      </c>
      <c r="Q51" s="179">
        <f t="shared" si="19"/>
        <v>0</v>
      </c>
      <c r="R51" s="179" t="s">
        <v>155</v>
      </c>
      <c r="S51" s="179" t="s">
        <v>156</v>
      </c>
      <c r="T51" s="180" t="s">
        <v>156</v>
      </c>
      <c r="U51" s="159">
        <v>0</v>
      </c>
      <c r="V51" s="159">
        <f t="shared" si="20"/>
        <v>0</v>
      </c>
      <c r="W51" s="159"/>
      <c r="X51" s="159" t="s">
        <v>111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112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33.75" outlineLevel="1" x14ac:dyDescent="0.2">
      <c r="A52" s="174">
        <v>40</v>
      </c>
      <c r="B52" s="175"/>
      <c r="C52" s="183" t="s">
        <v>162</v>
      </c>
      <c r="D52" s="176" t="s">
        <v>154</v>
      </c>
      <c r="E52" s="177">
        <v>20</v>
      </c>
      <c r="F52" s="178"/>
      <c r="G52" s="179">
        <f t="shared" si="14"/>
        <v>0</v>
      </c>
      <c r="H52" s="178"/>
      <c r="I52" s="179">
        <f t="shared" si="15"/>
        <v>0</v>
      </c>
      <c r="J52" s="178">
        <v>0</v>
      </c>
      <c r="K52" s="179">
        <f t="shared" si="16"/>
        <v>0</v>
      </c>
      <c r="L52" s="179">
        <v>21</v>
      </c>
      <c r="M52" s="179">
        <f t="shared" si="17"/>
        <v>0</v>
      </c>
      <c r="N52" s="179">
        <v>6.0000000000000002E-5</v>
      </c>
      <c r="O52" s="179">
        <f t="shared" si="18"/>
        <v>0</v>
      </c>
      <c r="P52" s="179">
        <v>0</v>
      </c>
      <c r="Q52" s="179">
        <f t="shared" si="19"/>
        <v>0</v>
      </c>
      <c r="R52" s="179" t="s">
        <v>155</v>
      </c>
      <c r="S52" s="179" t="s">
        <v>156</v>
      </c>
      <c r="T52" s="180" t="s">
        <v>156</v>
      </c>
      <c r="U52" s="159">
        <v>0</v>
      </c>
      <c r="V52" s="159">
        <f t="shared" si="20"/>
        <v>0</v>
      </c>
      <c r="W52" s="159"/>
      <c r="X52" s="159" t="s">
        <v>111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116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33.75" outlineLevel="1" x14ac:dyDescent="0.2">
      <c r="A53" s="174">
        <v>41</v>
      </c>
      <c r="B53" s="175"/>
      <c r="C53" s="183" t="s">
        <v>163</v>
      </c>
      <c r="D53" s="176" t="s">
        <v>154</v>
      </c>
      <c r="E53" s="177">
        <v>10</v>
      </c>
      <c r="F53" s="178"/>
      <c r="G53" s="179">
        <f t="shared" si="14"/>
        <v>0</v>
      </c>
      <c r="H53" s="178"/>
      <c r="I53" s="179">
        <f t="shared" si="15"/>
        <v>0</v>
      </c>
      <c r="J53" s="178">
        <v>0</v>
      </c>
      <c r="K53" s="179">
        <f t="shared" si="16"/>
        <v>0</v>
      </c>
      <c r="L53" s="179">
        <v>21</v>
      </c>
      <c r="M53" s="179">
        <f t="shared" si="17"/>
        <v>0</v>
      </c>
      <c r="N53" s="179">
        <v>1.1E-4</v>
      </c>
      <c r="O53" s="179">
        <f t="shared" si="18"/>
        <v>0</v>
      </c>
      <c r="P53" s="179">
        <v>0</v>
      </c>
      <c r="Q53" s="179">
        <f t="shared" si="19"/>
        <v>0</v>
      </c>
      <c r="R53" s="179" t="s">
        <v>155</v>
      </c>
      <c r="S53" s="179" t="s">
        <v>156</v>
      </c>
      <c r="T53" s="180" t="s">
        <v>156</v>
      </c>
      <c r="U53" s="159">
        <v>0</v>
      </c>
      <c r="V53" s="159">
        <f t="shared" si="20"/>
        <v>0</v>
      </c>
      <c r="W53" s="159"/>
      <c r="X53" s="159" t="s">
        <v>111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116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45" outlineLevel="1" x14ac:dyDescent="0.2">
      <c r="A54" s="174">
        <v>42</v>
      </c>
      <c r="B54" s="175"/>
      <c r="C54" s="183" t="s">
        <v>164</v>
      </c>
      <c r="D54" s="176" t="s">
        <v>154</v>
      </c>
      <c r="E54" s="177">
        <v>30</v>
      </c>
      <c r="F54" s="178"/>
      <c r="G54" s="179">
        <f t="shared" si="14"/>
        <v>0</v>
      </c>
      <c r="H54" s="178"/>
      <c r="I54" s="179">
        <f t="shared" si="15"/>
        <v>0</v>
      </c>
      <c r="J54" s="178">
        <v>0</v>
      </c>
      <c r="K54" s="179">
        <f t="shared" si="16"/>
        <v>0</v>
      </c>
      <c r="L54" s="179">
        <v>21</v>
      </c>
      <c r="M54" s="179">
        <f t="shared" si="17"/>
        <v>0</v>
      </c>
      <c r="N54" s="179">
        <v>1.8000000000000001E-4</v>
      </c>
      <c r="O54" s="179">
        <f t="shared" si="18"/>
        <v>0.01</v>
      </c>
      <c r="P54" s="179">
        <v>0</v>
      </c>
      <c r="Q54" s="179">
        <f t="shared" si="19"/>
        <v>0</v>
      </c>
      <c r="R54" s="179" t="s">
        <v>155</v>
      </c>
      <c r="S54" s="179" t="s">
        <v>156</v>
      </c>
      <c r="T54" s="180" t="s">
        <v>156</v>
      </c>
      <c r="U54" s="159">
        <v>0</v>
      </c>
      <c r="V54" s="159">
        <f t="shared" si="20"/>
        <v>0</v>
      </c>
      <c r="W54" s="159"/>
      <c r="X54" s="159" t="s">
        <v>111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112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56.25" outlineLevel="1" x14ac:dyDescent="0.2">
      <c r="A55" s="174">
        <v>43</v>
      </c>
      <c r="B55" s="175"/>
      <c r="C55" s="183" t="s">
        <v>165</v>
      </c>
      <c r="D55" s="176" t="s">
        <v>154</v>
      </c>
      <c r="E55" s="177">
        <v>35</v>
      </c>
      <c r="F55" s="178"/>
      <c r="G55" s="179">
        <f t="shared" si="14"/>
        <v>0</v>
      </c>
      <c r="H55" s="178"/>
      <c r="I55" s="179">
        <f t="shared" si="15"/>
        <v>0</v>
      </c>
      <c r="J55" s="178">
        <v>0</v>
      </c>
      <c r="K55" s="179">
        <f t="shared" si="16"/>
        <v>0</v>
      </c>
      <c r="L55" s="179">
        <v>21</v>
      </c>
      <c r="M55" s="179">
        <f t="shared" si="17"/>
        <v>0</v>
      </c>
      <c r="N55" s="179">
        <v>2.3000000000000001E-4</v>
      </c>
      <c r="O55" s="179">
        <f t="shared" si="18"/>
        <v>0.01</v>
      </c>
      <c r="P55" s="179">
        <v>0</v>
      </c>
      <c r="Q55" s="179">
        <f t="shared" si="19"/>
        <v>0</v>
      </c>
      <c r="R55" s="179" t="s">
        <v>155</v>
      </c>
      <c r="S55" s="179" t="s">
        <v>156</v>
      </c>
      <c r="T55" s="180" t="s">
        <v>156</v>
      </c>
      <c r="U55" s="159">
        <v>0</v>
      </c>
      <c r="V55" s="159">
        <f t="shared" si="20"/>
        <v>0</v>
      </c>
      <c r="W55" s="159"/>
      <c r="X55" s="159" t="s">
        <v>111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112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4">
        <v>44</v>
      </c>
      <c r="B56" s="175"/>
      <c r="C56" s="183" t="s">
        <v>166</v>
      </c>
      <c r="D56" s="176" t="s">
        <v>108</v>
      </c>
      <c r="E56" s="177">
        <v>60</v>
      </c>
      <c r="F56" s="178"/>
      <c r="G56" s="179">
        <f t="shared" si="14"/>
        <v>0</v>
      </c>
      <c r="H56" s="178"/>
      <c r="I56" s="179">
        <f t="shared" si="15"/>
        <v>0</v>
      </c>
      <c r="J56" s="178">
        <v>0</v>
      </c>
      <c r="K56" s="179">
        <f t="shared" si="16"/>
        <v>0</v>
      </c>
      <c r="L56" s="179">
        <v>21</v>
      </c>
      <c r="M56" s="179">
        <f t="shared" si="17"/>
        <v>0</v>
      </c>
      <c r="N56" s="179">
        <v>0</v>
      </c>
      <c r="O56" s="179">
        <f t="shared" si="18"/>
        <v>0</v>
      </c>
      <c r="P56" s="179">
        <v>0</v>
      </c>
      <c r="Q56" s="179">
        <f t="shared" si="19"/>
        <v>0</v>
      </c>
      <c r="R56" s="179" t="s">
        <v>155</v>
      </c>
      <c r="S56" s="179" t="s">
        <v>156</v>
      </c>
      <c r="T56" s="180" t="s">
        <v>156</v>
      </c>
      <c r="U56" s="159">
        <v>0</v>
      </c>
      <c r="V56" s="159">
        <f t="shared" si="20"/>
        <v>0</v>
      </c>
      <c r="W56" s="159"/>
      <c r="X56" s="159" t="s">
        <v>111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112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4">
        <v>45</v>
      </c>
      <c r="B57" s="175"/>
      <c r="C57" s="183" t="s">
        <v>167</v>
      </c>
      <c r="D57" s="176" t="s">
        <v>108</v>
      </c>
      <c r="E57" s="177">
        <v>70</v>
      </c>
      <c r="F57" s="178"/>
      <c r="G57" s="179">
        <f t="shared" si="14"/>
        <v>0</v>
      </c>
      <c r="H57" s="178"/>
      <c r="I57" s="179">
        <f t="shared" si="15"/>
        <v>0</v>
      </c>
      <c r="J57" s="178">
        <v>0</v>
      </c>
      <c r="K57" s="179">
        <f t="shared" si="16"/>
        <v>0</v>
      </c>
      <c r="L57" s="179">
        <v>21</v>
      </c>
      <c r="M57" s="179">
        <f t="shared" si="17"/>
        <v>0</v>
      </c>
      <c r="N57" s="179">
        <v>0</v>
      </c>
      <c r="O57" s="179">
        <f t="shared" si="18"/>
        <v>0</v>
      </c>
      <c r="P57" s="179">
        <v>0</v>
      </c>
      <c r="Q57" s="179">
        <f t="shared" si="19"/>
        <v>0</v>
      </c>
      <c r="R57" s="179" t="s">
        <v>155</v>
      </c>
      <c r="S57" s="179" t="s">
        <v>156</v>
      </c>
      <c r="T57" s="180" t="s">
        <v>156</v>
      </c>
      <c r="U57" s="159">
        <v>0</v>
      </c>
      <c r="V57" s="159">
        <f t="shared" si="20"/>
        <v>0</v>
      </c>
      <c r="W57" s="159"/>
      <c r="X57" s="159" t="s">
        <v>111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112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33.75" outlineLevel="1" x14ac:dyDescent="0.2">
      <c r="A58" s="174">
        <v>46</v>
      </c>
      <c r="B58" s="175"/>
      <c r="C58" s="183" t="s">
        <v>168</v>
      </c>
      <c r="D58" s="176" t="s">
        <v>154</v>
      </c>
      <c r="E58" s="177">
        <v>25</v>
      </c>
      <c r="F58" s="178"/>
      <c r="G58" s="179">
        <f t="shared" si="14"/>
        <v>0</v>
      </c>
      <c r="H58" s="178"/>
      <c r="I58" s="179">
        <f t="shared" si="15"/>
        <v>0</v>
      </c>
      <c r="J58" s="178">
        <v>0</v>
      </c>
      <c r="K58" s="179">
        <f t="shared" si="16"/>
        <v>0</v>
      </c>
      <c r="L58" s="179">
        <v>21</v>
      </c>
      <c r="M58" s="179">
        <f t="shared" si="17"/>
        <v>0</v>
      </c>
      <c r="N58" s="179">
        <v>6.0000000000000002E-5</v>
      </c>
      <c r="O58" s="179">
        <f t="shared" si="18"/>
        <v>0</v>
      </c>
      <c r="P58" s="179">
        <v>0</v>
      </c>
      <c r="Q58" s="179">
        <f t="shared" si="19"/>
        <v>0</v>
      </c>
      <c r="R58" s="179" t="s">
        <v>155</v>
      </c>
      <c r="S58" s="179" t="s">
        <v>156</v>
      </c>
      <c r="T58" s="180" t="s">
        <v>156</v>
      </c>
      <c r="U58" s="159">
        <v>0</v>
      </c>
      <c r="V58" s="159">
        <f t="shared" si="20"/>
        <v>0</v>
      </c>
      <c r="W58" s="159"/>
      <c r="X58" s="159" t="s">
        <v>111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112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33.75" outlineLevel="1" x14ac:dyDescent="0.2">
      <c r="A59" s="174">
        <v>47</v>
      </c>
      <c r="B59" s="175"/>
      <c r="C59" s="183" t="s">
        <v>169</v>
      </c>
      <c r="D59" s="176" t="s">
        <v>154</v>
      </c>
      <c r="E59" s="177">
        <v>40</v>
      </c>
      <c r="F59" s="178"/>
      <c r="G59" s="179">
        <f t="shared" si="14"/>
        <v>0</v>
      </c>
      <c r="H59" s="178"/>
      <c r="I59" s="179">
        <f t="shared" si="15"/>
        <v>0</v>
      </c>
      <c r="J59" s="178">
        <v>0</v>
      </c>
      <c r="K59" s="179">
        <f t="shared" si="16"/>
        <v>0</v>
      </c>
      <c r="L59" s="179">
        <v>21</v>
      </c>
      <c r="M59" s="179">
        <f t="shared" si="17"/>
        <v>0</v>
      </c>
      <c r="N59" s="179">
        <v>7.0000000000000007E-5</v>
      </c>
      <c r="O59" s="179">
        <f t="shared" si="18"/>
        <v>0</v>
      </c>
      <c r="P59" s="179">
        <v>0</v>
      </c>
      <c r="Q59" s="179">
        <f t="shared" si="19"/>
        <v>0</v>
      </c>
      <c r="R59" s="179" t="s">
        <v>155</v>
      </c>
      <c r="S59" s="179" t="s">
        <v>156</v>
      </c>
      <c r="T59" s="180" t="s">
        <v>156</v>
      </c>
      <c r="U59" s="159">
        <v>0</v>
      </c>
      <c r="V59" s="159">
        <f t="shared" si="20"/>
        <v>0</v>
      </c>
      <c r="W59" s="159"/>
      <c r="X59" s="159" t="s">
        <v>111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112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4">
        <v>48</v>
      </c>
      <c r="B60" s="175"/>
      <c r="C60" s="183" t="s">
        <v>170</v>
      </c>
      <c r="D60" s="176" t="s">
        <v>171</v>
      </c>
      <c r="E60" s="177">
        <v>2</v>
      </c>
      <c r="F60" s="178"/>
      <c r="G60" s="179">
        <f t="shared" si="14"/>
        <v>0</v>
      </c>
      <c r="H60" s="178"/>
      <c r="I60" s="179">
        <f t="shared" si="15"/>
        <v>0</v>
      </c>
      <c r="J60" s="178">
        <v>0</v>
      </c>
      <c r="K60" s="179">
        <f t="shared" si="16"/>
        <v>0</v>
      </c>
      <c r="L60" s="179">
        <v>21</v>
      </c>
      <c r="M60" s="179">
        <f t="shared" si="17"/>
        <v>0</v>
      </c>
      <c r="N60" s="179">
        <v>0</v>
      </c>
      <c r="O60" s="179">
        <f t="shared" si="18"/>
        <v>0</v>
      </c>
      <c r="P60" s="179">
        <v>0</v>
      </c>
      <c r="Q60" s="179">
        <f t="shared" si="19"/>
        <v>0</v>
      </c>
      <c r="R60" s="179" t="s">
        <v>155</v>
      </c>
      <c r="S60" s="179" t="s">
        <v>156</v>
      </c>
      <c r="T60" s="180" t="s">
        <v>156</v>
      </c>
      <c r="U60" s="159">
        <v>0</v>
      </c>
      <c r="V60" s="159">
        <f t="shared" si="20"/>
        <v>0</v>
      </c>
      <c r="W60" s="159"/>
      <c r="X60" s="159" t="s">
        <v>111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112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4">
        <v>49</v>
      </c>
      <c r="B61" s="175"/>
      <c r="C61" s="183" t="s">
        <v>172</v>
      </c>
      <c r="D61" s="176" t="s">
        <v>171</v>
      </c>
      <c r="E61" s="177">
        <v>2</v>
      </c>
      <c r="F61" s="178"/>
      <c r="G61" s="179">
        <f t="shared" si="14"/>
        <v>0</v>
      </c>
      <c r="H61" s="178"/>
      <c r="I61" s="179">
        <f t="shared" si="15"/>
        <v>0</v>
      </c>
      <c r="J61" s="178">
        <v>0</v>
      </c>
      <c r="K61" s="179">
        <f t="shared" si="16"/>
        <v>0</v>
      </c>
      <c r="L61" s="179">
        <v>21</v>
      </c>
      <c r="M61" s="179">
        <f t="shared" si="17"/>
        <v>0</v>
      </c>
      <c r="N61" s="179">
        <v>0</v>
      </c>
      <c r="O61" s="179">
        <f t="shared" si="18"/>
        <v>0</v>
      </c>
      <c r="P61" s="179">
        <v>0</v>
      </c>
      <c r="Q61" s="179">
        <f t="shared" si="19"/>
        <v>0</v>
      </c>
      <c r="R61" s="179" t="s">
        <v>155</v>
      </c>
      <c r="S61" s="179" t="s">
        <v>156</v>
      </c>
      <c r="T61" s="180" t="s">
        <v>156</v>
      </c>
      <c r="U61" s="159">
        <v>0</v>
      </c>
      <c r="V61" s="159">
        <f t="shared" si="20"/>
        <v>0</v>
      </c>
      <c r="W61" s="159"/>
      <c r="X61" s="159" t="s">
        <v>111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112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74">
        <v>50</v>
      </c>
      <c r="B62" s="175"/>
      <c r="C62" s="183" t="s">
        <v>173</v>
      </c>
      <c r="D62" s="176" t="s">
        <v>154</v>
      </c>
      <c r="E62" s="177">
        <v>25</v>
      </c>
      <c r="F62" s="178"/>
      <c r="G62" s="179">
        <f t="shared" si="14"/>
        <v>0</v>
      </c>
      <c r="H62" s="178"/>
      <c r="I62" s="179">
        <f t="shared" si="15"/>
        <v>0</v>
      </c>
      <c r="J62" s="178">
        <v>0</v>
      </c>
      <c r="K62" s="179">
        <f t="shared" si="16"/>
        <v>0</v>
      </c>
      <c r="L62" s="179">
        <v>21</v>
      </c>
      <c r="M62" s="179">
        <f t="shared" si="17"/>
        <v>0</v>
      </c>
      <c r="N62" s="179">
        <v>8.9000000000000006E-4</v>
      </c>
      <c r="O62" s="179">
        <f t="shared" si="18"/>
        <v>0.02</v>
      </c>
      <c r="P62" s="179">
        <v>0</v>
      </c>
      <c r="Q62" s="179">
        <f t="shared" si="19"/>
        <v>0</v>
      </c>
      <c r="R62" s="179" t="s">
        <v>155</v>
      </c>
      <c r="S62" s="179" t="s">
        <v>156</v>
      </c>
      <c r="T62" s="180" t="s">
        <v>156</v>
      </c>
      <c r="U62" s="159">
        <v>0</v>
      </c>
      <c r="V62" s="159">
        <f t="shared" si="20"/>
        <v>0</v>
      </c>
      <c r="W62" s="159"/>
      <c r="X62" s="159" t="s">
        <v>111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112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74">
        <v>51</v>
      </c>
      <c r="B63" s="175"/>
      <c r="C63" s="183" t="s">
        <v>174</v>
      </c>
      <c r="D63" s="176" t="s">
        <v>108</v>
      </c>
      <c r="E63" s="177">
        <v>13</v>
      </c>
      <c r="F63" s="178"/>
      <c r="G63" s="179">
        <f t="shared" si="14"/>
        <v>0</v>
      </c>
      <c r="H63" s="178"/>
      <c r="I63" s="179">
        <f t="shared" si="15"/>
        <v>0</v>
      </c>
      <c r="J63" s="178">
        <v>0</v>
      </c>
      <c r="K63" s="179">
        <f t="shared" si="16"/>
        <v>0</v>
      </c>
      <c r="L63" s="179">
        <v>21</v>
      </c>
      <c r="M63" s="179">
        <f t="shared" si="17"/>
        <v>0</v>
      </c>
      <c r="N63" s="179">
        <v>9.0000000000000008E-4</v>
      </c>
      <c r="O63" s="179">
        <f t="shared" si="18"/>
        <v>0.01</v>
      </c>
      <c r="P63" s="179">
        <v>0</v>
      </c>
      <c r="Q63" s="179">
        <f t="shared" si="19"/>
        <v>0</v>
      </c>
      <c r="R63" s="179" t="s">
        <v>155</v>
      </c>
      <c r="S63" s="179" t="s">
        <v>156</v>
      </c>
      <c r="T63" s="180" t="s">
        <v>156</v>
      </c>
      <c r="U63" s="159">
        <v>0</v>
      </c>
      <c r="V63" s="159">
        <f t="shared" si="20"/>
        <v>0</v>
      </c>
      <c r="W63" s="159"/>
      <c r="X63" s="159" t="s">
        <v>111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112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4">
        <v>52</v>
      </c>
      <c r="B64" s="175"/>
      <c r="C64" s="183" t="s">
        <v>175</v>
      </c>
      <c r="D64" s="176" t="s">
        <v>108</v>
      </c>
      <c r="E64" s="177">
        <v>6</v>
      </c>
      <c r="F64" s="178"/>
      <c r="G64" s="179">
        <f t="shared" si="14"/>
        <v>0</v>
      </c>
      <c r="H64" s="178"/>
      <c r="I64" s="179">
        <f t="shared" si="15"/>
        <v>0</v>
      </c>
      <c r="J64" s="178">
        <v>0</v>
      </c>
      <c r="K64" s="179">
        <f t="shared" si="16"/>
        <v>0</v>
      </c>
      <c r="L64" s="179">
        <v>21</v>
      </c>
      <c r="M64" s="179">
        <f t="shared" si="17"/>
        <v>0</v>
      </c>
      <c r="N64" s="179">
        <v>3.1000000000000005E-4</v>
      </c>
      <c r="O64" s="179">
        <f t="shared" si="18"/>
        <v>0</v>
      </c>
      <c r="P64" s="179">
        <v>0</v>
      </c>
      <c r="Q64" s="179">
        <f t="shared" si="19"/>
        <v>0</v>
      </c>
      <c r="R64" s="179" t="s">
        <v>155</v>
      </c>
      <c r="S64" s="179" t="s">
        <v>156</v>
      </c>
      <c r="T64" s="180" t="s">
        <v>156</v>
      </c>
      <c r="U64" s="159">
        <v>0</v>
      </c>
      <c r="V64" s="159">
        <f t="shared" si="20"/>
        <v>0</v>
      </c>
      <c r="W64" s="159"/>
      <c r="X64" s="159" t="s">
        <v>111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112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4">
        <v>53</v>
      </c>
      <c r="B65" s="175"/>
      <c r="C65" s="183" t="s">
        <v>176</v>
      </c>
      <c r="D65" s="176" t="s">
        <v>108</v>
      </c>
      <c r="E65" s="177">
        <v>1</v>
      </c>
      <c r="F65" s="178"/>
      <c r="G65" s="179">
        <f t="shared" si="14"/>
        <v>0</v>
      </c>
      <c r="H65" s="178"/>
      <c r="I65" s="179">
        <f t="shared" si="15"/>
        <v>0</v>
      </c>
      <c r="J65" s="178">
        <v>0</v>
      </c>
      <c r="K65" s="179">
        <f t="shared" si="16"/>
        <v>0</v>
      </c>
      <c r="L65" s="179">
        <v>21</v>
      </c>
      <c r="M65" s="179">
        <f t="shared" si="17"/>
        <v>0</v>
      </c>
      <c r="N65" s="179">
        <v>3.5000000000000005E-4</v>
      </c>
      <c r="O65" s="179">
        <f t="shared" si="18"/>
        <v>0</v>
      </c>
      <c r="P65" s="179">
        <v>0</v>
      </c>
      <c r="Q65" s="179">
        <f t="shared" si="19"/>
        <v>0</v>
      </c>
      <c r="R65" s="179" t="s">
        <v>155</v>
      </c>
      <c r="S65" s="179" t="s">
        <v>156</v>
      </c>
      <c r="T65" s="180" t="s">
        <v>156</v>
      </c>
      <c r="U65" s="159">
        <v>0</v>
      </c>
      <c r="V65" s="159">
        <f t="shared" si="20"/>
        <v>0</v>
      </c>
      <c r="W65" s="159"/>
      <c r="X65" s="159" t="s">
        <v>111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112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 x14ac:dyDescent="0.2">
      <c r="A66" s="174">
        <v>54</v>
      </c>
      <c r="B66" s="175"/>
      <c r="C66" s="183" t="s">
        <v>177</v>
      </c>
      <c r="D66" s="176" t="s">
        <v>108</v>
      </c>
      <c r="E66" s="177">
        <v>1</v>
      </c>
      <c r="F66" s="178"/>
      <c r="G66" s="179">
        <f t="shared" si="14"/>
        <v>0</v>
      </c>
      <c r="H66" s="178"/>
      <c r="I66" s="179">
        <f t="shared" si="15"/>
        <v>0</v>
      </c>
      <c r="J66" s="178">
        <v>0</v>
      </c>
      <c r="K66" s="179">
        <f t="shared" si="16"/>
        <v>0</v>
      </c>
      <c r="L66" s="179">
        <v>21</v>
      </c>
      <c r="M66" s="179">
        <f t="shared" si="17"/>
        <v>0</v>
      </c>
      <c r="N66" s="179">
        <v>3.9000000000000005E-4</v>
      </c>
      <c r="O66" s="179">
        <f t="shared" si="18"/>
        <v>0</v>
      </c>
      <c r="P66" s="179">
        <v>0</v>
      </c>
      <c r="Q66" s="179">
        <f t="shared" si="19"/>
        <v>0</v>
      </c>
      <c r="R66" s="179" t="s">
        <v>155</v>
      </c>
      <c r="S66" s="179" t="s">
        <v>156</v>
      </c>
      <c r="T66" s="180" t="s">
        <v>156</v>
      </c>
      <c r="U66" s="159">
        <v>0</v>
      </c>
      <c r="V66" s="159">
        <f t="shared" si="20"/>
        <v>0</v>
      </c>
      <c r="W66" s="159"/>
      <c r="X66" s="159" t="s">
        <v>111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112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74">
        <v>55</v>
      </c>
      <c r="B67" s="175"/>
      <c r="C67" s="183" t="s">
        <v>178</v>
      </c>
      <c r="D67" s="176" t="s">
        <v>108</v>
      </c>
      <c r="E67" s="177">
        <v>8</v>
      </c>
      <c r="F67" s="178"/>
      <c r="G67" s="179">
        <f t="shared" si="14"/>
        <v>0</v>
      </c>
      <c r="H67" s="178"/>
      <c r="I67" s="179">
        <f t="shared" si="15"/>
        <v>0</v>
      </c>
      <c r="J67" s="178">
        <v>0</v>
      </c>
      <c r="K67" s="179">
        <f t="shared" si="16"/>
        <v>0</v>
      </c>
      <c r="L67" s="179">
        <v>21</v>
      </c>
      <c r="M67" s="179">
        <f t="shared" si="17"/>
        <v>0</v>
      </c>
      <c r="N67" s="179">
        <v>1.2E-4</v>
      </c>
      <c r="O67" s="179">
        <f t="shared" si="18"/>
        <v>0</v>
      </c>
      <c r="P67" s="179">
        <v>0</v>
      </c>
      <c r="Q67" s="179">
        <f t="shared" si="19"/>
        <v>0</v>
      </c>
      <c r="R67" s="179" t="s">
        <v>155</v>
      </c>
      <c r="S67" s="179" t="s">
        <v>156</v>
      </c>
      <c r="T67" s="180" t="s">
        <v>156</v>
      </c>
      <c r="U67" s="159">
        <v>0</v>
      </c>
      <c r="V67" s="159">
        <f t="shared" si="20"/>
        <v>0</v>
      </c>
      <c r="W67" s="159"/>
      <c r="X67" s="159" t="s">
        <v>111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112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4">
        <v>56</v>
      </c>
      <c r="B68" s="175"/>
      <c r="C68" s="183" t="s">
        <v>179</v>
      </c>
      <c r="D68" s="176" t="s">
        <v>154</v>
      </c>
      <c r="E68" s="177">
        <v>25</v>
      </c>
      <c r="F68" s="178"/>
      <c r="G68" s="179">
        <f t="shared" si="14"/>
        <v>0</v>
      </c>
      <c r="H68" s="178"/>
      <c r="I68" s="179">
        <f t="shared" si="15"/>
        <v>0</v>
      </c>
      <c r="J68" s="178">
        <v>0</v>
      </c>
      <c r="K68" s="179">
        <f t="shared" si="16"/>
        <v>0</v>
      </c>
      <c r="L68" s="179">
        <v>21</v>
      </c>
      <c r="M68" s="179">
        <f t="shared" si="17"/>
        <v>0</v>
      </c>
      <c r="N68" s="179">
        <v>4.0000000000000002E-4</v>
      </c>
      <c r="O68" s="179">
        <f t="shared" si="18"/>
        <v>0.01</v>
      </c>
      <c r="P68" s="179">
        <v>0</v>
      </c>
      <c r="Q68" s="179">
        <f t="shared" si="19"/>
        <v>0</v>
      </c>
      <c r="R68" s="179" t="s">
        <v>155</v>
      </c>
      <c r="S68" s="179" t="s">
        <v>156</v>
      </c>
      <c r="T68" s="180" t="s">
        <v>156</v>
      </c>
      <c r="U68" s="159">
        <v>0</v>
      </c>
      <c r="V68" s="159">
        <f t="shared" si="20"/>
        <v>0</v>
      </c>
      <c r="W68" s="159"/>
      <c r="X68" s="159" t="s">
        <v>111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112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4">
        <v>57</v>
      </c>
      <c r="B69" s="175"/>
      <c r="C69" s="183" t="s">
        <v>180</v>
      </c>
      <c r="D69" s="176" t="s">
        <v>108</v>
      </c>
      <c r="E69" s="177">
        <v>50</v>
      </c>
      <c r="F69" s="178"/>
      <c r="G69" s="179">
        <f t="shared" si="14"/>
        <v>0</v>
      </c>
      <c r="H69" s="178"/>
      <c r="I69" s="179">
        <f t="shared" si="15"/>
        <v>0</v>
      </c>
      <c r="J69" s="178">
        <v>0</v>
      </c>
      <c r="K69" s="179">
        <f t="shared" si="16"/>
        <v>0</v>
      </c>
      <c r="L69" s="179">
        <v>21</v>
      </c>
      <c r="M69" s="179">
        <f t="shared" si="17"/>
        <v>0</v>
      </c>
      <c r="N69" s="179">
        <v>0</v>
      </c>
      <c r="O69" s="179">
        <f t="shared" si="18"/>
        <v>0</v>
      </c>
      <c r="P69" s="179">
        <v>0</v>
      </c>
      <c r="Q69" s="179">
        <f t="shared" si="19"/>
        <v>0</v>
      </c>
      <c r="R69" s="179"/>
      <c r="S69" s="179" t="s">
        <v>109</v>
      </c>
      <c r="T69" s="180" t="s">
        <v>124</v>
      </c>
      <c r="U69" s="159">
        <v>0</v>
      </c>
      <c r="V69" s="159">
        <f t="shared" si="20"/>
        <v>0</v>
      </c>
      <c r="W69" s="159"/>
      <c r="X69" s="159" t="s">
        <v>111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112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4">
        <v>58</v>
      </c>
      <c r="B70" s="175"/>
      <c r="C70" s="183" t="s">
        <v>181</v>
      </c>
      <c r="D70" s="176" t="s">
        <v>182</v>
      </c>
      <c r="E70" s="177">
        <v>3</v>
      </c>
      <c r="F70" s="178"/>
      <c r="G70" s="179">
        <f t="shared" si="14"/>
        <v>0</v>
      </c>
      <c r="H70" s="178"/>
      <c r="I70" s="179">
        <f t="shared" si="15"/>
        <v>0</v>
      </c>
      <c r="J70" s="178">
        <v>0</v>
      </c>
      <c r="K70" s="179">
        <f t="shared" si="16"/>
        <v>0</v>
      </c>
      <c r="L70" s="179">
        <v>21</v>
      </c>
      <c r="M70" s="179">
        <f t="shared" si="17"/>
        <v>0</v>
      </c>
      <c r="N70" s="179">
        <v>0</v>
      </c>
      <c r="O70" s="179">
        <f t="shared" si="18"/>
        <v>0</v>
      </c>
      <c r="P70" s="179">
        <v>0</v>
      </c>
      <c r="Q70" s="179">
        <f t="shared" si="19"/>
        <v>0</v>
      </c>
      <c r="R70" s="179"/>
      <c r="S70" s="179" t="s">
        <v>109</v>
      </c>
      <c r="T70" s="180" t="s">
        <v>124</v>
      </c>
      <c r="U70" s="159">
        <v>0</v>
      </c>
      <c r="V70" s="159">
        <f t="shared" si="20"/>
        <v>0</v>
      </c>
      <c r="W70" s="159"/>
      <c r="X70" s="159" t="s">
        <v>111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112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33.75" outlineLevel="1" x14ac:dyDescent="0.2">
      <c r="A71" s="174">
        <v>59</v>
      </c>
      <c r="B71" s="175"/>
      <c r="C71" s="183" t="s">
        <v>183</v>
      </c>
      <c r="D71" s="176" t="s">
        <v>108</v>
      </c>
      <c r="E71" s="177">
        <v>2</v>
      </c>
      <c r="F71" s="178"/>
      <c r="G71" s="179">
        <f t="shared" si="14"/>
        <v>0</v>
      </c>
      <c r="H71" s="178"/>
      <c r="I71" s="179">
        <f t="shared" si="15"/>
        <v>0</v>
      </c>
      <c r="J71" s="178">
        <v>0</v>
      </c>
      <c r="K71" s="179">
        <f t="shared" si="16"/>
        <v>0</v>
      </c>
      <c r="L71" s="179">
        <v>21</v>
      </c>
      <c r="M71" s="179">
        <f t="shared" si="17"/>
        <v>0</v>
      </c>
      <c r="N71" s="179">
        <v>9.0000000000000006E-5</v>
      </c>
      <c r="O71" s="179">
        <f t="shared" si="18"/>
        <v>0</v>
      </c>
      <c r="P71" s="179">
        <v>0</v>
      </c>
      <c r="Q71" s="179">
        <f t="shared" si="19"/>
        <v>0</v>
      </c>
      <c r="R71" s="179" t="s">
        <v>155</v>
      </c>
      <c r="S71" s="179" t="s">
        <v>156</v>
      </c>
      <c r="T71" s="180" t="s">
        <v>156</v>
      </c>
      <c r="U71" s="159">
        <v>0</v>
      </c>
      <c r="V71" s="159">
        <f t="shared" si="20"/>
        <v>0</v>
      </c>
      <c r="W71" s="159"/>
      <c r="X71" s="159" t="s">
        <v>111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112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74">
        <v>60</v>
      </c>
      <c r="B72" s="175"/>
      <c r="C72" s="183" t="s">
        <v>184</v>
      </c>
      <c r="D72" s="176" t="s">
        <v>108</v>
      </c>
      <c r="E72" s="177">
        <v>6</v>
      </c>
      <c r="F72" s="178"/>
      <c r="G72" s="179">
        <f t="shared" si="14"/>
        <v>0</v>
      </c>
      <c r="H72" s="178"/>
      <c r="I72" s="179">
        <f t="shared" si="15"/>
        <v>0</v>
      </c>
      <c r="J72" s="178">
        <v>0</v>
      </c>
      <c r="K72" s="179">
        <f t="shared" si="16"/>
        <v>0</v>
      </c>
      <c r="L72" s="179">
        <v>21</v>
      </c>
      <c r="M72" s="179">
        <f t="shared" si="17"/>
        <v>0</v>
      </c>
      <c r="N72" s="179">
        <v>0</v>
      </c>
      <c r="O72" s="179">
        <f t="shared" si="18"/>
        <v>0</v>
      </c>
      <c r="P72" s="179">
        <v>0</v>
      </c>
      <c r="Q72" s="179">
        <f t="shared" si="19"/>
        <v>0</v>
      </c>
      <c r="R72" s="179"/>
      <c r="S72" s="179" t="s">
        <v>109</v>
      </c>
      <c r="T72" s="180" t="s">
        <v>124</v>
      </c>
      <c r="U72" s="159">
        <v>0</v>
      </c>
      <c r="V72" s="159">
        <f t="shared" si="20"/>
        <v>0</v>
      </c>
      <c r="W72" s="159"/>
      <c r="X72" s="159" t="s">
        <v>111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112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4">
        <v>61</v>
      </c>
      <c r="B73" s="175"/>
      <c r="C73" s="183" t="s">
        <v>185</v>
      </c>
      <c r="D73" s="176" t="s">
        <v>108</v>
      </c>
      <c r="E73" s="177">
        <v>120</v>
      </c>
      <c r="F73" s="178"/>
      <c r="G73" s="179">
        <f t="shared" si="14"/>
        <v>0</v>
      </c>
      <c r="H73" s="178"/>
      <c r="I73" s="179">
        <f t="shared" si="15"/>
        <v>0</v>
      </c>
      <c r="J73" s="178">
        <v>0</v>
      </c>
      <c r="K73" s="179">
        <f t="shared" si="16"/>
        <v>0</v>
      </c>
      <c r="L73" s="179">
        <v>21</v>
      </c>
      <c r="M73" s="179">
        <f t="shared" si="17"/>
        <v>0</v>
      </c>
      <c r="N73" s="179">
        <v>0</v>
      </c>
      <c r="O73" s="179">
        <f t="shared" si="18"/>
        <v>0</v>
      </c>
      <c r="P73" s="179">
        <v>0</v>
      </c>
      <c r="Q73" s="179">
        <f t="shared" si="19"/>
        <v>0</v>
      </c>
      <c r="R73" s="179" t="s">
        <v>155</v>
      </c>
      <c r="S73" s="179" t="s">
        <v>156</v>
      </c>
      <c r="T73" s="180" t="s">
        <v>156</v>
      </c>
      <c r="U73" s="159">
        <v>0</v>
      </c>
      <c r="V73" s="159">
        <f t="shared" si="20"/>
        <v>0</v>
      </c>
      <c r="W73" s="159"/>
      <c r="X73" s="159" t="s">
        <v>111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116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x14ac:dyDescent="0.2">
      <c r="A74" s="161" t="s">
        <v>106</v>
      </c>
      <c r="B74" s="162" t="s">
        <v>66</v>
      </c>
      <c r="C74" s="182" t="s">
        <v>67</v>
      </c>
      <c r="D74" s="163"/>
      <c r="E74" s="164"/>
      <c r="F74" s="165"/>
      <c r="G74" s="165">
        <f>SUMIF(AG75:AG119,"&lt;&gt;NOR",G75:G119)</f>
        <v>0</v>
      </c>
      <c r="H74" s="165"/>
      <c r="I74" s="165">
        <f>SUM(I75:I119)</f>
        <v>385.66</v>
      </c>
      <c r="J74" s="165"/>
      <c r="K74" s="165">
        <f>SUM(K75:K119)</f>
        <v>0</v>
      </c>
      <c r="L74" s="165"/>
      <c r="M74" s="165">
        <f>SUM(M75:M119)</f>
        <v>0</v>
      </c>
      <c r="N74" s="165"/>
      <c r="O74" s="165">
        <f>SUM(O75:O119)</f>
        <v>0.04</v>
      </c>
      <c r="P74" s="165"/>
      <c r="Q74" s="165">
        <f>SUM(Q75:Q119)</f>
        <v>0</v>
      </c>
      <c r="R74" s="165"/>
      <c r="S74" s="165"/>
      <c r="T74" s="166"/>
      <c r="U74" s="160"/>
      <c r="V74" s="160">
        <f>SUM(V75:V119)</f>
        <v>73.55</v>
      </c>
      <c r="W74" s="160"/>
      <c r="X74" s="160"/>
      <c r="AG74" t="s">
        <v>107</v>
      </c>
    </row>
    <row r="75" spans="1:60" outlineLevel="1" x14ac:dyDescent="0.2">
      <c r="A75" s="174">
        <v>62</v>
      </c>
      <c r="B75" s="175" t="s">
        <v>186</v>
      </c>
      <c r="C75" s="183" t="s">
        <v>187</v>
      </c>
      <c r="D75" s="176" t="s">
        <v>108</v>
      </c>
      <c r="E75" s="177">
        <v>1</v>
      </c>
      <c r="F75" s="178"/>
      <c r="G75" s="179">
        <f t="shared" ref="G75:G119" si="21">ROUND(E75*F75,2)</f>
        <v>0</v>
      </c>
      <c r="H75" s="178">
        <v>0</v>
      </c>
      <c r="I75" s="179">
        <f t="shared" ref="I75:I119" si="22">ROUND(E75*H75,2)</f>
        <v>0</v>
      </c>
      <c r="J75" s="178"/>
      <c r="K75" s="179">
        <f t="shared" ref="K75:K119" si="23">ROUND(E75*J75,2)</f>
        <v>0</v>
      </c>
      <c r="L75" s="179">
        <v>21</v>
      </c>
      <c r="M75" s="179">
        <f t="shared" ref="M75:M119" si="24">G75*(1+L75/100)</f>
        <v>0</v>
      </c>
      <c r="N75" s="179">
        <v>0</v>
      </c>
      <c r="O75" s="179">
        <f t="shared" ref="O75:O119" si="25">ROUND(E75*N75,2)</f>
        <v>0</v>
      </c>
      <c r="P75" s="179">
        <v>0</v>
      </c>
      <c r="Q75" s="179">
        <f t="shared" ref="Q75:Q119" si="26">ROUND(E75*P75,2)</f>
        <v>0</v>
      </c>
      <c r="R75" s="179"/>
      <c r="S75" s="179" t="s">
        <v>109</v>
      </c>
      <c r="T75" s="180" t="s">
        <v>188</v>
      </c>
      <c r="U75" s="159">
        <v>0</v>
      </c>
      <c r="V75" s="159">
        <f t="shared" ref="V75:V119" si="27">ROUND(E75*U75,2)</f>
        <v>0</v>
      </c>
      <c r="W75" s="159"/>
      <c r="X75" s="159" t="s">
        <v>189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190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4">
        <v>63</v>
      </c>
      <c r="B76" s="175" t="s">
        <v>191</v>
      </c>
      <c r="C76" s="183" t="s">
        <v>192</v>
      </c>
      <c r="D76" s="176" t="s">
        <v>108</v>
      </c>
      <c r="E76" s="177">
        <v>11</v>
      </c>
      <c r="F76" s="178"/>
      <c r="G76" s="179">
        <f t="shared" si="21"/>
        <v>0</v>
      </c>
      <c r="H76" s="178">
        <v>0</v>
      </c>
      <c r="I76" s="179">
        <f t="shared" si="22"/>
        <v>0</v>
      </c>
      <c r="J76" s="178"/>
      <c r="K76" s="179">
        <f t="shared" si="23"/>
        <v>0</v>
      </c>
      <c r="L76" s="179">
        <v>21</v>
      </c>
      <c r="M76" s="179">
        <f t="shared" si="24"/>
        <v>0</v>
      </c>
      <c r="N76" s="179">
        <v>0</v>
      </c>
      <c r="O76" s="179">
        <f t="shared" si="25"/>
        <v>0</v>
      </c>
      <c r="P76" s="179">
        <v>0</v>
      </c>
      <c r="Q76" s="179">
        <f t="shared" si="26"/>
        <v>0</v>
      </c>
      <c r="R76" s="179"/>
      <c r="S76" s="179" t="s">
        <v>109</v>
      </c>
      <c r="T76" s="180" t="s">
        <v>188</v>
      </c>
      <c r="U76" s="159">
        <v>0</v>
      </c>
      <c r="V76" s="159">
        <f t="shared" si="27"/>
        <v>0</v>
      </c>
      <c r="W76" s="159"/>
      <c r="X76" s="159" t="s">
        <v>189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190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4">
        <v>64</v>
      </c>
      <c r="B77" s="175" t="s">
        <v>193</v>
      </c>
      <c r="C77" s="183" t="s">
        <v>194</v>
      </c>
      <c r="D77" s="176" t="s">
        <v>108</v>
      </c>
      <c r="E77" s="177">
        <v>8</v>
      </c>
      <c r="F77" s="178"/>
      <c r="G77" s="179">
        <f t="shared" si="21"/>
        <v>0</v>
      </c>
      <c r="H77" s="178">
        <v>0</v>
      </c>
      <c r="I77" s="179">
        <f t="shared" si="22"/>
        <v>0</v>
      </c>
      <c r="J77" s="178"/>
      <c r="K77" s="179">
        <f t="shared" si="23"/>
        <v>0</v>
      </c>
      <c r="L77" s="179">
        <v>21</v>
      </c>
      <c r="M77" s="179">
        <f t="shared" si="24"/>
        <v>0</v>
      </c>
      <c r="N77" s="179">
        <v>0</v>
      </c>
      <c r="O77" s="179">
        <f t="shared" si="25"/>
        <v>0</v>
      </c>
      <c r="P77" s="179">
        <v>0</v>
      </c>
      <c r="Q77" s="179">
        <f t="shared" si="26"/>
        <v>0</v>
      </c>
      <c r="R77" s="179"/>
      <c r="S77" s="179" t="s">
        <v>109</v>
      </c>
      <c r="T77" s="180" t="s">
        <v>124</v>
      </c>
      <c r="U77" s="159">
        <v>0</v>
      </c>
      <c r="V77" s="159">
        <f t="shared" si="27"/>
        <v>0</v>
      </c>
      <c r="W77" s="159"/>
      <c r="X77" s="159" t="s">
        <v>189</v>
      </c>
      <c r="Y77" s="152"/>
      <c r="Z77" s="152"/>
      <c r="AA77" s="152"/>
      <c r="AB77" s="152"/>
      <c r="AC77" s="152"/>
      <c r="AD77" s="152"/>
      <c r="AE77" s="152"/>
      <c r="AF77" s="152"/>
      <c r="AG77" s="152" t="s">
        <v>190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4">
        <v>65</v>
      </c>
      <c r="B78" s="175" t="s">
        <v>195</v>
      </c>
      <c r="C78" s="183" t="s">
        <v>196</v>
      </c>
      <c r="D78" s="176" t="s">
        <v>108</v>
      </c>
      <c r="E78" s="177">
        <v>1</v>
      </c>
      <c r="F78" s="178"/>
      <c r="G78" s="179">
        <f t="shared" si="21"/>
        <v>0</v>
      </c>
      <c r="H78" s="178">
        <v>0</v>
      </c>
      <c r="I78" s="179">
        <f t="shared" si="22"/>
        <v>0</v>
      </c>
      <c r="J78" s="178"/>
      <c r="K78" s="179">
        <f t="shared" si="23"/>
        <v>0</v>
      </c>
      <c r="L78" s="179">
        <v>21</v>
      </c>
      <c r="M78" s="179">
        <f t="shared" si="24"/>
        <v>0</v>
      </c>
      <c r="N78" s="179">
        <v>0</v>
      </c>
      <c r="O78" s="179">
        <f t="shared" si="25"/>
        <v>0</v>
      </c>
      <c r="P78" s="179">
        <v>0</v>
      </c>
      <c r="Q78" s="179">
        <f t="shared" si="26"/>
        <v>0</v>
      </c>
      <c r="R78" s="179"/>
      <c r="S78" s="179" t="s">
        <v>109</v>
      </c>
      <c r="T78" s="180" t="s">
        <v>188</v>
      </c>
      <c r="U78" s="159">
        <v>0</v>
      </c>
      <c r="V78" s="159">
        <f t="shared" si="27"/>
        <v>0</v>
      </c>
      <c r="W78" s="159"/>
      <c r="X78" s="159" t="s">
        <v>189</v>
      </c>
      <c r="Y78" s="152"/>
      <c r="Z78" s="152"/>
      <c r="AA78" s="152"/>
      <c r="AB78" s="152"/>
      <c r="AC78" s="152"/>
      <c r="AD78" s="152"/>
      <c r="AE78" s="152"/>
      <c r="AF78" s="152"/>
      <c r="AG78" s="152" t="s">
        <v>190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74">
        <v>66</v>
      </c>
      <c r="B79" s="175" t="s">
        <v>197</v>
      </c>
      <c r="C79" s="183" t="s">
        <v>198</v>
      </c>
      <c r="D79" s="176" t="s">
        <v>108</v>
      </c>
      <c r="E79" s="177">
        <v>1</v>
      </c>
      <c r="F79" s="178"/>
      <c r="G79" s="179">
        <f t="shared" si="21"/>
        <v>0</v>
      </c>
      <c r="H79" s="178">
        <v>0</v>
      </c>
      <c r="I79" s="179">
        <f t="shared" si="22"/>
        <v>0</v>
      </c>
      <c r="J79" s="178"/>
      <c r="K79" s="179">
        <f t="shared" si="23"/>
        <v>0</v>
      </c>
      <c r="L79" s="179">
        <v>21</v>
      </c>
      <c r="M79" s="179">
        <f t="shared" si="24"/>
        <v>0</v>
      </c>
      <c r="N79" s="179">
        <v>0</v>
      </c>
      <c r="O79" s="179">
        <f t="shared" si="25"/>
        <v>0</v>
      </c>
      <c r="P79" s="179">
        <v>0</v>
      </c>
      <c r="Q79" s="179">
        <f t="shared" si="26"/>
        <v>0</v>
      </c>
      <c r="R79" s="179"/>
      <c r="S79" s="179" t="s">
        <v>109</v>
      </c>
      <c r="T79" s="180" t="s">
        <v>199</v>
      </c>
      <c r="U79" s="159">
        <v>0.33300000000000002</v>
      </c>
      <c r="V79" s="159">
        <f t="shared" si="27"/>
        <v>0.33</v>
      </c>
      <c r="W79" s="159"/>
      <c r="X79" s="159" t="s">
        <v>189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190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4">
        <v>67</v>
      </c>
      <c r="B80" s="175" t="s">
        <v>200</v>
      </c>
      <c r="C80" s="183" t="s">
        <v>201</v>
      </c>
      <c r="D80" s="176" t="s">
        <v>108</v>
      </c>
      <c r="E80" s="177">
        <v>1</v>
      </c>
      <c r="F80" s="178"/>
      <c r="G80" s="179">
        <f t="shared" si="21"/>
        <v>0</v>
      </c>
      <c r="H80" s="178">
        <v>0</v>
      </c>
      <c r="I80" s="179">
        <f t="shared" si="22"/>
        <v>0</v>
      </c>
      <c r="J80" s="178"/>
      <c r="K80" s="179">
        <f t="shared" si="23"/>
        <v>0</v>
      </c>
      <c r="L80" s="179">
        <v>21</v>
      </c>
      <c r="M80" s="179">
        <f t="shared" si="24"/>
        <v>0</v>
      </c>
      <c r="N80" s="179">
        <v>0</v>
      </c>
      <c r="O80" s="179">
        <f t="shared" si="25"/>
        <v>0</v>
      </c>
      <c r="P80" s="179">
        <v>0</v>
      </c>
      <c r="Q80" s="179">
        <f t="shared" si="26"/>
        <v>0</v>
      </c>
      <c r="R80" s="179"/>
      <c r="S80" s="179" t="s">
        <v>109</v>
      </c>
      <c r="T80" s="180" t="s">
        <v>199</v>
      </c>
      <c r="U80" s="159">
        <v>0</v>
      </c>
      <c r="V80" s="159">
        <f t="shared" si="27"/>
        <v>0</v>
      </c>
      <c r="W80" s="159"/>
      <c r="X80" s="159" t="s">
        <v>189</v>
      </c>
      <c r="Y80" s="152"/>
      <c r="Z80" s="152"/>
      <c r="AA80" s="152"/>
      <c r="AB80" s="152"/>
      <c r="AC80" s="152"/>
      <c r="AD80" s="152"/>
      <c r="AE80" s="152"/>
      <c r="AF80" s="152"/>
      <c r="AG80" s="152" t="s">
        <v>190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4">
        <v>68</v>
      </c>
      <c r="B81" s="175" t="s">
        <v>202</v>
      </c>
      <c r="C81" s="183" t="s">
        <v>203</v>
      </c>
      <c r="D81" s="176" t="s">
        <v>108</v>
      </c>
      <c r="E81" s="177">
        <v>2</v>
      </c>
      <c r="F81" s="178"/>
      <c r="G81" s="179">
        <f t="shared" si="21"/>
        <v>0</v>
      </c>
      <c r="H81" s="178">
        <v>0</v>
      </c>
      <c r="I81" s="179">
        <f t="shared" si="22"/>
        <v>0</v>
      </c>
      <c r="J81" s="178"/>
      <c r="K81" s="179">
        <f t="shared" si="23"/>
        <v>0</v>
      </c>
      <c r="L81" s="179">
        <v>21</v>
      </c>
      <c r="M81" s="179">
        <f t="shared" si="24"/>
        <v>0</v>
      </c>
      <c r="N81" s="179">
        <v>0</v>
      </c>
      <c r="O81" s="179">
        <f t="shared" si="25"/>
        <v>0</v>
      </c>
      <c r="P81" s="179">
        <v>0</v>
      </c>
      <c r="Q81" s="179">
        <f t="shared" si="26"/>
        <v>0</v>
      </c>
      <c r="R81" s="179"/>
      <c r="S81" s="179" t="s">
        <v>109</v>
      </c>
      <c r="T81" s="180" t="s">
        <v>199</v>
      </c>
      <c r="U81" s="159">
        <v>0</v>
      </c>
      <c r="V81" s="159">
        <f t="shared" si="27"/>
        <v>0</v>
      </c>
      <c r="W81" s="159"/>
      <c r="X81" s="159" t="s">
        <v>189</v>
      </c>
      <c r="Y81" s="152"/>
      <c r="Z81" s="152"/>
      <c r="AA81" s="152"/>
      <c r="AB81" s="152"/>
      <c r="AC81" s="152"/>
      <c r="AD81" s="152"/>
      <c r="AE81" s="152"/>
      <c r="AF81" s="152"/>
      <c r="AG81" s="152" t="s">
        <v>190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4">
        <v>69</v>
      </c>
      <c r="B82" s="175" t="s">
        <v>204</v>
      </c>
      <c r="C82" s="183" t="s">
        <v>205</v>
      </c>
      <c r="D82" s="176" t="s">
        <v>108</v>
      </c>
      <c r="E82" s="177">
        <v>13</v>
      </c>
      <c r="F82" s="178"/>
      <c r="G82" s="179">
        <f t="shared" si="21"/>
        <v>0</v>
      </c>
      <c r="H82" s="178">
        <v>0</v>
      </c>
      <c r="I82" s="179">
        <f t="shared" si="22"/>
        <v>0</v>
      </c>
      <c r="J82" s="178"/>
      <c r="K82" s="179">
        <f t="shared" si="23"/>
        <v>0</v>
      </c>
      <c r="L82" s="179">
        <v>21</v>
      </c>
      <c r="M82" s="179">
        <f t="shared" si="24"/>
        <v>0</v>
      </c>
      <c r="N82" s="179">
        <v>0</v>
      </c>
      <c r="O82" s="179">
        <f t="shared" si="25"/>
        <v>0</v>
      </c>
      <c r="P82" s="179">
        <v>0</v>
      </c>
      <c r="Q82" s="179">
        <f t="shared" si="26"/>
        <v>0</v>
      </c>
      <c r="R82" s="179"/>
      <c r="S82" s="179" t="s">
        <v>109</v>
      </c>
      <c r="T82" s="180" t="s">
        <v>199</v>
      </c>
      <c r="U82" s="159">
        <v>0</v>
      </c>
      <c r="V82" s="159">
        <f t="shared" si="27"/>
        <v>0</v>
      </c>
      <c r="W82" s="159"/>
      <c r="X82" s="159" t="s">
        <v>189</v>
      </c>
      <c r="Y82" s="152"/>
      <c r="Z82" s="152"/>
      <c r="AA82" s="152"/>
      <c r="AB82" s="152"/>
      <c r="AC82" s="152"/>
      <c r="AD82" s="152"/>
      <c r="AE82" s="152"/>
      <c r="AF82" s="152"/>
      <c r="AG82" s="152" t="s">
        <v>206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74">
        <v>70</v>
      </c>
      <c r="B83" s="175" t="s">
        <v>207</v>
      </c>
      <c r="C83" s="183" t="s">
        <v>208</v>
      </c>
      <c r="D83" s="176" t="s">
        <v>108</v>
      </c>
      <c r="E83" s="177">
        <v>2</v>
      </c>
      <c r="F83" s="178"/>
      <c r="G83" s="179">
        <f t="shared" si="21"/>
        <v>0</v>
      </c>
      <c r="H83" s="178">
        <v>0</v>
      </c>
      <c r="I83" s="179">
        <f t="shared" si="22"/>
        <v>0</v>
      </c>
      <c r="J83" s="178"/>
      <c r="K83" s="179">
        <f t="shared" si="23"/>
        <v>0</v>
      </c>
      <c r="L83" s="179">
        <v>21</v>
      </c>
      <c r="M83" s="179">
        <f t="shared" si="24"/>
        <v>0</v>
      </c>
      <c r="N83" s="179">
        <v>0</v>
      </c>
      <c r="O83" s="179">
        <f t="shared" si="25"/>
        <v>0</v>
      </c>
      <c r="P83" s="179">
        <v>0</v>
      </c>
      <c r="Q83" s="179">
        <f t="shared" si="26"/>
        <v>0</v>
      </c>
      <c r="R83" s="179"/>
      <c r="S83" s="179" t="s">
        <v>109</v>
      </c>
      <c r="T83" s="180" t="s">
        <v>199</v>
      </c>
      <c r="U83" s="159">
        <v>4</v>
      </c>
      <c r="V83" s="159">
        <f t="shared" si="27"/>
        <v>8</v>
      </c>
      <c r="W83" s="159"/>
      <c r="X83" s="159" t="s">
        <v>189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190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4">
        <v>71</v>
      </c>
      <c r="B84" s="175" t="s">
        <v>209</v>
      </c>
      <c r="C84" s="183" t="s">
        <v>210</v>
      </c>
      <c r="D84" s="176" t="s">
        <v>108</v>
      </c>
      <c r="E84" s="177">
        <v>3</v>
      </c>
      <c r="F84" s="178"/>
      <c r="G84" s="179">
        <f t="shared" si="21"/>
        <v>0</v>
      </c>
      <c r="H84" s="178">
        <v>0</v>
      </c>
      <c r="I84" s="179">
        <f t="shared" si="22"/>
        <v>0</v>
      </c>
      <c r="J84" s="178"/>
      <c r="K84" s="179">
        <f t="shared" si="23"/>
        <v>0</v>
      </c>
      <c r="L84" s="179">
        <v>21</v>
      </c>
      <c r="M84" s="179">
        <f t="shared" si="24"/>
        <v>0</v>
      </c>
      <c r="N84" s="179">
        <v>0</v>
      </c>
      <c r="O84" s="179">
        <f t="shared" si="25"/>
        <v>0</v>
      </c>
      <c r="P84" s="179">
        <v>0</v>
      </c>
      <c r="Q84" s="179">
        <f t="shared" si="26"/>
        <v>0</v>
      </c>
      <c r="R84" s="179"/>
      <c r="S84" s="179" t="s">
        <v>109</v>
      </c>
      <c r="T84" s="180" t="s">
        <v>199</v>
      </c>
      <c r="U84" s="159">
        <v>0.75</v>
      </c>
      <c r="V84" s="159">
        <f t="shared" si="27"/>
        <v>2.25</v>
      </c>
      <c r="W84" s="159"/>
      <c r="X84" s="159" t="s">
        <v>189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190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74">
        <v>72</v>
      </c>
      <c r="B85" s="175" t="s">
        <v>211</v>
      </c>
      <c r="C85" s="183" t="s">
        <v>212</v>
      </c>
      <c r="D85" s="176" t="s">
        <v>108</v>
      </c>
      <c r="E85" s="177">
        <v>3</v>
      </c>
      <c r="F85" s="178"/>
      <c r="G85" s="179">
        <f t="shared" si="21"/>
        <v>0</v>
      </c>
      <c r="H85" s="178">
        <v>0</v>
      </c>
      <c r="I85" s="179">
        <f t="shared" si="22"/>
        <v>0</v>
      </c>
      <c r="J85" s="178"/>
      <c r="K85" s="179">
        <f t="shared" si="23"/>
        <v>0</v>
      </c>
      <c r="L85" s="179">
        <v>21</v>
      </c>
      <c r="M85" s="179">
        <f t="shared" si="24"/>
        <v>0</v>
      </c>
      <c r="N85" s="179">
        <v>0</v>
      </c>
      <c r="O85" s="179">
        <f t="shared" si="25"/>
        <v>0</v>
      </c>
      <c r="P85" s="179">
        <v>0</v>
      </c>
      <c r="Q85" s="179">
        <f t="shared" si="26"/>
        <v>0</v>
      </c>
      <c r="R85" s="179"/>
      <c r="S85" s="179" t="s">
        <v>109</v>
      </c>
      <c r="T85" s="180" t="s">
        <v>199</v>
      </c>
      <c r="U85" s="159">
        <v>0</v>
      </c>
      <c r="V85" s="159">
        <f t="shared" si="27"/>
        <v>0</v>
      </c>
      <c r="W85" s="159"/>
      <c r="X85" s="159" t="s">
        <v>189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190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74">
        <v>73</v>
      </c>
      <c r="B86" s="175" t="s">
        <v>213</v>
      </c>
      <c r="C86" s="183" t="s">
        <v>214</v>
      </c>
      <c r="D86" s="176" t="s">
        <v>108</v>
      </c>
      <c r="E86" s="177">
        <v>2</v>
      </c>
      <c r="F86" s="178"/>
      <c r="G86" s="179">
        <f t="shared" si="21"/>
        <v>0</v>
      </c>
      <c r="H86" s="178">
        <v>0</v>
      </c>
      <c r="I86" s="179">
        <f t="shared" si="22"/>
        <v>0</v>
      </c>
      <c r="J86" s="178"/>
      <c r="K86" s="179">
        <f t="shared" si="23"/>
        <v>0</v>
      </c>
      <c r="L86" s="179">
        <v>21</v>
      </c>
      <c r="M86" s="179">
        <f t="shared" si="24"/>
        <v>0</v>
      </c>
      <c r="N86" s="179">
        <v>0</v>
      </c>
      <c r="O86" s="179">
        <f t="shared" si="25"/>
        <v>0</v>
      </c>
      <c r="P86" s="179">
        <v>0</v>
      </c>
      <c r="Q86" s="179">
        <f t="shared" si="26"/>
        <v>0</v>
      </c>
      <c r="R86" s="179"/>
      <c r="S86" s="179" t="s">
        <v>109</v>
      </c>
      <c r="T86" s="180" t="s">
        <v>199</v>
      </c>
      <c r="U86" s="159">
        <v>0.33300000000000002</v>
      </c>
      <c r="V86" s="159">
        <f t="shared" si="27"/>
        <v>0.67</v>
      </c>
      <c r="W86" s="159"/>
      <c r="X86" s="159" t="s">
        <v>189</v>
      </c>
      <c r="Y86" s="152"/>
      <c r="Z86" s="152"/>
      <c r="AA86" s="152"/>
      <c r="AB86" s="152"/>
      <c r="AC86" s="152"/>
      <c r="AD86" s="152"/>
      <c r="AE86" s="152"/>
      <c r="AF86" s="152"/>
      <c r="AG86" s="152" t="s">
        <v>190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4">
        <v>74</v>
      </c>
      <c r="B87" s="175" t="s">
        <v>215</v>
      </c>
      <c r="C87" s="183" t="s">
        <v>216</v>
      </c>
      <c r="D87" s="176" t="s">
        <v>108</v>
      </c>
      <c r="E87" s="177">
        <v>2</v>
      </c>
      <c r="F87" s="178"/>
      <c r="G87" s="179">
        <f t="shared" si="21"/>
        <v>0</v>
      </c>
      <c r="H87" s="178">
        <v>0</v>
      </c>
      <c r="I87" s="179">
        <f t="shared" si="22"/>
        <v>0</v>
      </c>
      <c r="J87" s="178"/>
      <c r="K87" s="179">
        <f t="shared" si="23"/>
        <v>0</v>
      </c>
      <c r="L87" s="179">
        <v>21</v>
      </c>
      <c r="M87" s="179">
        <f t="shared" si="24"/>
        <v>0</v>
      </c>
      <c r="N87" s="179">
        <v>0</v>
      </c>
      <c r="O87" s="179">
        <f t="shared" si="25"/>
        <v>0</v>
      </c>
      <c r="P87" s="179">
        <v>0</v>
      </c>
      <c r="Q87" s="179">
        <f t="shared" si="26"/>
        <v>0</v>
      </c>
      <c r="R87" s="179"/>
      <c r="S87" s="179" t="s">
        <v>109</v>
      </c>
      <c r="T87" s="180" t="s">
        <v>199</v>
      </c>
      <c r="U87" s="159">
        <v>0.41700000000000004</v>
      </c>
      <c r="V87" s="159">
        <f t="shared" si="27"/>
        <v>0.83</v>
      </c>
      <c r="W87" s="159"/>
      <c r="X87" s="159" t="s">
        <v>189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190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74">
        <v>75</v>
      </c>
      <c r="B88" s="175" t="s">
        <v>217</v>
      </c>
      <c r="C88" s="183" t="s">
        <v>218</v>
      </c>
      <c r="D88" s="176" t="s">
        <v>108</v>
      </c>
      <c r="E88" s="177">
        <v>2</v>
      </c>
      <c r="F88" s="178"/>
      <c r="G88" s="179">
        <f t="shared" si="21"/>
        <v>0</v>
      </c>
      <c r="H88" s="178">
        <v>0</v>
      </c>
      <c r="I88" s="179">
        <f t="shared" si="22"/>
        <v>0</v>
      </c>
      <c r="J88" s="178"/>
      <c r="K88" s="179">
        <f t="shared" si="23"/>
        <v>0</v>
      </c>
      <c r="L88" s="179">
        <v>21</v>
      </c>
      <c r="M88" s="179">
        <f t="shared" si="24"/>
        <v>0</v>
      </c>
      <c r="N88" s="179">
        <v>0</v>
      </c>
      <c r="O88" s="179">
        <f t="shared" si="25"/>
        <v>0</v>
      </c>
      <c r="P88" s="179">
        <v>0</v>
      </c>
      <c r="Q88" s="179">
        <f t="shared" si="26"/>
        <v>0</v>
      </c>
      <c r="R88" s="179"/>
      <c r="S88" s="179" t="s">
        <v>109</v>
      </c>
      <c r="T88" s="180" t="s">
        <v>199</v>
      </c>
      <c r="U88" s="159">
        <v>0.41700000000000004</v>
      </c>
      <c r="V88" s="159">
        <f t="shared" si="27"/>
        <v>0.83</v>
      </c>
      <c r="W88" s="159"/>
      <c r="X88" s="159" t="s">
        <v>189</v>
      </c>
      <c r="Y88" s="152"/>
      <c r="Z88" s="152"/>
      <c r="AA88" s="152"/>
      <c r="AB88" s="152"/>
      <c r="AC88" s="152"/>
      <c r="AD88" s="152"/>
      <c r="AE88" s="152"/>
      <c r="AF88" s="152"/>
      <c r="AG88" s="152" t="s">
        <v>190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4">
        <v>76</v>
      </c>
      <c r="B89" s="175" t="s">
        <v>219</v>
      </c>
      <c r="C89" s="183" t="s">
        <v>220</v>
      </c>
      <c r="D89" s="176" t="s">
        <v>108</v>
      </c>
      <c r="E89" s="177">
        <v>1</v>
      </c>
      <c r="F89" s="178"/>
      <c r="G89" s="179">
        <f t="shared" si="21"/>
        <v>0</v>
      </c>
      <c r="H89" s="178">
        <v>0</v>
      </c>
      <c r="I89" s="179">
        <f t="shared" si="22"/>
        <v>0</v>
      </c>
      <c r="J89" s="178"/>
      <c r="K89" s="179">
        <f t="shared" si="23"/>
        <v>0</v>
      </c>
      <c r="L89" s="179">
        <v>21</v>
      </c>
      <c r="M89" s="179">
        <f t="shared" si="24"/>
        <v>0</v>
      </c>
      <c r="N89" s="179">
        <v>0</v>
      </c>
      <c r="O89" s="179">
        <f t="shared" si="25"/>
        <v>0</v>
      </c>
      <c r="P89" s="179">
        <v>0</v>
      </c>
      <c r="Q89" s="179">
        <f t="shared" si="26"/>
        <v>0</v>
      </c>
      <c r="R89" s="179"/>
      <c r="S89" s="179" t="s">
        <v>109</v>
      </c>
      <c r="T89" s="180" t="s">
        <v>199</v>
      </c>
      <c r="U89" s="159">
        <v>0</v>
      </c>
      <c r="V89" s="159">
        <f t="shared" si="27"/>
        <v>0</v>
      </c>
      <c r="W89" s="159"/>
      <c r="X89" s="159" t="s">
        <v>189</v>
      </c>
      <c r="Y89" s="152"/>
      <c r="Z89" s="152"/>
      <c r="AA89" s="152"/>
      <c r="AB89" s="152"/>
      <c r="AC89" s="152"/>
      <c r="AD89" s="152"/>
      <c r="AE89" s="152"/>
      <c r="AF89" s="152"/>
      <c r="AG89" s="152" t="s">
        <v>190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74">
        <v>77</v>
      </c>
      <c r="B90" s="175" t="s">
        <v>221</v>
      </c>
      <c r="C90" s="183" t="s">
        <v>222</v>
      </c>
      <c r="D90" s="176" t="s">
        <v>108</v>
      </c>
      <c r="E90" s="177">
        <v>1</v>
      </c>
      <c r="F90" s="178"/>
      <c r="G90" s="179">
        <f t="shared" si="21"/>
        <v>0</v>
      </c>
      <c r="H90" s="178">
        <v>0</v>
      </c>
      <c r="I90" s="179">
        <f t="shared" si="22"/>
        <v>0</v>
      </c>
      <c r="J90" s="178"/>
      <c r="K90" s="179">
        <f t="shared" si="23"/>
        <v>0</v>
      </c>
      <c r="L90" s="179">
        <v>21</v>
      </c>
      <c r="M90" s="179">
        <f t="shared" si="24"/>
        <v>0</v>
      </c>
      <c r="N90" s="179">
        <v>0</v>
      </c>
      <c r="O90" s="179">
        <f t="shared" si="25"/>
        <v>0</v>
      </c>
      <c r="P90" s="179">
        <v>0</v>
      </c>
      <c r="Q90" s="179">
        <f t="shared" si="26"/>
        <v>0</v>
      </c>
      <c r="R90" s="179"/>
      <c r="S90" s="179" t="s">
        <v>109</v>
      </c>
      <c r="T90" s="180" t="s">
        <v>199</v>
      </c>
      <c r="U90" s="159">
        <v>0</v>
      </c>
      <c r="V90" s="159">
        <f t="shared" si="27"/>
        <v>0</v>
      </c>
      <c r="W90" s="159"/>
      <c r="X90" s="159" t="s">
        <v>189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190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4">
        <v>78</v>
      </c>
      <c r="B91" s="175" t="s">
        <v>223</v>
      </c>
      <c r="C91" s="183" t="s">
        <v>224</v>
      </c>
      <c r="D91" s="176" t="s">
        <v>108</v>
      </c>
      <c r="E91" s="177">
        <v>1</v>
      </c>
      <c r="F91" s="178"/>
      <c r="G91" s="179">
        <f t="shared" si="21"/>
        <v>0</v>
      </c>
      <c r="H91" s="178">
        <v>0</v>
      </c>
      <c r="I91" s="179">
        <f t="shared" si="22"/>
        <v>0</v>
      </c>
      <c r="J91" s="178"/>
      <c r="K91" s="179">
        <f t="shared" si="23"/>
        <v>0</v>
      </c>
      <c r="L91" s="179">
        <v>21</v>
      </c>
      <c r="M91" s="179">
        <f t="shared" si="24"/>
        <v>0</v>
      </c>
      <c r="N91" s="179">
        <v>0</v>
      </c>
      <c r="O91" s="179">
        <f t="shared" si="25"/>
        <v>0</v>
      </c>
      <c r="P91" s="179">
        <v>0</v>
      </c>
      <c r="Q91" s="179">
        <f t="shared" si="26"/>
        <v>0</v>
      </c>
      <c r="R91" s="179"/>
      <c r="S91" s="179" t="s">
        <v>109</v>
      </c>
      <c r="T91" s="180" t="s">
        <v>199</v>
      </c>
      <c r="U91" s="159">
        <v>0</v>
      </c>
      <c r="V91" s="159">
        <f t="shared" si="27"/>
        <v>0</v>
      </c>
      <c r="W91" s="159"/>
      <c r="X91" s="159" t="s">
        <v>189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190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4">
        <v>79</v>
      </c>
      <c r="B92" s="175" t="s">
        <v>225</v>
      </c>
      <c r="C92" s="183" t="s">
        <v>226</v>
      </c>
      <c r="D92" s="176" t="s">
        <v>108</v>
      </c>
      <c r="E92" s="177">
        <v>1</v>
      </c>
      <c r="F92" s="178"/>
      <c r="G92" s="179">
        <f t="shared" si="21"/>
        <v>0</v>
      </c>
      <c r="H92" s="178">
        <v>0</v>
      </c>
      <c r="I92" s="179">
        <f t="shared" si="22"/>
        <v>0</v>
      </c>
      <c r="J92" s="178"/>
      <c r="K92" s="179">
        <f t="shared" si="23"/>
        <v>0</v>
      </c>
      <c r="L92" s="179">
        <v>21</v>
      </c>
      <c r="M92" s="179">
        <f t="shared" si="24"/>
        <v>0</v>
      </c>
      <c r="N92" s="179">
        <v>0</v>
      </c>
      <c r="O92" s="179">
        <f t="shared" si="25"/>
        <v>0</v>
      </c>
      <c r="P92" s="179">
        <v>0</v>
      </c>
      <c r="Q92" s="179">
        <f t="shared" si="26"/>
        <v>0</v>
      </c>
      <c r="R92" s="179"/>
      <c r="S92" s="179" t="s">
        <v>156</v>
      </c>
      <c r="T92" s="180" t="s">
        <v>156</v>
      </c>
      <c r="U92" s="159">
        <v>0.66450000000000009</v>
      </c>
      <c r="V92" s="159">
        <f t="shared" si="27"/>
        <v>0.66</v>
      </c>
      <c r="W92" s="159"/>
      <c r="X92" s="159" t="s">
        <v>189</v>
      </c>
      <c r="Y92" s="152"/>
      <c r="Z92" s="152"/>
      <c r="AA92" s="152"/>
      <c r="AB92" s="152"/>
      <c r="AC92" s="152"/>
      <c r="AD92" s="152"/>
      <c r="AE92" s="152"/>
      <c r="AF92" s="152"/>
      <c r="AG92" s="152" t="s">
        <v>190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4">
        <v>80</v>
      </c>
      <c r="B93" s="175" t="s">
        <v>227</v>
      </c>
      <c r="C93" s="183" t="s">
        <v>228</v>
      </c>
      <c r="D93" s="176" t="s">
        <v>108</v>
      </c>
      <c r="E93" s="177">
        <v>7</v>
      </c>
      <c r="F93" s="178"/>
      <c r="G93" s="179">
        <f t="shared" si="21"/>
        <v>0</v>
      </c>
      <c r="H93" s="178">
        <v>0</v>
      </c>
      <c r="I93" s="179">
        <f t="shared" si="22"/>
        <v>0</v>
      </c>
      <c r="J93" s="178"/>
      <c r="K93" s="179">
        <f t="shared" si="23"/>
        <v>0</v>
      </c>
      <c r="L93" s="179">
        <v>21</v>
      </c>
      <c r="M93" s="179">
        <f t="shared" si="24"/>
        <v>0</v>
      </c>
      <c r="N93" s="179">
        <v>0</v>
      </c>
      <c r="O93" s="179">
        <f t="shared" si="25"/>
        <v>0</v>
      </c>
      <c r="P93" s="179">
        <v>0</v>
      </c>
      <c r="Q93" s="179">
        <f t="shared" si="26"/>
        <v>0</v>
      </c>
      <c r="R93" s="179"/>
      <c r="S93" s="179" t="s">
        <v>109</v>
      </c>
      <c r="T93" s="180" t="s">
        <v>199</v>
      </c>
      <c r="U93" s="159">
        <v>0.25</v>
      </c>
      <c r="V93" s="159">
        <f t="shared" si="27"/>
        <v>1.75</v>
      </c>
      <c r="W93" s="159"/>
      <c r="X93" s="159" t="s">
        <v>189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190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74">
        <v>81</v>
      </c>
      <c r="B94" s="175" t="s">
        <v>229</v>
      </c>
      <c r="C94" s="183" t="s">
        <v>230</v>
      </c>
      <c r="D94" s="176" t="s">
        <v>154</v>
      </c>
      <c r="E94" s="177">
        <v>312</v>
      </c>
      <c r="F94" s="178"/>
      <c r="G94" s="179">
        <f t="shared" si="21"/>
        <v>0</v>
      </c>
      <c r="H94" s="178">
        <v>0</v>
      </c>
      <c r="I94" s="179">
        <f t="shared" si="22"/>
        <v>0</v>
      </c>
      <c r="J94" s="178"/>
      <c r="K94" s="179">
        <f t="shared" si="23"/>
        <v>0</v>
      </c>
      <c r="L94" s="179">
        <v>21</v>
      </c>
      <c r="M94" s="179">
        <f t="shared" si="24"/>
        <v>0</v>
      </c>
      <c r="N94" s="179">
        <v>0</v>
      </c>
      <c r="O94" s="179">
        <f t="shared" si="25"/>
        <v>0</v>
      </c>
      <c r="P94" s="179">
        <v>0</v>
      </c>
      <c r="Q94" s="179">
        <f t="shared" si="26"/>
        <v>0</v>
      </c>
      <c r="R94" s="179"/>
      <c r="S94" s="179" t="s">
        <v>156</v>
      </c>
      <c r="T94" s="180" t="s">
        <v>156</v>
      </c>
      <c r="U94" s="159">
        <v>4.6330000000000003E-2</v>
      </c>
      <c r="V94" s="159">
        <f t="shared" si="27"/>
        <v>14.45</v>
      </c>
      <c r="W94" s="159"/>
      <c r="X94" s="159" t="s">
        <v>189</v>
      </c>
      <c r="Y94" s="152"/>
      <c r="Z94" s="152"/>
      <c r="AA94" s="152"/>
      <c r="AB94" s="152"/>
      <c r="AC94" s="152"/>
      <c r="AD94" s="152"/>
      <c r="AE94" s="152"/>
      <c r="AF94" s="152"/>
      <c r="AG94" s="152" t="s">
        <v>206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4">
        <v>82</v>
      </c>
      <c r="B95" s="175" t="s">
        <v>231</v>
      </c>
      <c r="C95" s="183" t="s">
        <v>232</v>
      </c>
      <c r="D95" s="176" t="s">
        <v>154</v>
      </c>
      <c r="E95" s="177">
        <v>356</v>
      </c>
      <c r="F95" s="178"/>
      <c r="G95" s="179">
        <f t="shared" si="21"/>
        <v>0</v>
      </c>
      <c r="H95" s="178">
        <v>0</v>
      </c>
      <c r="I95" s="179">
        <f t="shared" si="22"/>
        <v>0</v>
      </c>
      <c r="J95" s="178"/>
      <c r="K95" s="179">
        <f t="shared" si="23"/>
        <v>0</v>
      </c>
      <c r="L95" s="179">
        <v>21</v>
      </c>
      <c r="M95" s="179">
        <f t="shared" si="24"/>
        <v>0</v>
      </c>
      <c r="N95" s="179">
        <v>0</v>
      </c>
      <c r="O95" s="179">
        <f t="shared" si="25"/>
        <v>0</v>
      </c>
      <c r="P95" s="179">
        <v>0</v>
      </c>
      <c r="Q95" s="179">
        <f t="shared" si="26"/>
        <v>0</v>
      </c>
      <c r="R95" s="179"/>
      <c r="S95" s="179" t="s">
        <v>156</v>
      </c>
      <c r="T95" s="180" t="s">
        <v>156</v>
      </c>
      <c r="U95" s="159">
        <v>0</v>
      </c>
      <c r="V95" s="159">
        <f t="shared" si="27"/>
        <v>0</v>
      </c>
      <c r="W95" s="159"/>
      <c r="X95" s="159" t="s">
        <v>189</v>
      </c>
      <c r="Y95" s="152"/>
      <c r="Z95" s="152"/>
      <c r="AA95" s="152"/>
      <c r="AB95" s="152"/>
      <c r="AC95" s="152"/>
      <c r="AD95" s="152"/>
      <c r="AE95" s="152"/>
      <c r="AF95" s="152"/>
      <c r="AG95" s="152" t="s">
        <v>206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74">
        <v>83</v>
      </c>
      <c r="B96" s="175" t="s">
        <v>233</v>
      </c>
      <c r="C96" s="183" t="s">
        <v>234</v>
      </c>
      <c r="D96" s="176" t="s">
        <v>154</v>
      </c>
      <c r="E96" s="177">
        <v>111</v>
      </c>
      <c r="F96" s="178"/>
      <c r="G96" s="179">
        <f t="shared" si="21"/>
        <v>0</v>
      </c>
      <c r="H96" s="178">
        <v>0</v>
      </c>
      <c r="I96" s="179">
        <f t="shared" si="22"/>
        <v>0</v>
      </c>
      <c r="J96" s="178"/>
      <c r="K96" s="179">
        <f t="shared" si="23"/>
        <v>0</v>
      </c>
      <c r="L96" s="179">
        <v>21</v>
      </c>
      <c r="M96" s="179">
        <f t="shared" si="24"/>
        <v>0</v>
      </c>
      <c r="N96" s="179">
        <v>0</v>
      </c>
      <c r="O96" s="179">
        <f t="shared" si="25"/>
        <v>0</v>
      </c>
      <c r="P96" s="179">
        <v>0</v>
      </c>
      <c r="Q96" s="179">
        <f t="shared" si="26"/>
        <v>0</v>
      </c>
      <c r="R96" s="179"/>
      <c r="S96" s="179" t="s">
        <v>156</v>
      </c>
      <c r="T96" s="180" t="s">
        <v>156</v>
      </c>
      <c r="U96" s="159">
        <v>0</v>
      </c>
      <c r="V96" s="159">
        <f t="shared" si="27"/>
        <v>0</v>
      </c>
      <c r="W96" s="159"/>
      <c r="X96" s="159" t="s">
        <v>189</v>
      </c>
      <c r="Y96" s="152"/>
      <c r="Z96" s="152"/>
      <c r="AA96" s="152"/>
      <c r="AB96" s="152"/>
      <c r="AC96" s="152"/>
      <c r="AD96" s="152"/>
      <c r="AE96" s="152"/>
      <c r="AF96" s="152"/>
      <c r="AG96" s="152" t="s">
        <v>206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74">
        <v>84</v>
      </c>
      <c r="B97" s="175" t="s">
        <v>235</v>
      </c>
      <c r="C97" s="183" t="s">
        <v>236</v>
      </c>
      <c r="D97" s="176" t="s">
        <v>154</v>
      </c>
      <c r="E97" s="177">
        <v>30</v>
      </c>
      <c r="F97" s="178"/>
      <c r="G97" s="179">
        <f t="shared" si="21"/>
        <v>0</v>
      </c>
      <c r="H97" s="178">
        <v>0</v>
      </c>
      <c r="I97" s="179">
        <f t="shared" si="22"/>
        <v>0</v>
      </c>
      <c r="J97" s="178"/>
      <c r="K97" s="179">
        <f t="shared" si="23"/>
        <v>0</v>
      </c>
      <c r="L97" s="179">
        <v>21</v>
      </c>
      <c r="M97" s="179">
        <f t="shared" si="24"/>
        <v>0</v>
      </c>
      <c r="N97" s="179">
        <v>0</v>
      </c>
      <c r="O97" s="179">
        <f t="shared" si="25"/>
        <v>0</v>
      </c>
      <c r="P97" s="179">
        <v>0</v>
      </c>
      <c r="Q97" s="179">
        <f t="shared" si="26"/>
        <v>0</v>
      </c>
      <c r="R97" s="179"/>
      <c r="S97" s="179" t="s">
        <v>156</v>
      </c>
      <c r="T97" s="180" t="s">
        <v>156</v>
      </c>
      <c r="U97" s="159">
        <v>0</v>
      </c>
      <c r="V97" s="159">
        <f t="shared" si="27"/>
        <v>0</v>
      </c>
      <c r="W97" s="159"/>
      <c r="X97" s="159" t="s">
        <v>189</v>
      </c>
      <c r="Y97" s="152"/>
      <c r="Z97" s="152"/>
      <c r="AA97" s="152"/>
      <c r="AB97" s="152"/>
      <c r="AC97" s="152"/>
      <c r="AD97" s="152"/>
      <c r="AE97" s="152"/>
      <c r="AF97" s="152"/>
      <c r="AG97" s="152" t="s">
        <v>206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74">
        <v>85</v>
      </c>
      <c r="B98" s="175" t="s">
        <v>237</v>
      </c>
      <c r="C98" s="183" t="s">
        <v>238</v>
      </c>
      <c r="D98" s="176" t="s">
        <v>154</v>
      </c>
      <c r="E98" s="177">
        <v>8</v>
      </c>
      <c r="F98" s="178"/>
      <c r="G98" s="179">
        <f t="shared" si="21"/>
        <v>0</v>
      </c>
      <c r="H98" s="178">
        <v>0</v>
      </c>
      <c r="I98" s="179">
        <f t="shared" si="22"/>
        <v>0</v>
      </c>
      <c r="J98" s="178"/>
      <c r="K98" s="179">
        <f t="shared" si="23"/>
        <v>0</v>
      </c>
      <c r="L98" s="179">
        <v>21</v>
      </c>
      <c r="M98" s="179">
        <f t="shared" si="24"/>
        <v>0</v>
      </c>
      <c r="N98" s="179">
        <v>0</v>
      </c>
      <c r="O98" s="179">
        <f t="shared" si="25"/>
        <v>0</v>
      </c>
      <c r="P98" s="179">
        <v>0</v>
      </c>
      <c r="Q98" s="179">
        <f t="shared" si="26"/>
        <v>0</v>
      </c>
      <c r="R98" s="179" t="s">
        <v>239</v>
      </c>
      <c r="S98" s="179" t="s">
        <v>156</v>
      </c>
      <c r="T98" s="180" t="s">
        <v>156</v>
      </c>
      <c r="U98" s="159">
        <v>5.0960000000000005E-2</v>
      </c>
      <c r="V98" s="159">
        <f t="shared" si="27"/>
        <v>0.41</v>
      </c>
      <c r="W98" s="159"/>
      <c r="X98" s="159" t="s">
        <v>189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206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4">
        <v>86</v>
      </c>
      <c r="B99" s="175" t="s">
        <v>240</v>
      </c>
      <c r="C99" s="183" t="s">
        <v>241</v>
      </c>
      <c r="D99" s="176" t="s">
        <v>154</v>
      </c>
      <c r="E99" s="177">
        <v>6</v>
      </c>
      <c r="F99" s="178"/>
      <c r="G99" s="179">
        <f t="shared" si="21"/>
        <v>0</v>
      </c>
      <c r="H99" s="178">
        <v>0</v>
      </c>
      <c r="I99" s="179">
        <f t="shared" si="22"/>
        <v>0</v>
      </c>
      <c r="J99" s="178"/>
      <c r="K99" s="179">
        <f t="shared" si="23"/>
        <v>0</v>
      </c>
      <c r="L99" s="179">
        <v>21</v>
      </c>
      <c r="M99" s="179">
        <f t="shared" si="24"/>
        <v>0</v>
      </c>
      <c r="N99" s="179">
        <v>0</v>
      </c>
      <c r="O99" s="179">
        <f t="shared" si="25"/>
        <v>0</v>
      </c>
      <c r="P99" s="179">
        <v>0</v>
      </c>
      <c r="Q99" s="179">
        <f t="shared" si="26"/>
        <v>0</v>
      </c>
      <c r="R99" s="179" t="s">
        <v>239</v>
      </c>
      <c r="S99" s="179" t="s">
        <v>156</v>
      </c>
      <c r="T99" s="180" t="s">
        <v>156</v>
      </c>
      <c r="U99" s="159">
        <v>4.6330000000000003E-2</v>
      </c>
      <c r="V99" s="159">
        <f t="shared" si="27"/>
        <v>0.28000000000000003</v>
      </c>
      <c r="W99" s="159"/>
      <c r="X99" s="159" t="s">
        <v>189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190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4">
        <v>87</v>
      </c>
      <c r="B100" s="175" t="s">
        <v>242</v>
      </c>
      <c r="C100" s="183" t="s">
        <v>243</v>
      </c>
      <c r="D100" s="176" t="s">
        <v>154</v>
      </c>
      <c r="E100" s="177">
        <v>20</v>
      </c>
      <c r="F100" s="178"/>
      <c r="G100" s="179">
        <f t="shared" si="21"/>
        <v>0</v>
      </c>
      <c r="H100" s="178">
        <v>0</v>
      </c>
      <c r="I100" s="179">
        <f t="shared" si="22"/>
        <v>0</v>
      </c>
      <c r="J100" s="178"/>
      <c r="K100" s="179">
        <f t="shared" si="23"/>
        <v>0</v>
      </c>
      <c r="L100" s="179">
        <v>21</v>
      </c>
      <c r="M100" s="179">
        <f t="shared" si="24"/>
        <v>0</v>
      </c>
      <c r="N100" s="179">
        <v>0</v>
      </c>
      <c r="O100" s="179">
        <f t="shared" si="25"/>
        <v>0</v>
      </c>
      <c r="P100" s="179">
        <v>0</v>
      </c>
      <c r="Q100" s="179">
        <f t="shared" si="26"/>
        <v>0</v>
      </c>
      <c r="R100" s="179"/>
      <c r="S100" s="179" t="s">
        <v>156</v>
      </c>
      <c r="T100" s="180" t="s">
        <v>156</v>
      </c>
      <c r="U100" s="159">
        <v>4.6330000000000003E-2</v>
      </c>
      <c r="V100" s="159">
        <f t="shared" si="27"/>
        <v>0.93</v>
      </c>
      <c r="W100" s="159"/>
      <c r="X100" s="159" t="s">
        <v>189</v>
      </c>
      <c r="Y100" s="152"/>
      <c r="Z100" s="152"/>
      <c r="AA100" s="152"/>
      <c r="AB100" s="152"/>
      <c r="AC100" s="152"/>
      <c r="AD100" s="152"/>
      <c r="AE100" s="152"/>
      <c r="AF100" s="152"/>
      <c r="AG100" s="152" t="s">
        <v>190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4">
        <v>88</v>
      </c>
      <c r="B101" s="175" t="s">
        <v>244</v>
      </c>
      <c r="C101" s="183" t="s">
        <v>245</v>
      </c>
      <c r="D101" s="176" t="s">
        <v>154</v>
      </c>
      <c r="E101" s="177">
        <v>10</v>
      </c>
      <c r="F101" s="178"/>
      <c r="G101" s="179">
        <f t="shared" si="21"/>
        <v>0</v>
      </c>
      <c r="H101" s="178">
        <v>0</v>
      </c>
      <c r="I101" s="179">
        <f t="shared" si="22"/>
        <v>0</v>
      </c>
      <c r="J101" s="178"/>
      <c r="K101" s="179">
        <f t="shared" si="23"/>
        <v>0</v>
      </c>
      <c r="L101" s="179">
        <v>21</v>
      </c>
      <c r="M101" s="179">
        <f t="shared" si="24"/>
        <v>0</v>
      </c>
      <c r="N101" s="179">
        <v>0</v>
      </c>
      <c r="O101" s="179">
        <f t="shared" si="25"/>
        <v>0</v>
      </c>
      <c r="P101" s="179">
        <v>0</v>
      </c>
      <c r="Q101" s="179">
        <f t="shared" si="26"/>
        <v>0</v>
      </c>
      <c r="R101" s="179"/>
      <c r="S101" s="179" t="s">
        <v>156</v>
      </c>
      <c r="T101" s="180" t="s">
        <v>156</v>
      </c>
      <c r="U101" s="159">
        <v>4.6330000000000003E-2</v>
      </c>
      <c r="V101" s="159">
        <f t="shared" si="27"/>
        <v>0.46</v>
      </c>
      <c r="W101" s="159"/>
      <c r="X101" s="159" t="s">
        <v>189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190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ht="22.5" outlineLevel="1" x14ac:dyDescent="0.2">
      <c r="A102" s="174">
        <v>89</v>
      </c>
      <c r="B102" s="175" t="s">
        <v>246</v>
      </c>
      <c r="C102" s="183" t="s">
        <v>247</v>
      </c>
      <c r="D102" s="176" t="s">
        <v>154</v>
      </c>
      <c r="E102" s="177">
        <v>30</v>
      </c>
      <c r="F102" s="178"/>
      <c r="G102" s="179">
        <f t="shared" si="21"/>
        <v>0</v>
      </c>
      <c r="H102" s="178">
        <v>0</v>
      </c>
      <c r="I102" s="179">
        <f t="shared" si="22"/>
        <v>0</v>
      </c>
      <c r="J102" s="178"/>
      <c r="K102" s="179">
        <f t="shared" si="23"/>
        <v>0</v>
      </c>
      <c r="L102" s="179">
        <v>21</v>
      </c>
      <c r="M102" s="179">
        <f t="shared" si="24"/>
        <v>0</v>
      </c>
      <c r="N102" s="179">
        <v>0</v>
      </c>
      <c r="O102" s="179">
        <f t="shared" si="25"/>
        <v>0</v>
      </c>
      <c r="P102" s="179">
        <v>0</v>
      </c>
      <c r="Q102" s="179">
        <f t="shared" si="26"/>
        <v>0</v>
      </c>
      <c r="R102" s="179"/>
      <c r="S102" s="179" t="s">
        <v>156</v>
      </c>
      <c r="T102" s="180" t="s">
        <v>156</v>
      </c>
      <c r="U102" s="159">
        <v>0</v>
      </c>
      <c r="V102" s="159">
        <f t="shared" si="27"/>
        <v>0</v>
      </c>
      <c r="W102" s="159"/>
      <c r="X102" s="159" t="s">
        <v>189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206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ht="22.5" outlineLevel="1" x14ac:dyDescent="0.2">
      <c r="A103" s="174">
        <v>90</v>
      </c>
      <c r="B103" s="175" t="s">
        <v>248</v>
      </c>
      <c r="C103" s="183" t="s">
        <v>249</v>
      </c>
      <c r="D103" s="176" t="s">
        <v>154</v>
      </c>
      <c r="E103" s="177">
        <v>35</v>
      </c>
      <c r="F103" s="178"/>
      <c r="G103" s="179">
        <f t="shared" si="21"/>
        <v>0</v>
      </c>
      <c r="H103" s="178">
        <v>0</v>
      </c>
      <c r="I103" s="179">
        <f t="shared" si="22"/>
        <v>0</v>
      </c>
      <c r="J103" s="178"/>
      <c r="K103" s="179">
        <f t="shared" si="23"/>
        <v>0</v>
      </c>
      <c r="L103" s="179">
        <v>21</v>
      </c>
      <c r="M103" s="179">
        <f t="shared" si="24"/>
        <v>0</v>
      </c>
      <c r="N103" s="179">
        <v>0</v>
      </c>
      <c r="O103" s="179">
        <f t="shared" si="25"/>
        <v>0</v>
      </c>
      <c r="P103" s="179">
        <v>0</v>
      </c>
      <c r="Q103" s="179">
        <f t="shared" si="26"/>
        <v>0</v>
      </c>
      <c r="R103" s="179"/>
      <c r="S103" s="179" t="s">
        <v>156</v>
      </c>
      <c r="T103" s="180" t="s">
        <v>156</v>
      </c>
      <c r="U103" s="159">
        <v>9.4E-2</v>
      </c>
      <c r="V103" s="159">
        <f t="shared" si="27"/>
        <v>3.29</v>
      </c>
      <c r="W103" s="159"/>
      <c r="X103" s="159" t="s">
        <v>189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190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4">
        <v>91</v>
      </c>
      <c r="B104" s="175" t="s">
        <v>250</v>
      </c>
      <c r="C104" s="183" t="s">
        <v>251</v>
      </c>
      <c r="D104" s="176" t="s">
        <v>154</v>
      </c>
      <c r="E104" s="177">
        <v>25</v>
      </c>
      <c r="F104" s="178"/>
      <c r="G104" s="179">
        <f t="shared" si="21"/>
        <v>0</v>
      </c>
      <c r="H104" s="178">
        <v>0</v>
      </c>
      <c r="I104" s="179">
        <f t="shared" si="22"/>
        <v>0</v>
      </c>
      <c r="J104" s="178"/>
      <c r="K104" s="179">
        <f t="shared" si="23"/>
        <v>0</v>
      </c>
      <c r="L104" s="179">
        <v>21</v>
      </c>
      <c r="M104" s="179">
        <f t="shared" si="24"/>
        <v>0</v>
      </c>
      <c r="N104" s="179">
        <v>0</v>
      </c>
      <c r="O104" s="179">
        <f t="shared" si="25"/>
        <v>0</v>
      </c>
      <c r="P104" s="179">
        <v>0</v>
      </c>
      <c r="Q104" s="179">
        <f t="shared" si="26"/>
        <v>0</v>
      </c>
      <c r="R104" s="179"/>
      <c r="S104" s="179" t="s">
        <v>156</v>
      </c>
      <c r="T104" s="180" t="s">
        <v>156</v>
      </c>
      <c r="U104" s="159">
        <v>0</v>
      </c>
      <c r="V104" s="159">
        <f t="shared" si="27"/>
        <v>0</v>
      </c>
      <c r="W104" s="159"/>
      <c r="X104" s="159" t="s">
        <v>189</v>
      </c>
      <c r="Y104" s="152"/>
      <c r="Z104" s="152"/>
      <c r="AA104" s="152"/>
      <c r="AB104" s="152"/>
      <c r="AC104" s="152"/>
      <c r="AD104" s="152"/>
      <c r="AE104" s="152"/>
      <c r="AF104" s="152"/>
      <c r="AG104" s="152" t="s">
        <v>206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4">
        <v>92</v>
      </c>
      <c r="B105" s="175" t="s">
        <v>252</v>
      </c>
      <c r="C105" s="183" t="s">
        <v>253</v>
      </c>
      <c r="D105" s="176" t="s">
        <v>154</v>
      </c>
      <c r="E105" s="177">
        <v>40</v>
      </c>
      <c r="F105" s="178"/>
      <c r="G105" s="179">
        <f t="shared" si="21"/>
        <v>0</v>
      </c>
      <c r="H105" s="178">
        <v>0</v>
      </c>
      <c r="I105" s="179">
        <f t="shared" si="22"/>
        <v>0</v>
      </c>
      <c r="J105" s="178"/>
      <c r="K105" s="179">
        <f t="shared" si="23"/>
        <v>0</v>
      </c>
      <c r="L105" s="179">
        <v>21</v>
      </c>
      <c r="M105" s="179">
        <f t="shared" si="24"/>
        <v>0</v>
      </c>
      <c r="N105" s="179">
        <v>0</v>
      </c>
      <c r="O105" s="179">
        <f t="shared" si="25"/>
        <v>0</v>
      </c>
      <c r="P105" s="179">
        <v>0</v>
      </c>
      <c r="Q105" s="179">
        <f t="shared" si="26"/>
        <v>0</v>
      </c>
      <c r="R105" s="179"/>
      <c r="S105" s="179" t="s">
        <v>109</v>
      </c>
      <c r="T105" s="180" t="s">
        <v>124</v>
      </c>
      <c r="U105" s="159">
        <v>0</v>
      </c>
      <c r="V105" s="159">
        <f t="shared" si="27"/>
        <v>0</v>
      </c>
      <c r="W105" s="159"/>
      <c r="X105" s="159" t="s">
        <v>189</v>
      </c>
      <c r="Y105" s="152"/>
      <c r="Z105" s="152"/>
      <c r="AA105" s="152"/>
      <c r="AB105" s="152"/>
      <c r="AC105" s="152"/>
      <c r="AD105" s="152"/>
      <c r="AE105" s="152"/>
      <c r="AF105" s="152"/>
      <c r="AG105" s="152" t="s">
        <v>206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4">
        <v>93</v>
      </c>
      <c r="B106" s="175" t="s">
        <v>254</v>
      </c>
      <c r="C106" s="183" t="s">
        <v>255</v>
      </c>
      <c r="D106" s="176" t="s">
        <v>154</v>
      </c>
      <c r="E106" s="177">
        <v>25</v>
      </c>
      <c r="F106" s="178"/>
      <c r="G106" s="179">
        <f t="shared" si="21"/>
        <v>0</v>
      </c>
      <c r="H106" s="178">
        <v>0</v>
      </c>
      <c r="I106" s="179">
        <f t="shared" si="22"/>
        <v>0</v>
      </c>
      <c r="J106" s="178"/>
      <c r="K106" s="179">
        <f t="shared" si="23"/>
        <v>0</v>
      </c>
      <c r="L106" s="179">
        <v>21</v>
      </c>
      <c r="M106" s="179">
        <f t="shared" si="24"/>
        <v>0</v>
      </c>
      <c r="N106" s="179">
        <v>0</v>
      </c>
      <c r="O106" s="179">
        <f t="shared" si="25"/>
        <v>0</v>
      </c>
      <c r="P106" s="179">
        <v>0</v>
      </c>
      <c r="Q106" s="179">
        <f t="shared" si="26"/>
        <v>0</v>
      </c>
      <c r="R106" s="179" t="s">
        <v>239</v>
      </c>
      <c r="S106" s="179" t="s">
        <v>156</v>
      </c>
      <c r="T106" s="180" t="s">
        <v>156</v>
      </c>
      <c r="U106" s="159">
        <v>0.57950000000000002</v>
      </c>
      <c r="V106" s="159">
        <f t="shared" si="27"/>
        <v>14.49</v>
      </c>
      <c r="W106" s="159"/>
      <c r="X106" s="159" t="s">
        <v>189</v>
      </c>
      <c r="Y106" s="152"/>
      <c r="Z106" s="152"/>
      <c r="AA106" s="152"/>
      <c r="AB106" s="152"/>
      <c r="AC106" s="152"/>
      <c r="AD106" s="152"/>
      <c r="AE106" s="152"/>
      <c r="AF106" s="152"/>
      <c r="AG106" s="152" t="s">
        <v>190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74">
        <v>94</v>
      </c>
      <c r="B107" s="175" t="s">
        <v>256</v>
      </c>
      <c r="C107" s="183" t="s">
        <v>257</v>
      </c>
      <c r="D107" s="176" t="s">
        <v>154</v>
      </c>
      <c r="E107" s="177">
        <v>3</v>
      </c>
      <c r="F107" s="178"/>
      <c r="G107" s="179">
        <f t="shared" si="21"/>
        <v>0</v>
      </c>
      <c r="H107" s="178">
        <v>0</v>
      </c>
      <c r="I107" s="179">
        <f t="shared" si="22"/>
        <v>0</v>
      </c>
      <c r="J107" s="178"/>
      <c r="K107" s="179">
        <f t="shared" si="23"/>
        <v>0</v>
      </c>
      <c r="L107" s="179">
        <v>21</v>
      </c>
      <c r="M107" s="179">
        <f t="shared" si="24"/>
        <v>0</v>
      </c>
      <c r="N107" s="179">
        <v>0</v>
      </c>
      <c r="O107" s="179">
        <f t="shared" si="25"/>
        <v>0</v>
      </c>
      <c r="P107" s="179">
        <v>0</v>
      </c>
      <c r="Q107" s="179">
        <f t="shared" si="26"/>
        <v>0</v>
      </c>
      <c r="R107" s="179"/>
      <c r="S107" s="179" t="s">
        <v>109</v>
      </c>
      <c r="T107" s="180" t="s">
        <v>124</v>
      </c>
      <c r="U107" s="159">
        <v>0.64833000000000007</v>
      </c>
      <c r="V107" s="159">
        <f t="shared" si="27"/>
        <v>1.94</v>
      </c>
      <c r="W107" s="159"/>
      <c r="X107" s="159" t="s">
        <v>189</v>
      </c>
      <c r="Y107" s="152"/>
      <c r="Z107" s="152"/>
      <c r="AA107" s="152"/>
      <c r="AB107" s="152"/>
      <c r="AC107" s="152"/>
      <c r="AD107" s="152"/>
      <c r="AE107" s="152"/>
      <c r="AF107" s="152"/>
      <c r="AG107" s="152" t="s">
        <v>190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74">
        <v>95</v>
      </c>
      <c r="B108" s="175" t="s">
        <v>258</v>
      </c>
      <c r="C108" s="183" t="s">
        <v>259</v>
      </c>
      <c r="D108" s="176" t="s">
        <v>108</v>
      </c>
      <c r="E108" s="177">
        <v>2</v>
      </c>
      <c r="F108" s="178"/>
      <c r="G108" s="179">
        <f t="shared" si="21"/>
        <v>0</v>
      </c>
      <c r="H108" s="178">
        <v>171.68</v>
      </c>
      <c r="I108" s="179">
        <f t="shared" si="22"/>
        <v>343.36</v>
      </c>
      <c r="J108" s="178"/>
      <c r="K108" s="179">
        <f t="shared" si="23"/>
        <v>0</v>
      </c>
      <c r="L108" s="179">
        <v>21</v>
      </c>
      <c r="M108" s="179">
        <f t="shared" si="24"/>
        <v>0</v>
      </c>
      <c r="N108" s="179">
        <v>6.3000000000000003E-4</v>
      </c>
      <c r="O108" s="179">
        <f t="shared" si="25"/>
        <v>0</v>
      </c>
      <c r="P108" s="179">
        <v>0</v>
      </c>
      <c r="Q108" s="179">
        <f t="shared" si="26"/>
        <v>0</v>
      </c>
      <c r="R108" s="179"/>
      <c r="S108" s="179" t="s">
        <v>156</v>
      </c>
      <c r="T108" s="180" t="s">
        <v>156</v>
      </c>
      <c r="U108" s="159">
        <v>0.15000000000000002</v>
      </c>
      <c r="V108" s="159">
        <f t="shared" si="27"/>
        <v>0.3</v>
      </c>
      <c r="W108" s="159"/>
      <c r="X108" s="159" t="s">
        <v>189</v>
      </c>
      <c r="Y108" s="152"/>
      <c r="Z108" s="152"/>
      <c r="AA108" s="152"/>
      <c r="AB108" s="152"/>
      <c r="AC108" s="152"/>
      <c r="AD108" s="152"/>
      <c r="AE108" s="152"/>
      <c r="AF108" s="152"/>
      <c r="AG108" s="152" t="s">
        <v>190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74">
        <v>96</v>
      </c>
      <c r="B109" s="175" t="s">
        <v>260</v>
      </c>
      <c r="C109" s="183" t="s">
        <v>261</v>
      </c>
      <c r="D109" s="176" t="s">
        <v>108</v>
      </c>
      <c r="E109" s="177">
        <v>6</v>
      </c>
      <c r="F109" s="178"/>
      <c r="G109" s="179">
        <f t="shared" si="21"/>
        <v>0</v>
      </c>
      <c r="H109" s="178">
        <v>0</v>
      </c>
      <c r="I109" s="179">
        <f t="shared" si="22"/>
        <v>0</v>
      </c>
      <c r="J109" s="178"/>
      <c r="K109" s="179">
        <f t="shared" si="23"/>
        <v>0</v>
      </c>
      <c r="L109" s="179">
        <v>21</v>
      </c>
      <c r="M109" s="179">
        <f t="shared" si="24"/>
        <v>0</v>
      </c>
      <c r="N109" s="179">
        <v>0</v>
      </c>
      <c r="O109" s="179">
        <f t="shared" si="25"/>
        <v>0</v>
      </c>
      <c r="P109" s="179">
        <v>0</v>
      </c>
      <c r="Q109" s="179">
        <f t="shared" si="26"/>
        <v>0</v>
      </c>
      <c r="R109" s="179"/>
      <c r="S109" s="179" t="s">
        <v>109</v>
      </c>
      <c r="T109" s="180" t="s">
        <v>199</v>
      </c>
      <c r="U109" s="159">
        <v>0.25</v>
      </c>
      <c r="V109" s="159">
        <f t="shared" si="27"/>
        <v>1.5</v>
      </c>
      <c r="W109" s="159"/>
      <c r="X109" s="159" t="s">
        <v>189</v>
      </c>
      <c r="Y109" s="152"/>
      <c r="Z109" s="152"/>
      <c r="AA109" s="152"/>
      <c r="AB109" s="152"/>
      <c r="AC109" s="152"/>
      <c r="AD109" s="152"/>
      <c r="AE109" s="152"/>
      <c r="AF109" s="152"/>
      <c r="AG109" s="152" t="s">
        <v>190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4">
        <v>97</v>
      </c>
      <c r="B110" s="175" t="s">
        <v>262</v>
      </c>
      <c r="C110" s="183" t="s">
        <v>263</v>
      </c>
      <c r="D110" s="176" t="s">
        <v>108</v>
      </c>
      <c r="E110" s="177">
        <v>120</v>
      </c>
      <c r="F110" s="178"/>
      <c r="G110" s="179">
        <f t="shared" si="21"/>
        <v>0</v>
      </c>
      <c r="H110" s="178">
        <v>0</v>
      </c>
      <c r="I110" s="179">
        <f t="shared" si="22"/>
        <v>0</v>
      </c>
      <c r="J110" s="178"/>
      <c r="K110" s="179">
        <f t="shared" si="23"/>
        <v>0</v>
      </c>
      <c r="L110" s="179">
        <v>21</v>
      </c>
      <c r="M110" s="179">
        <f t="shared" si="24"/>
        <v>0</v>
      </c>
      <c r="N110" s="179">
        <v>0</v>
      </c>
      <c r="O110" s="179">
        <f t="shared" si="25"/>
        <v>0</v>
      </c>
      <c r="P110" s="179">
        <v>0</v>
      </c>
      <c r="Q110" s="179">
        <f t="shared" si="26"/>
        <v>0</v>
      </c>
      <c r="R110" s="179"/>
      <c r="S110" s="179" t="s">
        <v>156</v>
      </c>
      <c r="T110" s="180" t="s">
        <v>156</v>
      </c>
      <c r="U110" s="159">
        <v>2.5000000000000001E-2</v>
      </c>
      <c r="V110" s="159">
        <f t="shared" si="27"/>
        <v>3</v>
      </c>
      <c r="W110" s="159"/>
      <c r="X110" s="159" t="s">
        <v>189</v>
      </c>
      <c r="Y110" s="152"/>
      <c r="Z110" s="152"/>
      <c r="AA110" s="152"/>
      <c r="AB110" s="152"/>
      <c r="AC110" s="152"/>
      <c r="AD110" s="152"/>
      <c r="AE110" s="152"/>
      <c r="AF110" s="152"/>
      <c r="AG110" s="152" t="s">
        <v>190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4">
        <v>98</v>
      </c>
      <c r="B111" s="175" t="s">
        <v>264</v>
      </c>
      <c r="C111" s="183" t="s">
        <v>265</v>
      </c>
      <c r="D111" s="176" t="s">
        <v>108</v>
      </c>
      <c r="E111" s="177">
        <v>1</v>
      </c>
      <c r="F111" s="178"/>
      <c r="G111" s="179">
        <f t="shared" si="21"/>
        <v>0</v>
      </c>
      <c r="H111" s="178">
        <v>0</v>
      </c>
      <c r="I111" s="179">
        <f t="shared" si="22"/>
        <v>0</v>
      </c>
      <c r="J111" s="178"/>
      <c r="K111" s="179">
        <f t="shared" si="23"/>
        <v>0</v>
      </c>
      <c r="L111" s="179">
        <v>21</v>
      </c>
      <c r="M111" s="179">
        <f t="shared" si="24"/>
        <v>0</v>
      </c>
      <c r="N111" s="179">
        <v>0</v>
      </c>
      <c r="O111" s="179">
        <f t="shared" si="25"/>
        <v>0</v>
      </c>
      <c r="P111" s="179">
        <v>0</v>
      </c>
      <c r="Q111" s="179">
        <f t="shared" si="26"/>
        <v>0</v>
      </c>
      <c r="R111" s="179"/>
      <c r="S111" s="179" t="s">
        <v>109</v>
      </c>
      <c r="T111" s="180" t="s">
        <v>199</v>
      </c>
      <c r="U111" s="159">
        <v>0</v>
      </c>
      <c r="V111" s="159">
        <f t="shared" si="27"/>
        <v>0</v>
      </c>
      <c r="W111" s="159"/>
      <c r="X111" s="159" t="s">
        <v>189</v>
      </c>
      <c r="Y111" s="152"/>
      <c r="Z111" s="152"/>
      <c r="AA111" s="152"/>
      <c r="AB111" s="152"/>
      <c r="AC111" s="152"/>
      <c r="AD111" s="152"/>
      <c r="AE111" s="152"/>
      <c r="AF111" s="152"/>
      <c r="AG111" s="152" t="s">
        <v>190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74">
        <v>99</v>
      </c>
      <c r="B112" s="175" t="s">
        <v>266</v>
      </c>
      <c r="C112" s="183" t="s">
        <v>267</v>
      </c>
      <c r="D112" s="176" t="s">
        <v>108</v>
      </c>
      <c r="E112" s="177">
        <v>1</v>
      </c>
      <c r="F112" s="178"/>
      <c r="G112" s="179">
        <f t="shared" si="21"/>
        <v>0</v>
      </c>
      <c r="H112" s="178">
        <v>0</v>
      </c>
      <c r="I112" s="179">
        <f t="shared" si="22"/>
        <v>0</v>
      </c>
      <c r="J112" s="178"/>
      <c r="K112" s="179">
        <f t="shared" si="23"/>
        <v>0</v>
      </c>
      <c r="L112" s="179">
        <v>21</v>
      </c>
      <c r="M112" s="179">
        <f t="shared" si="24"/>
        <v>0</v>
      </c>
      <c r="N112" s="179">
        <v>0</v>
      </c>
      <c r="O112" s="179">
        <f t="shared" si="25"/>
        <v>0</v>
      </c>
      <c r="P112" s="179">
        <v>0</v>
      </c>
      <c r="Q112" s="179">
        <f t="shared" si="26"/>
        <v>0</v>
      </c>
      <c r="R112" s="179"/>
      <c r="S112" s="179" t="s">
        <v>109</v>
      </c>
      <c r="T112" s="180" t="s">
        <v>124</v>
      </c>
      <c r="U112" s="159">
        <v>0</v>
      </c>
      <c r="V112" s="159">
        <f t="shared" si="27"/>
        <v>0</v>
      </c>
      <c r="W112" s="159"/>
      <c r="X112" s="159" t="s">
        <v>189</v>
      </c>
      <c r="Y112" s="152"/>
      <c r="Z112" s="152"/>
      <c r="AA112" s="152"/>
      <c r="AB112" s="152"/>
      <c r="AC112" s="152"/>
      <c r="AD112" s="152"/>
      <c r="AE112" s="152"/>
      <c r="AF112" s="152"/>
      <c r="AG112" s="152" t="s">
        <v>190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4">
        <v>100</v>
      </c>
      <c r="B113" s="175" t="s">
        <v>268</v>
      </c>
      <c r="C113" s="183" t="s">
        <v>269</v>
      </c>
      <c r="D113" s="176" t="s">
        <v>108</v>
      </c>
      <c r="E113" s="177">
        <v>5</v>
      </c>
      <c r="F113" s="178"/>
      <c r="G113" s="179">
        <f t="shared" si="21"/>
        <v>0</v>
      </c>
      <c r="H113" s="178">
        <v>0</v>
      </c>
      <c r="I113" s="179">
        <f t="shared" si="22"/>
        <v>0</v>
      </c>
      <c r="J113" s="178"/>
      <c r="K113" s="179">
        <f t="shared" si="23"/>
        <v>0</v>
      </c>
      <c r="L113" s="179">
        <v>21</v>
      </c>
      <c r="M113" s="179">
        <f t="shared" si="24"/>
        <v>0</v>
      </c>
      <c r="N113" s="179">
        <v>0</v>
      </c>
      <c r="O113" s="179">
        <f t="shared" si="25"/>
        <v>0</v>
      </c>
      <c r="P113" s="179">
        <v>0</v>
      </c>
      <c r="Q113" s="179">
        <f t="shared" si="26"/>
        <v>0</v>
      </c>
      <c r="R113" s="179"/>
      <c r="S113" s="179" t="s">
        <v>109</v>
      </c>
      <c r="T113" s="180" t="s">
        <v>199</v>
      </c>
      <c r="U113" s="159">
        <v>0</v>
      </c>
      <c r="V113" s="159">
        <f t="shared" si="27"/>
        <v>0</v>
      </c>
      <c r="W113" s="159"/>
      <c r="X113" s="159" t="s">
        <v>189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190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74">
        <v>101</v>
      </c>
      <c r="B114" s="175" t="s">
        <v>270</v>
      </c>
      <c r="C114" s="183" t="s">
        <v>271</v>
      </c>
      <c r="D114" s="176" t="s">
        <v>108</v>
      </c>
      <c r="E114" s="177">
        <v>1</v>
      </c>
      <c r="F114" s="178"/>
      <c r="G114" s="179">
        <f t="shared" si="21"/>
        <v>0</v>
      </c>
      <c r="H114" s="178">
        <v>0</v>
      </c>
      <c r="I114" s="179">
        <f t="shared" si="22"/>
        <v>0</v>
      </c>
      <c r="J114" s="178"/>
      <c r="K114" s="179">
        <f t="shared" si="23"/>
        <v>0</v>
      </c>
      <c r="L114" s="179">
        <v>21</v>
      </c>
      <c r="M114" s="179">
        <f t="shared" si="24"/>
        <v>0</v>
      </c>
      <c r="N114" s="179">
        <v>0</v>
      </c>
      <c r="O114" s="179">
        <f t="shared" si="25"/>
        <v>0</v>
      </c>
      <c r="P114" s="179">
        <v>0</v>
      </c>
      <c r="Q114" s="179">
        <f t="shared" si="26"/>
        <v>0</v>
      </c>
      <c r="R114" s="179"/>
      <c r="S114" s="179" t="s">
        <v>109</v>
      </c>
      <c r="T114" s="180" t="s">
        <v>199</v>
      </c>
      <c r="U114" s="159">
        <v>0.58300000000000007</v>
      </c>
      <c r="V114" s="159">
        <f t="shared" si="27"/>
        <v>0.57999999999999996</v>
      </c>
      <c r="W114" s="159"/>
      <c r="X114" s="159" t="s">
        <v>189</v>
      </c>
      <c r="Y114" s="152"/>
      <c r="Z114" s="152"/>
      <c r="AA114" s="152"/>
      <c r="AB114" s="152"/>
      <c r="AC114" s="152"/>
      <c r="AD114" s="152"/>
      <c r="AE114" s="152"/>
      <c r="AF114" s="152"/>
      <c r="AG114" s="152" t="s">
        <v>190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4">
        <v>102</v>
      </c>
      <c r="B115" s="175" t="s">
        <v>272</v>
      </c>
      <c r="C115" s="183" t="s">
        <v>273</v>
      </c>
      <c r="D115" s="176" t="s">
        <v>108</v>
      </c>
      <c r="E115" s="177">
        <v>1</v>
      </c>
      <c r="F115" s="178"/>
      <c r="G115" s="179">
        <f t="shared" si="21"/>
        <v>0</v>
      </c>
      <c r="H115" s="178">
        <v>0</v>
      </c>
      <c r="I115" s="179">
        <f t="shared" si="22"/>
        <v>0</v>
      </c>
      <c r="J115" s="178"/>
      <c r="K115" s="179">
        <f t="shared" si="23"/>
        <v>0</v>
      </c>
      <c r="L115" s="179">
        <v>21</v>
      </c>
      <c r="M115" s="179">
        <f t="shared" si="24"/>
        <v>0</v>
      </c>
      <c r="N115" s="179">
        <v>0</v>
      </c>
      <c r="O115" s="179">
        <f t="shared" si="25"/>
        <v>0</v>
      </c>
      <c r="P115" s="179">
        <v>0</v>
      </c>
      <c r="Q115" s="179">
        <f t="shared" si="26"/>
        <v>0</v>
      </c>
      <c r="R115" s="179"/>
      <c r="S115" s="179" t="s">
        <v>109</v>
      </c>
      <c r="T115" s="180" t="s">
        <v>199</v>
      </c>
      <c r="U115" s="159">
        <v>0</v>
      </c>
      <c r="V115" s="159">
        <f t="shared" si="27"/>
        <v>0</v>
      </c>
      <c r="W115" s="159"/>
      <c r="X115" s="159" t="s">
        <v>189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190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74">
        <v>103</v>
      </c>
      <c r="B116" s="175" t="s">
        <v>274</v>
      </c>
      <c r="C116" s="183" t="s">
        <v>275</v>
      </c>
      <c r="D116" s="176" t="s">
        <v>108</v>
      </c>
      <c r="E116" s="177">
        <v>1</v>
      </c>
      <c r="F116" s="178"/>
      <c r="G116" s="179">
        <f t="shared" si="21"/>
        <v>0</v>
      </c>
      <c r="H116" s="178">
        <v>0</v>
      </c>
      <c r="I116" s="179">
        <f t="shared" si="22"/>
        <v>0</v>
      </c>
      <c r="J116" s="178"/>
      <c r="K116" s="179">
        <f t="shared" si="23"/>
        <v>0</v>
      </c>
      <c r="L116" s="179">
        <v>21</v>
      </c>
      <c r="M116" s="179">
        <f t="shared" si="24"/>
        <v>0</v>
      </c>
      <c r="N116" s="179">
        <v>0</v>
      </c>
      <c r="O116" s="179">
        <f t="shared" si="25"/>
        <v>0</v>
      </c>
      <c r="P116" s="179">
        <v>0</v>
      </c>
      <c r="Q116" s="179">
        <f t="shared" si="26"/>
        <v>0</v>
      </c>
      <c r="R116" s="179"/>
      <c r="S116" s="179" t="s">
        <v>109</v>
      </c>
      <c r="T116" s="180" t="s">
        <v>199</v>
      </c>
      <c r="U116" s="159">
        <v>0</v>
      </c>
      <c r="V116" s="159">
        <f t="shared" si="27"/>
        <v>0</v>
      </c>
      <c r="W116" s="159"/>
      <c r="X116" s="159" t="s">
        <v>189</v>
      </c>
      <c r="Y116" s="152"/>
      <c r="Z116" s="152"/>
      <c r="AA116" s="152"/>
      <c r="AB116" s="152"/>
      <c r="AC116" s="152"/>
      <c r="AD116" s="152"/>
      <c r="AE116" s="152"/>
      <c r="AF116" s="152"/>
      <c r="AG116" s="152" t="s">
        <v>190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4">
        <v>104</v>
      </c>
      <c r="B117" s="175" t="s">
        <v>276</v>
      </c>
      <c r="C117" s="183" t="s">
        <v>277</v>
      </c>
      <c r="D117" s="176" t="s">
        <v>108</v>
      </c>
      <c r="E117" s="177">
        <v>1</v>
      </c>
      <c r="F117" s="178"/>
      <c r="G117" s="179">
        <f t="shared" si="21"/>
        <v>0</v>
      </c>
      <c r="H117" s="178">
        <v>0</v>
      </c>
      <c r="I117" s="179">
        <f t="shared" si="22"/>
        <v>0</v>
      </c>
      <c r="J117" s="178"/>
      <c r="K117" s="179">
        <f t="shared" si="23"/>
        <v>0</v>
      </c>
      <c r="L117" s="179">
        <v>21</v>
      </c>
      <c r="M117" s="179">
        <f t="shared" si="24"/>
        <v>0</v>
      </c>
      <c r="N117" s="179">
        <v>0</v>
      </c>
      <c r="O117" s="179">
        <f t="shared" si="25"/>
        <v>0</v>
      </c>
      <c r="P117" s="179">
        <v>0</v>
      </c>
      <c r="Q117" s="179">
        <f t="shared" si="26"/>
        <v>0</v>
      </c>
      <c r="R117" s="179"/>
      <c r="S117" s="179" t="s">
        <v>109</v>
      </c>
      <c r="T117" s="180" t="s">
        <v>199</v>
      </c>
      <c r="U117" s="159">
        <v>0.83300000000000007</v>
      </c>
      <c r="V117" s="159">
        <f t="shared" si="27"/>
        <v>0.83</v>
      </c>
      <c r="W117" s="159"/>
      <c r="X117" s="159" t="s">
        <v>189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190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74">
        <v>105</v>
      </c>
      <c r="B118" s="175" t="s">
        <v>278</v>
      </c>
      <c r="C118" s="183" t="s">
        <v>279</v>
      </c>
      <c r="D118" s="176" t="s">
        <v>108</v>
      </c>
      <c r="E118" s="177">
        <v>10</v>
      </c>
      <c r="F118" s="178"/>
      <c r="G118" s="179">
        <f t="shared" si="21"/>
        <v>0</v>
      </c>
      <c r="H118" s="178">
        <v>4.2300000000000004</v>
      </c>
      <c r="I118" s="179">
        <f t="shared" si="22"/>
        <v>42.3</v>
      </c>
      <c r="J118" s="178"/>
      <c r="K118" s="179">
        <f t="shared" si="23"/>
        <v>0</v>
      </c>
      <c r="L118" s="179">
        <v>21</v>
      </c>
      <c r="M118" s="179">
        <f t="shared" si="24"/>
        <v>0</v>
      </c>
      <c r="N118" s="179">
        <v>3.7600000000000003E-3</v>
      </c>
      <c r="O118" s="179">
        <f t="shared" si="25"/>
        <v>0.04</v>
      </c>
      <c r="P118" s="179">
        <v>0</v>
      </c>
      <c r="Q118" s="179">
        <f t="shared" si="26"/>
        <v>0</v>
      </c>
      <c r="R118" s="179"/>
      <c r="S118" s="179" t="s">
        <v>156</v>
      </c>
      <c r="T118" s="180" t="s">
        <v>156</v>
      </c>
      <c r="U118" s="159">
        <v>0.66800000000000004</v>
      </c>
      <c r="V118" s="159">
        <f t="shared" si="27"/>
        <v>6.68</v>
      </c>
      <c r="W118" s="159"/>
      <c r="X118" s="159" t="s">
        <v>189</v>
      </c>
      <c r="Y118" s="152"/>
      <c r="Z118" s="152"/>
      <c r="AA118" s="152"/>
      <c r="AB118" s="152"/>
      <c r="AC118" s="152"/>
      <c r="AD118" s="152"/>
      <c r="AE118" s="152"/>
      <c r="AF118" s="152"/>
      <c r="AG118" s="152" t="s">
        <v>206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74">
        <v>106</v>
      </c>
      <c r="B119" s="175" t="s">
        <v>280</v>
      </c>
      <c r="C119" s="183" t="s">
        <v>281</v>
      </c>
      <c r="D119" s="176" t="s">
        <v>108</v>
      </c>
      <c r="E119" s="177">
        <v>180</v>
      </c>
      <c r="F119" s="178"/>
      <c r="G119" s="179">
        <f t="shared" si="21"/>
        <v>0</v>
      </c>
      <c r="H119" s="178">
        <v>0</v>
      </c>
      <c r="I119" s="179">
        <f t="shared" si="22"/>
        <v>0</v>
      </c>
      <c r="J119" s="178"/>
      <c r="K119" s="179">
        <f t="shared" si="23"/>
        <v>0</v>
      </c>
      <c r="L119" s="179">
        <v>21</v>
      </c>
      <c r="M119" s="179">
        <f t="shared" si="24"/>
        <v>0</v>
      </c>
      <c r="N119" s="179">
        <v>0</v>
      </c>
      <c r="O119" s="179">
        <f t="shared" si="25"/>
        <v>0</v>
      </c>
      <c r="P119" s="179">
        <v>0</v>
      </c>
      <c r="Q119" s="179">
        <f t="shared" si="26"/>
        <v>0</v>
      </c>
      <c r="R119" s="179" t="s">
        <v>239</v>
      </c>
      <c r="S119" s="179" t="s">
        <v>156</v>
      </c>
      <c r="T119" s="180" t="s">
        <v>156</v>
      </c>
      <c r="U119" s="159">
        <v>5.0500000000000003E-2</v>
      </c>
      <c r="V119" s="159">
        <f t="shared" si="27"/>
        <v>9.09</v>
      </c>
      <c r="W119" s="159"/>
      <c r="X119" s="159" t="s">
        <v>189</v>
      </c>
      <c r="Y119" s="152"/>
      <c r="Z119" s="152"/>
      <c r="AA119" s="152"/>
      <c r="AB119" s="152"/>
      <c r="AC119" s="152"/>
      <c r="AD119" s="152"/>
      <c r="AE119" s="152"/>
      <c r="AF119" s="152"/>
      <c r="AG119" s="152" t="s">
        <v>206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x14ac:dyDescent="0.2">
      <c r="A120" s="161" t="s">
        <v>106</v>
      </c>
      <c r="B120" s="162" t="s">
        <v>68</v>
      </c>
      <c r="C120" s="182" t="s">
        <v>69</v>
      </c>
      <c r="D120" s="163"/>
      <c r="E120" s="164"/>
      <c r="F120" s="165"/>
      <c r="G120" s="165">
        <f>SUMIF(AG121:AG121,"&lt;&gt;NOR",G121:G121)</f>
        <v>0</v>
      </c>
      <c r="H120" s="165"/>
      <c r="I120" s="165">
        <f>SUM(I121:I121)</f>
        <v>0</v>
      </c>
      <c r="J120" s="165"/>
      <c r="K120" s="165">
        <f>SUM(K121:K121)</f>
        <v>0</v>
      </c>
      <c r="L120" s="165"/>
      <c r="M120" s="165">
        <f>SUM(M121:M121)</f>
        <v>0</v>
      </c>
      <c r="N120" s="165"/>
      <c r="O120" s="165">
        <f>SUM(O121:O121)</f>
        <v>0</v>
      </c>
      <c r="P120" s="165"/>
      <c r="Q120" s="165">
        <f>SUM(Q121:Q121)</f>
        <v>0</v>
      </c>
      <c r="R120" s="165"/>
      <c r="S120" s="165"/>
      <c r="T120" s="166"/>
      <c r="U120" s="160"/>
      <c r="V120" s="160">
        <f>SUM(V121:V121)</f>
        <v>0</v>
      </c>
      <c r="W120" s="160"/>
      <c r="X120" s="160"/>
      <c r="AG120" t="s">
        <v>107</v>
      </c>
    </row>
    <row r="121" spans="1:60" outlineLevel="1" x14ac:dyDescent="0.2">
      <c r="A121" s="167">
        <v>107</v>
      </c>
      <c r="B121" s="168" t="s">
        <v>282</v>
      </c>
      <c r="C121" s="184" t="s">
        <v>283</v>
      </c>
      <c r="D121" s="169" t="s">
        <v>284</v>
      </c>
      <c r="E121" s="170">
        <v>68</v>
      </c>
      <c r="F121" s="171"/>
      <c r="G121" s="172">
        <f>ROUND(E121*F121,2)</f>
        <v>0</v>
      </c>
      <c r="H121" s="171">
        <v>0</v>
      </c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0</v>
      </c>
      <c r="N121" s="172">
        <v>0</v>
      </c>
      <c r="O121" s="172">
        <f>ROUND(E121*N121,2)</f>
        <v>0</v>
      </c>
      <c r="P121" s="172">
        <v>0</v>
      </c>
      <c r="Q121" s="172">
        <f>ROUND(E121*P121,2)</f>
        <v>0</v>
      </c>
      <c r="R121" s="172"/>
      <c r="S121" s="172" t="s">
        <v>109</v>
      </c>
      <c r="T121" s="173" t="s">
        <v>285</v>
      </c>
      <c r="U121" s="159">
        <v>0</v>
      </c>
      <c r="V121" s="159">
        <f>ROUND(E121*U121,2)</f>
        <v>0</v>
      </c>
      <c r="W121" s="159"/>
      <c r="X121" s="159" t="s">
        <v>189</v>
      </c>
      <c r="Y121" s="152"/>
      <c r="Z121" s="152"/>
      <c r="AA121" s="152"/>
      <c r="AB121" s="152"/>
      <c r="AC121" s="152"/>
      <c r="AD121" s="152"/>
      <c r="AE121" s="152"/>
      <c r="AF121" s="152"/>
      <c r="AG121" s="152" t="s">
        <v>206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x14ac:dyDescent="0.2">
      <c r="A122" s="5"/>
      <c r="B122" s="6"/>
      <c r="C122" s="185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AE122">
        <v>15</v>
      </c>
      <c r="AF122">
        <v>21</v>
      </c>
    </row>
    <row r="123" spans="1:60" x14ac:dyDescent="0.2">
      <c r="A123" s="155"/>
      <c r="B123" s="156" t="s">
        <v>29</v>
      </c>
      <c r="C123" s="186"/>
      <c r="D123" s="157"/>
      <c r="E123" s="158"/>
      <c r="F123" s="158"/>
      <c r="G123" s="181">
        <f>G8+G20+G31+G36+G38+G74+G120</f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AE123">
        <f>SUMIF(L7:L121,AE122,G7:G121)</f>
        <v>0</v>
      </c>
      <c r="AF123">
        <f>SUMIF(L7:L121,AF122,G7:G121)</f>
        <v>0</v>
      </c>
      <c r="AG123" t="s">
        <v>286</v>
      </c>
    </row>
    <row r="124" spans="1:60" x14ac:dyDescent="0.2">
      <c r="A124" s="5" t="s">
        <v>287</v>
      </c>
      <c r="B124" s="6"/>
      <c r="C124" s="185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60" x14ac:dyDescent="0.2">
      <c r="A125" s="5"/>
      <c r="B125" s="6" t="s">
        <v>288</v>
      </c>
      <c r="C125" s="185" t="s">
        <v>289</v>
      </c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60" x14ac:dyDescent="0.2">
      <c r="A126" s="5"/>
      <c r="B126" s="6" t="s">
        <v>290</v>
      </c>
      <c r="C126" s="185" t="s">
        <v>291</v>
      </c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60" x14ac:dyDescent="0.2">
      <c r="A127" s="5"/>
      <c r="B127" s="6"/>
      <c r="C127" s="185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60" x14ac:dyDescent="0.2">
      <c r="C128" s="187"/>
      <c r="D128" s="143"/>
      <c r="AG128" t="s">
        <v>292</v>
      </c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E22" sqref="E22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9.140625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4.95" customHeight="1" x14ac:dyDescent="0.2">
      <c r="A2" s="144" t="s">
        <v>7</v>
      </c>
      <c r="B2" s="75" t="s">
        <v>43</v>
      </c>
      <c r="C2" s="238" t="s">
        <v>44</v>
      </c>
      <c r="D2" s="239"/>
      <c r="E2" s="239"/>
      <c r="F2" s="239"/>
      <c r="G2" s="240"/>
      <c r="AG2" t="s">
        <v>82</v>
      </c>
    </row>
    <row r="3" spans="1:60" ht="24.95" customHeight="1" x14ac:dyDescent="0.2">
      <c r="A3" s="144" t="s">
        <v>8</v>
      </c>
      <c r="B3" s="75" t="s">
        <v>46</v>
      </c>
      <c r="C3" s="238" t="s">
        <v>47</v>
      </c>
      <c r="D3" s="239"/>
      <c r="E3" s="239"/>
      <c r="F3" s="239"/>
      <c r="G3" s="240"/>
      <c r="AC3" s="87" t="s">
        <v>82</v>
      </c>
      <c r="AG3" t="s">
        <v>83</v>
      </c>
    </row>
    <row r="4" spans="1:60" ht="24.95" customHeight="1" x14ac:dyDescent="0.2">
      <c r="A4" s="145" t="s">
        <v>9</v>
      </c>
      <c r="B4" s="146" t="s">
        <v>50</v>
      </c>
      <c r="C4" s="241" t="s">
        <v>51</v>
      </c>
      <c r="D4" s="242"/>
      <c r="E4" s="242"/>
      <c r="F4" s="242"/>
      <c r="G4" s="243"/>
      <c r="AG4" t="s">
        <v>84</v>
      </c>
    </row>
    <row r="5" spans="1:60" x14ac:dyDescent="0.2">
      <c r="D5" s="143"/>
    </row>
    <row r="6" spans="1:60" ht="38.25" x14ac:dyDescent="0.2">
      <c r="A6" s="148" t="s">
        <v>85</v>
      </c>
      <c r="B6" s="150" t="s">
        <v>86</v>
      </c>
      <c r="C6" s="150" t="s">
        <v>87</v>
      </c>
      <c r="D6" s="149" t="s">
        <v>88</v>
      </c>
      <c r="E6" s="148" t="s">
        <v>89</v>
      </c>
      <c r="F6" s="147" t="s">
        <v>90</v>
      </c>
      <c r="G6" s="148" t="s">
        <v>29</v>
      </c>
      <c r="H6" s="151" t="s">
        <v>30</v>
      </c>
      <c r="I6" s="151" t="s">
        <v>91</v>
      </c>
      <c r="J6" s="151" t="s">
        <v>31</v>
      </c>
      <c r="K6" s="151" t="s">
        <v>92</v>
      </c>
      <c r="L6" s="151" t="s">
        <v>93</v>
      </c>
      <c r="M6" s="151" t="s">
        <v>94</v>
      </c>
      <c r="N6" s="151" t="s">
        <v>95</v>
      </c>
      <c r="O6" s="151" t="s">
        <v>96</v>
      </c>
      <c r="P6" s="151" t="s">
        <v>97</v>
      </c>
      <c r="Q6" s="151" t="s">
        <v>98</v>
      </c>
      <c r="R6" s="151" t="s">
        <v>99</v>
      </c>
      <c r="S6" s="151" t="s">
        <v>100</v>
      </c>
      <c r="T6" s="151" t="s">
        <v>101</v>
      </c>
      <c r="U6" s="151" t="s">
        <v>102</v>
      </c>
      <c r="V6" s="151" t="s">
        <v>103</v>
      </c>
      <c r="W6" s="151" t="s">
        <v>104</v>
      </c>
      <c r="X6" s="151" t="s">
        <v>105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1" t="s">
        <v>106</v>
      </c>
      <c r="B8" s="162" t="s">
        <v>70</v>
      </c>
      <c r="C8" s="182" t="s">
        <v>71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0</v>
      </c>
      <c r="L8" s="165"/>
      <c r="M8" s="165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AG8" t="s">
        <v>107</v>
      </c>
    </row>
    <row r="9" spans="1:60" outlineLevel="1" x14ac:dyDescent="0.2">
      <c r="A9" s="174">
        <v>1</v>
      </c>
      <c r="B9" s="175" t="s">
        <v>293</v>
      </c>
      <c r="C9" s="183" t="s">
        <v>294</v>
      </c>
      <c r="D9" s="176" t="s">
        <v>295</v>
      </c>
      <c r="E9" s="177">
        <v>1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109</v>
      </c>
      <c r="T9" s="180" t="s">
        <v>124</v>
      </c>
      <c r="U9" s="159">
        <v>0</v>
      </c>
      <c r="V9" s="159">
        <f>ROUND(E9*U9,2)</f>
        <v>0</v>
      </c>
      <c r="W9" s="159"/>
      <c r="X9" s="159" t="s">
        <v>296</v>
      </c>
      <c r="Y9" s="152"/>
      <c r="Z9" s="152"/>
      <c r="AA9" s="152"/>
      <c r="AB9" s="152"/>
      <c r="AC9" s="152"/>
      <c r="AD9" s="152"/>
      <c r="AE9" s="152"/>
      <c r="AF9" s="152"/>
      <c r="AG9" s="152" t="s">
        <v>297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4">
        <v>2</v>
      </c>
      <c r="B10" s="175" t="s">
        <v>298</v>
      </c>
      <c r="C10" s="183" t="s">
        <v>299</v>
      </c>
      <c r="D10" s="176" t="s">
        <v>300</v>
      </c>
      <c r="E10" s="177">
        <v>1</v>
      </c>
      <c r="F10" s="178"/>
      <c r="G10" s="179">
        <f>ROUND(E10*F10,2)</f>
        <v>0</v>
      </c>
      <c r="H10" s="178">
        <v>0</v>
      </c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 t="s">
        <v>156</v>
      </c>
      <c r="T10" s="180" t="s">
        <v>124</v>
      </c>
      <c r="U10" s="159">
        <v>0</v>
      </c>
      <c r="V10" s="159">
        <f>ROUND(E10*U10,2)</f>
        <v>0</v>
      </c>
      <c r="W10" s="159"/>
      <c r="X10" s="159" t="s">
        <v>301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302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x14ac:dyDescent="0.2">
      <c r="A11" s="161" t="s">
        <v>106</v>
      </c>
      <c r="B11" s="162" t="s">
        <v>73</v>
      </c>
      <c r="C11" s="182" t="s">
        <v>74</v>
      </c>
      <c r="D11" s="163"/>
      <c r="E11" s="164"/>
      <c r="F11" s="165"/>
      <c r="G11" s="165">
        <f>SUMIF(AG12:AG13,"&lt;&gt;NOR",G12:G13)</f>
        <v>0</v>
      </c>
      <c r="H11" s="165"/>
      <c r="I11" s="165">
        <f>SUM(I12:I13)</f>
        <v>0</v>
      </c>
      <c r="J11" s="165"/>
      <c r="K11" s="165">
        <f>SUM(K12:K13)</f>
        <v>0</v>
      </c>
      <c r="L11" s="165"/>
      <c r="M11" s="165">
        <f>SUM(M12:M13)</f>
        <v>0</v>
      </c>
      <c r="N11" s="165"/>
      <c r="O11" s="165">
        <f>SUM(O12:O13)</f>
        <v>0</v>
      </c>
      <c r="P11" s="165"/>
      <c r="Q11" s="165">
        <f>SUM(Q12:Q13)</f>
        <v>0</v>
      </c>
      <c r="R11" s="165"/>
      <c r="S11" s="165"/>
      <c r="T11" s="166"/>
      <c r="U11" s="160"/>
      <c r="V11" s="160">
        <f>SUM(V12:V13)</f>
        <v>6</v>
      </c>
      <c r="W11" s="160"/>
      <c r="X11" s="160"/>
      <c r="AG11" t="s">
        <v>107</v>
      </c>
    </row>
    <row r="12" spans="1:60" outlineLevel="1" x14ac:dyDescent="0.2">
      <c r="A12" s="174">
        <v>3</v>
      </c>
      <c r="B12" s="175" t="s">
        <v>303</v>
      </c>
      <c r="C12" s="183" t="s">
        <v>304</v>
      </c>
      <c r="D12" s="176" t="s">
        <v>305</v>
      </c>
      <c r="E12" s="177">
        <v>6</v>
      </c>
      <c r="F12" s="178"/>
      <c r="G12" s="179">
        <f>ROUND(E12*F12,2)</f>
        <v>0</v>
      </c>
      <c r="H12" s="178">
        <v>0</v>
      </c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 t="s">
        <v>109</v>
      </c>
      <c r="T12" s="180" t="s">
        <v>124</v>
      </c>
      <c r="U12" s="159">
        <v>0</v>
      </c>
      <c r="V12" s="159">
        <f>ROUND(E12*U12,2)</f>
        <v>0</v>
      </c>
      <c r="W12" s="159"/>
      <c r="X12" s="159" t="s">
        <v>296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306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4">
        <v>4</v>
      </c>
      <c r="B13" s="175" t="s">
        <v>308</v>
      </c>
      <c r="C13" s="183" t="s">
        <v>309</v>
      </c>
      <c r="D13" s="176" t="s">
        <v>307</v>
      </c>
      <c r="E13" s="177">
        <v>6</v>
      </c>
      <c r="F13" s="178"/>
      <c r="G13" s="179">
        <f>ROUND(E13*F13,2)</f>
        <v>0</v>
      </c>
      <c r="H13" s="178">
        <v>0</v>
      </c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 t="s">
        <v>109</v>
      </c>
      <c r="T13" s="180" t="s">
        <v>124</v>
      </c>
      <c r="U13" s="159">
        <v>1</v>
      </c>
      <c r="V13" s="159">
        <f>ROUND(E13*U13,2)</f>
        <v>6</v>
      </c>
      <c r="W13" s="159"/>
      <c r="X13" s="159" t="s">
        <v>296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306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61" t="s">
        <v>106</v>
      </c>
      <c r="B14" s="162" t="s">
        <v>75</v>
      </c>
      <c r="C14" s="182" t="s">
        <v>76</v>
      </c>
      <c r="D14" s="163"/>
      <c r="E14" s="164"/>
      <c r="F14" s="165"/>
      <c r="G14" s="165">
        <f>SUMIF(AG15:AG16,"&lt;&gt;NOR",G15:G16)</f>
        <v>0</v>
      </c>
      <c r="H14" s="165"/>
      <c r="I14" s="165">
        <f>SUM(I15:I16)</f>
        <v>0</v>
      </c>
      <c r="J14" s="165"/>
      <c r="K14" s="165">
        <f>SUM(K15:K16)</f>
        <v>0</v>
      </c>
      <c r="L14" s="165"/>
      <c r="M14" s="165">
        <f>SUM(M15:M16)</f>
        <v>0</v>
      </c>
      <c r="N14" s="165"/>
      <c r="O14" s="165">
        <f>SUM(O15:O16)</f>
        <v>0</v>
      </c>
      <c r="P14" s="165"/>
      <c r="Q14" s="165">
        <f>SUM(Q15:Q16)</f>
        <v>0</v>
      </c>
      <c r="R14" s="165"/>
      <c r="S14" s="165"/>
      <c r="T14" s="166"/>
      <c r="U14" s="160"/>
      <c r="V14" s="160">
        <f>SUM(V15:V16)</f>
        <v>0</v>
      </c>
      <c r="W14" s="160"/>
      <c r="X14" s="160"/>
      <c r="AG14" t="s">
        <v>107</v>
      </c>
    </row>
    <row r="15" spans="1:60" outlineLevel="1" x14ac:dyDescent="0.2">
      <c r="A15" s="174">
        <v>5</v>
      </c>
      <c r="B15" s="175" t="s">
        <v>310</v>
      </c>
      <c r="C15" s="183" t="s">
        <v>311</v>
      </c>
      <c r="D15" s="176" t="s">
        <v>307</v>
      </c>
      <c r="E15" s="177">
        <v>40</v>
      </c>
      <c r="F15" s="178"/>
      <c r="G15" s="179">
        <f>ROUND(E15*F15,2)</f>
        <v>0</v>
      </c>
      <c r="H15" s="178">
        <v>0</v>
      </c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/>
      <c r="S15" s="179" t="s">
        <v>156</v>
      </c>
      <c r="T15" s="180" t="s">
        <v>124</v>
      </c>
      <c r="U15" s="159">
        <v>0</v>
      </c>
      <c r="V15" s="159">
        <f>ROUND(E15*U15,2)</f>
        <v>0</v>
      </c>
      <c r="W15" s="159"/>
      <c r="X15" s="159" t="s">
        <v>301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302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4">
        <v>6</v>
      </c>
      <c r="B16" s="175" t="s">
        <v>312</v>
      </c>
      <c r="C16" s="183" t="s">
        <v>313</v>
      </c>
      <c r="D16" s="176" t="s">
        <v>307</v>
      </c>
      <c r="E16" s="177">
        <v>6</v>
      </c>
      <c r="F16" s="178"/>
      <c r="G16" s="179">
        <f>ROUND(E16*F16,2)</f>
        <v>0</v>
      </c>
      <c r="H16" s="178">
        <v>0</v>
      </c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 t="s">
        <v>109</v>
      </c>
      <c r="T16" s="180" t="s">
        <v>124</v>
      </c>
      <c r="U16" s="159">
        <v>0</v>
      </c>
      <c r="V16" s="159">
        <f>ROUND(E16*U16,2)</f>
        <v>0</v>
      </c>
      <c r="W16" s="159"/>
      <c r="X16" s="159" t="s">
        <v>301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302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61" t="s">
        <v>106</v>
      </c>
      <c r="B17" s="162" t="s">
        <v>77</v>
      </c>
      <c r="C17" s="182" t="s">
        <v>78</v>
      </c>
      <c r="D17" s="163"/>
      <c r="E17" s="164"/>
      <c r="F17" s="165"/>
      <c r="G17" s="165">
        <f>SUMIF(AG18:AG22,"&lt;&gt;NOR",G18:G22)</f>
        <v>0</v>
      </c>
      <c r="H17" s="165"/>
      <c r="I17" s="165">
        <f>SUM(I18:I22)</f>
        <v>0</v>
      </c>
      <c r="J17" s="165"/>
      <c r="K17" s="165">
        <f>SUM(K18:K22)</f>
        <v>0</v>
      </c>
      <c r="L17" s="165"/>
      <c r="M17" s="165">
        <f>SUM(M18:M22)</f>
        <v>0</v>
      </c>
      <c r="N17" s="165"/>
      <c r="O17" s="165">
        <f>SUM(O18:O22)</f>
        <v>0</v>
      </c>
      <c r="P17" s="165"/>
      <c r="Q17" s="165">
        <f>SUM(Q18:Q22)</f>
        <v>0</v>
      </c>
      <c r="R17" s="165"/>
      <c r="S17" s="165"/>
      <c r="T17" s="166"/>
      <c r="U17" s="160"/>
      <c r="V17" s="160">
        <f>SUM(V18:V22)</f>
        <v>0</v>
      </c>
      <c r="W17" s="160"/>
      <c r="X17" s="160"/>
      <c r="AG17" t="s">
        <v>107</v>
      </c>
    </row>
    <row r="18" spans="1:60" outlineLevel="1" x14ac:dyDescent="0.2">
      <c r="A18" s="174">
        <v>7</v>
      </c>
      <c r="B18" s="175" t="s">
        <v>314</v>
      </c>
      <c r="C18" s="183" t="s">
        <v>315</v>
      </c>
      <c r="D18" s="176" t="s">
        <v>305</v>
      </c>
      <c r="E18" s="177">
        <v>20</v>
      </c>
      <c r="F18" s="178"/>
      <c r="G18" s="179">
        <f>ROUND(E18*F18,2)</f>
        <v>0</v>
      </c>
      <c r="H18" s="178">
        <v>0</v>
      </c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79"/>
      <c r="S18" s="179" t="s">
        <v>109</v>
      </c>
      <c r="T18" s="180" t="s">
        <v>124</v>
      </c>
      <c r="U18" s="159">
        <v>0</v>
      </c>
      <c r="V18" s="159">
        <f>ROUND(E18*U18,2)</f>
        <v>0</v>
      </c>
      <c r="W18" s="159"/>
      <c r="X18" s="159" t="s">
        <v>296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306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4">
        <v>8</v>
      </c>
      <c r="B19" s="175" t="s">
        <v>316</v>
      </c>
      <c r="C19" s="183" t="s">
        <v>317</v>
      </c>
      <c r="D19" s="176" t="s">
        <v>305</v>
      </c>
      <c r="E19" s="177">
        <v>10</v>
      </c>
      <c r="F19" s="178"/>
      <c r="G19" s="179">
        <f>ROUND(E19*F19,2)</f>
        <v>0</v>
      </c>
      <c r="H19" s="178">
        <v>0</v>
      </c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79"/>
      <c r="S19" s="179" t="s">
        <v>109</v>
      </c>
      <c r="T19" s="180" t="s">
        <v>124</v>
      </c>
      <c r="U19" s="159">
        <v>0</v>
      </c>
      <c r="V19" s="159">
        <f>ROUND(E19*U19,2)</f>
        <v>0</v>
      </c>
      <c r="W19" s="159"/>
      <c r="X19" s="159" t="s">
        <v>296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306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4">
        <v>9</v>
      </c>
      <c r="B20" s="175" t="s">
        <v>318</v>
      </c>
      <c r="C20" s="183" t="s">
        <v>319</v>
      </c>
      <c r="D20" s="176" t="s">
        <v>307</v>
      </c>
      <c r="E20" s="177">
        <v>5</v>
      </c>
      <c r="F20" s="178"/>
      <c r="G20" s="179">
        <f>ROUND(E20*F20,2)</f>
        <v>0</v>
      </c>
      <c r="H20" s="178">
        <v>0</v>
      </c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 t="s">
        <v>156</v>
      </c>
      <c r="T20" s="180" t="s">
        <v>124</v>
      </c>
      <c r="U20" s="159">
        <v>0</v>
      </c>
      <c r="V20" s="159">
        <f>ROUND(E20*U20,2)</f>
        <v>0</v>
      </c>
      <c r="W20" s="159"/>
      <c r="X20" s="159" t="s">
        <v>301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302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4">
        <v>10</v>
      </c>
      <c r="B21" s="175" t="s">
        <v>320</v>
      </c>
      <c r="C21" s="183" t="s">
        <v>321</v>
      </c>
      <c r="D21" s="176" t="s">
        <v>307</v>
      </c>
      <c r="E21" s="177">
        <v>20</v>
      </c>
      <c r="F21" s="178"/>
      <c r="G21" s="179">
        <f>ROUND(E21*F21,2)</f>
        <v>0</v>
      </c>
      <c r="H21" s="178">
        <v>0</v>
      </c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 t="s">
        <v>156</v>
      </c>
      <c r="T21" s="180" t="s">
        <v>124</v>
      </c>
      <c r="U21" s="159">
        <v>0</v>
      </c>
      <c r="V21" s="159">
        <f>ROUND(E21*U21,2)</f>
        <v>0</v>
      </c>
      <c r="W21" s="159"/>
      <c r="X21" s="159" t="s">
        <v>301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302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67">
        <v>11</v>
      </c>
      <c r="B22" s="168" t="s">
        <v>322</v>
      </c>
      <c r="C22" s="184" t="s">
        <v>323</v>
      </c>
      <c r="D22" s="169" t="s">
        <v>307</v>
      </c>
      <c r="E22" s="170">
        <v>18</v>
      </c>
      <c r="F22" s="171"/>
      <c r="G22" s="172">
        <f>ROUND(E22*F22,2)</f>
        <v>0</v>
      </c>
      <c r="H22" s="171">
        <v>0</v>
      </c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2"/>
      <c r="S22" s="172" t="s">
        <v>156</v>
      </c>
      <c r="T22" s="173" t="s">
        <v>124</v>
      </c>
      <c r="U22" s="159">
        <v>0</v>
      </c>
      <c r="V22" s="159">
        <f>ROUND(E22*U22,2)</f>
        <v>0</v>
      </c>
      <c r="W22" s="159"/>
      <c r="X22" s="159" t="s">
        <v>301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302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5"/>
      <c r="B23" s="6"/>
      <c r="C23" s="185"/>
      <c r="D23" s="8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AE23">
        <v>15</v>
      </c>
      <c r="AF23">
        <v>21</v>
      </c>
    </row>
    <row r="24" spans="1:60" x14ac:dyDescent="0.2">
      <c r="A24" s="155"/>
      <c r="B24" s="156" t="s">
        <v>29</v>
      </c>
      <c r="C24" s="186"/>
      <c r="D24" s="157"/>
      <c r="E24" s="158"/>
      <c r="F24" s="158"/>
      <c r="G24" s="181">
        <f>G8+G11+G14+G17</f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AE24">
        <f>SUMIF(L7:L22,AE23,G7:G22)</f>
        <v>0</v>
      </c>
      <c r="AF24">
        <f>SUMIF(L7:L22,AF23,G7:G22)</f>
        <v>0</v>
      </c>
      <c r="AG24" t="s">
        <v>286</v>
      </c>
    </row>
    <row r="25" spans="1:60" x14ac:dyDescent="0.2">
      <c r="A25" s="5" t="s">
        <v>287</v>
      </c>
      <c r="B25" s="6"/>
      <c r="C25" s="185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60" x14ac:dyDescent="0.2">
      <c r="A26" s="5"/>
      <c r="B26" s="6" t="s">
        <v>288</v>
      </c>
      <c r="C26" s="185" t="s">
        <v>289</v>
      </c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60" x14ac:dyDescent="0.2">
      <c r="A27" s="5"/>
      <c r="B27" s="6" t="s">
        <v>290</v>
      </c>
      <c r="C27" s="185" t="s">
        <v>291</v>
      </c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60" x14ac:dyDescent="0.2">
      <c r="A28" s="5"/>
      <c r="B28" s="6"/>
      <c r="C28" s="185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60" x14ac:dyDescent="0.2">
      <c r="C29" s="187"/>
      <c r="D29" s="143"/>
      <c r="AG29" t="s">
        <v>292</v>
      </c>
    </row>
    <row r="30" spans="1:60" x14ac:dyDescent="0.2">
      <c r="D30" s="143"/>
    </row>
    <row r="31" spans="1:60" x14ac:dyDescent="0.2">
      <c r="D31" s="143"/>
    </row>
    <row r="32" spans="1:60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SO101 R1756176401 Pol</vt:lpstr>
      <vt:lpstr>SO101 R1756176402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 R1756176401 Pol'!Názvy_tisku</vt:lpstr>
      <vt:lpstr>'SO101 R1756176402 Pol'!Názvy_tisku</vt:lpstr>
      <vt:lpstr>oadresa</vt:lpstr>
      <vt:lpstr>Stavba!Objednatel</vt:lpstr>
      <vt:lpstr>Stavba!Objekt</vt:lpstr>
      <vt:lpstr>'SO101 R1756176401 Pol'!Oblast_tisku</vt:lpstr>
      <vt:lpstr>'SO101 R1756176402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Ing. Zdeňka Dohnalová</cp:lastModifiedBy>
  <cp:lastPrinted>2014-02-28T09:52:57Z</cp:lastPrinted>
  <dcterms:created xsi:type="dcterms:W3CDTF">2009-04-08T07:15:50Z</dcterms:created>
  <dcterms:modified xsi:type="dcterms:W3CDTF">2018-08-30T14:50:46Z</dcterms:modified>
</cp:coreProperties>
</file>