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72" windowWidth="10296" windowHeight="972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'Položky'!$A$1:$K$59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<sst xmlns="http://schemas.openxmlformats.org/spreadsheetml/2006/main" count="240" uniqueCount="169">
  <si>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</si>
  <si>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</si>
  <si>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</si>
  <si>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</si>
  <si>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</si>
  <si>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</si>
  <si>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</si>
  <si>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</si>
  <si>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</si>
  <si>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</si>
  <si>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</si>
  <si>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</si>
  <si>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</si>
  <si>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</si>
  <si>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</si>
  <si>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</si>
  <si>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</si>
  <si>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</si>
  <si>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</si>
  <si>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</si>
  <si>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</si>
  <si>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</si>
  <si>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</si>
  <si>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</si>
  <si>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</si>
  <si>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</si>
  <si>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</si>
  <si>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</si>
  <si>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</si>
  <si>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</si>
  <si>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</si>
  <si>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</si>
  <si>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</si>
  <si>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</si>
  <si>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</si>
  <si>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</si>
  <si>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</si>
  <si>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</si>
  <si>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</si>
  <si>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</si>
  <si>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</si>
  <si>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</si>
  <si>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</si>
  <si>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</si>
  <si>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</si>
  <si>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</si>
  <si>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</si>
  <si>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</si>
  <si>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</si>
  <si>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</si>
  <si>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</si>
  <si>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</si>
  <si>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</si>
  <si>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</si>
  <si>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</si>
  <si>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</si>
  <si>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</si>
  <si>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</si>
  <si>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</si>
  <si>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</si>
  <si>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</si>
  <si>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</si>
  <si>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</si>
  <si>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</si>
  <si>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</si>
  <si>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</si>
  <si>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</si>
  <si>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</si>
  <si>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</si>
  <si>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</si>
  <si>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</si>
  <si>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</si>
  <si>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Přestavba hygienického zázemí ÚT</t>
  </si>
  <si>
    <t>VOŠZ Brno, Kounicova 16</t>
  </si>
  <si>
    <t>4</t>
  </si>
  <si>
    <t>Vodorovné konstrukce</t>
  </si>
  <si>
    <t>411 23-7241.R00</t>
  </si>
  <si>
    <t>Zazdívka otvorů 0,25m2 v klenbě cihlami tl.do 60cm</t>
  </si>
  <si>
    <t>kus</t>
  </si>
  <si>
    <t>61</t>
  </si>
  <si>
    <t>Upravy povrchů vnitřní</t>
  </si>
  <si>
    <t>612 40-3388.R00</t>
  </si>
  <si>
    <t>Hrubá výplň rýh ve stěnách do 15x15cm maltou z SMS</t>
  </si>
  <si>
    <t>m</t>
  </si>
  <si>
    <t>m2</t>
  </si>
  <si>
    <t>97</t>
  </si>
  <si>
    <t>Prorážení otvorů</t>
  </si>
  <si>
    <t>972 03-3371.R00</t>
  </si>
  <si>
    <t>Vybourání otvorů cih.klenba pl. 0,25 m2, tl. 45 cm</t>
  </si>
  <si>
    <t>974 03-1167.R00</t>
  </si>
  <si>
    <t>Vysekání rýh ve zdi cihelné 15 x 30 cm</t>
  </si>
  <si>
    <t>979 01-1211.R00</t>
  </si>
  <si>
    <t>Svislá doprava suti a vybour. hmot za 2.NP nošením</t>
  </si>
  <si>
    <t>t</t>
  </si>
  <si>
    <t>979 01-1219.R00</t>
  </si>
  <si>
    <t>Přípl.k svislé dopr.suti za každé další NP nošením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</si>
  <si>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</si>
  <si>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</si>
  <si>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</si>
  <si>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</si>
  <si>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</si>
  <si>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</si>
  <si>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</si>
  <si>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</si>
  <si>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979 99-0107.R00</t>
  </si>
  <si>
    <t>Poplatek za skládku suti - směs betonu,cihel,dřeva</t>
  </si>
  <si>
    <t>99</t>
  </si>
  <si>
    <t>Staveništní přesun hmot</t>
  </si>
  <si>
    <t>999 28-1111.R00</t>
  </si>
  <si>
    <t>Přesun hmot pro opravy a údržbu do výšky 25 m</t>
  </si>
  <si>
    <t>731</t>
  </si>
  <si>
    <t>Kotelny</t>
  </si>
  <si>
    <t>731 39-1814.R00</t>
  </si>
  <si>
    <t>Vypouštění vody ze systému</t>
  </si>
  <si>
    <t>733</t>
  </si>
  <si>
    <t>Rozvod potrubí</t>
  </si>
  <si>
    <t>733 12-0815.R00</t>
  </si>
  <si>
    <t>Demontáž potrubí z hladkých trubek D 38</t>
  </si>
  <si>
    <t>733 16-1104.R00</t>
  </si>
  <si>
    <t>Potrubí měděné Supersan 15 x 1 mm, polotvrdé</t>
  </si>
  <si>
    <t>733 16-1108.R00</t>
  </si>
  <si>
    <t>Potrubí měděné Supersan 28 x 1,5 mm, tvrdé</t>
  </si>
  <si>
    <t>733 16-5003.R00</t>
  </si>
  <si>
    <t>D+M tvarovek Cu</t>
  </si>
  <si>
    <t>kpl</t>
  </si>
  <si>
    <t>733 12-3117.R00</t>
  </si>
  <si>
    <t>Úprava přípojek k OT vč. potrubí CU DN 12,15</t>
  </si>
  <si>
    <t>734</t>
  </si>
  <si>
    <t>Armatury</t>
  </si>
  <si>
    <t>734 20-0813.R00</t>
  </si>
  <si>
    <t>Demontáž armatur s 1závitem do G 6/4</t>
  </si>
  <si>
    <t>734 22-1602.R00</t>
  </si>
  <si>
    <t>Ventily termostat.bez hlavice RDV 80 přímé, G 1/2</t>
  </si>
  <si>
    <t>734 22-3132.RT4</t>
  </si>
  <si>
    <t>Hlavice termostatická Heimeier vč. regulace</t>
  </si>
  <si>
    <t>734 26-5414.R00</t>
  </si>
  <si>
    <t>Šroub.reg.s vypouš.přímé,  DN 15-10</t>
  </si>
  <si>
    <t>734 21-1113.R00</t>
  </si>
  <si>
    <t>D+M ventily odvzdušňovací ot.těles V 4320, G 3/8''</t>
  </si>
  <si>
    <t>735</t>
  </si>
  <si>
    <t>Otopná tělesa</t>
  </si>
  <si>
    <t>735 11-1810.R00</t>
  </si>
  <si>
    <t>Demontáž těles otopných litinových článkových</t>
  </si>
  <si>
    <t>735 29-1800.R00</t>
  </si>
  <si>
    <t>Demontáž konzol otopných těles do odpadu</t>
  </si>
  <si>
    <t>soubor</t>
  </si>
  <si>
    <t>735 19-1800.R00</t>
  </si>
  <si>
    <t>Montáž konzol a držáků</t>
  </si>
  <si>
    <t>735 11-8110.R00</t>
  </si>
  <si>
    <t>Tlaková zkouška</t>
  </si>
  <si>
    <t>998 73-5103.R00</t>
  </si>
  <si>
    <t>Přesun hmot pro otopná tělesa, výšky do 24 m</t>
  </si>
  <si>
    <t>735 11-1310.R00</t>
  </si>
  <si>
    <t>Zpětná montáž těles otopných litinových</t>
  </si>
  <si>
    <t>767</t>
  </si>
  <si>
    <t>Konstrukce zámečnické</t>
  </si>
  <si>
    <t>767 65-7521.R00</t>
  </si>
  <si>
    <t>D+M protipožárních uzávěrů potrubí</t>
  </si>
  <si>
    <t>783</t>
  </si>
  <si>
    <t>Nátěry</t>
  </si>
  <si>
    <t>783 90-3811.R00</t>
  </si>
  <si>
    <t>Odmaštění chemickými rozpouštědly</t>
  </si>
  <si>
    <t>783 42-4340.R00</t>
  </si>
  <si>
    <t>Nátěr syntet. potrubí do DN 50 mm  Z+2x +1x email</t>
  </si>
  <si>
    <t>783 32-4240.R00</t>
  </si>
  <si>
    <t>Nátěr syntetický litin. radiátorů Z +2x + 1x email</t>
  </si>
  <si>
    <t>Zařízení staveniště</t>
  </si>
  <si>
    <t>B.H.engineering,s.r.o.</t>
  </si>
  <si>
    <t>Semorád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</si>
</sst>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165" fontId="0" fillId="0" borderId="0" xfId="0" applyNumberFormat="1"/>
    <xf numFmtId="14" fontId="0" fillId="0" borderId="0" xfId="0" applyNumberFormat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" customHeight="1">
      <c r="A4" s="8"/>
      <c r="B4" s="9"/>
      <c r="C4" s="10" t="s">
        <v>73</v>
      </c>
      <c r="D4" s="11"/>
      <c r="E4" s="11"/>
      <c r="F4" s="12"/>
      <c r="G4" s="13"/>
    </row>
    <row r="5" spans="1:7" ht="12.9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77" t="s">
        <v>167</v>
      </c>
      <c r="D7" s="178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7" t="s">
        <v>73</v>
      </c>
      <c r="D8" s="178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9"/>
      <c r="F11" s="180"/>
      <c r="G11" s="181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" customHeight="1">
      <c r="A14" s="41"/>
      <c r="B14" s="42" t="s">
        <v>19</v>
      </c>
      <c r="C14" s="43">
        <f>Dodavka</f>
        <v>0</v>
      </c>
      <c r="D14" s="44" t="s">
        <v>166</v>
      </c>
      <c r="E14" s="45"/>
      <c r="F14" s="46"/>
      <c r="G14" s="43">
        <v>0</v>
      </c>
    </row>
    <row r="15" spans="1:7" ht="15.9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9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" customHeight="1">
      <c r="A19" s="50"/>
      <c r="B19" s="42"/>
      <c r="C19" s="43"/>
      <c r="D19" s="25"/>
      <c r="E19" s="47"/>
      <c r="F19" s="48"/>
      <c r="G19" s="43"/>
    </row>
    <row r="20" spans="1:7" ht="15.9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/>
    </row>
    <row r="22" spans="1:7" ht="15.9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 t="s">
        <v>168</v>
      </c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175">
        <v>41805</v>
      </c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10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10</v>
      </c>
      <c r="D31" s="16" t="s">
        <v>40</v>
      </c>
      <c r="E31" s="17"/>
      <c r="F31" s="60">
        <f>ROUND(PRODUCT(F30,C31/100),1)</f>
        <v>0.1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SUM(F32:F33)</f>
        <v>0</v>
      </c>
      <c r="G34" s="65"/>
    </row>
    <row r="35" ht="12.75">
      <c r="F35" s="174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76"/>
      <c r="C46" s="176"/>
      <c r="D46" s="176"/>
      <c r="E46" s="176"/>
      <c r="F46" s="176"/>
      <c r="G46" s="176"/>
    </row>
    <row r="47" spans="2:7" ht="12.75">
      <c r="B47" s="176"/>
      <c r="C47" s="176"/>
      <c r="D47" s="176"/>
      <c r="E47" s="176"/>
      <c r="F47" s="176"/>
      <c r="G47" s="176"/>
    </row>
    <row r="48" spans="2:7" ht="12.75">
      <c r="B48" s="176"/>
      <c r="C48" s="176"/>
      <c r="D48" s="176"/>
      <c r="E48" s="176"/>
      <c r="F48" s="176"/>
      <c r="G48" s="176"/>
    </row>
    <row r="49" spans="2:7" ht="12.75">
      <c r="B49" s="176"/>
      <c r="C49" s="176"/>
      <c r="D49" s="176"/>
      <c r="E49" s="176"/>
      <c r="F49" s="176"/>
      <c r="G49" s="176"/>
    </row>
    <row r="50" spans="2:7" ht="12.75">
      <c r="B50" s="176"/>
      <c r="C50" s="176"/>
      <c r="D50" s="176"/>
      <c r="E50" s="176"/>
      <c r="F50" s="176"/>
      <c r="G50" s="176"/>
    </row>
    <row r="51" spans="2:7" ht="12.75">
      <c r="B51" s="176"/>
      <c r="C51" s="176"/>
      <c r="D51" s="176"/>
      <c r="E51" s="176"/>
      <c r="F51" s="176"/>
      <c r="G51" s="176"/>
    </row>
    <row r="52" spans="2:7" ht="12.75">
      <c r="B52" s="176"/>
      <c r="C52" s="176"/>
      <c r="D52" s="176"/>
      <c r="E52" s="176"/>
      <c r="F52" s="176"/>
      <c r="G52" s="176"/>
    </row>
    <row r="53" spans="2:7" ht="12.75">
      <c r="B53" s="176"/>
      <c r="C53" s="176"/>
      <c r="D53" s="176"/>
      <c r="E53" s="176"/>
      <c r="F53" s="176"/>
      <c r="G53" s="176"/>
    </row>
    <row r="54" spans="2:7" ht="12.75">
      <c r="B54" s="176"/>
      <c r="C54" s="176"/>
      <c r="D54" s="176"/>
      <c r="E54" s="176"/>
      <c r="F54" s="176"/>
      <c r="G54" s="176"/>
    </row>
    <row r="55" spans="2:7" ht="12.75">
      <c r="B55" s="176"/>
      <c r="C55" s="176"/>
      <c r="D55" s="176"/>
      <c r="E55" s="176"/>
      <c r="F55" s="176"/>
      <c r="G55" s="176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83" t="s">
        <v>5</v>
      </c>
      <c r="B1" s="184"/>
      <c r="C1" s="69" t="str">
        <f>CONCATENATE(cislostavby," ",nazevstavby)</f>
        <v xml:space="preserve"> Přestavba hygienického zázemí ÚT</v>
      </c>
      <c r="D1" s="70"/>
      <c r="E1" s="71"/>
      <c r="F1" s="70"/>
      <c r="G1" s="72"/>
      <c r="H1" s="73"/>
      <c r="I1" s="74"/>
    </row>
    <row r="2" spans="1:9" ht="13.8" thickBot="1">
      <c r="A2" s="185" t="s">
        <v>1</v>
      </c>
      <c r="B2" s="186"/>
      <c r="C2" s="75" t="str">
        <f>CONCATENATE(cisloobjektu," ",nazevobjektu)</f>
        <v xml:space="preserve"> VOŠZ Brno, Kounicova 16</v>
      </c>
      <c r="D2" s="76"/>
      <c r="E2" s="77"/>
      <c r="F2" s="76"/>
      <c r="G2" s="187"/>
      <c r="H2" s="187"/>
      <c r="I2" s="188"/>
    </row>
    <row r="3" ht="13.8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8" thickBot="1"/>
    <row r="6" spans="1:9" s="30" customFormat="1" ht="13.8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4</v>
      </c>
      <c r="B7" s="85" t="str">
        <f>Položky!C7</f>
        <v>Vodorovné konstrukce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ht="12.75">
      <c r="A8" s="170" t="str">
        <f>Položky!B10</f>
        <v>61</v>
      </c>
      <c r="B8" s="85" t="str">
        <f>Položky!C10</f>
        <v>Upravy povrchů vnitřní</v>
      </c>
      <c r="C8" s="86"/>
      <c r="D8" s="87"/>
      <c r="E8" s="171">
        <f>Položky!BC12</f>
        <v>0</v>
      </c>
      <c r="F8" s="172">
        <f>Položky!BD12</f>
        <v>0</v>
      </c>
      <c r="G8" s="172">
        <f>Položky!BE12</f>
        <v>0</v>
      </c>
      <c r="H8" s="172">
        <f>Položky!BF12</f>
        <v>0</v>
      </c>
      <c r="I8" s="173">
        <f>Položky!BG12</f>
        <v>0</v>
      </c>
    </row>
    <row r="9" spans="1:9" s="30" customFormat="1" ht="12.75">
      <c r="A9" s="170" t="str">
        <f>Položky!B13</f>
        <v>97</v>
      </c>
      <c r="B9" s="85" t="str">
        <f>Položky!C13</f>
        <v>Prorážení otvorů</v>
      </c>
      <c r="C9" s="86"/>
      <c r="D9" s="87"/>
      <c r="E9" s="171">
        <f>Položky!BC23</f>
        <v>0</v>
      </c>
      <c r="F9" s="172">
        <f>Položky!BD23</f>
        <v>0</v>
      </c>
      <c r="G9" s="172">
        <f>Položky!BE23</f>
        <v>0</v>
      </c>
      <c r="H9" s="172">
        <f>Položky!BF23</f>
        <v>0</v>
      </c>
      <c r="I9" s="173">
        <f>Položky!BG23</f>
        <v>0</v>
      </c>
    </row>
    <row r="10" spans="1:9" s="30" customFormat="1" ht="12.75">
      <c r="A10" s="170" t="str">
        <f>Položky!B24</f>
        <v>99</v>
      </c>
      <c r="B10" s="85" t="str">
        <f>Položky!C24</f>
        <v>Staveništní přesun hmot</v>
      </c>
      <c r="C10" s="86"/>
      <c r="D10" s="87"/>
      <c r="E10" s="171">
        <f>Položky!BC26</f>
        <v>0</v>
      </c>
      <c r="F10" s="172">
        <f>Položky!BD26</f>
        <v>0</v>
      </c>
      <c r="G10" s="172">
        <f>Položky!BE26</f>
        <v>0</v>
      </c>
      <c r="H10" s="172">
        <f>Položky!BF26</f>
        <v>0</v>
      </c>
      <c r="I10" s="173">
        <f>Položky!BG26</f>
        <v>0</v>
      </c>
    </row>
    <row r="11" spans="1:9" s="30" customFormat="1" ht="12.75">
      <c r="A11" s="170" t="str">
        <f>Položky!B27</f>
        <v>731</v>
      </c>
      <c r="B11" s="85" t="str">
        <f>Položky!C27</f>
        <v>Kotelny</v>
      </c>
      <c r="C11" s="86"/>
      <c r="D11" s="87"/>
      <c r="E11" s="171">
        <f>Položky!BC29</f>
        <v>0</v>
      </c>
      <c r="F11" s="172">
        <f>Položky!BD29</f>
        <v>0</v>
      </c>
      <c r="G11" s="172">
        <f>Položky!BE29</f>
        <v>0</v>
      </c>
      <c r="H11" s="172">
        <f>Položky!BF29</f>
        <v>0</v>
      </c>
      <c r="I11" s="173">
        <f>Položky!BG29</f>
        <v>0</v>
      </c>
    </row>
    <row r="12" spans="1:9" s="30" customFormat="1" ht="12.75">
      <c r="A12" s="170" t="str">
        <f>Položky!B30</f>
        <v>733</v>
      </c>
      <c r="B12" s="85" t="str">
        <f>Položky!C30</f>
        <v>Rozvod potrubí</v>
      </c>
      <c r="C12" s="86"/>
      <c r="D12" s="87"/>
      <c r="E12" s="171">
        <f>Položky!BC36</f>
        <v>0</v>
      </c>
      <c r="F12" s="172">
        <f>Položky!BD36</f>
        <v>0</v>
      </c>
      <c r="G12" s="172">
        <f>Položky!BE36</f>
        <v>0</v>
      </c>
      <c r="H12" s="172">
        <f>Položky!BF36</f>
        <v>0</v>
      </c>
      <c r="I12" s="173">
        <f>Položky!BG36</f>
        <v>0</v>
      </c>
    </row>
    <row r="13" spans="1:9" s="30" customFormat="1" ht="12.75">
      <c r="A13" s="170" t="str">
        <f>Položky!B37</f>
        <v>734</v>
      </c>
      <c r="B13" s="85" t="str">
        <f>Položky!C37</f>
        <v>Armatury</v>
      </c>
      <c r="C13" s="86"/>
      <c r="D13" s="87"/>
      <c r="E13" s="171">
        <f>Položky!BC43</f>
        <v>0</v>
      </c>
      <c r="F13" s="172">
        <f>Položky!BD43</f>
        <v>0</v>
      </c>
      <c r="G13" s="172">
        <f>Položky!BE43</f>
        <v>0</v>
      </c>
      <c r="H13" s="172">
        <f>Položky!BF43</f>
        <v>0</v>
      </c>
      <c r="I13" s="173">
        <f>Položky!BG43</f>
        <v>0</v>
      </c>
    </row>
    <row r="14" spans="1:9" s="30" customFormat="1" ht="12.75">
      <c r="A14" s="170" t="str">
        <f>Položky!B44</f>
        <v>735</v>
      </c>
      <c r="B14" s="85" t="str">
        <f>Položky!C44</f>
        <v>Otopná tělesa</v>
      </c>
      <c r="C14" s="86"/>
      <c r="D14" s="87"/>
      <c r="E14" s="171">
        <f>Položky!BC51</f>
        <v>0</v>
      </c>
      <c r="F14" s="172">
        <f>Položky!BD51</f>
        <v>0</v>
      </c>
      <c r="G14" s="172">
        <f>Položky!BE51</f>
        <v>0</v>
      </c>
      <c r="H14" s="172">
        <f>Položky!BF51</f>
        <v>0</v>
      </c>
      <c r="I14" s="173">
        <f>Položky!BG51</f>
        <v>0</v>
      </c>
    </row>
    <row r="15" spans="1:9" s="30" customFormat="1" ht="12.75">
      <c r="A15" s="170" t="str">
        <f>Položky!B52</f>
        <v>767</v>
      </c>
      <c r="B15" s="85" t="str">
        <f>Položky!C52</f>
        <v>Konstrukce zámečnické</v>
      </c>
      <c r="C15" s="86"/>
      <c r="D15" s="87"/>
      <c r="E15" s="171">
        <f>Položky!BC54</f>
        <v>0</v>
      </c>
      <c r="F15" s="172">
        <f>Položky!BD54</f>
        <v>0</v>
      </c>
      <c r="G15" s="172">
        <f>Položky!BE54</f>
        <v>0</v>
      </c>
      <c r="H15" s="172">
        <f>Položky!BF54</f>
        <v>0</v>
      </c>
      <c r="I15" s="173">
        <f>Položky!BG54</f>
        <v>0</v>
      </c>
    </row>
    <row r="16" spans="1:9" s="30" customFormat="1" ht="13.8" thickBot="1">
      <c r="A16" s="170" t="str">
        <f>Položky!B55</f>
        <v>783</v>
      </c>
      <c r="B16" s="85" t="str">
        <f>Položky!C55</f>
        <v>Nátěry</v>
      </c>
      <c r="C16" s="86"/>
      <c r="D16" s="87"/>
      <c r="E16" s="171">
        <f>Položky!BC59</f>
        <v>0</v>
      </c>
      <c r="F16" s="172">
        <f>Položky!BD59</f>
        <v>0</v>
      </c>
      <c r="G16" s="172">
        <f>Položky!BE59</f>
        <v>0</v>
      </c>
      <c r="H16" s="172">
        <f>Položky!BF59</f>
        <v>0</v>
      </c>
      <c r="I16" s="173">
        <f>Položky!BG59</f>
        <v>0</v>
      </c>
    </row>
    <row r="17" spans="1:9" s="93" customFormat="1" ht="13.8" thickBot="1">
      <c r="A17" s="88"/>
      <c r="B17" s="80" t="s">
        <v>50</v>
      </c>
      <c r="C17" s="80"/>
      <c r="D17" s="89"/>
      <c r="E17" s="90">
        <f>SUM(E7:E16)</f>
        <v>0</v>
      </c>
      <c r="F17" s="91">
        <f>SUM(F7:F16)</f>
        <v>0</v>
      </c>
      <c r="G17" s="91">
        <f>SUM(G7:G16)</f>
        <v>0</v>
      </c>
      <c r="H17" s="91">
        <f>SUM(H7:H16)</f>
        <v>0</v>
      </c>
      <c r="I17" s="92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4" t="s">
        <v>51</v>
      </c>
      <c r="B19" s="94"/>
      <c r="C19" s="94"/>
      <c r="D19" s="94"/>
      <c r="E19" s="94"/>
      <c r="F19" s="94"/>
      <c r="G19" s="95"/>
      <c r="H19" s="94"/>
      <c r="I19" s="94"/>
      <c r="BA19" s="31"/>
      <c r="BB19" s="31"/>
      <c r="BC19" s="31"/>
      <c r="BD19" s="31"/>
      <c r="BE19" s="31"/>
    </row>
    <row r="20" spans="1:9" ht="13.8" thickBo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7" t="s">
        <v>52</v>
      </c>
      <c r="B21" s="98"/>
      <c r="C21" s="98"/>
      <c r="D21" s="99"/>
      <c r="E21" s="100" t="s">
        <v>53</v>
      </c>
      <c r="F21" s="101" t="s">
        <v>54</v>
      </c>
      <c r="G21" s="102" t="s">
        <v>55</v>
      </c>
      <c r="H21" s="103"/>
      <c r="I21" s="104" t="s">
        <v>53</v>
      </c>
    </row>
    <row r="22" spans="1:53" ht="12.75">
      <c r="A22" s="105" t="s">
        <v>166</v>
      </c>
      <c r="B22" s="106"/>
      <c r="C22" s="106"/>
      <c r="D22" s="107"/>
      <c r="E22" s="108"/>
      <c r="F22" s="109">
        <v>0</v>
      </c>
      <c r="G22" s="110"/>
      <c r="H22" s="111"/>
      <c r="I22" s="112">
        <f>E22+F22*G22/100</f>
        <v>0</v>
      </c>
      <c r="BA22">
        <v>8</v>
      </c>
    </row>
    <row r="23" spans="1:9" ht="13.8" thickBot="1">
      <c r="A23" s="113"/>
      <c r="B23" s="114" t="s">
        <v>56</v>
      </c>
      <c r="C23" s="115"/>
      <c r="D23" s="116"/>
      <c r="E23" s="117"/>
      <c r="F23" s="118"/>
      <c r="G23" s="118"/>
      <c r="H23" s="189">
        <f>SUM(H22:H22)</f>
        <v>0</v>
      </c>
      <c r="I23" s="190"/>
    </row>
    <row r="25" spans="2:9" ht="12.75">
      <c r="B25" s="93"/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6"/>
  <sheetViews>
    <sheetView showGridLines="0" showZeros="0" zoomScale="80" zoomScaleNormal="80" workbookViewId="0" topLeftCell="A1">
      <selection activeCell="G36" sqref="G36"/>
    </sheetView>
  </sheetViews>
  <sheetFormatPr defaultColWidth="9.125" defaultRowHeight="12.75"/>
  <cols>
    <col min="1" max="1" width="4.50390625" style="122" customWidth="1"/>
    <col min="2" max="2" width="14.125" style="122" customWidth="1"/>
    <col min="3" max="3" width="47.50390625" style="122" customWidth="1"/>
    <col min="4" max="4" width="5.50390625" style="122" customWidth="1"/>
    <col min="5" max="5" width="10.00390625" style="164" customWidth="1"/>
    <col min="6" max="6" width="11.375" style="122" customWidth="1"/>
    <col min="7" max="7" width="16.125" style="122" customWidth="1"/>
    <col min="8" max="8" width="13.125" style="122" customWidth="1"/>
    <col min="9" max="9" width="14.50390625" style="122" customWidth="1"/>
    <col min="10" max="10" width="13.125" style="122" customWidth="1"/>
    <col min="11" max="11" width="13.50390625" style="122" customWidth="1"/>
    <col min="12" max="16384" width="9.125" style="122" customWidth="1"/>
  </cols>
  <sheetData>
    <row r="1" spans="1:9" ht="15.6">
      <c r="A1" s="191" t="s">
        <v>57</v>
      </c>
      <c r="B1" s="191"/>
      <c r="C1" s="191"/>
      <c r="D1" s="191"/>
      <c r="E1" s="191"/>
      <c r="F1" s="191"/>
      <c r="G1" s="191"/>
      <c r="H1" s="191"/>
      <c r="I1" s="191"/>
    </row>
    <row r="2" spans="2:7" ht="13.8" thickBot="1">
      <c r="B2" s="123"/>
      <c r="C2" s="124"/>
      <c r="D2" s="124"/>
      <c r="E2" s="125"/>
      <c r="F2" s="124"/>
      <c r="G2" s="124"/>
    </row>
    <row r="3" spans="1:9" ht="13.8" thickTop="1">
      <c r="A3" s="183" t="s">
        <v>5</v>
      </c>
      <c r="B3" s="184"/>
      <c r="C3" s="69" t="str">
        <f>CONCATENATE(cislostavby," ",nazevstavby)</f>
        <v xml:space="preserve"> Přestavba hygienického zázemí ÚT</v>
      </c>
      <c r="D3" s="70"/>
      <c r="E3" s="71"/>
      <c r="F3" s="70"/>
      <c r="G3" s="126"/>
      <c r="H3" s="127">
        <f>Rekapitulace!H1</f>
        <v>0</v>
      </c>
      <c r="I3" s="128"/>
    </row>
    <row r="4" spans="1:9" ht="13.8" thickBot="1">
      <c r="A4" s="192" t="s">
        <v>1</v>
      </c>
      <c r="B4" s="186"/>
      <c r="C4" s="75" t="str">
        <f>CONCATENATE(cisloobjektu," ",nazevobjektu)</f>
        <v xml:space="preserve"> VOŠZ Brno, Kounicova 16</v>
      </c>
      <c r="D4" s="76"/>
      <c r="E4" s="77"/>
      <c r="F4" s="76"/>
      <c r="G4" s="193"/>
      <c r="H4" s="193"/>
      <c r="I4" s="194"/>
    </row>
    <row r="5" spans="1:9" ht="13.8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16</v>
      </c>
      <c r="F8" s="151"/>
      <c r="G8" s="152">
        <f>E8*F8</f>
        <v>0</v>
      </c>
      <c r="H8" s="153">
        <v>0.30717</v>
      </c>
      <c r="I8" s="153">
        <f>E8*H8</f>
        <v>4.91472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54"/>
      <c r="B9" s="155" t="s">
        <v>71</v>
      </c>
      <c r="C9" s="156" t="str">
        <f>CONCATENATE(B7," ",C7)</f>
        <v>4 Vodorovné konstrukce</v>
      </c>
      <c r="D9" s="154"/>
      <c r="E9" s="157"/>
      <c r="F9" s="157"/>
      <c r="G9" s="158">
        <f>SUM(G7:G8)</f>
        <v>0</v>
      </c>
      <c r="H9" s="159"/>
      <c r="I9" s="160">
        <f>SUM(I7:I8)</f>
        <v>4.91472</v>
      </c>
      <c r="J9" s="159"/>
      <c r="K9" s="160">
        <f>SUM(K7:K8)</f>
        <v>0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17" ht="12.75">
      <c r="A10" s="139" t="s">
        <v>69</v>
      </c>
      <c r="B10" s="140" t="s">
        <v>79</v>
      </c>
      <c r="C10" s="141" t="s">
        <v>80</v>
      </c>
      <c r="D10" s="142"/>
      <c r="E10" s="143"/>
      <c r="F10" s="143"/>
      <c r="G10" s="144"/>
      <c r="H10" s="145"/>
      <c r="I10" s="145"/>
      <c r="J10" s="145"/>
      <c r="K10" s="145"/>
      <c r="Q10" s="146">
        <v>1</v>
      </c>
    </row>
    <row r="11" spans="1:59" ht="12.75">
      <c r="A11" s="147">
        <v>2</v>
      </c>
      <c r="B11" s="148" t="s">
        <v>81</v>
      </c>
      <c r="C11" s="149" t="s">
        <v>82</v>
      </c>
      <c r="D11" s="150" t="s">
        <v>83</v>
      </c>
      <c r="E11" s="151">
        <v>143</v>
      </c>
      <c r="F11" s="151"/>
      <c r="G11" s="152">
        <f>E11*F11</f>
        <v>0</v>
      </c>
      <c r="H11" s="153">
        <v>0.03713</v>
      </c>
      <c r="I11" s="153">
        <f>E11*H11</f>
        <v>5.30959</v>
      </c>
      <c r="J11" s="153">
        <v>0</v>
      </c>
      <c r="K11" s="153">
        <f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54"/>
      <c r="B12" s="155" t="s">
        <v>71</v>
      </c>
      <c r="C12" s="156" t="str">
        <f>CONCATENATE(B10," ",C10)</f>
        <v>61 Upravy povrchů vnitřní</v>
      </c>
      <c r="D12" s="154"/>
      <c r="E12" s="157"/>
      <c r="F12" s="157"/>
      <c r="G12" s="158">
        <f>SUM(G10:G11)</f>
        <v>0</v>
      </c>
      <c r="H12" s="159"/>
      <c r="I12" s="160">
        <f>SUM(I10:I11)</f>
        <v>5.30959</v>
      </c>
      <c r="J12" s="159"/>
      <c r="K12" s="160">
        <f>SUM(K10:K11)</f>
        <v>0</v>
      </c>
      <c r="Q12" s="146">
        <v>4</v>
      </c>
      <c r="BC12" s="161">
        <f>SUM(BC10:BC11)</f>
        <v>0</v>
      </c>
      <c r="BD12" s="161">
        <f>SUM(BD10:BD11)</f>
        <v>0</v>
      </c>
      <c r="BE12" s="161">
        <f>SUM(BE10:BE11)</f>
        <v>0</v>
      </c>
      <c r="BF12" s="161">
        <f>SUM(BF10:BF11)</f>
        <v>0</v>
      </c>
      <c r="BG12" s="161">
        <f>SUM(BG10:BG11)</f>
        <v>0</v>
      </c>
    </row>
    <row r="13" spans="1:17" ht="12.75">
      <c r="A13" s="139" t="s">
        <v>69</v>
      </c>
      <c r="B13" s="140" t="s">
        <v>85</v>
      </c>
      <c r="C13" s="141" t="s">
        <v>86</v>
      </c>
      <c r="D13" s="142"/>
      <c r="E13" s="143"/>
      <c r="F13" s="143"/>
      <c r="G13" s="144"/>
      <c r="H13" s="145"/>
      <c r="I13" s="145"/>
      <c r="J13" s="145"/>
      <c r="K13" s="145"/>
      <c r="Q13" s="146">
        <v>1</v>
      </c>
    </row>
    <row r="14" spans="1:59" ht="12.75">
      <c r="A14" s="147">
        <v>4</v>
      </c>
      <c r="B14" s="148" t="s">
        <v>87</v>
      </c>
      <c r="C14" s="149" t="s">
        <v>88</v>
      </c>
      <c r="D14" s="150" t="s">
        <v>78</v>
      </c>
      <c r="E14" s="151">
        <v>16</v>
      </c>
      <c r="F14" s="151"/>
      <c r="G14" s="152">
        <f aca="true" t="shared" si="0" ref="G14:G22">E14*F14</f>
        <v>0</v>
      </c>
      <c r="H14" s="153">
        <v>0</v>
      </c>
      <c r="I14" s="153">
        <f aca="true" t="shared" si="1" ref="I14:I22">E14*H14</f>
        <v>0</v>
      </c>
      <c r="J14" s="153">
        <v>-0.202</v>
      </c>
      <c r="K14" s="153">
        <f aca="true" t="shared" si="2" ref="K14:K22">E14*J14</f>
        <v>-3.232</v>
      </c>
      <c r="Q14" s="146">
        <v>2</v>
      </c>
      <c r="AA14" s="122">
        <v>12</v>
      </c>
      <c r="AB14" s="122">
        <v>0</v>
      </c>
      <c r="AC14" s="122">
        <v>4</v>
      </c>
      <c r="BB14" s="122">
        <v>1</v>
      </c>
      <c r="BC14" s="122">
        <f aca="true" t="shared" si="3" ref="BC14:BC22">IF(BB14=1,G14,0)</f>
        <v>0</v>
      </c>
      <c r="BD14" s="122">
        <f aca="true" t="shared" si="4" ref="BD14:BD22">IF(BB14=2,G14,0)</f>
        <v>0</v>
      </c>
      <c r="BE14" s="122">
        <f aca="true" t="shared" si="5" ref="BE14:BE22">IF(BB14=3,G14,0)</f>
        <v>0</v>
      </c>
      <c r="BF14" s="122">
        <f aca="true" t="shared" si="6" ref="BF14:BF22">IF(BB14=4,G14,0)</f>
        <v>0</v>
      </c>
      <c r="BG14" s="122">
        <f aca="true" t="shared" si="7" ref="BG14:BG22">IF(BB14=5,G14,0)</f>
        <v>0</v>
      </c>
    </row>
    <row r="15" spans="1:59" ht="12.75">
      <c r="A15" s="147">
        <v>5</v>
      </c>
      <c r="B15" s="148" t="s">
        <v>89</v>
      </c>
      <c r="C15" s="149" t="s">
        <v>90</v>
      </c>
      <c r="D15" s="150" t="s">
        <v>83</v>
      </c>
      <c r="E15" s="151">
        <v>143</v>
      </c>
      <c r="F15" s="151"/>
      <c r="G15" s="152">
        <f t="shared" si="0"/>
        <v>0</v>
      </c>
      <c r="H15" s="153">
        <v>0.00049</v>
      </c>
      <c r="I15" s="153">
        <f t="shared" si="1"/>
        <v>0.07007</v>
      </c>
      <c r="J15" s="153">
        <v>-0.081</v>
      </c>
      <c r="K15" s="153">
        <f t="shared" si="2"/>
        <v>-11.583</v>
      </c>
      <c r="Q15" s="146">
        <v>2</v>
      </c>
      <c r="AA15" s="122">
        <v>12</v>
      </c>
      <c r="AB15" s="122">
        <v>0</v>
      </c>
      <c r="AC15" s="122">
        <v>5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47">
        <v>6</v>
      </c>
      <c r="B16" s="148" t="s">
        <v>91</v>
      </c>
      <c r="C16" s="149" t="s">
        <v>92</v>
      </c>
      <c r="D16" s="150" t="s">
        <v>93</v>
      </c>
      <c r="E16" s="151">
        <v>14.815</v>
      </c>
      <c r="F16" s="151"/>
      <c r="G16" s="152">
        <f t="shared" si="0"/>
        <v>0</v>
      </c>
      <c r="H16" s="153">
        <v>0</v>
      </c>
      <c r="I16" s="153">
        <f t="shared" si="1"/>
        <v>0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0</v>
      </c>
      <c r="AC16" s="122">
        <v>6</v>
      </c>
      <c r="BB16" s="122">
        <v>1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12.75">
      <c r="A17" s="147">
        <v>7</v>
      </c>
      <c r="B17" s="148" t="s">
        <v>94</v>
      </c>
      <c r="C17" s="149" t="s">
        <v>95</v>
      </c>
      <c r="D17" s="150" t="s">
        <v>93</v>
      </c>
      <c r="E17" s="151">
        <v>44.45</v>
      </c>
      <c r="F17" s="151"/>
      <c r="G17" s="152">
        <f t="shared" si="0"/>
        <v>0</v>
      </c>
      <c r="H17" s="153">
        <v>0</v>
      </c>
      <c r="I17" s="153">
        <f t="shared" si="1"/>
        <v>0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0</v>
      </c>
      <c r="AC17" s="122">
        <v>7</v>
      </c>
      <c r="BB17" s="122">
        <v>1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ht="12.75">
      <c r="A18" s="147">
        <v>8</v>
      </c>
      <c r="B18" s="148" t="s">
        <v>96</v>
      </c>
      <c r="C18" s="149" t="s">
        <v>97</v>
      </c>
      <c r="D18" s="150" t="s">
        <v>93</v>
      </c>
      <c r="E18" s="151">
        <v>14.815</v>
      </c>
      <c r="F18" s="151"/>
      <c r="G18" s="152">
        <f t="shared" si="0"/>
        <v>0</v>
      </c>
      <c r="H18" s="153">
        <v>0</v>
      </c>
      <c r="I18" s="153">
        <f t="shared" si="1"/>
        <v>0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0</v>
      </c>
      <c r="AC18" s="122">
        <v>8</v>
      </c>
      <c r="BB18" s="122">
        <v>1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12.75">
      <c r="A19" s="147">
        <v>9</v>
      </c>
      <c r="B19" s="148" t="s">
        <v>98</v>
      </c>
      <c r="C19" s="149" t="s">
        <v>99</v>
      </c>
      <c r="D19" s="150" t="s">
        <v>93</v>
      </c>
      <c r="E19" s="151">
        <v>133.34</v>
      </c>
      <c r="F19" s="151"/>
      <c r="G19" s="152">
        <f t="shared" si="0"/>
        <v>0</v>
      </c>
      <c r="H19" s="153">
        <v>0</v>
      </c>
      <c r="I19" s="153">
        <f t="shared" si="1"/>
        <v>0</v>
      </c>
      <c r="J19" s="153">
        <v>0</v>
      </c>
      <c r="K19" s="153">
        <f t="shared" si="2"/>
        <v>0</v>
      </c>
      <c r="Q19" s="146">
        <v>2</v>
      </c>
      <c r="AA19" s="122">
        <v>12</v>
      </c>
      <c r="AB19" s="122">
        <v>0</v>
      </c>
      <c r="AC19" s="122">
        <v>9</v>
      </c>
      <c r="BB19" s="122">
        <v>1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ht="12.75">
      <c r="A20" s="147">
        <v>10</v>
      </c>
      <c r="B20" s="148" t="s">
        <v>100</v>
      </c>
      <c r="C20" s="149" t="s">
        <v>101</v>
      </c>
      <c r="D20" s="150" t="s">
        <v>93</v>
      </c>
      <c r="E20" s="151">
        <v>14.815</v>
      </c>
      <c r="F20" s="151"/>
      <c r="G20" s="152">
        <f t="shared" si="0"/>
        <v>0</v>
      </c>
      <c r="H20" s="153">
        <v>0</v>
      </c>
      <c r="I20" s="153">
        <f t="shared" si="1"/>
        <v>0</v>
      </c>
      <c r="J20" s="153">
        <v>0</v>
      </c>
      <c r="K20" s="153">
        <f t="shared" si="2"/>
        <v>0</v>
      </c>
      <c r="Q20" s="146">
        <v>2</v>
      </c>
      <c r="AA20" s="122">
        <v>12</v>
      </c>
      <c r="AB20" s="122">
        <v>0</v>
      </c>
      <c r="AC20" s="122">
        <v>10</v>
      </c>
      <c r="BB20" s="122">
        <v>1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ht="12.75">
      <c r="A21" s="147">
        <v>11</v>
      </c>
      <c r="B21" s="148" t="s">
        <v>102</v>
      </c>
      <c r="C21" s="149" t="s">
        <v>103</v>
      </c>
      <c r="D21" s="150" t="s">
        <v>93</v>
      </c>
      <c r="E21" s="151">
        <v>148.15</v>
      </c>
      <c r="F21" s="151"/>
      <c r="G21" s="152">
        <f t="shared" si="0"/>
        <v>0</v>
      </c>
      <c r="H21" s="153">
        <v>0</v>
      </c>
      <c r="I21" s="153">
        <f t="shared" si="1"/>
        <v>0</v>
      </c>
      <c r="J21" s="153">
        <v>0</v>
      </c>
      <c r="K21" s="153">
        <f t="shared" si="2"/>
        <v>0</v>
      </c>
      <c r="Q21" s="146">
        <v>2</v>
      </c>
      <c r="AA21" s="122">
        <v>12</v>
      </c>
      <c r="AB21" s="122">
        <v>0</v>
      </c>
      <c r="AC21" s="122">
        <v>11</v>
      </c>
      <c r="BB21" s="122">
        <v>1</v>
      </c>
      <c r="BC21" s="122">
        <f t="shared" si="3"/>
        <v>0</v>
      </c>
      <c r="BD21" s="122">
        <f t="shared" si="4"/>
        <v>0</v>
      </c>
      <c r="BE21" s="122">
        <f t="shared" si="5"/>
        <v>0</v>
      </c>
      <c r="BF21" s="122">
        <f t="shared" si="6"/>
        <v>0</v>
      </c>
      <c r="BG21" s="122">
        <f t="shared" si="7"/>
        <v>0</v>
      </c>
    </row>
    <row r="22" spans="1:59" ht="12.75">
      <c r="A22" s="147">
        <v>12</v>
      </c>
      <c r="B22" s="148" t="s">
        <v>104</v>
      </c>
      <c r="C22" s="149" t="s">
        <v>105</v>
      </c>
      <c r="D22" s="150" t="s">
        <v>93</v>
      </c>
      <c r="E22" s="151">
        <v>14.815</v>
      </c>
      <c r="F22" s="151"/>
      <c r="G22" s="152">
        <f t="shared" si="0"/>
        <v>0</v>
      </c>
      <c r="H22" s="153">
        <v>0</v>
      </c>
      <c r="I22" s="153">
        <f t="shared" si="1"/>
        <v>0</v>
      </c>
      <c r="J22" s="153">
        <v>0</v>
      </c>
      <c r="K22" s="153">
        <f t="shared" si="2"/>
        <v>0</v>
      </c>
      <c r="Q22" s="146">
        <v>2</v>
      </c>
      <c r="AA22" s="122">
        <v>12</v>
      </c>
      <c r="AB22" s="122">
        <v>0</v>
      </c>
      <c r="AC22" s="122">
        <v>12</v>
      </c>
      <c r="BB22" s="122">
        <v>1</v>
      </c>
      <c r="BC22" s="122">
        <f t="shared" si="3"/>
        <v>0</v>
      </c>
      <c r="BD22" s="122">
        <f t="shared" si="4"/>
        <v>0</v>
      </c>
      <c r="BE22" s="122">
        <f t="shared" si="5"/>
        <v>0</v>
      </c>
      <c r="BF22" s="122">
        <f t="shared" si="6"/>
        <v>0</v>
      </c>
      <c r="BG22" s="122">
        <f t="shared" si="7"/>
        <v>0</v>
      </c>
    </row>
    <row r="23" spans="1:59" ht="12.75">
      <c r="A23" s="154"/>
      <c r="B23" s="155" t="s">
        <v>71</v>
      </c>
      <c r="C23" s="156" t="str">
        <f>CONCATENATE(B13," ",C13)</f>
        <v>97 Prorážení otvorů</v>
      </c>
      <c r="D23" s="154"/>
      <c r="E23" s="157"/>
      <c r="F23" s="157"/>
      <c r="G23" s="158">
        <f>SUM(G13:G22)</f>
        <v>0</v>
      </c>
      <c r="H23" s="159"/>
      <c r="I23" s="160">
        <f>SUM(I13:I22)</f>
        <v>0.07007</v>
      </c>
      <c r="J23" s="159"/>
      <c r="K23" s="160">
        <f>SUM(K13:K22)</f>
        <v>-14.815000000000001</v>
      </c>
      <c r="Q23" s="146">
        <v>4</v>
      </c>
      <c r="BC23" s="161">
        <f>SUM(BC13:BC22)</f>
        <v>0</v>
      </c>
      <c r="BD23" s="161">
        <f>SUM(BD13:BD22)</f>
        <v>0</v>
      </c>
      <c r="BE23" s="161">
        <f>SUM(BE13:BE22)</f>
        <v>0</v>
      </c>
      <c r="BF23" s="161">
        <f>SUM(BF13:BF22)</f>
        <v>0</v>
      </c>
      <c r="BG23" s="161">
        <f>SUM(BG13:BG22)</f>
        <v>0</v>
      </c>
    </row>
    <row r="24" spans="1:17" ht="12.75">
      <c r="A24" s="139" t="s">
        <v>69</v>
      </c>
      <c r="B24" s="140" t="s">
        <v>106</v>
      </c>
      <c r="C24" s="141" t="s">
        <v>107</v>
      </c>
      <c r="D24" s="142"/>
      <c r="E24" s="143"/>
      <c r="F24" s="143"/>
      <c r="G24" s="144"/>
      <c r="H24" s="145"/>
      <c r="I24" s="145"/>
      <c r="J24" s="145"/>
      <c r="K24" s="145"/>
      <c r="Q24" s="146">
        <v>1</v>
      </c>
    </row>
    <row r="25" spans="1:59" ht="12.75">
      <c r="A25" s="147">
        <v>13</v>
      </c>
      <c r="B25" s="148" t="s">
        <v>108</v>
      </c>
      <c r="C25" s="149" t="s">
        <v>109</v>
      </c>
      <c r="D25" s="150" t="s">
        <v>93</v>
      </c>
      <c r="E25" s="151">
        <v>16.27</v>
      </c>
      <c r="F25" s="151"/>
      <c r="G25" s="152">
        <f>E25*F25</f>
        <v>0</v>
      </c>
      <c r="H25" s="153">
        <v>0</v>
      </c>
      <c r="I25" s="153">
        <f>E25*H25</f>
        <v>0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0</v>
      </c>
      <c r="AC25" s="122">
        <v>13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54"/>
      <c r="B26" s="155" t="s">
        <v>71</v>
      </c>
      <c r="C26" s="156" t="str">
        <f>CONCATENATE(B24," ",C24)</f>
        <v>99 Staveništní přesun hmot</v>
      </c>
      <c r="D26" s="154"/>
      <c r="E26" s="157"/>
      <c r="F26" s="157"/>
      <c r="G26" s="158">
        <f>SUM(G24:G25)</f>
        <v>0</v>
      </c>
      <c r="H26" s="159"/>
      <c r="I26" s="160">
        <f>SUM(I24:I25)</f>
        <v>0</v>
      </c>
      <c r="J26" s="159"/>
      <c r="K26" s="160">
        <f>SUM(K24:K25)</f>
        <v>0</v>
      </c>
      <c r="Q26" s="146">
        <v>4</v>
      </c>
      <c r="BC26" s="161">
        <f>SUM(BC24:BC25)</f>
        <v>0</v>
      </c>
      <c r="BD26" s="161">
        <f>SUM(BD24:BD25)</f>
        <v>0</v>
      </c>
      <c r="BE26" s="161">
        <f>SUM(BE24:BE25)</f>
        <v>0</v>
      </c>
      <c r="BF26" s="161">
        <f>SUM(BF24:BF25)</f>
        <v>0</v>
      </c>
      <c r="BG26" s="161">
        <f>SUM(BG24:BG25)</f>
        <v>0</v>
      </c>
    </row>
    <row r="27" spans="1:17" ht="12.75">
      <c r="A27" s="139" t="s">
        <v>69</v>
      </c>
      <c r="B27" s="140" t="s">
        <v>110</v>
      </c>
      <c r="C27" s="141" t="s">
        <v>111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14</v>
      </c>
      <c r="B28" s="148" t="s">
        <v>112</v>
      </c>
      <c r="C28" s="149" t="s">
        <v>113</v>
      </c>
      <c r="D28" s="150" t="s">
        <v>78</v>
      </c>
      <c r="E28" s="151">
        <v>1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14</v>
      </c>
      <c r="BB28" s="122">
        <v>2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54"/>
      <c r="B29" s="155" t="s">
        <v>71</v>
      </c>
      <c r="C29" s="156" t="str">
        <f>CONCATENATE(B27," ",C27)</f>
        <v>731 Kotelny</v>
      </c>
      <c r="D29" s="154"/>
      <c r="E29" s="157"/>
      <c r="F29" s="157"/>
      <c r="G29" s="158">
        <f>SUM(G27:G28)</f>
        <v>0</v>
      </c>
      <c r="H29" s="159"/>
      <c r="I29" s="160">
        <f>SUM(I27:I28)</f>
        <v>0</v>
      </c>
      <c r="J29" s="159"/>
      <c r="K29" s="160">
        <f>SUM(K27:K28)</f>
        <v>0</v>
      </c>
      <c r="Q29" s="146">
        <v>4</v>
      </c>
      <c r="BC29" s="161">
        <f>SUM(BC27:BC28)</f>
        <v>0</v>
      </c>
      <c r="BD29" s="161">
        <f>SUM(BD27:BD28)</f>
        <v>0</v>
      </c>
      <c r="BE29" s="161">
        <f>SUM(BE27:BE28)</f>
        <v>0</v>
      </c>
      <c r="BF29" s="161">
        <f>SUM(BF27:BF28)</f>
        <v>0</v>
      </c>
      <c r="BG29" s="161">
        <f>SUM(BG27:BG28)</f>
        <v>0</v>
      </c>
    </row>
    <row r="30" spans="1:17" ht="12.75">
      <c r="A30" s="139" t="s">
        <v>69</v>
      </c>
      <c r="B30" s="140" t="s">
        <v>114</v>
      </c>
      <c r="C30" s="141" t="s">
        <v>115</v>
      </c>
      <c r="D30" s="142"/>
      <c r="E30" s="143"/>
      <c r="F30" s="143"/>
      <c r="G30" s="144"/>
      <c r="H30" s="145"/>
      <c r="I30" s="145"/>
      <c r="J30" s="145"/>
      <c r="K30" s="145"/>
      <c r="Q30" s="146">
        <v>1</v>
      </c>
    </row>
    <row r="31" spans="1:59" ht="12.75">
      <c r="A31" s="147">
        <v>15</v>
      </c>
      <c r="B31" s="148" t="s">
        <v>116</v>
      </c>
      <c r="C31" s="149" t="s">
        <v>117</v>
      </c>
      <c r="D31" s="150" t="s">
        <v>83</v>
      </c>
      <c r="E31" s="151">
        <v>206</v>
      </c>
      <c r="F31" s="151"/>
      <c r="G31" s="152">
        <f>E31*F31</f>
        <v>0</v>
      </c>
      <c r="H31" s="153">
        <v>4E-05</v>
      </c>
      <c r="I31" s="153">
        <f>E31*H31</f>
        <v>0.00824</v>
      </c>
      <c r="J31" s="153">
        <v>-0.00254</v>
      </c>
      <c r="K31" s="153">
        <f>E31*J31</f>
        <v>-0.52324</v>
      </c>
      <c r="Q31" s="146">
        <v>2</v>
      </c>
      <c r="AA31" s="122">
        <v>12</v>
      </c>
      <c r="AB31" s="122">
        <v>0</v>
      </c>
      <c r="AC31" s="122">
        <v>15</v>
      </c>
      <c r="BB31" s="122">
        <v>2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16</v>
      </c>
      <c r="B32" s="148" t="s">
        <v>118</v>
      </c>
      <c r="C32" s="149" t="s">
        <v>119</v>
      </c>
      <c r="D32" s="150" t="s">
        <v>83</v>
      </c>
      <c r="E32" s="151">
        <v>52</v>
      </c>
      <c r="F32" s="151"/>
      <c r="G32" s="152">
        <f>E32*F32</f>
        <v>0</v>
      </c>
      <c r="H32" s="153">
        <v>0.00634</v>
      </c>
      <c r="I32" s="153">
        <f>E32*H32</f>
        <v>0.32968000000000003</v>
      </c>
      <c r="J32" s="153">
        <v>0</v>
      </c>
      <c r="K32" s="153">
        <f>E32*J32</f>
        <v>0</v>
      </c>
      <c r="Q32" s="146">
        <v>2</v>
      </c>
      <c r="AA32" s="122">
        <v>12</v>
      </c>
      <c r="AB32" s="122">
        <v>0</v>
      </c>
      <c r="AC32" s="122">
        <v>16</v>
      </c>
      <c r="BB32" s="122">
        <v>2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47">
        <v>17</v>
      </c>
      <c r="B33" s="148" t="s">
        <v>120</v>
      </c>
      <c r="C33" s="149" t="s">
        <v>121</v>
      </c>
      <c r="D33" s="150" t="s">
        <v>83</v>
      </c>
      <c r="E33" s="151">
        <v>154</v>
      </c>
      <c r="F33" s="151"/>
      <c r="G33" s="152">
        <f>E33*F33</f>
        <v>0</v>
      </c>
      <c r="H33" s="153">
        <v>0.00621</v>
      </c>
      <c r="I33" s="153">
        <f>E33*H33</f>
        <v>0.9563400000000001</v>
      </c>
      <c r="J33" s="153">
        <v>0</v>
      </c>
      <c r="K33" s="153">
        <f>E33*J33</f>
        <v>0</v>
      </c>
      <c r="Q33" s="146">
        <v>2</v>
      </c>
      <c r="AA33" s="122">
        <v>12</v>
      </c>
      <c r="AB33" s="122">
        <v>0</v>
      </c>
      <c r="AC33" s="122">
        <v>17</v>
      </c>
      <c r="BB33" s="122">
        <v>2</v>
      </c>
      <c r="BC33" s="122">
        <f>IF(BB33=1,G33,0)</f>
        <v>0</v>
      </c>
      <c r="BD33" s="122">
        <f>IF(BB33=2,G33,0)</f>
        <v>0</v>
      </c>
      <c r="BE33" s="122">
        <f>IF(BB33=3,G33,0)</f>
        <v>0</v>
      </c>
      <c r="BF33" s="122">
        <f>IF(BB33=4,G33,0)</f>
        <v>0</v>
      </c>
      <c r="BG33" s="122">
        <f>IF(BB33=5,G33,0)</f>
        <v>0</v>
      </c>
    </row>
    <row r="34" spans="1:59" ht="12.75">
      <c r="A34" s="147">
        <v>18</v>
      </c>
      <c r="B34" s="148" t="s">
        <v>122</v>
      </c>
      <c r="C34" s="149" t="s">
        <v>123</v>
      </c>
      <c r="D34" s="150" t="s">
        <v>124</v>
      </c>
      <c r="E34" s="151">
        <v>1</v>
      </c>
      <c r="F34" s="151"/>
      <c r="G34" s="152">
        <f>E34*F34</f>
        <v>0</v>
      </c>
      <c r="H34" s="153">
        <v>1E-05</v>
      </c>
      <c r="I34" s="153">
        <f>E34*H34</f>
        <v>1E-05</v>
      </c>
      <c r="J34" s="153">
        <v>0</v>
      </c>
      <c r="K34" s="153">
        <f>E34*J34</f>
        <v>0</v>
      </c>
      <c r="Q34" s="146">
        <v>2</v>
      </c>
      <c r="AA34" s="122">
        <v>12</v>
      </c>
      <c r="AB34" s="122">
        <v>0</v>
      </c>
      <c r="AC34" s="122">
        <v>18</v>
      </c>
      <c r="BB34" s="122">
        <v>2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59" ht="12.75">
      <c r="A35" s="147">
        <v>19</v>
      </c>
      <c r="B35" s="148" t="s">
        <v>125</v>
      </c>
      <c r="C35" s="149" t="s">
        <v>126</v>
      </c>
      <c r="D35" s="150" t="s">
        <v>78</v>
      </c>
      <c r="E35" s="151">
        <v>42</v>
      </c>
      <c r="F35" s="151"/>
      <c r="G35" s="152">
        <f>E35*F35</f>
        <v>0</v>
      </c>
      <c r="H35" s="153">
        <v>0</v>
      </c>
      <c r="I35" s="153">
        <f>E35*H35</f>
        <v>0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19</v>
      </c>
      <c r="BB35" s="122">
        <v>2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ht="12.75">
      <c r="A36" s="154"/>
      <c r="B36" s="155" t="s">
        <v>71</v>
      </c>
      <c r="C36" s="156" t="str">
        <f>CONCATENATE(B30," ",C30)</f>
        <v>733 Rozvod potrubí</v>
      </c>
      <c r="D36" s="154"/>
      <c r="E36" s="157"/>
      <c r="F36" s="157"/>
      <c r="G36" s="158">
        <f>SUM(G30:G35)</f>
        <v>0</v>
      </c>
      <c r="H36" s="159"/>
      <c r="I36" s="160">
        <f>SUM(I30:I35)</f>
        <v>1.2942700000000003</v>
      </c>
      <c r="J36" s="159"/>
      <c r="K36" s="160">
        <f>SUM(K30:K35)</f>
        <v>-0.52324</v>
      </c>
      <c r="Q36" s="146">
        <v>4</v>
      </c>
      <c r="BC36" s="161">
        <f>SUM(BC30:BC35)</f>
        <v>0</v>
      </c>
      <c r="BD36" s="161">
        <f>SUM(BD30:BD35)</f>
        <v>0</v>
      </c>
      <c r="BE36" s="161">
        <f>SUM(BE30:BE35)</f>
        <v>0</v>
      </c>
      <c r="BF36" s="161">
        <f>SUM(BF30:BF35)</f>
        <v>0</v>
      </c>
      <c r="BG36" s="161">
        <f>SUM(BG30:BG35)</f>
        <v>0</v>
      </c>
    </row>
    <row r="37" spans="1:17" ht="12.75">
      <c r="A37" s="139" t="s">
        <v>69</v>
      </c>
      <c r="B37" s="140" t="s">
        <v>127</v>
      </c>
      <c r="C37" s="141" t="s">
        <v>128</v>
      </c>
      <c r="D37" s="142"/>
      <c r="E37" s="143"/>
      <c r="F37" s="143"/>
      <c r="G37" s="144"/>
      <c r="H37" s="145"/>
      <c r="I37" s="145"/>
      <c r="J37" s="145"/>
      <c r="K37" s="145"/>
      <c r="Q37" s="146">
        <v>1</v>
      </c>
    </row>
    <row r="38" spans="1:59" ht="12.75">
      <c r="A38" s="147">
        <v>20</v>
      </c>
      <c r="B38" s="148" t="s">
        <v>129</v>
      </c>
      <c r="C38" s="149" t="s">
        <v>130</v>
      </c>
      <c r="D38" s="150" t="s">
        <v>78</v>
      </c>
      <c r="E38" s="151">
        <v>42</v>
      </c>
      <c r="F38" s="151"/>
      <c r="G38" s="152">
        <f>E38*F38</f>
        <v>0</v>
      </c>
      <c r="H38" s="153">
        <v>9E-05</v>
      </c>
      <c r="I38" s="153">
        <f>E38*H38</f>
        <v>0.0037800000000000004</v>
      </c>
      <c r="J38" s="153">
        <v>-0.0019</v>
      </c>
      <c r="K38" s="153">
        <f>E38*J38</f>
        <v>-0.0798</v>
      </c>
      <c r="Q38" s="146">
        <v>2</v>
      </c>
      <c r="AA38" s="122">
        <v>12</v>
      </c>
      <c r="AB38" s="122">
        <v>0</v>
      </c>
      <c r="AC38" s="122">
        <v>20</v>
      </c>
      <c r="BB38" s="122">
        <v>2</v>
      </c>
      <c r="BC38" s="122">
        <f>IF(BB38=1,G38,0)</f>
        <v>0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59" ht="12.75">
      <c r="A39" s="147">
        <v>21</v>
      </c>
      <c r="B39" s="148" t="s">
        <v>131</v>
      </c>
      <c r="C39" s="149" t="s">
        <v>132</v>
      </c>
      <c r="D39" s="150" t="s">
        <v>78</v>
      </c>
      <c r="E39" s="151">
        <v>21</v>
      </c>
      <c r="F39" s="151"/>
      <c r="G39" s="152">
        <f>E39*F39</f>
        <v>0</v>
      </c>
      <c r="H39" s="153">
        <v>0.00025</v>
      </c>
      <c r="I39" s="153">
        <f>E39*H39</f>
        <v>0.00525</v>
      </c>
      <c r="J39" s="153">
        <v>0</v>
      </c>
      <c r="K39" s="153">
        <f>E39*J39</f>
        <v>0</v>
      </c>
      <c r="Q39" s="146">
        <v>2</v>
      </c>
      <c r="AA39" s="122">
        <v>12</v>
      </c>
      <c r="AB39" s="122">
        <v>0</v>
      </c>
      <c r="AC39" s="122">
        <v>21</v>
      </c>
      <c r="BB39" s="122">
        <v>2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59" ht="12.75">
      <c r="A40" s="147">
        <v>22</v>
      </c>
      <c r="B40" s="148" t="s">
        <v>133</v>
      </c>
      <c r="C40" s="149" t="s">
        <v>134</v>
      </c>
      <c r="D40" s="150" t="s">
        <v>78</v>
      </c>
      <c r="E40" s="151">
        <v>21</v>
      </c>
      <c r="F40" s="151"/>
      <c r="G40" s="152">
        <f>E40*F40</f>
        <v>0</v>
      </c>
      <c r="H40" s="153">
        <v>0</v>
      </c>
      <c r="I40" s="153">
        <f>E40*H40</f>
        <v>0</v>
      </c>
      <c r="J40" s="153">
        <v>0</v>
      </c>
      <c r="K40" s="153">
        <f>E40*J40</f>
        <v>0</v>
      </c>
      <c r="Q40" s="146">
        <v>2</v>
      </c>
      <c r="AA40" s="122">
        <v>12</v>
      </c>
      <c r="AB40" s="122">
        <v>0</v>
      </c>
      <c r="AC40" s="122">
        <v>22</v>
      </c>
      <c r="BB40" s="122">
        <v>2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47">
        <v>23</v>
      </c>
      <c r="B41" s="148" t="s">
        <v>135</v>
      </c>
      <c r="C41" s="149" t="s">
        <v>136</v>
      </c>
      <c r="D41" s="150" t="s">
        <v>78</v>
      </c>
      <c r="E41" s="151">
        <v>21</v>
      </c>
      <c r="F41" s="151"/>
      <c r="G41" s="152">
        <f>E41*F41</f>
        <v>0</v>
      </c>
      <c r="H41" s="153">
        <v>0.00057</v>
      </c>
      <c r="I41" s="153">
        <f>E41*H41</f>
        <v>0.01197</v>
      </c>
      <c r="J41" s="153">
        <v>0</v>
      </c>
      <c r="K41" s="153">
        <f>E41*J41</f>
        <v>0</v>
      </c>
      <c r="Q41" s="146">
        <v>2</v>
      </c>
      <c r="AA41" s="122">
        <v>12</v>
      </c>
      <c r="AB41" s="122">
        <v>0</v>
      </c>
      <c r="AC41" s="122">
        <v>23</v>
      </c>
      <c r="BB41" s="122">
        <v>2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59" ht="12.75">
      <c r="A42" s="147">
        <v>24</v>
      </c>
      <c r="B42" s="148" t="s">
        <v>137</v>
      </c>
      <c r="C42" s="149" t="s">
        <v>138</v>
      </c>
      <c r="D42" s="150" t="s">
        <v>78</v>
      </c>
      <c r="E42" s="151">
        <v>21</v>
      </c>
      <c r="F42" s="151"/>
      <c r="G42" s="152">
        <f>E42*F42</f>
        <v>0</v>
      </c>
      <c r="H42" s="153">
        <v>0.00013</v>
      </c>
      <c r="I42" s="153">
        <f>E42*H42</f>
        <v>0.00273</v>
      </c>
      <c r="J42" s="153">
        <v>0</v>
      </c>
      <c r="K42" s="153">
        <f>E42*J42</f>
        <v>0</v>
      </c>
      <c r="Q42" s="146">
        <v>2</v>
      </c>
      <c r="AA42" s="122">
        <v>12</v>
      </c>
      <c r="AB42" s="122">
        <v>0</v>
      </c>
      <c r="AC42" s="122">
        <v>24</v>
      </c>
      <c r="BB42" s="122">
        <v>2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59" ht="12.75">
      <c r="A43" s="154"/>
      <c r="B43" s="155" t="s">
        <v>71</v>
      </c>
      <c r="C43" s="156" t="str">
        <f>CONCATENATE(B37," ",C37)</f>
        <v>734 Armatury</v>
      </c>
      <c r="D43" s="154"/>
      <c r="E43" s="157"/>
      <c r="F43" s="157"/>
      <c r="G43" s="158">
        <f>SUM(G37:G42)</f>
        <v>0</v>
      </c>
      <c r="H43" s="159"/>
      <c r="I43" s="160">
        <f>SUM(I37:I42)</f>
        <v>0.023729999999999998</v>
      </c>
      <c r="J43" s="159"/>
      <c r="K43" s="160">
        <f>SUM(K37:K42)</f>
        <v>-0.0798</v>
      </c>
      <c r="Q43" s="146">
        <v>4</v>
      </c>
      <c r="BC43" s="161">
        <f>SUM(BC37:BC42)</f>
        <v>0</v>
      </c>
      <c r="BD43" s="161">
        <f>SUM(BD37:BD42)</f>
        <v>0</v>
      </c>
      <c r="BE43" s="161">
        <f>SUM(BE37:BE42)</f>
        <v>0</v>
      </c>
      <c r="BF43" s="161">
        <f>SUM(BF37:BF42)</f>
        <v>0</v>
      </c>
      <c r="BG43" s="161">
        <f>SUM(BG37:BG42)</f>
        <v>0</v>
      </c>
    </row>
    <row r="44" spans="1:17" ht="12.75">
      <c r="A44" s="139" t="s">
        <v>69</v>
      </c>
      <c r="B44" s="140" t="s">
        <v>139</v>
      </c>
      <c r="C44" s="141" t="s">
        <v>140</v>
      </c>
      <c r="D44" s="142"/>
      <c r="E44" s="143"/>
      <c r="F44" s="143"/>
      <c r="G44" s="144"/>
      <c r="H44" s="145"/>
      <c r="I44" s="145"/>
      <c r="J44" s="145"/>
      <c r="K44" s="145"/>
      <c r="Q44" s="146">
        <v>1</v>
      </c>
    </row>
    <row r="45" spans="1:59" ht="12.75">
      <c r="A45" s="147">
        <v>25</v>
      </c>
      <c r="B45" s="148" t="s">
        <v>141</v>
      </c>
      <c r="C45" s="149" t="s">
        <v>142</v>
      </c>
      <c r="D45" s="150" t="s">
        <v>84</v>
      </c>
      <c r="E45" s="151">
        <v>94</v>
      </c>
      <c r="F45" s="151"/>
      <c r="G45" s="152">
        <f aca="true" t="shared" si="8" ref="G45:G50">E45*F45</f>
        <v>0</v>
      </c>
      <c r="H45" s="153">
        <v>0</v>
      </c>
      <c r="I45" s="153">
        <f aca="true" t="shared" si="9" ref="I45:I50">E45*H45</f>
        <v>0</v>
      </c>
      <c r="J45" s="153">
        <v>-0.0238</v>
      </c>
      <c r="K45" s="153">
        <f aca="true" t="shared" si="10" ref="K45:K50">E45*J45</f>
        <v>-2.2372</v>
      </c>
      <c r="Q45" s="146">
        <v>2</v>
      </c>
      <c r="AA45" s="122">
        <v>12</v>
      </c>
      <c r="AB45" s="122">
        <v>0</v>
      </c>
      <c r="AC45" s="122">
        <v>25</v>
      </c>
      <c r="BB45" s="122">
        <v>2</v>
      </c>
      <c r="BC45" s="122">
        <f aca="true" t="shared" si="11" ref="BC45:BC50">IF(BB45=1,G45,0)</f>
        <v>0</v>
      </c>
      <c r="BD45" s="122">
        <f aca="true" t="shared" si="12" ref="BD45:BD50">IF(BB45=2,G45,0)</f>
        <v>0</v>
      </c>
      <c r="BE45" s="122">
        <f aca="true" t="shared" si="13" ref="BE45:BE50">IF(BB45=3,G45,0)</f>
        <v>0</v>
      </c>
      <c r="BF45" s="122">
        <f aca="true" t="shared" si="14" ref="BF45:BF50">IF(BB45=4,G45,0)</f>
        <v>0</v>
      </c>
      <c r="BG45" s="122">
        <f aca="true" t="shared" si="15" ref="BG45:BG50">IF(BB45=5,G45,0)</f>
        <v>0</v>
      </c>
    </row>
    <row r="46" spans="1:59" ht="12.75">
      <c r="A46" s="147">
        <v>26</v>
      </c>
      <c r="B46" s="148" t="s">
        <v>143</v>
      </c>
      <c r="C46" s="149" t="s">
        <v>144</v>
      </c>
      <c r="D46" s="150" t="s">
        <v>145</v>
      </c>
      <c r="E46" s="151">
        <v>1</v>
      </c>
      <c r="F46" s="151"/>
      <c r="G46" s="152">
        <f t="shared" si="8"/>
        <v>0</v>
      </c>
      <c r="H46" s="153">
        <v>1E-05</v>
      </c>
      <c r="I46" s="153">
        <f t="shared" si="9"/>
        <v>1E-05</v>
      </c>
      <c r="J46" s="153">
        <v>-0.00075</v>
      </c>
      <c r="K46" s="153">
        <f t="shared" si="10"/>
        <v>-0.00075</v>
      </c>
      <c r="Q46" s="146">
        <v>2</v>
      </c>
      <c r="AA46" s="122">
        <v>12</v>
      </c>
      <c r="AB46" s="122">
        <v>0</v>
      </c>
      <c r="AC46" s="122">
        <v>26</v>
      </c>
      <c r="BB46" s="122">
        <v>2</v>
      </c>
      <c r="BC46" s="122">
        <f t="shared" si="11"/>
        <v>0</v>
      </c>
      <c r="BD46" s="122">
        <f t="shared" si="12"/>
        <v>0</v>
      </c>
      <c r="BE46" s="122">
        <f t="shared" si="13"/>
        <v>0</v>
      </c>
      <c r="BF46" s="122">
        <f t="shared" si="14"/>
        <v>0</v>
      </c>
      <c r="BG46" s="122">
        <f t="shared" si="15"/>
        <v>0</v>
      </c>
    </row>
    <row r="47" spans="1:59" ht="12.75">
      <c r="A47" s="147">
        <v>27</v>
      </c>
      <c r="B47" s="148" t="s">
        <v>146</v>
      </c>
      <c r="C47" s="149" t="s">
        <v>147</v>
      </c>
      <c r="D47" s="150" t="s">
        <v>78</v>
      </c>
      <c r="E47" s="151">
        <v>105</v>
      </c>
      <c r="F47" s="151"/>
      <c r="G47" s="152">
        <f t="shared" si="8"/>
        <v>0</v>
      </c>
      <c r="H47" s="153">
        <v>1E-05</v>
      </c>
      <c r="I47" s="153">
        <f t="shared" si="9"/>
        <v>0.0010500000000000002</v>
      </c>
      <c r="J47" s="153">
        <v>-0.00075</v>
      </c>
      <c r="K47" s="153">
        <f t="shared" si="10"/>
        <v>-0.07875</v>
      </c>
      <c r="Q47" s="146">
        <v>2</v>
      </c>
      <c r="AA47" s="122">
        <v>12</v>
      </c>
      <c r="AB47" s="122">
        <v>0</v>
      </c>
      <c r="AC47" s="122">
        <v>27</v>
      </c>
      <c r="BB47" s="122">
        <v>2</v>
      </c>
      <c r="BC47" s="122">
        <f t="shared" si="11"/>
        <v>0</v>
      </c>
      <c r="BD47" s="122">
        <f t="shared" si="12"/>
        <v>0</v>
      </c>
      <c r="BE47" s="122">
        <f t="shared" si="13"/>
        <v>0</v>
      </c>
      <c r="BF47" s="122">
        <f t="shared" si="14"/>
        <v>0</v>
      </c>
      <c r="BG47" s="122">
        <f t="shared" si="15"/>
        <v>0</v>
      </c>
    </row>
    <row r="48" spans="1:59" ht="12.75">
      <c r="A48" s="147">
        <v>28</v>
      </c>
      <c r="B48" s="148" t="s">
        <v>148</v>
      </c>
      <c r="C48" s="149" t="s">
        <v>149</v>
      </c>
      <c r="D48" s="150" t="s">
        <v>70</v>
      </c>
      <c r="E48" s="151">
        <v>1</v>
      </c>
      <c r="F48" s="151"/>
      <c r="G48" s="152">
        <f t="shared" si="8"/>
        <v>0</v>
      </c>
      <c r="H48" s="153">
        <v>0</v>
      </c>
      <c r="I48" s="153">
        <f t="shared" si="9"/>
        <v>0</v>
      </c>
      <c r="J48" s="153">
        <v>0</v>
      </c>
      <c r="K48" s="153">
        <f t="shared" si="10"/>
        <v>0</v>
      </c>
      <c r="Q48" s="146">
        <v>2</v>
      </c>
      <c r="AA48" s="122">
        <v>12</v>
      </c>
      <c r="AB48" s="122">
        <v>0</v>
      </c>
      <c r="AC48" s="122">
        <v>28</v>
      </c>
      <c r="BB48" s="122">
        <v>2</v>
      </c>
      <c r="BC48" s="122">
        <f t="shared" si="11"/>
        <v>0</v>
      </c>
      <c r="BD48" s="122">
        <f t="shared" si="12"/>
        <v>0</v>
      </c>
      <c r="BE48" s="122">
        <f t="shared" si="13"/>
        <v>0</v>
      </c>
      <c r="BF48" s="122">
        <f t="shared" si="14"/>
        <v>0</v>
      </c>
      <c r="BG48" s="122">
        <f t="shared" si="15"/>
        <v>0</v>
      </c>
    </row>
    <row r="49" spans="1:59" ht="12.75">
      <c r="A49" s="147">
        <v>29</v>
      </c>
      <c r="B49" s="148" t="s">
        <v>150</v>
      </c>
      <c r="C49" s="149" t="s">
        <v>151</v>
      </c>
      <c r="D49" s="150" t="s">
        <v>93</v>
      </c>
      <c r="E49" s="151">
        <v>1</v>
      </c>
      <c r="F49" s="151"/>
      <c r="G49" s="152">
        <f t="shared" si="8"/>
        <v>0</v>
      </c>
      <c r="H49" s="153">
        <v>0</v>
      </c>
      <c r="I49" s="153">
        <f t="shared" si="9"/>
        <v>0</v>
      </c>
      <c r="J49" s="153">
        <v>0</v>
      </c>
      <c r="K49" s="153">
        <f t="shared" si="10"/>
        <v>0</v>
      </c>
      <c r="Q49" s="146">
        <v>2</v>
      </c>
      <c r="AA49" s="122">
        <v>12</v>
      </c>
      <c r="AB49" s="122">
        <v>0</v>
      </c>
      <c r="AC49" s="122">
        <v>29</v>
      </c>
      <c r="BB49" s="122">
        <v>2</v>
      </c>
      <c r="BC49" s="122">
        <f t="shared" si="11"/>
        <v>0</v>
      </c>
      <c r="BD49" s="122">
        <f t="shared" si="12"/>
        <v>0</v>
      </c>
      <c r="BE49" s="122">
        <f t="shared" si="13"/>
        <v>0</v>
      </c>
      <c r="BF49" s="122">
        <f t="shared" si="14"/>
        <v>0</v>
      </c>
      <c r="BG49" s="122">
        <f t="shared" si="15"/>
        <v>0</v>
      </c>
    </row>
    <row r="50" spans="1:59" ht="12.75">
      <c r="A50" s="147">
        <v>30</v>
      </c>
      <c r="B50" s="148" t="s">
        <v>152</v>
      </c>
      <c r="C50" s="149" t="s">
        <v>153</v>
      </c>
      <c r="D50" s="150" t="s">
        <v>84</v>
      </c>
      <c r="E50" s="151">
        <v>94.5</v>
      </c>
      <c r="F50" s="151"/>
      <c r="G50" s="152">
        <f t="shared" si="8"/>
        <v>0</v>
      </c>
      <c r="H50" s="153">
        <v>0.0395</v>
      </c>
      <c r="I50" s="153">
        <f t="shared" si="9"/>
        <v>3.7327500000000002</v>
      </c>
      <c r="J50" s="153">
        <v>0</v>
      </c>
      <c r="K50" s="153">
        <f t="shared" si="10"/>
        <v>0</v>
      </c>
      <c r="Q50" s="146">
        <v>2</v>
      </c>
      <c r="AA50" s="122">
        <v>12</v>
      </c>
      <c r="AB50" s="122">
        <v>0</v>
      </c>
      <c r="AC50" s="122">
        <v>30</v>
      </c>
      <c r="BB50" s="122">
        <v>2</v>
      </c>
      <c r="BC50" s="122">
        <f t="shared" si="11"/>
        <v>0</v>
      </c>
      <c r="BD50" s="122">
        <f t="shared" si="12"/>
        <v>0</v>
      </c>
      <c r="BE50" s="122">
        <f t="shared" si="13"/>
        <v>0</v>
      </c>
      <c r="BF50" s="122">
        <f t="shared" si="14"/>
        <v>0</v>
      </c>
      <c r="BG50" s="122">
        <f t="shared" si="15"/>
        <v>0</v>
      </c>
    </row>
    <row r="51" spans="1:59" ht="12.75">
      <c r="A51" s="154"/>
      <c r="B51" s="155" t="s">
        <v>71</v>
      </c>
      <c r="C51" s="156" t="str">
        <f>CONCATENATE(B44," ",C44)</f>
        <v>735 Otopná tělesa</v>
      </c>
      <c r="D51" s="154"/>
      <c r="E51" s="157"/>
      <c r="F51" s="157"/>
      <c r="G51" s="158">
        <f>SUM(G44:G50)</f>
        <v>0</v>
      </c>
      <c r="H51" s="159"/>
      <c r="I51" s="160">
        <f>SUM(I44:I50)</f>
        <v>3.73381</v>
      </c>
      <c r="J51" s="159"/>
      <c r="K51" s="160">
        <f>SUM(K44:K50)</f>
        <v>-2.3167</v>
      </c>
      <c r="Q51" s="146">
        <v>4</v>
      </c>
      <c r="BC51" s="161">
        <f>SUM(BC44:BC50)</f>
        <v>0</v>
      </c>
      <c r="BD51" s="161">
        <f>SUM(BD44:BD50)</f>
        <v>0</v>
      </c>
      <c r="BE51" s="161">
        <f>SUM(BE44:BE50)</f>
        <v>0</v>
      </c>
      <c r="BF51" s="161">
        <f>SUM(BF44:BF50)</f>
        <v>0</v>
      </c>
      <c r="BG51" s="161">
        <f>SUM(BG44:BG50)</f>
        <v>0</v>
      </c>
    </row>
    <row r="52" spans="1:17" ht="12.75">
      <c r="A52" s="139" t="s">
        <v>69</v>
      </c>
      <c r="B52" s="140" t="s">
        <v>154</v>
      </c>
      <c r="C52" s="141" t="s">
        <v>155</v>
      </c>
      <c r="D52" s="142"/>
      <c r="E52" s="143"/>
      <c r="F52" s="143"/>
      <c r="G52" s="144"/>
      <c r="H52" s="145"/>
      <c r="I52" s="145"/>
      <c r="J52" s="145"/>
      <c r="K52" s="145"/>
      <c r="Q52" s="146">
        <v>1</v>
      </c>
    </row>
    <row r="53" spans="1:59" ht="12.75">
      <c r="A53" s="147">
        <v>31</v>
      </c>
      <c r="B53" s="148" t="s">
        <v>156</v>
      </c>
      <c r="C53" s="149" t="s">
        <v>157</v>
      </c>
      <c r="D53" s="150" t="s">
        <v>78</v>
      </c>
      <c r="E53" s="151">
        <v>16</v>
      </c>
      <c r="F53" s="151"/>
      <c r="G53" s="152">
        <f>E53*F53</f>
        <v>0</v>
      </c>
      <c r="H53" s="153">
        <v>0.00093</v>
      </c>
      <c r="I53" s="153">
        <f>E53*H53</f>
        <v>0.01488</v>
      </c>
      <c r="J53" s="153">
        <v>0</v>
      </c>
      <c r="K53" s="153">
        <f>E53*J53</f>
        <v>0</v>
      </c>
      <c r="Q53" s="146">
        <v>2</v>
      </c>
      <c r="AA53" s="122">
        <v>12</v>
      </c>
      <c r="AB53" s="122">
        <v>0</v>
      </c>
      <c r="AC53" s="122">
        <v>31</v>
      </c>
      <c r="BB53" s="122">
        <v>2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59" ht="12.75">
      <c r="A54" s="154"/>
      <c r="B54" s="155" t="s">
        <v>71</v>
      </c>
      <c r="C54" s="156" t="str">
        <f>CONCATENATE(B52," ",C52)</f>
        <v>767 Konstrukce zámečnické</v>
      </c>
      <c r="D54" s="154"/>
      <c r="E54" s="157"/>
      <c r="F54" s="157"/>
      <c r="G54" s="158">
        <f>SUM(G52:G53)</f>
        <v>0</v>
      </c>
      <c r="H54" s="159"/>
      <c r="I54" s="160">
        <f>SUM(I52:I53)</f>
        <v>0.01488</v>
      </c>
      <c r="J54" s="159"/>
      <c r="K54" s="160">
        <f>SUM(K52:K53)</f>
        <v>0</v>
      </c>
      <c r="Q54" s="146">
        <v>4</v>
      </c>
      <c r="BC54" s="161">
        <f>SUM(BC52:BC53)</f>
        <v>0</v>
      </c>
      <c r="BD54" s="161">
        <f>SUM(BD52:BD53)</f>
        <v>0</v>
      </c>
      <c r="BE54" s="161">
        <f>SUM(BE52:BE53)</f>
        <v>0</v>
      </c>
      <c r="BF54" s="161">
        <f>SUM(BF52:BF53)</f>
        <v>0</v>
      </c>
      <c r="BG54" s="161">
        <f>SUM(BG52:BG53)</f>
        <v>0</v>
      </c>
    </row>
    <row r="55" spans="1:17" ht="12.75">
      <c r="A55" s="139" t="s">
        <v>69</v>
      </c>
      <c r="B55" s="140" t="s">
        <v>158</v>
      </c>
      <c r="C55" s="141" t="s">
        <v>159</v>
      </c>
      <c r="D55" s="142"/>
      <c r="E55" s="143"/>
      <c r="F55" s="143"/>
      <c r="G55" s="144"/>
      <c r="H55" s="145"/>
      <c r="I55" s="145"/>
      <c r="J55" s="145"/>
      <c r="K55" s="145"/>
      <c r="Q55" s="146">
        <v>1</v>
      </c>
    </row>
    <row r="56" spans="1:59" ht="12.75">
      <c r="A56" s="147">
        <v>32</v>
      </c>
      <c r="B56" s="148" t="s">
        <v>160</v>
      </c>
      <c r="C56" s="149" t="s">
        <v>161</v>
      </c>
      <c r="D56" s="150" t="s">
        <v>84</v>
      </c>
      <c r="E56" s="151">
        <v>94.5</v>
      </c>
      <c r="F56" s="151"/>
      <c r="G56" s="152">
        <f>E56*F56</f>
        <v>0</v>
      </c>
      <c r="H56" s="153">
        <v>7E-05</v>
      </c>
      <c r="I56" s="153">
        <f>E56*H56</f>
        <v>0.006614999999999999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32</v>
      </c>
      <c r="BB56" s="122">
        <v>2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47">
        <v>33</v>
      </c>
      <c r="B57" s="148" t="s">
        <v>162</v>
      </c>
      <c r="C57" s="149" t="s">
        <v>163</v>
      </c>
      <c r="D57" s="150" t="s">
        <v>83</v>
      </c>
      <c r="E57" s="151">
        <v>206</v>
      </c>
      <c r="F57" s="151"/>
      <c r="G57" s="152">
        <f>E57*F57</f>
        <v>0</v>
      </c>
      <c r="H57" s="153">
        <v>9E-05</v>
      </c>
      <c r="I57" s="153">
        <f>E57*H57</f>
        <v>0.01854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33</v>
      </c>
      <c r="BB57" s="122">
        <v>2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59" ht="12.75">
      <c r="A58" s="147">
        <v>34</v>
      </c>
      <c r="B58" s="148" t="s">
        <v>164</v>
      </c>
      <c r="C58" s="149" t="s">
        <v>165</v>
      </c>
      <c r="D58" s="150" t="s">
        <v>84</v>
      </c>
      <c r="E58" s="151">
        <v>94.5</v>
      </c>
      <c r="F58" s="151"/>
      <c r="G58" s="152">
        <f>E58*F58</f>
        <v>0</v>
      </c>
      <c r="H58" s="153">
        <v>0.0007</v>
      </c>
      <c r="I58" s="153">
        <f>E58*H58</f>
        <v>0.06615</v>
      </c>
      <c r="J58" s="153">
        <v>0</v>
      </c>
      <c r="K58" s="153">
        <f>E58*J58</f>
        <v>0</v>
      </c>
      <c r="Q58" s="146">
        <v>2</v>
      </c>
      <c r="AA58" s="122">
        <v>12</v>
      </c>
      <c r="AB58" s="122">
        <v>0</v>
      </c>
      <c r="AC58" s="122">
        <v>34</v>
      </c>
      <c r="BB58" s="122">
        <v>2</v>
      </c>
      <c r="BC58" s="122">
        <f>IF(BB58=1,G58,0)</f>
        <v>0</v>
      </c>
      <c r="BD58" s="122">
        <f>IF(BB58=2,G58,0)</f>
        <v>0</v>
      </c>
      <c r="BE58" s="122">
        <f>IF(BB58=3,G58,0)</f>
        <v>0</v>
      </c>
      <c r="BF58" s="122">
        <f>IF(BB58=4,G58,0)</f>
        <v>0</v>
      </c>
      <c r="BG58" s="122">
        <f>IF(BB58=5,G58,0)</f>
        <v>0</v>
      </c>
    </row>
    <row r="59" spans="1:59" ht="12.75">
      <c r="A59" s="154"/>
      <c r="B59" s="155" t="s">
        <v>71</v>
      </c>
      <c r="C59" s="156" t="str">
        <f>CONCATENATE(B55," ",C55)</f>
        <v>783 Nátěry</v>
      </c>
      <c r="D59" s="154"/>
      <c r="E59" s="157"/>
      <c r="F59" s="157"/>
      <c r="G59" s="158">
        <f>SUM(G55:G58)</f>
        <v>0</v>
      </c>
      <c r="H59" s="159"/>
      <c r="I59" s="160">
        <f>SUM(I55:I58)</f>
        <v>0.091305</v>
      </c>
      <c r="J59" s="159"/>
      <c r="K59" s="160">
        <f>SUM(K55:K58)</f>
        <v>0</v>
      </c>
      <c r="Q59" s="146">
        <v>4</v>
      </c>
      <c r="BC59" s="161">
        <f>SUM(BC55:BC58)</f>
        <v>0</v>
      </c>
      <c r="BD59" s="161">
        <f>SUM(BD55:BD58)</f>
        <v>0</v>
      </c>
      <c r="BE59" s="161">
        <f>SUM(BE55:BE58)</f>
        <v>0</v>
      </c>
      <c r="BF59" s="161">
        <f>SUM(BF55:BF58)</f>
        <v>0</v>
      </c>
      <c r="BG59" s="161">
        <f>SUM(BG55:BG58)</f>
        <v>0</v>
      </c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spans="1:7" ht="12.75">
      <c r="A83" s="162"/>
      <c r="B83" s="162"/>
      <c r="C83" s="162"/>
      <c r="D83" s="162"/>
      <c r="E83" s="162"/>
      <c r="F83" s="162"/>
      <c r="G83" s="162"/>
    </row>
    <row r="84" spans="1:7" ht="12.75">
      <c r="A84" s="162"/>
      <c r="B84" s="162"/>
      <c r="C84" s="162"/>
      <c r="D84" s="162"/>
      <c r="E84" s="162"/>
      <c r="F84" s="162"/>
      <c r="G84" s="162"/>
    </row>
    <row r="85" spans="1:7" ht="12.75">
      <c r="A85" s="162"/>
      <c r="B85" s="162"/>
      <c r="C85" s="162"/>
      <c r="D85" s="162"/>
      <c r="E85" s="162"/>
      <c r="F85" s="162"/>
      <c r="G85" s="162"/>
    </row>
    <row r="86" spans="1:7" ht="12.75">
      <c r="A86" s="162"/>
      <c r="B86" s="162"/>
      <c r="C86" s="162"/>
      <c r="D86" s="162"/>
      <c r="E86" s="162"/>
      <c r="F86" s="162"/>
      <c r="G86" s="16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spans="1:2" ht="12.75">
      <c r="A112" s="163"/>
      <c r="B112" s="163"/>
    </row>
    <row r="113" spans="1:7" ht="12.75">
      <c r="A113" s="162"/>
      <c r="B113" s="162"/>
      <c r="C113" s="165"/>
      <c r="D113" s="165"/>
      <c r="E113" s="166"/>
      <c r="F113" s="165"/>
      <c r="G113" s="167"/>
    </row>
    <row r="114" spans="1:7" ht="12.75">
      <c r="A114" s="168"/>
      <c r="B114" s="168"/>
      <c r="C114" s="162"/>
      <c r="D114" s="162"/>
      <c r="E114" s="169"/>
      <c r="F114" s="162"/>
      <c r="G114" s="162"/>
    </row>
    <row r="115" spans="1:7" ht="12.75">
      <c r="A115" s="162"/>
      <c r="B115" s="162"/>
      <c r="C115" s="162"/>
      <c r="D115" s="162"/>
      <c r="E115" s="169"/>
      <c r="F115" s="162"/>
      <c r="G115" s="162"/>
    </row>
    <row r="116" spans="1:7" ht="12.75">
      <c r="A116" s="162"/>
      <c r="B116" s="162"/>
      <c r="C116" s="162"/>
      <c r="D116" s="162"/>
      <c r="E116" s="169"/>
      <c r="F116" s="162"/>
      <c r="G116" s="162"/>
    </row>
    <row r="117" spans="1:7" ht="12.75">
      <c r="A117" s="162"/>
      <c r="B117" s="162"/>
      <c r="C117" s="162"/>
      <c r="D117" s="162"/>
      <c r="E117" s="169"/>
      <c r="F117" s="162"/>
      <c r="G117" s="162"/>
    </row>
    <row r="118" spans="1:7" ht="12.75">
      <c r="A118" s="162"/>
      <c r="B118" s="162"/>
      <c r="C118" s="162"/>
      <c r="D118" s="162"/>
      <c r="E118" s="169"/>
      <c r="F118" s="162"/>
      <c r="G118" s="162"/>
    </row>
    <row r="119" spans="1:7" ht="12.75">
      <c r="A119" s="162"/>
      <c r="B119" s="162"/>
      <c r="C119" s="162"/>
      <c r="D119" s="162"/>
      <c r="E119" s="169"/>
      <c r="F119" s="162"/>
      <c r="G119" s="162"/>
    </row>
    <row r="120" spans="1:7" ht="12.75">
      <c r="A120" s="162"/>
      <c r="B120" s="162"/>
      <c r="C120" s="162"/>
      <c r="D120" s="162"/>
      <c r="E120" s="169"/>
      <c r="F120" s="162"/>
      <c r="G120" s="162"/>
    </row>
    <row r="121" spans="1:7" ht="12.75">
      <c r="A121" s="162"/>
      <c r="B121" s="162"/>
      <c r="C121" s="162"/>
      <c r="D121" s="162"/>
      <c r="E121" s="169"/>
      <c r="F121" s="162"/>
      <c r="G121" s="162"/>
    </row>
    <row r="122" spans="1:7" ht="12.75">
      <c r="A122" s="162"/>
      <c r="B122" s="162"/>
      <c r="C122" s="162"/>
      <c r="D122" s="162"/>
      <c r="E122" s="169"/>
      <c r="F122" s="162"/>
      <c r="G122" s="162"/>
    </row>
    <row r="123" spans="1:7" ht="12.75">
      <c r="A123" s="162"/>
      <c r="B123" s="162"/>
      <c r="C123" s="162"/>
      <c r="D123" s="162"/>
      <c r="E123" s="169"/>
      <c r="F123" s="162"/>
      <c r="G123" s="162"/>
    </row>
    <row r="124" spans="1:7" ht="12.75">
      <c r="A124" s="162"/>
      <c r="B124" s="162"/>
      <c r="C124" s="162"/>
      <c r="D124" s="162"/>
      <c r="E124" s="169"/>
      <c r="F124" s="162"/>
      <c r="G124" s="162"/>
    </row>
    <row r="125" spans="1:7" ht="12.75">
      <c r="A125" s="162"/>
      <c r="B125" s="162"/>
      <c r="C125" s="162"/>
      <c r="D125" s="162"/>
      <c r="E125" s="169"/>
      <c r="F125" s="162"/>
      <c r="G125" s="162"/>
    </row>
    <row r="126" spans="1:7" ht="12.75">
      <c r="A126" s="162"/>
      <c r="B126" s="162"/>
      <c r="C126" s="162"/>
      <c r="D126" s="162"/>
      <c r="E126" s="169"/>
      <c r="F126" s="162"/>
      <c r="G126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</dc:creator>
  <cp:keywords/>
  <dc:description/>
  <cp:lastModifiedBy>HUHU</cp:lastModifiedBy>
  <dcterms:created xsi:type="dcterms:W3CDTF">2014-06-12T13:57:46Z</dcterms:created>
  <dcterms:modified xsi:type="dcterms:W3CDTF">2014-06-16T12:07:36Z</dcterms:modified>
  <cp:category/>
  <cp:version/>
  <cp:contentType/>
  <cp:contentStatus/>
</cp:coreProperties>
</file>