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528" yWindow="65500" windowWidth="11208" windowHeight="972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'Položky'!$A$1:$K$123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'Rekapitulace'!$E$22</definedName>
    <definedName name="VRNnazev">'Rekapitulace'!$A$22</definedName>
    <definedName name="VRNproc">'Rekapitulace'!$F$22</definedName>
    <definedName name="VRNzakl">'Rekapitulace'!$G$22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<sst xmlns="http://schemas.openxmlformats.org/spreadsheetml/2006/main" count="430" uniqueCount="290">
  <si>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</si>
  <si>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</si>
  <si>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</si>
  <si>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</si>
  <si>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</si>
  <si>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</si>
  <si>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</si>
  <si>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</si>
  <si>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</si>
  <si>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</si>
  <si>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</si>
  <si>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</si>
  <si>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</si>
  <si>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</si>
  <si>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</si>
  <si>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</si>
  <si>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</si>
  <si>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</si>
  <si>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</si>
  <si>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</si>
  <si>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</si>
  <si>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</si>
  <si>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</si>
  <si>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</si>
  <si>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</si>
  <si>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</si>
  <si>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</si>
  <si>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</si>
  <si>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</si>
  <si>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</si>
  <si>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</si>
  <si>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</si>
  <si>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</si>
  <si>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</si>
  <si>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</si>
  <si>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</si>
  <si>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</si>
  <si>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</si>
  <si>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</si>
  <si>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</si>
  <si>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</si>
  <si>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</si>
  <si>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</si>
  <si>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</si>
  <si>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</si>
  <si>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</si>
  <si>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</si>
  <si>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</si>
  <si>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</si>
  <si>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</si>
  <si>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</si>
  <si>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</si>
  <si>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</si>
  <si>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</si>
  <si>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</si>
  <si>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</si>
  <si>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</si>
  <si>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</si>
  <si>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</si>
  <si>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</si>
  <si>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</si>
  <si>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</si>
  <si>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</si>
  <si>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</si>
  <si>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</si>
  <si>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</si>
  <si>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</si>
  <si>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</si>
  <si>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</si>
  <si>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</si>
  <si>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</si>
  <si>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Přestavba hygienického zázemí VOŠZ Brno</t>
  </si>
  <si>
    <t>3</t>
  </si>
  <si>
    <t>Svislé a kompletní konstrukce</t>
  </si>
  <si>
    <t>310 23-5241.R00</t>
  </si>
  <si>
    <t>Zazdívka otvorů pl.0,0225 m2 cihlami, tl.zdi 30 cm</t>
  </si>
  <si>
    <t>kus</t>
  </si>
  <si>
    <t>310 23-5251.R00</t>
  </si>
  <si>
    <t>Zazdívka otvorů pl.0,0225 m2 cihlami, tl.zdi 45 cm</t>
  </si>
  <si>
    <t>4</t>
  </si>
  <si>
    <t>Vodorovné konstrukce</t>
  </si>
  <si>
    <t>411 23-7241.R00</t>
  </si>
  <si>
    <t>Zazdívka otvorů 0,25m2 v klenbě cihlami tl.do 60cm</t>
  </si>
  <si>
    <t>411 23-5240.R00</t>
  </si>
  <si>
    <t>Zazdívka otv. 0,0225m2 v klenbě cihlami tl.do 60cm</t>
  </si>
  <si>
    <t>417 32-0043.RAA</t>
  </si>
  <si>
    <t>betonáž rýh v podlaze 30 x 20 cm</t>
  </si>
  <si>
    <t>m</t>
  </si>
  <si>
    <t>61</t>
  </si>
  <si>
    <t>Upravy povrchů vnitřní</t>
  </si>
  <si>
    <t>612 40-1291.R00</t>
  </si>
  <si>
    <t>Omítka malých ploch vnitřních stěn do 0,25 m2</t>
  </si>
  <si>
    <t>612 40-3388.R00</t>
  </si>
  <si>
    <t>Hrubá výplň rýh ve stěnách do 15x15cm maltou z SMS</t>
  </si>
  <si>
    <t>97</t>
  </si>
  <si>
    <t>Prorážení otvorů</t>
  </si>
  <si>
    <t>972 03-3172.R00</t>
  </si>
  <si>
    <t>Vybourání otvorů cih. klenba 0,0225 m2, tl. do  60 cm</t>
  </si>
  <si>
    <t>972 03-3371.R00</t>
  </si>
  <si>
    <t>Vybourání otvorů cih.klenba pl. 0,25 m2, tl. do 60 cm</t>
  </si>
  <si>
    <t>974 03-1154.R00</t>
  </si>
  <si>
    <t>Vysekání rýh ve zdi cihelné 10 x 15 cm</t>
  </si>
  <si>
    <t>974 03-1155.R00</t>
  </si>
  <si>
    <t>Vysekání rýh ve zdi cihelné 10 x 20 cm</t>
  </si>
  <si>
    <t>974 03-1165.R00</t>
  </si>
  <si>
    <t>Vysekání rýh ve zdi cihelné 15 x 20 cm</t>
  </si>
  <si>
    <t>974 04-2574.R00</t>
  </si>
  <si>
    <t>Vysekání rýh betonová, monolitická dlažba 20x15 cm</t>
  </si>
  <si>
    <t>974 04-2575.R00</t>
  </si>
  <si>
    <t>Vysekání rýh betonová, monolitická dlažba 20x20 cm</t>
  </si>
  <si>
    <t>979 01-1211.R00</t>
  </si>
  <si>
    <t>Svislá doprava suti a vybour. hmot za 2.NP nošením</t>
  </si>
  <si>
    <t>t</t>
  </si>
  <si>
    <t>979 01-1219.R00</t>
  </si>
  <si>
    <t>Přípl.k svislé dopr.suti za každé další NP nošením</t>
  </si>
  <si>
    <t>979 01-1221.R00</t>
  </si>
  <si>
    <t>Svislá doprava suti a vybour. hmot za 1.PP nošením</t>
  </si>
  <si>
    <t>979 08-1111.R00</t>
  </si>
  <si>
    <t>Odvoz suti a vybour. hmot na skládku do 1 km</t>
  </si>
  <si>
    <t>979 08-1121.R00</t>
  </si>
  <si>
    <t>Příplatek k odvozu za každý další 1 km</t>
  </si>
  <si>
    <t>979 08-2111.R00</t>
  </si>
  <si>
    <t>Vnitrostaveništní doprava suti do 10 m</t>
  </si>
  <si>
    <t>979 08-2121.R00</t>
  </si>
  <si>
    <t>Příplatek k vnitrost. dopravě suti za dalších 5 m</t>
  </si>
  <si>
    <t>979 99-0102.R00</t>
  </si>
  <si>
    <t>Poplatek za skládku suti - směs betonu a cihel</t>
  </si>
  <si>
    <t>99</t>
  </si>
  <si>
    <t>Staveništní přesun hmot</t>
  </si>
  <si>
    <t>999 28-1111.R00</t>
  </si>
  <si>
    <t>Přesun hmot pro opravy a údržbu do výšky 25 m</t>
  </si>
  <si>
    <t>713</t>
  </si>
  <si>
    <t>Izolace tepelné</t>
  </si>
  <si>
    <t>713 40-0821.R00</t>
  </si>
  <si>
    <t>Odstranění izolačních pásů  potrubí</t>
  </si>
  <si>
    <t>m2</t>
  </si>
  <si>
    <t>722 18-1119.R00</t>
  </si>
  <si>
    <t>Ochrana potrubí Nobasil Al DN 25</t>
  </si>
  <si>
    <t>722 18-1114.R00</t>
  </si>
  <si>
    <t>Ochrana potrubí Nobasil Al DN 32</t>
  </si>
  <si>
    <t>Ochrana potrubí Nobasil Al DN 40</t>
  </si>
  <si>
    <t>722 18-2001.RT1</t>
  </si>
  <si>
    <t>Montáž izolačních skruží na potrubí přímé DN 25 samolepící spoj, rychlouzávěr</t>
  </si>
  <si>
    <t>721</t>
  </si>
  <si>
    <t>Vnitřní kanalizace</t>
  </si>
  <si>
    <t>721 14-0802.R00</t>
  </si>
  <si>
    <t>Demontáž potrubí litinového DN 100</t>
  </si>
  <si>
    <t>721 14-0806.R00</t>
  </si>
  <si>
    <t>Demontáž potrubí litinového DN 150</t>
  </si>
  <si>
    <t>721 17-1803.R00</t>
  </si>
  <si>
    <t>Demontáž potrubí z PVC do DN 75</t>
  </si>
  <si>
    <t>721 17-1808.R00</t>
  </si>
  <si>
    <t>Demontáž potrubí z PVC do DN 114</t>
  </si>
  <si>
    <t>721 17-6102.R00</t>
  </si>
  <si>
    <t>Potrubí HT připojovací DN 40 x 1,8 mm</t>
  </si>
  <si>
    <t>721 17-6103.R00</t>
  </si>
  <si>
    <t>Potrubí HT připojovací DN 50 x 1,8 mm</t>
  </si>
  <si>
    <t>721 17-6104.R00</t>
  </si>
  <si>
    <t>Potrubí HT připojovací DN 70 x 1,9 mm</t>
  </si>
  <si>
    <t>721 17-6105.R00</t>
  </si>
  <si>
    <t>Potrubí HT připojovací DN 100 x 2,7 mm</t>
  </si>
  <si>
    <t>721 17-6115.R00</t>
  </si>
  <si>
    <t>Potrubí HT odpadní svislé DN 100 x 2,7 mm</t>
  </si>
  <si>
    <t>721 17-6212.R00</t>
  </si>
  <si>
    <t>Potrubí KG odpadní svislé DN 100 x 3,2 mm</t>
  </si>
  <si>
    <t>721 17-6213.R00</t>
  </si>
  <si>
    <t>Potrubí KG odpadní svislé DN 125 x 3,2 mm</t>
  </si>
  <si>
    <t>721 17-6214.R00</t>
  </si>
  <si>
    <t>Potrubí KG odpadní svislé DN 150 x 4,0 mm</t>
  </si>
  <si>
    <t>721 19-4104.R00</t>
  </si>
  <si>
    <t>Vyvedení odpadních výpustek D 40 x 1,8</t>
  </si>
  <si>
    <t>721 19-4105.R00</t>
  </si>
  <si>
    <t>Vyvedení odpadních výpustek D 50 x 1,8</t>
  </si>
  <si>
    <t>721 19-4109.R00</t>
  </si>
  <si>
    <t>Vyvedení odpadních výpustek D 110 x 2,3</t>
  </si>
  <si>
    <t>721 29-0111.R00</t>
  </si>
  <si>
    <t>Zkouška těsnosti kanalizace vodou DN 125</t>
  </si>
  <si>
    <t>111-44230.A</t>
  </si>
  <si>
    <t>Prostředek kluzný 250 ml</t>
  </si>
  <si>
    <t>721 27-3200.RT1</t>
  </si>
  <si>
    <t>Ventilační střešní souprava HL   DN 100</t>
  </si>
  <si>
    <t>721 27-3150.RT1</t>
  </si>
  <si>
    <t>Hlavice ventilační přivětrávací HL900 DN 100</t>
  </si>
  <si>
    <t>722</t>
  </si>
  <si>
    <t>Vnitřní vodovod</t>
  </si>
  <si>
    <t>722 13-0801.R00</t>
  </si>
  <si>
    <t>Demontáž potrubí ocelových závitových DN 25</t>
  </si>
  <si>
    <t>722 13-0802.R00</t>
  </si>
  <si>
    <t>Demontáž potrubí ocelových závitových DN 40</t>
  </si>
  <si>
    <t>722 22-0861.R00</t>
  </si>
  <si>
    <t>Demontáž armatur s dvěma závity G 3/4</t>
  </si>
  <si>
    <t>722 17-2311.R00</t>
  </si>
  <si>
    <t>Potrubí z PPR fiber, studená, D 20/2,8 mm</t>
  </si>
  <si>
    <t>722 17-2312.R00</t>
  </si>
  <si>
    <t>Potrubí z PPR fiber, studená, D 25/3,5 mm</t>
  </si>
  <si>
    <t>722 17-2313.R00</t>
  </si>
  <si>
    <t>Potrubí z PPR fiber, studená, D 32/4,4 mm</t>
  </si>
  <si>
    <t>722 17-2314.R00</t>
  </si>
  <si>
    <t>Potrubí z PPR fiber, studená, D 40/5,5 mm</t>
  </si>
  <si>
    <t>722 17-5122.R00</t>
  </si>
  <si>
    <t>Vyvedení výpustek DN 20</t>
  </si>
  <si>
    <t>722 19-0402.R00</t>
  </si>
  <si>
    <t>Vyvedení a upevnění nástěnek G1/2"</t>
  </si>
  <si>
    <t>722 18-1241.R00</t>
  </si>
  <si>
    <t>Izolace Tubex Al DN 22/20</t>
  </si>
  <si>
    <t>722 19-0223.R00</t>
  </si>
  <si>
    <t>Přípojky vodovodní pro pevné připojení DN 25</t>
  </si>
  <si>
    <t>soubor</t>
  </si>
  <si>
    <t>722 19-0225.R00</t>
  </si>
  <si>
    <t>Přípojky vodovodní pro pevné připojení DN 40</t>
  </si>
  <si>
    <t>722 18-2004.RT1</t>
  </si>
  <si>
    <t>Montáž izolačních skruží na potrubí přímé DN 40 samolepící spoj, rychlouzávěr</t>
  </si>
  <si>
    <t>722 22-3131.R00</t>
  </si>
  <si>
    <t>Kohout kul.vypouštěcí,komplet,GIACOMINI R608 DN 15</t>
  </si>
  <si>
    <t>722 23-7221.R00</t>
  </si>
  <si>
    <t>Kohout kulový, 2xvnitřní záv. GIACOMINI R910 DN 15</t>
  </si>
  <si>
    <t>722 23-7223.R00</t>
  </si>
  <si>
    <t>Kohout kulový, 2xvnitřní záv. GIACOMINI R910 DN 25</t>
  </si>
  <si>
    <t>722 22-9110.R00</t>
  </si>
  <si>
    <t>Zástřik PPR32x25 kovový</t>
  </si>
  <si>
    <t>722 17-2420.R00</t>
  </si>
  <si>
    <t>Podspůrný žlab DN 25</t>
  </si>
  <si>
    <t>722 17-2422.R00</t>
  </si>
  <si>
    <t>Podpůrný žlab DN 32</t>
  </si>
  <si>
    <t>722 22-2132.R00</t>
  </si>
  <si>
    <t>Kohout kulový vypouštěcí,převleč.matice,DN 15</t>
  </si>
  <si>
    <t>722 23-7123.R00</t>
  </si>
  <si>
    <t>Kohout kulový,2xvnitřní záv. GIACOMINI R250D DN 25</t>
  </si>
  <si>
    <t>722 23-7125.R00</t>
  </si>
  <si>
    <t>Kohout kulový,2xvnitřní záv. GIACOMINI R250D DN 40</t>
  </si>
  <si>
    <t>891 18-3431.R00</t>
  </si>
  <si>
    <t>D+M ventilů regulačních termických,automatických 50-60*C</t>
  </si>
  <si>
    <t>892 24-1111.R00</t>
  </si>
  <si>
    <t>Tlaková zkouška vodovodního potrubí do DN 40</t>
  </si>
  <si>
    <t>892 23-3111.R00</t>
  </si>
  <si>
    <t>Desinfekce vodovodního potrubí do DN 40</t>
  </si>
  <si>
    <t>722 11-0937.R00</t>
  </si>
  <si>
    <t>Potrubí litin.přírubové,vsazení odbočky DN 150</t>
  </si>
  <si>
    <t>286-15445.A</t>
  </si>
  <si>
    <t>Kus čisticí HTRE DN 150 mm PP</t>
  </si>
  <si>
    <t>725</t>
  </si>
  <si>
    <t>Zařizovací předměty</t>
  </si>
  <si>
    <t>725 11-0811.R00</t>
  </si>
  <si>
    <t>Demontáž zař.předmětů, ventilů atd.</t>
  </si>
  <si>
    <t>hod</t>
  </si>
  <si>
    <t>725 21-9401.R00</t>
  </si>
  <si>
    <t>D+Mumyvadel 550/400/200 na šrouby do zdiva</t>
  </si>
  <si>
    <t>725 86-0107.R00</t>
  </si>
  <si>
    <t>D+M uzávěrka zápachová umyvadlová</t>
  </si>
  <si>
    <t>725 81-0401.R00</t>
  </si>
  <si>
    <t>Ventil rohový s filtrem T 66 G 1/2</t>
  </si>
  <si>
    <t>725 82-3111.R00</t>
  </si>
  <si>
    <t>Baterie umyvadlová stoján. ruční, bez otvír.odpadu</t>
  </si>
  <si>
    <t>725 82-3613.R00</t>
  </si>
  <si>
    <t>Baterie umyvadlová stojánk.samouzavírací,regulační</t>
  </si>
  <si>
    <t>725 23-9103.R00</t>
  </si>
  <si>
    <t>D+M bidetu závěsného</t>
  </si>
  <si>
    <t>725 11-9401.R00</t>
  </si>
  <si>
    <t>D+M předstěnových systémů pro zazdění pro bidety</t>
  </si>
  <si>
    <t>D+M předstěnových systémů pro zazdění výlevka</t>
  </si>
  <si>
    <t>D+M předstěnových systémů pro zazdění pisoáry</t>
  </si>
  <si>
    <t>D+M předstěnových systémů pro zazdění WC</t>
  </si>
  <si>
    <t>725 82-3114.R00</t>
  </si>
  <si>
    <t>Baterie bidetová stojánková ruční</t>
  </si>
  <si>
    <t>725 82-9201.RT1</t>
  </si>
  <si>
    <t>Montáž baterie bidetové nástěnné chromové včetně dodávky pákové baterie</t>
  </si>
  <si>
    <t>725 33-9101.R00</t>
  </si>
  <si>
    <t>D+M výlevky diturvitové, bez nádrže a armatur</t>
  </si>
  <si>
    <t>D+M baterie umyv.a dřezové nástěnné chromové ramínko 210mm</t>
  </si>
  <si>
    <t>725 12-2111.R00</t>
  </si>
  <si>
    <t>D+M pisoárová mísa diturvitová závěsná</t>
  </si>
  <si>
    <t>725 11-9306.R00</t>
  </si>
  <si>
    <t>D+M klozetu závěsného keramický bílý vč. sedátka plast bílý</t>
  </si>
  <si>
    <t>725 98-0198.R00</t>
  </si>
  <si>
    <t>Pomocný montážní materiál</t>
  </si>
  <si>
    <t>kpl</t>
  </si>
  <si>
    <t>767</t>
  </si>
  <si>
    <t>Konstrukce zámečnické</t>
  </si>
  <si>
    <t>767 65-7521.R00</t>
  </si>
  <si>
    <t>D+M protipožární uzávěr DN 25</t>
  </si>
  <si>
    <t>767 65-7522.R00</t>
  </si>
  <si>
    <t>D+M protipožární uzávěr DN 32</t>
  </si>
  <si>
    <t>767 65-7523.R00</t>
  </si>
  <si>
    <t>Protipožární uzávěr DN 40</t>
  </si>
  <si>
    <t>767 65-7524.R00</t>
  </si>
  <si>
    <t>Protipožární uzávěr DN 100</t>
  </si>
  <si>
    <t>Protipožární uzávěr DN 125</t>
  </si>
  <si>
    <t>B.H.engineering,s.r.o.</t>
  </si>
  <si>
    <t>VOŠZ Brno, Kounicova 16</t>
  </si>
  <si>
    <t>Semorád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</si>
</sst>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\ &quot;Kč&quot;"/>
    <numFmt numFmtId="166" formatCode="0.0"/>
    <numFmt numFmtId="167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4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/>
    <xf numFmtId="0" fontId="0" fillId="0" borderId="26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3" fontId="0" fillId="0" borderId="16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5" xfId="0" applyFont="1" applyBorder="1"/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8" xfId="0" applyFont="1" applyFill="1" applyBorder="1"/>
    <xf numFmtId="165" fontId="7" fillId="0" borderId="36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2" xfId="0" applyFont="1" applyFill="1" applyBorder="1"/>
    <xf numFmtId="3" fontId="6" fillId="0" borderId="24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8" xfId="0" applyFont="1" applyFill="1" applyBorder="1"/>
    <xf numFmtId="0" fontId="6" fillId="0" borderId="29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3" xfId="0" applyFont="1" applyFill="1" applyBorder="1"/>
    <xf numFmtId="0" fontId="0" fillId="0" borderId="26" xfId="0" applyFont="1" applyFill="1" applyBorder="1"/>
    <xf numFmtId="0" fontId="0" fillId="0" borderId="48" xfId="0" applyFont="1" applyFill="1" applyBorder="1"/>
    <xf numFmtId="3" fontId="0" fillId="0" borderId="32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5" xfId="0" applyFill="1" applyBorder="1"/>
    <xf numFmtId="0" fontId="6" fillId="0" borderId="36" xfId="0" applyFont="1" applyFill="1" applyBorder="1"/>
    <xf numFmtId="0" fontId="0" fillId="0" borderId="36" xfId="0" applyFill="1" applyBorder="1"/>
    <xf numFmtId="4" fontId="0" fillId="0" borderId="51" xfId="0" applyNumberForma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0" xfId="20" applyFont="1" applyBorder="1" applyAlignment="1">
      <alignment horizontal="center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31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13" fillId="0" borderId="49" xfId="20" applyFont="1" applyFill="1" applyBorder="1">
      <alignment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8" fillId="0" borderId="53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0" fillId="0" borderId="52" xfId="20" applyNumberFormat="1" applyFont="1" applyFill="1" applyBorder="1" applyAlignment="1">
      <alignment horizontal="left"/>
      <protection/>
    </xf>
    <xf numFmtId="0" fontId="0" fillId="0" borderId="52" xfId="20" applyFont="1" applyFill="1" applyBorder="1" applyAlignment="1">
      <alignment wrapText="1"/>
      <protection/>
    </xf>
    <xf numFmtId="49" fontId="0" fillId="0" borderId="52" xfId="20" applyNumberFormat="1" applyFont="1" applyFill="1" applyBorder="1" applyAlignment="1">
      <alignment horizontal="center" shrinkToFit="1"/>
      <protection/>
    </xf>
    <xf numFmtId="4" fontId="0" fillId="0" borderId="52" xfId="20" applyNumberFormat="1" applyFont="1" applyFill="1" applyBorder="1" applyAlignment="1">
      <alignment horizontal="right"/>
      <protection/>
    </xf>
    <xf numFmtId="4" fontId="0" fillId="0" borderId="52" xfId="20" applyNumberFormat="1" applyFont="1" applyFill="1" applyBorder="1">
      <alignment/>
      <protection/>
    </xf>
    <xf numFmtId="167" fontId="0" fillId="0" borderId="52" xfId="20" applyNumberFormat="1" applyFont="1" applyFill="1" applyBorder="1">
      <alignment/>
      <protection/>
    </xf>
    <xf numFmtId="0" fontId="0" fillId="0" borderId="54" xfId="20" applyFill="1" applyBorder="1" applyAlignment="1">
      <alignment horizontal="center"/>
      <protection/>
    </xf>
    <xf numFmtId="49" fontId="4" fillId="0" borderId="54" xfId="20" applyNumberFormat="1" applyFont="1" applyFill="1" applyBorder="1" applyAlignment="1">
      <alignment horizontal="left"/>
      <protection/>
    </xf>
    <xf numFmtId="0" fontId="4" fillId="0" borderId="54" xfId="20" applyFont="1" applyFill="1" applyBorder="1">
      <alignment/>
      <protection/>
    </xf>
    <xf numFmtId="4" fontId="0" fillId="0" borderId="54" xfId="20" applyNumberFormat="1" applyFill="1" applyBorder="1" applyAlignment="1">
      <alignment horizontal="right"/>
      <protection/>
    </xf>
    <xf numFmtId="4" fontId="6" fillId="0" borderId="54" xfId="20" applyNumberFormat="1" applyFont="1" applyFill="1" applyBorder="1">
      <alignment/>
      <protection/>
    </xf>
    <xf numFmtId="0" fontId="6" fillId="0" borderId="54" xfId="20" applyFont="1" applyFill="1" applyBorder="1">
      <alignment/>
      <protection/>
    </xf>
    <xf numFmtId="167" fontId="6" fillId="0" borderId="5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2" xfId="0" applyNumberFormat="1" applyFont="1" applyFill="1" applyBorder="1"/>
    <xf numFmtId="3" fontId="0" fillId="0" borderId="55" xfId="0" applyNumberFormat="1" applyFont="1" applyFill="1" applyBorder="1"/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 shrinkToFit="1"/>
      <protection/>
    </xf>
    <xf numFmtId="0" fontId="0" fillId="0" borderId="61" xfId="20" applyFont="1" applyBorder="1" applyAlignment="1">
      <alignment horizontal="left" shrinkToFit="1"/>
      <protection/>
    </xf>
    <xf numFmtId="3" fontId="6" fillId="0" borderId="36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9" xfId="20" applyNumberFormat="1" applyFont="1" applyBorder="1" applyAlignment="1">
      <alignment horizontal="center"/>
      <protection/>
    </xf>
    <xf numFmtId="0" fontId="0" fillId="0" borderId="42" xfId="20" applyBorder="1" applyAlignment="1">
      <alignment horizontal="left" shrinkToFit="1"/>
      <protection/>
    </xf>
    <xf numFmtId="0" fontId="0" fillId="0" borderId="61" xfId="20" applyBorder="1" applyAlignment="1">
      <alignment horizontal="left" shrinkToFit="1"/>
      <protection/>
    </xf>
    <xf numFmtId="14" fontId="0" fillId="0" borderId="0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" customHeight="1">
      <c r="A4" s="8"/>
      <c r="B4" s="9"/>
      <c r="C4" s="10" t="s">
        <v>288</v>
      </c>
      <c r="D4" s="11"/>
      <c r="E4" s="11"/>
      <c r="F4" s="12"/>
      <c r="G4" s="13"/>
    </row>
    <row r="5" spans="1:7" ht="12.9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75" t="s">
        <v>287</v>
      </c>
      <c r="D7" s="176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5" t="s">
        <v>288</v>
      </c>
      <c r="D8" s="176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7"/>
      <c r="F11" s="178"/>
      <c r="G11" s="179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9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9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9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9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" customHeight="1">
      <c r="A19" s="50"/>
      <c r="B19" s="42"/>
      <c r="C19" s="43"/>
      <c r="D19" s="25"/>
      <c r="E19" s="47"/>
      <c r="F19" s="48"/>
      <c r="G19" s="43"/>
    </row>
    <row r="20" spans="1:7" ht="15.9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 t="s">
        <v>289</v>
      </c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193">
        <v>41805</v>
      </c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/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ROUND(PRODUCT(F30,C31/100),1)</f>
        <v>0.2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f>C22</f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Zaklad22*0.21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Zaklad22+F33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0"/>
      <c r="C37" s="180"/>
      <c r="D37" s="180"/>
      <c r="E37" s="180"/>
      <c r="F37" s="180"/>
      <c r="G37" s="180"/>
      <c r="H37" t="s">
        <v>4</v>
      </c>
    </row>
    <row r="38" spans="1:8" ht="12.75" customHeight="1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 ht="12.75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 ht="12.75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 ht="12.75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 ht="12.75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 ht="12.75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 ht="12.75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 ht="12.75">
      <c r="A45" s="68"/>
      <c r="B45" s="180"/>
      <c r="C45" s="180"/>
      <c r="D45" s="180"/>
      <c r="E45" s="180"/>
      <c r="F45" s="180"/>
      <c r="G45" s="180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E17" sqref="E17:F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81" t="s">
        <v>5</v>
      </c>
      <c r="B1" s="182"/>
      <c r="C1" s="69" t="str">
        <f>CONCATENATE(cislostavby," ",nazevstavby)</f>
        <v xml:space="preserve"> Přestavba hygienického zázemí VOŠZ Brno</v>
      </c>
      <c r="D1" s="70"/>
      <c r="E1" s="71"/>
      <c r="F1" s="70"/>
      <c r="G1" s="72"/>
      <c r="H1" s="73"/>
      <c r="I1" s="74"/>
    </row>
    <row r="2" spans="1:9" ht="13.8" thickBot="1">
      <c r="A2" s="183" t="s">
        <v>1</v>
      </c>
      <c r="B2" s="184"/>
      <c r="C2" s="75" t="str">
        <f>CONCATENATE(cisloobjektu," ",nazevobjektu)</f>
        <v xml:space="preserve"> VOŠZ Brno, Kounicova 16</v>
      </c>
      <c r="D2" s="76"/>
      <c r="E2" s="77"/>
      <c r="F2" s="76"/>
      <c r="G2" s="185"/>
      <c r="H2" s="185"/>
      <c r="I2" s="186"/>
    </row>
    <row r="3" ht="13.8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8" thickBot="1"/>
    <row r="6" spans="1:9" s="30" customFormat="1" ht="13.8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3</v>
      </c>
      <c r="B7" s="85" t="str">
        <f>Položky!C7</f>
        <v>Svislé a kompletní konstrukce</v>
      </c>
      <c r="C7" s="86"/>
      <c r="D7" s="87"/>
      <c r="E7" s="171">
        <f>Položky!BC10</f>
        <v>0</v>
      </c>
      <c r="F7" s="172">
        <f>Položky!BD10</f>
        <v>0</v>
      </c>
      <c r="G7" s="172">
        <f>Položky!BE10</f>
        <v>0</v>
      </c>
      <c r="H7" s="172">
        <f>Položky!BF10</f>
        <v>0</v>
      </c>
      <c r="I7" s="173">
        <f>Položky!BG10</f>
        <v>0</v>
      </c>
    </row>
    <row r="8" spans="1:9" s="30" customFormat="1" ht="12.75">
      <c r="A8" s="170" t="str">
        <f>Položky!B11</f>
        <v>4</v>
      </c>
      <c r="B8" s="85" t="str">
        <f>Položky!C11</f>
        <v>Vodorovné konstrukce</v>
      </c>
      <c r="C8" s="86"/>
      <c r="D8" s="87"/>
      <c r="E8" s="171">
        <f>Položky!BC15</f>
        <v>0</v>
      </c>
      <c r="F8" s="172">
        <f>Položky!BD15</f>
        <v>0</v>
      </c>
      <c r="G8" s="172">
        <f>Položky!BE15</f>
        <v>0</v>
      </c>
      <c r="H8" s="172">
        <f>Položky!BF15</f>
        <v>0</v>
      </c>
      <c r="I8" s="173">
        <f>Položky!BG15</f>
        <v>0</v>
      </c>
    </row>
    <row r="9" spans="1:9" s="30" customFormat="1" ht="12.75">
      <c r="A9" s="170" t="str">
        <f>Položky!B16</f>
        <v>61</v>
      </c>
      <c r="B9" s="85" t="str">
        <f>Položky!C16</f>
        <v>Upravy povrchů vnitřní</v>
      </c>
      <c r="C9" s="86"/>
      <c r="D9" s="87"/>
      <c r="E9" s="171">
        <f>Položky!BC19</f>
        <v>0</v>
      </c>
      <c r="F9" s="172">
        <f>Položky!BD19</f>
        <v>0</v>
      </c>
      <c r="G9" s="172">
        <f>Položky!BE19</f>
        <v>0</v>
      </c>
      <c r="H9" s="172">
        <f>Položky!BF19</f>
        <v>0</v>
      </c>
      <c r="I9" s="173">
        <f>Položky!BG19</f>
        <v>0</v>
      </c>
    </row>
    <row r="10" spans="1:9" s="30" customFormat="1" ht="12.75">
      <c r="A10" s="170" t="str">
        <f>Položky!B20</f>
        <v>97</v>
      </c>
      <c r="B10" s="85" t="str">
        <f>Položky!C20</f>
        <v>Prorážení otvorů</v>
      </c>
      <c r="C10" s="86"/>
      <c r="D10" s="87"/>
      <c r="E10" s="171">
        <f>Položky!BC36</f>
        <v>0</v>
      </c>
      <c r="F10" s="172">
        <f>Položky!BD36</f>
        <v>0</v>
      </c>
      <c r="G10" s="172">
        <f>Položky!BE36</f>
        <v>0</v>
      </c>
      <c r="H10" s="172">
        <f>Položky!BF36</f>
        <v>0</v>
      </c>
      <c r="I10" s="173">
        <f>Položky!BG36</f>
        <v>0</v>
      </c>
    </row>
    <row r="11" spans="1:9" s="30" customFormat="1" ht="12.75">
      <c r="A11" s="170" t="str">
        <f>Položky!B37</f>
        <v>99</v>
      </c>
      <c r="B11" s="85" t="str">
        <f>Položky!C37</f>
        <v>Staveništní přesun hmot</v>
      </c>
      <c r="C11" s="86"/>
      <c r="D11" s="87"/>
      <c r="E11" s="171">
        <f>Položky!BC39</f>
        <v>0</v>
      </c>
      <c r="F11" s="172">
        <f>Položky!BD39</f>
        <v>0</v>
      </c>
      <c r="G11" s="172">
        <f>Položky!BE39</f>
        <v>0</v>
      </c>
      <c r="H11" s="172">
        <f>Položky!BF39</f>
        <v>0</v>
      </c>
      <c r="I11" s="173">
        <f>Položky!BG39</f>
        <v>0</v>
      </c>
    </row>
    <row r="12" spans="1:9" s="30" customFormat="1" ht="12.75">
      <c r="A12" s="170" t="str">
        <f>Položky!B40</f>
        <v>713</v>
      </c>
      <c r="B12" s="85" t="str">
        <f>Položky!C40</f>
        <v>Izolace tepelné</v>
      </c>
      <c r="C12" s="86"/>
      <c r="D12" s="87"/>
      <c r="E12" s="171">
        <f>Položky!BC46</f>
        <v>0</v>
      </c>
      <c r="F12" s="172">
        <f>Položky!BD46</f>
        <v>0</v>
      </c>
      <c r="G12" s="172">
        <f>Položky!BE46</f>
        <v>0</v>
      </c>
      <c r="H12" s="172">
        <f>Položky!BF46</f>
        <v>0</v>
      </c>
      <c r="I12" s="173">
        <f>Položky!BG46</f>
        <v>0</v>
      </c>
    </row>
    <row r="13" spans="1:9" s="30" customFormat="1" ht="12.75">
      <c r="A13" s="170" t="str">
        <f>Položky!B47</f>
        <v>721</v>
      </c>
      <c r="B13" s="85" t="str">
        <f>Položky!C47</f>
        <v>Vnitřní kanalizace</v>
      </c>
      <c r="C13" s="86"/>
      <c r="D13" s="87"/>
      <c r="E13" s="171">
        <f>Položky!BC67</f>
        <v>0</v>
      </c>
      <c r="F13" s="172">
        <f>Položky!BD67</f>
        <v>0</v>
      </c>
      <c r="G13" s="172">
        <f>Položky!BE67</f>
        <v>0</v>
      </c>
      <c r="H13" s="172">
        <f>Položky!BF67</f>
        <v>0</v>
      </c>
      <c r="I13" s="173">
        <f>Položky!BG67</f>
        <v>0</v>
      </c>
    </row>
    <row r="14" spans="1:9" s="30" customFormat="1" ht="12.75">
      <c r="A14" s="170" t="str">
        <f>Položky!B68</f>
        <v>722</v>
      </c>
      <c r="B14" s="85" t="str">
        <f>Položky!C68</f>
        <v>Vnitřní vodovod</v>
      </c>
      <c r="C14" s="86"/>
      <c r="D14" s="87"/>
      <c r="E14" s="171">
        <f>Položky!BC96</f>
        <v>0</v>
      </c>
      <c r="F14" s="172">
        <f>Položky!BD96</f>
        <v>0</v>
      </c>
      <c r="G14" s="172">
        <f>Položky!BE96</f>
        <v>0</v>
      </c>
      <c r="H14" s="172">
        <f>Položky!BF96</f>
        <v>0</v>
      </c>
      <c r="I14" s="173">
        <f>Položky!BG96</f>
        <v>0</v>
      </c>
    </row>
    <row r="15" spans="1:9" s="30" customFormat="1" ht="12.75">
      <c r="A15" s="170" t="str">
        <f>Položky!B97</f>
        <v>725</v>
      </c>
      <c r="B15" s="85" t="str">
        <f>Položky!C97</f>
        <v>Zařizovací předměty</v>
      </c>
      <c r="C15" s="86"/>
      <c r="D15" s="87"/>
      <c r="E15" s="171">
        <f>Položky!BC116</f>
        <v>0</v>
      </c>
      <c r="F15" s="172">
        <f>Položky!BD116</f>
        <v>0</v>
      </c>
      <c r="G15" s="172">
        <f>Položky!BE116</f>
        <v>0</v>
      </c>
      <c r="H15" s="172">
        <f>Položky!BF116</f>
        <v>0</v>
      </c>
      <c r="I15" s="173">
        <f>Položky!BG116</f>
        <v>0</v>
      </c>
    </row>
    <row r="16" spans="1:9" s="30" customFormat="1" ht="13.8" thickBot="1">
      <c r="A16" s="170" t="str">
        <f>Položky!B117</f>
        <v>767</v>
      </c>
      <c r="B16" s="85" t="str">
        <f>Položky!C117</f>
        <v>Konstrukce zámečnické</v>
      </c>
      <c r="C16" s="86"/>
      <c r="D16" s="87"/>
      <c r="E16" s="171">
        <f>Položky!BC123</f>
        <v>0</v>
      </c>
      <c r="F16" s="172">
        <f>Položky!BD123</f>
        <v>0</v>
      </c>
      <c r="G16" s="172">
        <f>Položky!BE123</f>
        <v>0</v>
      </c>
      <c r="H16" s="172">
        <f>Položky!BF123</f>
        <v>0</v>
      </c>
      <c r="I16" s="173">
        <f>Položky!BG123</f>
        <v>0</v>
      </c>
    </row>
    <row r="17" spans="1:9" s="93" customFormat="1" ht="13.8" thickBot="1">
      <c r="A17" s="88"/>
      <c r="B17" s="80" t="s">
        <v>50</v>
      </c>
      <c r="C17" s="80"/>
      <c r="D17" s="89"/>
      <c r="E17" s="90">
        <f>SUM(E7:E16)</f>
        <v>0</v>
      </c>
      <c r="F17" s="91">
        <f>SUM(F7:F16)</f>
        <v>0</v>
      </c>
      <c r="G17" s="91">
        <f>SUM(G7:G16)</f>
        <v>0</v>
      </c>
      <c r="H17" s="91">
        <f>SUM(H7:H16)</f>
        <v>0</v>
      </c>
      <c r="I17" s="92">
        <f>SUM(I7:I16)</f>
        <v>0</v>
      </c>
    </row>
    <row r="18" spans="1:9" ht="12.75">
      <c r="A18" s="86"/>
      <c r="B18" s="86"/>
      <c r="C18" s="86"/>
      <c r="D18" s="86"/>
      <c r="E18" s="86"/>
      <c r="F18" s="86"/>
      <c r="G18" s="86"/>
      <c r="H18" s="86"/>
      <c r="I18" s="86"/>
    </row>
    <row r="19" spans="1:57" ht="19.5" customHeight="1">
      <c r="A19" s="94" t="s">
        <v>51</v>
      </c>
      <c r="B19" s="94"/>
      <c r="C19" s="94"/>
      <c r="D19" s="94"/>
      <c r="E19" s="94"/>
      <c r="F19" s="94"/>
      <c r="G19" s="95"/>
      <c r="H19" s="94"/>
      <c r="I19" s="94"/>
      <c r="BA19" s="31"/>
      <c r="BB19" s="31"/>
      <c r="BC19" s="31"/>
      <c r="BD19" s="31"/>
      <c r="BE19" s="31"/>
    </row>
    <row r="20" spans="1:9" ht="13.8" thickBot="1">
      <c r="A20" s="96"/>
      <c r="B20" s="96"/>
      <c r="C20" s="96"/>
      <c r="D20" s="96"/>
      <c r="E20" s="96"/>
      <c r="F20" s="96"/>
      <c r="G20" s="96"/>
      <c r="H20" s="96"/>
      <c r="I20" s="96"/>
    </row>
    <row r="21" spans="1:9" ht="12.75">
      <c r="A21" s="97" t="s">
        <v>52</v>
      </c>
      <c r="B21" s="98"/>
      <c r="C21" s="98"/>
      <c r="D21" s="99"/>
      <c r="E21" s="100" t="s">
        <v>53</v>
      </c>
      <c r="F21" s="101" t="s">
        <v>54</v>
      </c>
      <c r="G21" s="102" t="s">
        <v>55</v>
      </c>
      <c r="H21" s="103"/>
      <c r="I21" s="104" t="s">
        <v>53</v>
      </c>
    </row>
    <row r="22" spans="1:53" ht="12.75">
      <c r="A22" s="105"/>
      <c r="B22" s="106"/>
      <c r="C22" s="106"/>
      <c r="D22" s="107"/>
      <c r="E22" s="108"/>
      <c r="F22" s="109"/>
      <c r="G22" s="110">
        <f>CHOOSE(BA22+1,HSV+PSV,HSV+PSV+Mont,HSV+PSV+Dodavka+Mont,HSV,PSV,Mont,Dodavka,Mont+Dodavka,0)</f>
        <v>0</v>
      </c>
      <c r="H22" s="111"/>
      <c r="I22" s="112">
        <f>E22+F22*G22/100</f>
        <v>0</v>
      </c>
      <c r="BA22">
        <v>8</v>
      </c>
    </row>
    <row r="23" spans="1:9" ht="13.8" thickBot="1">
      <c r="A23" s="113"/>
      <c r="B23" s="114" t="s">
        <v>56</v>
      </c>
      <c r="C23" s="115"/>
      <c r="D23" s="116"/>
      <c r="E23" s="117"/>
      <c r="F23" s="118"/>
      <c r="G23" s="118"/>
      <c r="H23" s="187">
        <f>SUM(H22:H22)</f>
        <v>0</v>
      </c>
      <c r="I23" s="188"/>
    </row>
    <row r="25" spans="2:9" ht="12.75">
      <c r="B25" s="93"/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0"/>
  <sheetViews>
    <sheetView showGridLines="0" showZeros="0" zoomScale="80" zoomScaleNormal="80" workbookViewId="0" topLeftCell="A1">
      <selection activeCell="G11" sqref="G11"/>
    </sheetView>
  </sheetViews>
  <sheetFormatPr defaultColWidth="9.125" defaultRowHeight="12.75"/>
  <cols>
    <col min="1" max="1" width="4.50390625" style="122" customWidth="1"/>
    <col min="2" max="2" width="14.125" style="122" customWidth="1"/>
    <col min="3" max="3" width="47.50390625" style="122" customWidth="1"/>
    <col min="4" max="4" width="5.50390625" style="122" customWidth="1"/>
    <col min="5" max="5" width="10.00390625" style="164" customWidth="1"/>
    <col min="6" max="6" width="11.375" style="122" customWidth="1"/>
    <col min="7" max="7" width="16.125" style="122" customWidth="1"/>
    <col min="8" max="8" width="13.125" style="122" customWidth="1"/>
    <col min="9" max="9" width="14.50390625" style="122" customWidth="1"/>
    <col min="10" max="10" width="13.125" style="122" customWidth="1"/>
    <col min="11" max="11" width="13.50390625" style="122" customWidth="1"/>
    <col min="12" max="16384" width="9.125" style="122" customWidth="1"/>
  </cols>
  <sheetData>
    <row r="1" spans="1:9" ht="15.6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2:7" ht="13.8" thickBot="1">
      <c r="B2" s="123"/>
      <c r="C2" s="124"/>
      <c r="D2" s="124"/>
      <c r="E2" s="125"/>
      <c r="F2" s="124"/>
      <c r="G2" s="124"/>
    </row>
    <row r="3" spans="1:9" ht="13.8" thickTop="1">
      <c r="A3" s="181" t="s">
        <v>5</v>
      </c>
      <c r="B3" s="182"/>
      <c r="C3" s="69" t="str">
        <f>CONCATENATE(cislostavby," ",nazevstavby)</f>
        <v xml:space="preserve"> Přestavba hygienického zázemí VOŠZ Brno</v>
      </c>
      <c r="D3" s="70"/>
      <c r="E3" s="71"/>
      <c r="F3" s="70"/>
      <c r="G3" s="126"/>
      <c r="H3" s="127">
        <f>Rekapitulace!H1</f>
        <v>0</v>
      </c>
      <c r="I3" s="128"/>
    </row>
    <row r="4" spans="1:9" ht="13.8" thickBot="1">
      <c r="A4" s="190" t="s">
        <v>1</v>
      </c>
      <c r="B4" s="184"/>
      <c r="C4" s="75" t="str">
        <f>CONCATENATE(cisloobjektu," ",nazevobjektu)</f>
        <v xml:space="preserve"> VOŠZ Brno, Kounicova 16</v>
      </c>
      <c r="D4" s="76"/>
      <c r="E4" s="77"/>
      <c r="F4" s="76"/>
      <c r="G4" s="191"/>
      <c r="H4" s="191"/>
      <c r="I4" s="192"/>
    </row>
    <row r="5" spans="1:9" ht="13.8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72</v>
      </c>
      <c r="C7" s="141" t="s">
        <v>73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74</v>
      </c>
      <c r="C8" s="149" t="s">
        <v>75</v>
      </c>
      <c r="D8" s="150" t="s">
        <v>76</v>
      </c>
      <c r="E8" s="151">
        <v>24</v>
      </c>
      <c r="F8" s="151"/>
      <c r="G8" s="152">
        <f>E8*F8</f>
        <v>0</v>
      </c>
      <c r="H8" s="153">
        <v>0.01469</v>
      </c>
      <c r="I8" s="153">
        <f>E8*H8</f>
        <v>0.35256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12.75">
      <c r="A9" s="147">
        <v>2</v>
      </c>
      <c r="B9" s="148" t="s">
        <v>77</v>
      </c>
      <c r="C9" s="149" t="s">
        <v>78</v>
      </c>
      <c r="D9" s="150" t="s">
        <v>76</v>
      </c>
      <c r="E9" s="151">
        <v>16</v>
      </c>
      <c r="F9" s="151"/>
      <c r="G9" s="152">
        <f>E9*F9</f>
        <v>0</v>
      </c>
      <c r="H9" s="153">
        <v>0.02237</v>
      </c>
      <c r="I9" s="153">
        <f>E9*H9</f>
        <v>0.35792</v>
      </c>
      <c r="J9" s="153">
        <v>0</v>
      </c>
      <c r="K9" s="153">
        <f>E9*J9</f>
        <v>0</v>
      </c>
      <c r="Q9" s="146">
        <v>2</v>
      </c>
      <c r="AA9" s="122">
        <v>12</v>
      </c>
      <c r="AB9" s="122">
        <v>0</v>
      </c>
      <c r="AC9" s="122">
        <v>2</v>
      </c>
      <c r="BB9" s="122">
        <v>1</v>
      </c>
      <c r="BC9" s="122">
        <f>IF(BB9=1,G9,0)</f>
        <v>0</v>
      </c>
      <c r="BD9" s="122">
        <f>IF(BB9=2,G9,0)</f>
        <v>0</v>
      </c>
      <c r="BE9" s="122">
        <f>IF(BB9=3,G9,0)</f>
        <v>0</v>
      </c>
      <c r="BF9" s="122">
        <f>IF(BB9=4,G9,0)</f>
        <v>0</v>
      </c>
      <c r="BG9" s="122">
        <f>IF(BB9=5,G9,0)</f>
        <v>0</v>
      </c>
    </row>
    <row r="10" spans="1:59" ht="12.75">
      <c r="A10" s="154"/>
      <c r="B10" s="155" t="s">
        <v>70</v>
      </c>
      <c r="C10" s="156" t="str">
        <f>CONCATENATE(B7," ",C7)</f>
        <v>3 Svislé a kompletní konstrukce</v>
      </c>
      <c r="D10" s="154"/>
      <c r="E10" s="157"/>
      <c r="F10" s="157"/>
      <c r="G10" s="158">
        <f>SUM(G7:G9)</f>
        <v>0</v>
      </c>
      <c r="H10" s="159"/>
      <c r="I10" s="160">
        <f>SUM(I7:I9)</f>
        <v>0.71048</v>
      </c>
      <c r="J10" s="159"/>
      <c r="K10" s="160">
        <f>SUM(K7:K9)</f>
        <v>0</v>
      </c>
      <c r="Q10" s="146">
        <v>4</v>
      </c>
      <c r="BC10" s="161">
        <f>SUM(BC7:BC9)</f>
        <v>0</v>
      </c>
      <c r="BD10" s="161">
        <f>SUM(BD7:BD9)</f>
        <v>0</v>
      </c>
      <c r="BE10" s="161">
        <f>SUM(BE7:BE9)</f>
        <v>0</v>
      </c>
      <c r="BF10" s="161">
        <f>SUM(BF7:BF9)</f>
        <v>0</v>
      </c>
      <c r="BG10" s="161">
        <f>SUM(BG7:BG9)</f>
        <v>0</v>
      </c>
    </row>
    <row r="11" spans="1:17" ht="12.75">
      <c r="A11" s="139" t="s">
        <v>69</v>
      </c>
      <c r="B11" s="140" t="s">
        <v>79</v>
      </c>
      <c r="C11" s="141" t="s">
        <v>80</v>
      </c>
      <c r="D11" s="142"/>
      <c r="E11" s="143"/>
      <c r="F11" s="143"/>
      <c r="G11" s="144"/>
      <c r="H11" s="145"/>
      <c r="I11" s="145"/>
      <c r="J11" s="145"/>
      <c r="K11" s="145"/>
      <c r="Q11" s="146">
        <v>1</v>
      </c>
    </row>
    <row r="12" spans="1:59" ht="12.75">
      <c r="A12" s="147">
        <v>3</v>
      </c>
      <c r="B12" s="148" t="s">
        <v>81</v>
      </c>
      <c r="C12" s="149" t="s">
        <v>82</v>
      </c>
      <c r="D12" s="150" t="s">
        <v>76</v>
      </c>
      <c r="E12" s="151">
        <v>68</v>
      </c>
      <c r="F12" s="151"/>
      <c r="G12" s="152">
        <f>E12*F12</f>
        <v>0</v>
      </c>
      <c r="H12" s="153">
        <v>0.30717</v>
      </c>
      <c r="I12" s="153">
        <f>E12*H12</f>
        <v>20.88756</v>
      </c>
      <c r="J12" s="153">
        <v>0</v>
      </c>
      <c r="K12" s="153">
        <f>E12*J12</f>
        <v>0</v>
      </c>
      <c r="Q12" s="146">
        <v>2</v>
      </c>
      <c r="AA12" s="122">
        <v>12</v>
      </c>
      <c r="AB12" s="122">
        <v>0</v>
      </c>
      <c r="AC12" s="122">
        <v>3</v>
      </c>
      <c r="BB12" s="122">
        <v>1</v>
      </c>
      <c r="BC12" s="122">
        <f>IF(BB12=1,G12,0)</f>
        <v>0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59" ht="12.75">
      <c r="A13" s="147">
        <v>4</v>
      </c>
      <c r="B13" s="148" t="s">
        <v>83</v>
      </c>
      <c r="C13" s="149" t="s">
        <v>84</v>
      </c>
      <c r="D13" s="150" t="s">
        <v>76</v>
      </c>
      <c r="E13" s="151">
        <v>34</v>
      </c>
      <c r="F13" s="151"/>
      <c r="G13" s="152">
        <f>E13*F13</f>
        <v>0</v>
      </c>
      <c r="H13" s="153">
        <v>0.02981</v>
      </c>
      <c r="I13" s="153">
        <f>E13*H13</f>
        <v>1.0135399999999999</v>
      </c>
      <c r="J13" s="153">
        <v>0</v>
      </c>
      <c r="K13" s="153">
        <f>E13*J13</f>
        <v>0</v>
      </c>
      <c r="Q13" s="146">
        <v>2</v>
      </c>
      <c r="AA13" s="122">
        <v>12</v>
      </c>
      <c r="AB13" s="122">
        <v>0</v>
      </c>
      <c r="AC13" s="122">
        <v>4</v>
      </c>
      <c r="BB13" s="122">
        <v>1</v>
      </c>
      <c r="BC13" s="122">
        <f>IF(BB13=1,G13,0)</f>
        <v>0</v>
      </c>
      <c r="BD13" s="122">
        <f>IF(BB13=2,G13,0)</f>
        <v>0</v>
      </c>
      <c r="BE13" s="122">
        <f>IF(BB13=3,G13,0)</f>
        <v>0</v>
      </c>
      <c r="BF13" s="122">
        <f>IF(BB13=4,G13,0)</f>
        <v>0</v>
      </c>
      <c r="BG13" s="122">
        <f>IF(BB13=5,G13,0)</f>
        <v>0</v>
      </c>
    </row>
    <row r="14" spans="1:59" ht="12.75">
      <c r="A14" s="147">
        <v>5</v>
      </c>
      <c r="B14" s="148" t="s">
        <v>85</v>
      </c>
      <c r="C14" s="149" t="s">
        <v>86</v>
      </c>
      <c r="D14" s="150" t="s">
        <v>87</v>
      </c>
      <c r="E14" s="151">
        <v>65</v>
      </c>
      <c r="F14" s="151"/>
      <c r="G14" s="152">
        <f>E14*F14</f>
        <v>0</v>
      </c>
      <c r="H14" s="153">
        <v>0.15026</v>
      </c>
      <c r="I14" s="153">
        <f>E14*H14</f>
        <v>9.7669</v>
      </c>
      <c r="J14" s="153">
        <v>0</v>
      </c>
      <c r="K14" s="153">
        <f>E14*J14</f>
        <v>0</v>
      </c>
      <c r="Q14" s="146">
        <v>2</v>
      </c>
      <c r="AA14" s="122">
        <v>12</v>
      </c>
      <c r="AB14" s="122">
        <v>0</v>
      </c>
      <c r="AC14" s="122">
        <v>5</v>
      </c>
      <c r="BB14" s="122">
        <v>1</v>
      </c>
      <c r="BC14" s="122">
        <f>IF(BB14=1,G14,0)</f>
        <v>0</v>
      </c>
      <c r="BD14" s="122">
        <f>IF(BB14=2,G14,0)</f>
        <v>0</v>
      </c>
      <c r="BE14" s="122">
        <f>IF(BB14=3,G14,0)</f>
        <v>0</v>
      </c>
      <c r="BF14" s="122">
        <f>IF(BB14=4,G14,0)</f>
        <v>0</v>
      </c>
      <c r="BG14" s="122">
        <f>IF(BB14=5,G14,0)</f>
        <v>0</v>
      </c>
    </row>
    <row r="15" spans="1:59" ht="12.75">
      <c r="A15" s="154"/>
      <c r="B15" s="155" t="s">
        <v>70</v>
      </c>
      <c r="C15" s="156" t="str">
        <f>CONCATENATE(B11," ",C11)</f>
        <v>4 Vodorovné konstrukce</v>
      </c>
      <c r="D15" s="154"/>
      <c r="E15" s="157"/>
      <c r="F15" s="157"/>
      <c r="G15" s="158">
        <f>SUM(G11:G14)</f>
        <v>0</v>
      </c>
      <c r="H15" s="159"/>
      <c r="I15" s="160">
        <f>SUM(I11:I14)</f>
        <v>31.668</v>
      </c>
      <c r="J15" s="159"/>
      <c r="K15" s="160">
        <f>SUM(K11:K14)</f>
        <v>0</v>
      </c>
      <c r="Q15" s="146">
        <v>4</v>
      </c>
      <c r="BC15" s="161">
        <f>SUM(BC11:BC14)</f>
        <v>0</v>
      </c>
      <c r="BD15" s="161">
        <f>SUM(BD11:BD14)</f>
        <v>0</v>
      </c>
      <c r="BE15" s="161">
        <f>SUM(BE11:BE14)</f>
        <v>0</v>
      </c>
      <c r="BF15" s="161">
        <f>SUM(BF11:BF14)</f>
        <v>0</v>
      </c>
      <c r="BG15" s="161">
        <f>SUM(BG11:BG14)</f>
        <v>0</v>
      </c>
    </row>
    <row r="16" spans="1:17" ht="12.75">
      <c r="A16" s="139" t="s">
        <v>69</v>
      </c>
      <c r="B16" s="140" t="s">
        <v>88</v>
      </c>
      <c r="C16" s="141" t="s">
        <v>89</v>
      </c>
      <c r="D16" s="142"/>
      <c r="E16" s="143"/>
      <c r="F16" s="143"/>
      <c r="G16" s="144"/>
      <c r="H16" s="145"/>
      <c r="I16" s="145"/>
      <c r="J16" s="145"/>
      <c r="K16" s="145"/>
      <c r="Q16" s="146">
        <v>1</v>
      </c>
    </row>
    <row r="17" spans="1:59" ht="12.75">
      <c r="A17" s="147">
        <v>6</v>
      </c>
      <c r="B17" s="148" t="s">
        <v>90</v>
      </c>
      <c r="C17" s="149" t="s">
        <v>91</v>
      </c>
      <c r="D17" s="150" t="s">
        <v>76</v>
      </c>
      <c r="E17" s="151">
        <v>18</v>
      </c>
      <c r="F17" s="151"/>
      <c r="G17" s="152">
        <f>E17*F17</f>
        <v>0</v>
      </c>
      <c r="H17" s="153">
        <v>0.01374</v>
      </c>
      <c r="I17" s="153">
        <f>E17*H17</f>
        <v>0.24732</v>
      </c>
      <c r="J17" s="153">
        <v>0</v>
      </c>
      <c r="K17" s="153">
        <f>E17*J17</f>
        <v>0</v>
      </c>
      <c r="Q17" s="146">
        <v>2</v>
      </c>
      <c r="AA17" s="122">
        <v>12</v>
      </c>
      <c r="AB17" s="122">
        <v>0</v>
      </c>
      <c r="AC17" s="122">
        <v>6</v>
      </c>
      <c r="BB17" s="122">
        <v>1</v>
      </c>
      <c r="BC17" s="122">
        <f>IF(BB17=1,G17,0)</f>
        <v>0</v>
      </c>
      <c r="BD17" s="122">
        <f>IF(BB17=2,G17,0)</f>
        <v>0</v>
      </c>
      <c r="BE17" s="122">
        <f>IF(BB17=3,G17,0)</f>
        <v>0</v>
      </c>
      <c r="BF17" s="122">
        <f>IF(BB17=4,G17,0)</f>
        <v>0</v>
      </c>
      <c r="BG17" s="122">
        <f>IF(BB17=5,G17,0)</f>
        <v>0</v>
      </c>
    </row>
    <row r="18" spans="1:59" ht="12.75">
      <c r="A18" s="147">
        <v>7</v>
      </c>
      <c r="B18" s="148" t="s">
        <v>92</v>
      </c>
      <c r="C18" s="149" t="s">
        <v>93</v>
      </c>
      <c r="D18" s="150" t="s">
        <v>87</v>
      </c>
      <c r="E18" s="151">
        <v>422</v>
      </c>
      <c r="F18" s="151"/>
      <c r="G18" s="152">
        <f>E18*F18</f>
        <v>0</v>
      </c>
      <c r="H18" s="153">
        <v>0.03713</v>
      </c>
      <c r="I18" s="153">
        <f>E18*H18</f>
        <v>15.668860000000002</v>
      </c>
      <c r="J18" s="153">
        <v>0</v>
      </c>
      <c r="K18" s="153">
        <f>E18*J18</f>
        <v>0</v>
      </c>
      <c r="Q18" s="146">
        <v>2</v>
      </c>
      <c r="AA18" s="122">
        <v>12</v>
      </c>
      <c r="AB18" s="122">
        <v>0</v>
      </c>
      <c r="AC18" s="122">
        <v>7</v>
      </c>
      <c r="BB18" s="122">
        <v>1</v>
      </c>
      <c r="BC18" s="122">
        <f>IF(BB18=1,G18,0)</f>
        <v>0</v>
      </c>
      <c r="BD18" s="122">
        <f>IF(BB18=2,G18,0)</f>
        <v>0</v>
      </c>
      <c r="BE18" s="122">
        <f>IF(BB18=3,G18,0)</f>
        <v>0</v>
      </c>
      <c r="BF18" s="122">
        <f>IF(BB18=4,G18,0)</f>
        <v>0</v>
      </c>
      <c r="BG18" s="122">
        <f>IF(BB18=5,G18,0)</f>
        <v>0</v>
      </c>
    </row>
    <row r="19" spans="1:59" ht="12.75">
      <c r="A19" s="154"/>
      <c r="B19" s="155" t="s">
        <v>70</v>
      </c>
      <c r="C19" s="156" t="str">
        <f>CONCATENATE(B16," ",C16)</f>
        <v>61 Upravy povrchů vnitřní</v>
      </c>
      <c r="D19" s="154"/>
      <c r="E19" s="157"/>
      <c r="F19" s="157"/>
      <c r="G19" s="158">
        <f>SUM(G16:G18)</f>
        <v>0</v>
      </c>
      <c r="H19" s="159"/>
      <c r="I19" s="160">
        <f>SUM(I16:I18)</f>
        <v>15.916180000000002</v>
      </c>
      <c r="J19" s="159"/>
      <c r="K19" s="160">
        <f>SUM(K16:K18)</f>
        <v>0</v>
      </c>
      <c r="Q19" s="146">
        <v>4</v>
      </c>
      <c r="BC19" s="161">
        <f>SUM(BC16:BC18)</f>
        <v>0</v>
      </c>
      <c r="BD19" s="161">
        <f>SUM(BD16:BD18)</f>
        <v>0</v>
      </c>
      <c r="BE19" s="161">
        <f>SUM(BE16:BE18)</f>
        <v>0</v>
      </c>
      <c r="BF19" s="161">
        <f>SUM(BF16:BF18)</f>
        <v>0</v>
      </c>
      <c r="BG19" s="161">
        <f>SUM(BG16:BG18)</f>
        <v>0</v>
      </c>
    </row>
    <row r="20" spans="1:17" ht="12.75">
      <c r="A20" s="139" t="s">
        <v>69</v>
      </c>
      <c r="B20" s="140" t="s">
        <v>94</v>
      </c>
      <c r="C20" s="141" t="s">
        <v>95</v>
      </c>
      <c r="D20" s="142"/>
      <c r="E20" s="143"/>
      <c r="F20" s="143"/>
      <c r="G20" s="144"/>
      <c r="H20" s="145"/>
      <c r="I20" s="145"/>
      <c r="J20" s="145"/>
      <c r="K20" s="145"/>
      <c r="Q20" s="146">
        <v>1</v>
      </c>
    </row>
    <row r="21" spans="1:59" ht="12.75">
      <c r="A21" s="147">
        <v>8</v>
      </c>
      <c r="B21" s="148" t="s">
        <v>96</v>
      </c>
      <c r="C21" s="149" t="s">
        <v>97</v>
      </c>
      <c r="D21" s="150" t="s">
        <v>76</v>
      </c>
      <c r="E21" s="151">
        <v>34</v>
      </c>
      <c r="F21" s="151"/>
      <c r="G21" s="152">
        <f aca="true" t="shared" si="0" ref="G21:G35">E21*F21</f>
        <v>0</v>
      </c>
      <c r="H21" s="153">
        <v>0</v>
      </c>
      <c r="I21" s="153">
        <f aca="true" t="shared" si="1" ref="I21:I35">E21*H21</f>
        <v>0</v>
      </c>
      <c r="J21" s="153">
        <v>-0.018</v>
      </c>
      <c r="K21" s="153">
        <f aca="true" t="shared" si="2" ref="K21:K35">E21*J21</f>
        <v>-0.612</v>
      </c>
      <c r="Q21" s="146">
        <v>2</v>
      </c>
      <c r="AA21" s="122">
        <v>12</v>
      </c>
      <c r="AB21" s="122">
        <v>0</v>
      </c>
      <c r="AC21" s="122">
        <v>8</v>
      </c>
      <c r="BB21" s="122">
        <v>1</v>
      </c>
      <c r="BC21" s="122">
        <f aca="true" t="shared" si="3" ref="BC21:BC35">IF(BB21=1,G21,0)</f>
        <v>0</v>
      </c>
      <c r="BD21" s="122">
        <f aca="true" t="shared" si="4" ref="BD21:BD35">IF(BB21=2,G21,0)</f>
        <v>0</v>
      </c>
      <c r="BE21" s="122">
        <f aca="true" t="shared" si="5" ref="BE21:BE35">IF(BB21=3,G21,0)</f>
        <v>0</v>
      </c>
      <c r="BF21" s="122">
        <f aca="true" t="shared" si="6" ref="BF21:BF35">IF(BB21=4,G21,0)</f>
        <v>0</v>
      </c>
      <c r="BG21" s="122">
        <f aca="true" t="shared" si="7" ref="BG21:BG35">IF(BB21=5,G21,0)</f>
        <v>0</v>
      </c>
    </row>
    <row r="22" spans="1:59" ht="12.75">
      <c r="A22" s="147">
        <v>9</v>
      </c>
      <c r="B22" s="148" t="s">
        <v>98</v>
      </c>
      <c r="C22" s="149" t="s">
        <v>99</v>
      </c>
      <c r="D22" s="150" t="s">
        <v>76</v>
      </c>
      <c r="E22" s="151">
        <v>68</v>
      </c>
      <c r="F22" s="151"/>
      <c r="G22" s="152">
        <f t="shared" si="0"/>
        <v>0</v>
      </c>
      <c r="H22" s="153">
        <v>0</v>
      </c>
      <c r="I22" s="153">
        <f t="shared" si="1"/>
        <v>0</v>
      </c>
      <c r="J22" s="153">
        <v>-0.202</v>
      </c>
      <c r="K22" s="153">
        <f t="shared" si="2"/>
        <v>-13.736</v>
      </c>
      <c r="Q22" s="146">
        <v>2</v>
      </c>
      <c r="AA22" s="122">
        <v>12</v>
      </c>
      <c r="AB22" s="122">
        <v>0</v>
      </c>
      <c r="AC22" s="122">
        <v>9</v>
      </c>
      <c r="BB22" s="122">
        <v>1</v>
      </c>
      <c r="BC22" s="122">
        <f t="shared" si="3"/>
        <v>0</v>
      </c>
      <c r="BD22" s="122">
        <f t="shared" si="4"/>
        <v>0</v>
      </c>
      <c r="BE22" s="122">
        <f t="shared" si="5"/>
        <v>0</v>
      </c>
      <c r="BF22" s="122">
        <f t="shared" si="6"/>
        <v>0</v>
      </c>
      <c r="BG22" s="122">
        <f t="shared" si="7"/>
        <v>0</v>
      </c>
    </row>
    <row r="23" spans="1:59" ht="12.75">
      <c r="A23" s="147">
        <v>10</v>
      </c>
      <c r="B23" s="148" t="s">
        <v>100</v>
      </c>
      <c r="C23" s="149" t="s">
        <v>101</v>
      </c>
      <c r="D23" s="150" t="s">
        <v>87</v>
      </c>
      <c r="E23" s="151">
        <v>95</v>
      </c>
      <c r="F23" s="151"/>
      <c r="G23" s="152">
        <f t="shared" si="0"/>
        <v>0</v>
      </c>
      <c r="H23" s="153">
        <v>0.00049</v>
      </c>
      <c r="I23" s="153">
        <f t="shared" si="1"/>
        <v>0.04655</v>
      </c>
      <c r="J23" s="153">
        <v>-0.027</v>
      </c>
      <c r="K23" s="153">
        <f t="shared" si="2"/>
        <v>-2.565</v>
      </c>
      <c r="Q23" s="146">
        <v>2</v>
      </c>
      <c r="AA23" s="122">
        <v>12</v>
      </c>
      <c r="AB23" s="122">
        <v>0</v>
      </c>
      <c r="AC23" s="122">
        <v>10</v>
      </c>
      <c r="BB23" s="122">
        <v>1</v>
      </c>
      <c r="BC23" s="122">
        <f t="shared" si="3"/>
        <v>0</v>
      </c>
      <c r="BD23" s="122">
        <f t="shared" si="4"/>
        <v>0</v>
      </c>
      <c r="BE23" s="122">
        <f t="shared" si="5"/>
        <v>0</v>
      </c>
      <c r="BF23" s="122">
        <f t="shared" si="6"/>
        <v>0</v>
      </c>
      <c r="BG23" s="122">
        <f t="shared" si="7"/>
        <v>0</v>
      </c>
    </row>
    <row r="24" spans="1:59" ht="12.75">
      <c r="A24" s="147">
        <v>11</v>
      </c>
      <c r="B24" s="148" t="s">
        <v>102</v>
      </c>
      <c r="C24" s="149" t="s">
        <v>103</v>
      </c>
      <c r="D24" s="150" t="s">
        <v>87</v>
      </c>
      <c r="E24" s="151">
        <v>234</v>
      </c>
      <c r="F24" s="151"/>
      <c r="G24" s="152">
        <f t="shared" si="0"/>
        <v>0</v>
      </c>
      <c r="H24" s="153">
        <v>0.00049</v>
      </c>
      <c r="I24" s="153">
        <f t="shared" si="1"/>
        <v>0.11466</v>
      </c>
      <c r="J24" s="153">
        <v>-0.038</v>
      </c>
      <c r="K24" s="153">
        <f t="shared" si="2"/>
        <v>-8.892</v>
      </c>
      <c r="Q24" s="146">
        <v>2</v>
      </c>
      <c r="AA24" s="122">
        <v>12</v>
      </c>
      <c r="AB24" s="122">
        <v>0</v>
      </c>
      <c r="AC24" s="122">
        <v>11</v>
      </c>
      <c r="BB24" s="122">
        <v>1</v>
      </c>
      <c r="BC24" s="122">
        <f t="shared" si="3"/>
        <v>0</v>
      </c>
      <c r="BD24" s="122">
        <f t="shared" si="4"/>
        <v>0</v>
      </c>
      <c r="BE24" s="122">
        <f t="shared" si="5"/>
        <v>0</v>
      </c>
      <c r="BF24" s="122">
        <f t="shared" si="6"/>
        <v>0</v>
      </c>
      <c r="BG24" s="122">
        <f t="shared" si="7"/>
        <v>0</v>
      </c>
    </row>
    <row r="25" spans="1:59" ht="12.75">
      <c r="A25" s="147">
        <v>12</v>
      </c>
      <c r="B25" s="148" t="s">
        <v>104</v>
      </c>
      <c r="C25" s="149" t="s">
        <v>105</v>
      </c>
      <c r="D25" s="150" t="s">
        <v>87</v>
      </c>
      <c r="E25" s="151">
        <v>93</v>
      </c>
      <c r="F25" s="151"/>
      <c r="G25" s="152">
        <f t="shared" si="0"/>
        <v>0</v>
      </c>
      <c r="H25" s="153">
        <v>0.00049</v>
      </c>
      <c r="I25" s="153">
        <f t="shared" si="1"/>
        <v>0.04557</v>
      </c>
      <c r="J25" s="153">
        <v>-0.054</v>
      </c>
      <c r="K25" s="153">
        <f t="shared" si="2"/>
        <v>-5.022</v>
      </c>
      <c r="Q25" s="146">
        <v>2</v>
      </c>
      <c r="AA25" s="122">
        <v>12</v>
      </c>
      <c r="AB25" s="122">
        <v>0</v>
      </c>
      <c r="AC25" s="122">
        <v>12</v>
      </c>
      <c r="BB25" s="122">
        <v>1</v>
      </c>
      <c r="BC25" s="122">
        <f t="shared" si="3"/>
        <v>0</v>
      </c>
      <c r="BD25" s="122">
        <f t="shared" si="4"/>
        <v>0</v>
      </c>
      <c r="BE25" s="122">
        <f t="shared" si="5"/>
        <v>0</v>
      </c>
      <c r="BF25" s="122">
        <f t="shared" si="6"/>
        <v>0</v>
      </c>
      <c r="BG25" s="122">
        <f t="shared" si="7"/>
        <v>0</v>
      </c>
    </row>
    <row r="26" spans="1:59" ht="12.75">
      <c r="A26" s="147">
        <v>13</v>
      </c>
      <c r="B26" s="148" t="s">
        <v>106</v>
      </c>
      <c r="C26" s="149" t="s">
        <v>107</v>
      </c>
      <c r="D26" s="150" t="s">
        <v>87</v>
      </c>
      <c r="E26" s="151">
        <v>55</v>
      </c>
      <c r="F26" s="151"/>
      <c r="G26" s="152">
        <f t="shared" si="0"/>
        <v>0</v>
      </c>
      <c r="H26" s="153">
        <v>0</v>
      </c>
      <c r="I26" s="153">
        <f t="shared" si="1"/>
        <v>0</v>
      </c>
      <c r="J26" s="153">
        <v>-0.066</v>
      </c>
      <c r="K26" s="153">
        <f t="shared" si="2"/>
        <v>-3.6300000000000003</v>
      </c>
      <c r="Q26" s="146">
        <v>2</v>
      </c>
      <c r="AA26" s="122">
        <v>12</v>
      </c>
      <c r="AB26" s="122">
        <v>0</v>
      </c>
      <c r="AC26" s="122">
        <v>13</v>
      </c>
      <c r="BB26" s="122">
        <v>1</v>
      </c>
      <c r="BC26" s="122">
        <f t="shared" si="3"/>
        <v>0</v>
      </c>
      <c r="BD26" s="122">
        <f t="shared" si="4"/>
        <v>0</v>
      </c>
      <c r="BE26" s="122">
        <f t="shared" si="5"/>
        <v>0</v>
      </c>
      <c r="BF26" s="122">
        <f t="shared" si="6"/>
        <v>0</v>
      </c>
      <c r="BG26" s="122">
        <f t="shared" si="7"/>
        <v>0</v>
      </c>
    </row>
    <row r="27" spans="1:59" ht="12.75">
      <c r="A27" s="147">
        <v>14</v>
      </c>
      <c r="B27" s="148" t="s">
        <v>108</v>
      </c>
      <c r="C27" s="149" t="s">
        <v>109</v>
      </c>
      <c r="D27" s="150" t="s">
        <v>87</v>
      </c>
      <c r="E27" s="151">
        <v>10</v>
      </c>
      <c r="F27" s="151"/>
      <c r="G27" s="152">
        <f t="shared" si="0"/>
        <v>0</v>
      </c>
      <c r="H27" s="153">
        <v>0</v>
      </c>
      <c r="I27" s="153">
        <f t="shared" si="1"/>
        <v>0</v>
      </c>
      <c r="J27" s="153">
        <v>-0.088</v>
      </c>
      <c r="K27" s="153">
        <f t="shared" si="2"/>
        <v>-0.8799999999999999</v>
      </c>
      <c r="Q27" s="146">
        <v>2</v>
      </c>
      <c r="AA27" s="122">
        <v>12</v>
      </c>
      <c r="AB27" s="122">
        <v>0</v>
      </c>
      <c r="AC27" s="122">
        <v>14</v>
      </c>
      <c r="BB27" s="122">
        <v>1</v>
      </c>
      <c r="BC27" s="122">
        <f t="shared" si="3"/>
        <v>0</v>
      </c>
      <c r="BD27" s="122">
        <f t="shared" si="4"/>
        <v>0</v>
      </c>
      <c r="BE27" s="122">
        <f t="shared" si="5"/>
        <v>0</v>
      </c>
      <c r="BF27" s="122">
        <f t="shared" si="6"/>
        <v>0</v>
      </c>
      <c r="BG27" s="122">
        <f t="shared" si="7"/>
        <v>0</v>
      </c>
    </row>
    <row r="28" spans="1:59" ht="12.75">
      <c r="A28" s="147">
        <v>15</v>
      </c>
      <c r="B28" s="148" t="s">
        <v>110</v>
      </c>
      <c r="C28" s="149" t="s">
        <v>111</v>
      </c>
      <c r="D28" s="150" t="s">
        <v>112</v>
      </c>
      <c r="E28" s="151">
        <v>20.1</v>
      </c>
      <c r="F28" s="151"/>
      <c r="G28" s="152">
        <f t="shared" si="0"/>
        <v>0</v>
      </c>
      <c r="H28" s="153">
        <v>0</v>
      </c>
      <c r="I28" s="153">
        <f t="shared" si="1"/>
        <v>0</v>
      </c>
      <c r="J28" s="153">
        <v>0</v>
      </c>
      <c r="K28" s="153">
        <f t="shared" si="2"/>
        <v>0</v>
      </c>
      <c r="Q28" s="146">
        <v>2</v>
      </c>
      <c r="AA28" s="122">
        <v>12</v>
      </c>
      <c r="AB28" s="122">
        <v>0</v>
      </c>
      <c r="AC28" s="122">
        <v>15</v>
      </c>
      <c r="BB28" s="122">
        <v>1</v>
      </c>
      <c r="BC28" s="122">
        <f t="shared" si="3"/>
        <v>0</v>
      </c>
      <c r="BD28" s="122">
        <f t="shared" si="4"/>
        <v>0</v>
      </c>
      <c r="BE28" s="122">
        <f t="shared" si="5"/>
        <v>0</v>
      </c>
      <c r="BF28" s="122">
        <f t="shared" si="6"/>
        <v>0</v>
      </c>
      <c r="BG28" s="122">
        <f t="shared" si="7"/>
        <v>0</v>
      </c>
    </row>
    <row r="29" spans="1:59" ht="12.75">
      <c r="A29" s="147">
        <v>16</v>
      </c>
      <c r="B29" s="148" t="s">
        <v>113</v>
      </c>
      <c r="C29" s="149" t="s">
        <v>114</v>
      </c>
      <c r="D29" s="150" t="s">
        <v>112</v>
      </c>
      <c r="E29" s="151">
        <v>82.06</v>
      </c>
      <c r="F29" s="151"/>
      <c r="G29" s="152">
        <f t="shared" si="0"/>
        <v>0</v>
      </c>
      <c r="H29" s="153">
        <v>0</v>
      </c>
      <c r="I29" s="153">
        <f t="shared" si="1"/>
        <v>0</v>
      </c>
      <c r="J29" s="153">
        <v>0</v>
      </c>
      <c r="K29" s="153">
        <f t="shared" si="2"/>
        <v>0</v>
      </c>
      <c r="Q29" s="146">
        <v>2</v>
      </c>
      <c r="AA29" s="122">
        <v>12</v>
      </c>
      <c r="AB29" s="122">
        <v>0</v>
      </c>
      <c r="AC29" s="122">
        <v>16</v>
      </c>
      <c r="BB29" s="122">
        <v>1</v>
      </c>
      <c r="BC29" s="122">
        <f t="shared" si="3"/>
        <v>0</v>
      </c>
      <c r="BD29" s="122">
        <f t="shared" si="4"/>
        <v>0</v>
      </c>
      <c r="BE29" s="122">
        <f t="shared" si="5"/>
        <v>0</v>
      </c>
      <c r="BF29" s="122">
        <f t="shared" si="6"/>
        <v>0</v>
      </c>
      <c r="BG29" s="122">
        <f t="shared" si="7"/>
        <v>0</v>
      </c>
    </row>
    <row r="30" spans="1:59" ht="12.75">
      <c r="A30" s="147">
        <v>17</v>
      </c>
      <c r="B30" s="148" t="s">
        <v>115</v>
      </c>
      <c r="C30" s="149" t="s">
        <v>116</v>
      </c>
      <c r="D30" s="150" t="s">
        <v>112</v>
      </c>
      <c r="E30" s="151">
        <v>40.2</v>
      </c>
      <c r="F30" s="151"/>
      <c r="G30" s="152">
        <f t="shared" si="0"/>
        <v>0</v>
      </c>
      <c r="H30" s="153">
        <v>0</v>
      </c>
      <c r="I30" s="153">
        <f t="shared" si="1"/>
        <v>0</v>
      </c>
      <c r="J30" s="153">
        <v>0</v>
      </c>
      <c r="K30" s="153">
        <f t="shared" si="2"/>
        <v>0</v>
      </c>
      <c r="Q30" s="146">
        <v>2</v>
      </c>
      <c r="AA30" s="122">
        <v>12</v>
      </c>
      <c r="AB30" s="122">
        <v>0</v>
      </c>
      <c r="AC30" s="122">
        <v>17</v>
      </c>
      <c r="BB30" s="122">
        <v>1</v>
      </c>
      <c r="BC30" s="122">
        <f t="shared" si="3"/>
        <v>0</v>
      </c>
      <c r="BD30" s="122">
        <f t="shared" si="4"/>
        <v>0</v>
      </c>
      <c r="BE30" s="122">
        <f t="shared" si="5"/>
        <v>0</v>
      </c>
      <c r="BF30" s="122">
        <f t="shared" si="6"/>
        <v>0</v>
      </c>
      <c r="BG30" s="122">
        <f t="shared" si="7"/>
        <v>0</v>
      </c>
    </row>
    <row r="31" spans="1:59" ht="12.75">
      <c r="A31" s="147">
        <v>18</v>
      </c>
      <c r="B31" s="148" t="s">
        <v>117</v>
      </c>
      <c r="C31" s="149" t="s">
        <v>118</v>
      </c>
      <c r="D31" s="150" t="s">
        <v>112</v>
      </c>
      <c r="E31" s="151">
        <v>40.2</v>
      </c>
      <c r="F31" s="151"/>
      <c r="G31" s="152">
        <f t="shared" si="0"/>
        <v>0</v>
      </c>
      <c r="H31" s="153">
        <v>0</v>
      </c>
      <c r="I31" s="153">
        <f t="shared" si="1"/>
        <v>0</v>
      </c>
      <c r="J31" s="153">
        <v>0</v>
      </c>
      <c r="K31" s="153">
        <f t="shared" si="2"/>
        <v>0</v>
      </c>
      <c r="Q31" s="146">
        <v>2</v>
      </c>
      <c r="AA31" s="122">
        <v>12</v>
      </c>
      <c r="AB31" s="122">
        <v>0</v>
      </c>
      <c r="AC31" s="122">
        <v>18</v>
      </c>
      <c r="BB31" s="122">
        <v>1</v>
      </c>
      <c r="BC31" s="122">
        <f t="shared" si="3"/>
        <v>0</v>
      </c>
      <c r="BD31" s="122">
        <f t="shared" si="4"/>
        <v>0</v>
      </c>
      <c r="BE31" s="122">
        <f t="shared" si="5"/>
        <v>0</v>
      </c>
      <c r="BF31" s="122">
        <f t="shared" si="6"/>
        <v>0</v>
      </c>
      <c r="BG31" s="122">
        <f t="shared" si="7"/>
        <v>0</v>
      </c>
    </row>
    <row r="32" spans="1:59" ht="12.75">
      <c r="A32" s="147">
        <v>19</v>
      </c>
      <c r="B32" s="148" t="s">
        <v>119</v>
      </c>
      <c r="C32" s="149" t="s">
        <v>120</v>
      </c>
      <c r="D32" s="150" t="s">
        <v>112</v>
      </c>
      <c r="E32" s="151">
        <v>361.8</v>
      </c>
      <c r="F32" s="151"/>
      <c r="G32" s="152">
        <f t="shared" si="0"/>
        <v>0</v>
      </c>
      <c r="H32" s="153">
        <v>0</v>
      </c>
      <c r="I32" s="153">
        <f t="shared" si="1"/>
        <v>0</v>
      </c>
      <c r="J32" s="153">
        <v>0</v>
      </c>
      <c r="K32" s="153">
        <f t="shared" si="2"/>
        <v>0</v>
      </c>
      <c r="Q32" s="146">
        <v>2</v>
      </c>
      <c r="AA32" s="122">
        <v>12</v>
      </c>
      <c r="AB32" s="122">
        <v>0</v>
      </c>
      <c r="AC32" s="122">
        <v>19</v>
      </c>
      <c r="BB32" s="122">
        <v>1</v>
      </c>
      <c r="BC32" s="122">
        <f t="shared" si="3"/>
        <v>0</v>
      </c>
      <c r="BD32" s="122">
        <f t="shared" si="4"/>
        <v>0</v>
      </c>
      <c r="BE32" s="122">
        <f t="shared" si="5"/>
        <v>0</v>
      </c>
      <c r="BF32" s="122">
        <f t="shared" si="6"/>
        <v>0</v>
      </c>
      <c r="BG32" s="122">
        <f t="shared" si="7"/>
        <v>0</v>
      </c>
    </row>
    <row r="33" spans="1:59" ht="12.75">
      <c r="A33" s="147">
        <v>20</v>
      </c>
      <c r="B33" s="148" t="s">
        <v>121</v>
      </c>
      <c r="C33" s="149" t="s">
        <v>122</v>
      </c>
      <c r="D33" s="150" t="s">
        <v>112</v>
      </c>
      <c r="E33" s="151">
        <v>40.2</v>
      </c>
      <c r="F33" s="151"/>
      <c r="G33" s="152">
        <f t="shared" si="0"/>
        <v>0</v>
      </c>
      <c r="H33" s="153">
        <v>0</v>
      </c>
      <c r="I33" s="153">
        <f t="shared" si="1"/>
        <v>0</v>
      </c>
      <c r="J33" s="153">
        <v>0</v>
      </c>
      <c r="K33" s="153">
        <f t="shared" si="2"/>
        <v>0</v>
      </c>
      <c r="Q33" s="146">
        <v>2</v>
      </c>
      <c r="AA33" s="122">
        <v>12</v>
      </c>
      <c r="AB33" s="122">
        <v>0</v>
      </c>
      <c r="AC33" s="122">
        <v>20</v>
      </c>
      <c r="BB33" s="122">
        <v>1</v>
      </c>
      <c r="BC33" s="122">
        <f t="shared" si="3"/>
        <v>0</v>
      </c>
      <c r="BD33" s="122">
        <f t="shared" si="4"/>
        <v>0</v>
      </c>
      <c r="BE33" s="122">
        <f t="shared" si="5"/>
        <v>0</v>
      </c>
      <c r="BF33" s="122">
        <f t="shared" si="6"/>
        <v>0</v>
      </c>
      <c r="BG33" s="122">
        <f t="shared" si="7"/>
        <v>0</v>
      </c>
    </row>
    <row r="34" spans="1:59" ht="12.75">
      <c r="A34" s="147">
        <v>21</v>
      </c>
      <c r="B34" s="148" t="s">
        <v>123</v>
      </c>
      <c r="C34" s="149" t="s">
        <v>124</v>
      </c>
      <c r="D34" s="150" t="s">
        <v>112</v>
      </c>
      <c r="E34" s="151">
        <v>402.03</v>
      </c>
      <c r="F34" s="151"/>
      <c r="G34" s="152">
        <f t="shared" si="0"/>
        <v>0</v>
      </c>
      <c r="H34" s="153">
        <v>0</v>
      </c>
      <c r="I34" s="153">
        <f t="shared" si="1"/>
        <v>0</v>
      </c>
      <c r="J34" s="153">
        <v>0</v>
      </c>
      <c r="K34" s="153">
        <f t="shared" si="2"/>
        <v>0</v>
      </c>
      <c r="Q34" s="146">
        <v>2</v>
      </c>
      <c r="AA34" s="122">
        <v>12</v>
      </c>
      <c r="AB34" s="122">
        <v>0</v>
      </c>
      <c r="AC34" s="122">
        <v>21</v>
      </c>
      <c r="BB34" s="122">
        <v>1</v>
      </c>
      <c r="BC34" s="122">
        <f t="shared" si="3"/>
        <v>0</v>
      </c>
      <c r="BD34" s="122">
        <f t="shared" si="4"/>
        <v>0</v>
      </c>
      <c r="BE34" s="122">
        <f t="shared" si="5"/>
        <v>0</v>
      </c>
      <c r="BF34" s="122">
        <f t="shared" si="6"/>
        <v>0</v>
      </c>
      <c r="BG34" s="122">
        <f t="shared" si="7"/>
        <v>0</v>
      </c>
    </row>
    <row r="35" spans="1:59" ht="12.75">
      <c r="A35" s="147">
        <v>22</v>
      </c>
      <c r="B35" s="148" t="s">
        <v>125</v>
      </c>
      <c r="C35" s="149" t="s">
        <v>126</v>
      </c>
      <c r="D35" s="150" t="s">
        <v>112</v>
      </c>
      <c r="E35" s="151">
        <v>40.2</v>
      </c>
      <c r="F35" s="151"/>
      <c r="G35" s="152">
        <f t="shared" si="0"/>
        <v>0</v>
      </c>
      <c r="H35" s="153">
        <v>0</v>
      </c>
      <c r="I35" s="153">
        <f t="shared" si="1"/>
        <v>0</v>
      </c>
      <c r="J35" s="153">
        <v>0</v>
      </c>
      <c r="K35" s="153">
        <f t="shared" si="2"/>
        <v>0</v>
      </c>
      <c r="Q35" s="146">
        <v>2</v>
      </c>
      <c r="AA35" s="122">
        <v>12</v>
      </c>
      <c r="AB35" s="122">
        <v>0</v>
      </c>
      <c r="AC35" s="122">
        <v>22</v>
      </c>
      <c r="BB35" s="122">
        <v>1</v>
      </c>
      <c r="BC35" s="122">
        <f t="shared" si="3"/>
        <v>0</v>
      </c>
      <c r="BD35" s="122">
        <f t="shared" si="4"/>
        <v>0</v>
      </c>
      <c r="BE35" s="122">
        <f t="shared" si="5"/>
        <v>0</v>
      </c>
      <c r="BF35" s="122">
        <f t="shared" si="6"/>
        <v>0</v>
      </c>
      <c r="BG35" s="122">
        <f t="shared" si="7"/>
        <v>0</v>
      </c>
    </row>
    <row r="36" spans="1:59" ht="12.75">
      <c r="A36" s="154"/>
      <c r="B36" s="155" t="s">
        <v>70</v>
      </c>
      <c r="C36" s="156" t="str">
        <f>CONCATENATE(B20," ",C20)</f>
        <v>97 Prorážení otvorů</v>
      </c>
      <c r="D36" s="154"/>
      <c r="E36" s="157"/>
      <c r="F36" s="157"/>
      <c r="G36" s="158">
        <f>SUM(G20:G35)</f>
        <v>0</v>
      </c>
      <c r="H36" s="159"/>
      <c r="I36" s="160">
        <f>SUM(I20:I35)</f>
        <v>0.20678</v>
      </c>
      <c r="J36" s="159"/>
      <c r="K36" s="160">
        <f>SUM(K20:K35)</f>
        <v>-35.337</v>
      </c>
      <c r="Q36" s="146">
        <v>4</v>
      </c>
      <c r="BC36" s="161">
        <f>SUM(BC20:BC35)</f>
        <v>0</v>
      </c>
      <c r="BD36" s="161">
        <f>SUM(BD20:BD35)</f>
        <v>0</v>
      </c>
      <c r="BE36" s="161">
        <f>SUM(BE20:BE35)</f>
        <v>0</v>
      </c>
      <c r="BF36" s="161">
        <f>SUM(BF20:BF35)</f>
        <v>0</v>
      </c>
      <c r="BG36" s="161">
        <f>SUM(BG20:BG35)</f>
        <v>0</v>
      </c>
    </row>
    <row r="37" spans="1:17" ht="12.75">
      <c r="A37" s="139" t="s">
        <v>69</v>
      </c>
      <c r="B37" s="140" t="s">
        <v>127</v>
      </c>
      <c r="C37" s="141" t="s">
        <v>128</v>
      </c>
      <c r="D37" s="142"/>
      <c r="E37" s="143"/>
      <c r="F37" s="143"/>
      <c r="G37" s="144"/>
      <c r="H37" s="145"/>
      <c r="I37" s="145"/>
      <c r="J37" s="145"/>
      <c r="K37" s="145"/>
      <c r="Q37" s="146">
        <v>1</v>
      </c>
    </row>
    <row r="38" spans="1:59" ht="12.75">
      <c r="A38" s="147">
        <v>23</v>
      </c>
      <c r="B38" s="148" t="s">
        <v>129</v>
      </c>
      <c r="C38" s="149" t="s">
        <v>130</v>
      </c>
      <c r="D38" s="150" t="s">
        <v>112</v>
      </c>
      <c r="E38" s="151">
        <v>57.35</v>
      </c>
      <c r="F38" s="151"/>
      <c r="G38" s="152">
        <f>E38*F38</f>
        <v>0</v>
      </c>
      <c r="H38" s="153">
        <v>0</v>
      </c>
      <c r="I38" s="153">
        <f>E38*H38</f>
        <v>0</v>
      </c>
      <c r="J38" s="153">
        <v>0</v>
      </c>
      <c r="K38" s="153">
        <f>E38*J38</f>
        <v>0</v>
      </c>
      <c r="Q38" s="146">
        <v>2</v>
      </c>
      <c r="AA38" s="122">
        <v>12</v>
      </c>
      <c r="AB38" s="122">
        <v>0</v>
      </c>
      <c r="AC38" s="122">
        <v>23</v>
      </c>
      <c r="BB38" s="122">
        <v>1</v>
      </c>
      <c r="BC38" s="122">
        <f>IF(BB38=1,G38,0)</f>
        <v>0</v>
      </c>
      <c r="BD38" s="122">
        <f>IF(BB38=2,G38,0)</f>
        <v>0</v>
      </c>
      <c r="BE38" s="122">
        <f>IF(BB38=3,G38,0)</f>
        <v>0</v>
      </c>
      <c r="BF38" s="122">
        <f>IF(BB38=4,G38,0)</f>
        <v>0</v>
      </c>
      <c r="BG38" s="122">
        <f>IF(BB38=5,G38,0)</f>
        <v>0</v>
      </c>
    </row>
    <row r="39" spans="1:59" ht="12.75">
      <c r="A39" s="154"/>
      <c r="B39" s="155" t="s">
        <v>70</v>
      </c>
      <c r="C39" s="156" t="str">
        <f>CONCATENATE(B37," ",C37)</f>
        <v>99 Staveništní přesun hmot</v>
      </c>
      <c r="D39" s="154"/>
      <c r="E39" s="157"/>
      <c r="F39" s="157"/>
      <c r="G39" s="158">
        <f>SUM(G37:G38)</f>
        <v>0</v>
      </c>
      <c r="H39" s="159"/>
      <c r="I39" s="160">
        <f>SUM(I37:I38)</f>
        <v>0</v>
      </c>
      <c r="J39" s="159"/>
      <c r="K39" s="160">
        <f>SUM(K37:K38)</f>
        <v>0</v>
      </c>
      <c r="Q39" s="146">
        <v>4</v>
      </c>
      <c r="BC39" s="161">
        <f>SUM(BC37:BC38)</f>
        <v>0</v>
      </c>
      <c r="BD39" s="161">
        <f>SUM(BD37:BD38)</f>
        <v>0</v>
      </c>
      <c r="BE39" s="161">
        <f>SUM(BE37:BE38)</f>
        <v>0</v>
      </c>
      <c r="BF39" s="161">
        <f>SUM(BF37:BF38)</f>
        <v>0</v>
      </c>
      <c r="BG39" s="161">
        <f>SUM(BG37:BG38)</f>
        <v>0</v>
      </c>
    </row>
    <row r="40" spans="1:17" ht="12.75">
      <c r="A40" s="139" t="s">
        <v>69</v>
      </c>
      <c r="B40" s="140" t="s">
        <v>131</v>
      </c>
      <c r="C40" s="141" t="s">
        <v>132</v>
      </c>
      <c r="D40" s="142"/>
      <c r="E40" s="143"/>
      <c r="F40" s="143"/>
      <c r="G40" s="144"/>
      <c r="H40" s="145"/>
      <c r="I40" s="145"/>
      <c r="J40" s="145"/>
      <c r="K40" s="145"/>
      <c r="Q40" s="146">
        <v>1</v>
      </c>
    </row>
    <row r="41" spans="1:59" ht="12.75">
      <c r="A41" s="147">
        <v>24</v>
      </c>
      <c r="B41" s="148" t="s">
        <v>133</v>
      </c>
      <c r="C41" s="149" t="s">
        <v>134</v>
      </c>
      <c r="D41" s="150" t="s">
        <v>135</v>
      </c>
      <c r="E41" s="151">
        <v>133</v>
      </c>
      <c r="F41" s="151"/>
      <c r="G41" s="152">
        <f>E41*F41</f>
        <v>0</v>
      </c>
      <c r="H41" s="153">
        <v>0</v>
      </c>
      <c r="I41" s="153">
        <f>E41*H41</f>
        <v>0</v>
      </c>
      <c r="J41" s="153">
        <v>-0.0021</v>
      </c>
      <c r="K41" s="153">
        <f>E41*J41</f>
        <v>-0.2793</v>
      </c>
      <c r="Q41" s="146">
        <v>2</v>
      </c>
      <c r="AA41" s="122">
        <v>12</v>
      </c>
      <c r="AB41" s="122">
        <v>0</v>
      </c>
      <c r="AC41" s="122">
        <v>24</v>
      </c>
      <c r="BB41" s="122">
        <v>2</v>
      </c>
      <c r="BC41" s="122">
        <f>IF(BB41=1,G41,0)</f>
        <v>0</v>
      </c>
      <c r="BD41" s="122">
        <f>IF(BB41=2,G41,0)</f>
        <v>0</v>
      </c>
      <c r="BE41" s="122">
        <f>IF(BB41=3,G41,0)</f>
        <v>0</v>
      </c>
      <c r="BF41" s="122">
        <f>IF(BB41=4,G41,0)</f>
        <v>0</v>
      </c>
      <c r="BG41" s="122">
        <f>IF(BB41=5,G41,0)</f>
        <v>0</v>
      </c>
    </row>
    <row r="42" spans="1:59" ht="12.75">
      <c r="A42" s="147">
        <v>25</v>
      </c>
      <c r="B42" s="148" t="s">
        <v>136</v>
      </c>
      <c r="C42" s="149" t="s">
        <v>137</v>
      </c>
      <c r="D42" s="150" t="s">
        <v>87</v>
      </c>
      <c r="E42" s="151">
        <v>168</v>
      </c>
      <c r="F42" s="151"/>
      <c r="G42" s="152">
        <f>E42*F42</f>
        <v>0</v>
      </c>
      <c r="H42" s="153">
        <v>0.0009</v>
      </c>
      <c r="I42" s="153">
        <f>E42*H42</f>
        <v>0.1512</v>
      </c>
      <c r="J42" s="153">
        <v>0</v>
      </c>
      <c r="K42" s="153">
        <f>E42*J42</f>
        <v>0</v>
      </c>
      <c r="Q42" s="146">
        <v>2</v>
      </c>
      <c r="AA42" s="122">
        <v>12</v>
      </c>
      <c r="AB42" s="122">
        <v>0</v>
      </c>
      <c r="AC42" s="122">
        <v>25</v>
      </c>
      <c r="BB42" s="122">
        <v>2</v>
      </c>
      <c r="BC42" s="122">
        <f>IF(BB42=1,G42,0)</f>
        <v>0</v>
      </c>
      <c r="BD42" s="122">
        <f>IF(BB42=2,G42,0)</f>
        <v>0</v>
      </c>
      <c r="BE42" s="122">
        <f>IF(BB42=3,G42,0)</f>
        <v>0</v>
      </c>
      <c r="BF42" s="122">
        <f>IF(BB42=4,G42,0)</f>
        <v>0</v>
      </c>
      <c r="BG42" s="122">
        <f>IF(BB42=5,G42,0)</f>
        <v>0</v>
      </c>
    </row>
    <row r="43" spans="1:59" ht="12.75">
      <c r="A43" s="147">
        <v>26</v>
      </c>
      <c r="B43" s="148" t="s">
        <v>138</v>
      </c>
      <c r="C43" s="149" t="s">
        <v>139</v>
      </c>
      <c r="D43" s="150" t="s">
        <v>87</v>
      </c>
      <c r="E43" s="151">
        <v>78</v>
      </c>
      <c r="F43" s="151"/>
      <c r="G43" s="152">
        <f>E43*F43</f>
        <v>0</v>
      </c>
      <c r="H43" s="153">
        <v>0.00023</v>
      </c>
      <c r="I43" s="153">
        <f>E43*H43</f>
        <v>0.01794</v>
      </c>
      <c r="J43" s="153">
        <v>0</v>
      </c>
      <c r="K43" s="153">
        <f>E43*J43</f>
        <v>0</v>
      </c>
      <c r="Q43" s="146">
        <v>2</v>
      </c>
      <c r="AA43" s="122">
        <v>12</v>
      </c>
      <c r="AB43" s="122">
        <v>0</v>
      </c>
      <c r="AC43" s="122">
        <v>26</v>
      </c>
      <c r="BB43" s="122">
        <v>2</v>
      </c>
      <c r="BC43" s="122">
        <f>IF(BB43=1,G43,0)</f>
        <v>0</v>
      </c>
      <c r="BD43" s="122">
        <f>IF(BB43=2,G43,0)</f>
        <v>0</v>
      </c>
      <c r="BE43" s="122">
        <f>IF(BB43=3,G43,0)</f>
        <v>0</v>
      </c>
      <c r="BF43" s="122">
        <f>IF(BB43=4,G43,0)</f>
        <v>0</v>
      </c>
      <c r="BG43" s="122">
        <f>IF(BB43=5,G43,0)</f>
        <v>0</v>
      </c>
    </row>
    <row r="44" spans="1:59" ht="12.75">
      <c r="A44" s="147">
        <v>27</v>
      </c>
      <c r="B44" s="148" t="s">
        <v>138</v>
      </c>
      <c r="C44" s="149" t="s">
        <v>140</v>
      </c>
      <c r="D44" s="150" t="s">
        <v>87</v>
      </c>
      <c r="E44" s="151">
        <v>32</v>
      </c>
      <c r="F44" s="151"/>
      <c r="G44" s="152">
        <f>E44*F44</f>
        <v>0</v>
      </c>
      <c r="H44" s="153">
        <v>0.00023</v>
      </c>
      <c r="I44" s="153">
        <f>E44*H44</f>
        <v>0.00736</v>
      </c>
      <c r="J44" s="153">
        <v>0</v>
      </c>
      <c r="K44" s="153">
        <f>E44*J44</f>
        <v>0</v>
      </c>
      <c r="Q44" s="146">
        <v>2</v>
      </c>
      <c r="AA44" s="122">
        <v>12</v>
      </c>
      <c r="AB44" s="122">
        <v>0</v>
      </c>
      <c r="AC44" s="122">
        <v>27</v>
      </c>
      <c r="BB44" s="122">
        <v>2</v>
      </c>
      <c r="BC44" s="122">
        <f>IF(BB44=1,G44,0)</f>
        <v>0</v>
      </c>
      <c r="BD44" s="122">
        <f>IF(BB44=2,G44,0)</f>
        <v>0</v>
      </c>
      <c r="BE44" s="122">
        <f>IF(BB44=3,G44,0)</f>
        <v>0</v>
      </c>
      <c r="BF44" s="122">
        <f>IF(BB44=4,G44,0)</f>
        <v>0</v>
      </c>
      <c r="BG44" s="122">
        <f>IF(BB44=5,G44,0)</f>
        <v>0</v>
      </c>
    </row>
    <row r="45" spans="1:59" ht="26.4">
      <c r="A45" s="147">
        <v>28</v>
      </c>
      <c r="B45" s="148" t="s">
        <v>141</v>
      </c>
      <c r="C45" s="149" t="s">
        <v>142</v>
      </c>
      <c r="D45" s="150" t="s">
        <v>87</v>
      </c>
      <c r="E45" s="151">
        <v>388</v>
      </c>
      <c r="F45" s="151"/>
      <c r="G45" s="152">
        <f>E45*F45</f>
        <v>0</v>
      </c>
      <c r="H45" s="153">
        <v>0</v>
      </c>
      <c r="I45" s="153">
        <f>E45*H45</f>
        <v>0</v>
      </c>
      <c r="J45" s="153">
        <v>0</v>
      </c>
      <c r="K45" s="153">
        <f>E45*J45</f>
        <v>0</v>
      </c>
      <c r="Q45" s="146">
        <v>2</v>
      </c>
      <c r="AA45" s="122">
        <v>12</v>
      </c>
      <c r="AB45" s="122">
        <v>0</v>
      </c>
      <c r="AC45" s="122">
        <v>28</v>
      </c>
      <c r="BB45" s="122">
        <v>2</v>
      </c>
      <c r="BC45" s="122">
        <f>IF(BB45=1,G45,0)</f>
        <v>0</v>
      </c>
      <c r="BD45" s="122">
        <f>IF(BB45=2,G45,0)</f>
        <v>0</v>
      </c>
      <c r="BE45" s="122">
        <f>IF(BB45=3,G45,0)</f>
        <v>0</v>
      </c>
      <c r="BF45" s="122">
        <f>IF(BB45=4,G45,0)</f>
        <v>0</v>
      </c>
      <c r="BG45" s="122">
        <f>IF(BB45=5,G45,0)</f>
        <v>0</v>
      </c>
    </row>
    <row r="46" spans="1:59" ht="12.75">
      <c r="A46" s="154"/>
      <c r="B46" s="155" t="s">
        <v>70</v>
      </c>
      <c r="C46" s="156" t="str">
        <f>CONCATENATE(B40," ",C40)</f>
        <v>713 Izolace tepelné</v>
      </c>
      <c r="D46" s="154"/>
      <c r="E46" s="157"/>
      <c r="F46" s="157"/>
      <c r="G46" s="158">
        <f>SUM(G40:G45)</f>
        <v>0</v>
      </c>
      <c r="H46" s="159"/>
      <c r="I46" s="160">
        <f>SUM(I40:I45)</f>
        <v>0.17650000000000002</v>
      </c>
      <c r="J46" s="159"/>
      <c r="K46" s="160">
        <f>SUM(K40:K45)</f>
        <v>-0.2793</v>
      </c>
      <c r="Q46" s="146">
        <v>4</v>
      </c>
      <c r="BC46" s="161">
        <f>SUM(BC40:BC45)</f>
        <v>0</v>
      </c>
      <c r="BD46" s="161">
        <f>SUM(BD40:BD45)</f>
        <v>0</v>
      </c>
      <c r="BE46" s="161">
        <f>SUM(BE40:BE45)</f>
        <v>0</v>
      </c>
      <c r="BF46" s="161">
        <f>SUM(BF40:BF45)</f>
        <v>0</v>
      </c>
      <c r="BG46" s="161">
        <f>SUM(BG40:BG45)</f>
        <v>0</v>
      </c>
    </row>
    <row r="47" spans="1:17" ht="12.75">
      <c r="A47" s="139" t="s">
        <v>69</v>
      </c>
      <c r="B47" s="140" t="s">
        <v>143</v>
      </c>
      <c r="C47" s="141" t="s">
        <v>144</v>
      </c>
      <c r="D47" s="142"/>
      <c r="E47" s="143"/>
      <c r="F47" s="143"/>
      <c r="G47" s="144"/>
      <c r="H47" s="145"/>
      <c r="I47" s="145"/>
      <c r="J47" s="145"/>
      <c r="K47" s="145"/>
      <c r="Q47" s="146">
        <v>1</v>
      </c>
    </row>
    <row r="48" spans="1:59" ht="12.75">
      <c r="A48" s="147">
        <v>29</v>
      </c>
      <c r="B48" s="148" t="s">
        <v>145</v>
      </c>
      <c r="C48" s="149" t="s">
        <v>146</v>
      </c>
      <c r="D48" s="150" t="s">
        <v>87</v>
      </c>
      <c r="E48" s="151">
        <v>132</v>
      </c>
      <c r="F48" s="151"/>
      <c r="G48" s="152">
        <f aca="true" t="shared" si="8" ref="G48:G66">E48*F48</f>
        <v>0</v>
      </c>
      <c r="H48" s="153">
        <v>0</v>
      </c>
      <c r="I48" s="153">
        <f aca="true" t="shared" si="9" ref="I48:I66">E48*H48</f>
        <v>0</v>
      </c>
      <c r="J48" s="153">
        <v>-0.01492</v>
      </c>
      <c r="K48" s="153">
        <f aca="true" t="shared" si="10" ref="K48:K66">E48*J48</f>
        <v>-1.9694399999999999</v>
      </c>
      <c r="Q48" s="146">
        <v>2</v>
      </c>
      <c r="AA48" s="122">
        <v>12</v>
      </c>
      <c r="AB48" s="122">
        <v>0</v>
      </c>
      <c r="AC48" s="122">
        <v>29</v>
      </c>
      <c r="BB48" s="122">
        <v>2</v>
      </c>
      <c r="BC48" s="122">
        <f aca="true" t="shared" si="11" ref="BC48:BC66">IF(BB48=1,G48,0)</f>
        <v>0</v>
      </c>
      <c r="BD48" s="122">
        <f aca="true" t="shared" si="12" ref="BD48:BD66">IF(BB48=2,G48,0)</f>
        <v>0</v>
      </c>
      <c r="BE48" s="122">
        <f aca="true" t="shared" si="13" ref="BE48:BE66">IF(BB48=3,G48,0)</f>
        <v>0</v>
      </c>
      <c r="BF48" s="122">
        <f aca="true" t="shared" si="14" ref="BF48:BF66">IF(BB48=4,G48,0)</f>
        <v>0</v>
      </c>
      <c r="BG48" s="122">
        <f aca="true" t="shared" si="15" ref="BG48:BG66">IF(BB48=5,G48,0)</f>
        <v>0</v>
      </c>
    </row>
    <row r="49" spans="1:59" ht="12.75">
      <c r="A49" s="147">
        <v>30</v>
      </c>
      <c r="B49" s="148" t="s">
        <v>147</v>
      </c>
      <c r="C49" s="149" t="s">
        <v>148</v>
      </c>
      <c r="D49" s="150" t="s">
        <v>87</v>
      </c>
      <c r="E49" s="151">
        <v>34</v>
      </c>
      <c r="F49" s="151"/>
      <c r="G49" s="152">
        <f t="shared" si="8"/>
        <v>0</v>
      </c>
      <c r="H49" s="153">
        <v>0</v>
      </c>
      <c r="I49" s="153">
        <f t="shared" si="9"/>
        <v>0</v>
      </c>
      <c r="J49" s="153">
        <v>-0.03065</v>
      </c>
      <c r="K49" s="153">
        <f t="shared" si="10"/>
        <v>-1.0421</v>
      </c>
      <c r="Q49" s="146">
        <v>2</v>
      </c>
      <c r="AA49" s="122">
        <v>12</v>
      </c>
      <c r="AB49" s="122">
        <v>0</v>
      </c>
      <c r="AC49" s="122">
        <v>30</v>
      </c>
      <c r="BB49" s="122">
        <v>2</v>
      </c>
      <c r="BC49" s="122">
        <f t="shared" si="11"/>
        <v>0</v>
      </c>
      <c r="BD49" s="122">
        <f t="shared" si="12"/>
        <v>0</v>
      </c>
      <c r="BE49" s="122">
        <f t="shared" si="13"/>
        <v>0</v>
      </c>
      <c r="BF49" s="122">
        <f t="shared" si="14"/>
        <v>0</v>
      </c>
      <c r="BG49" s="122">
        <f t="shared" si="15"/>
        <v>0</v>
      </c>
    </row>
    <row r="50" spans="1:59" ht="12.75">
      <c r="A50" s="147">
        <v>31</v>
      </c>
      <c r="B50" s="148" t="s">
        <v>149</v>
      </c>
      <c r="C50" s="149" t="s">
        <v>150</v>
      </c>
      <c r="D50" s="150" t="s">
        <v>87</v>
      </c>
      <c r="E50" s="151">
        <v>127</v>
      </c>
      <c r="F50" s="151"/>
      <c r="G50" s="152">
        <f t="shared" si="8"/>
        <v>0</v>
      </c>
      <c r="H50" s="153">
        <v>0</v>
      </c>
      <c r="I50" s="153">
        <f t="shared" si="9"/>
        <v>0</v>
      </c>
      <c r="J50" s="153">
        <v>-0.0021</v>
      </c>
      <c r="K50" s="153">
        <f t="shared" si="10"/>
        <v>-0.2667</v>
      </c>
      <c r="Q50" s="146">
        <v>2</v>
      </c>
      <c r="AA50" s="122">
        <v>12</v>
      </c>
      <c r="AB50" s="122">
        <v>0</v>
      </c>
      <c r="AC50" s="122">
        <v>31</v>
      </c>
      <c r="BB50" s="122">
        <v>2</v>
      </c>
      <c r="BC50" s="122">
        <f t="shared" si="11"/>
        <v>0</v>
      </c>
      <c r="BD50" s="122">
        <f t="shared" si="12"/>
        <v>0</v>
      </c>
      <c r="BE50" s="122">
        <f t="shared" si="13"/>
        <v>0</v>
      </c>
      <c r="BF50" s="122">
        <f t="shared" si="14"/>
        <v>0</v>
      </c>
      <c r="BG50" s="122">
        <f t="shared" si="15"/>
        <v>0</v>
      </c>
    </row>
    <row r="51" spans="1:59" ht="12.75">
      <c r="A51" s="147">
        <v>32</v>
      </c>
      <c r="B51" s="148" t="s">
        <v>151</v>
      </c>
      <c r="C51" s="149" t="s">
        <v>152</v>
      </c>
      <c r="D51" s="150" t="s">
        <v>87</v>
      </c>
      <c r="E51" s="151">
        <v>38</v>
      </c>
      <c r="F51" s="151"/>
      <c r="G51" s="152">
        <f t="shared" si="8"/>
        <v>0</v>
      </c>
      <c r="H51" s="153">
        <v>0</v>
      </c>
      <c r="I51" s="153">
        <f t="shared" si="9"/>
        <v>0</v>
      </c>
      <c r="J51" s="153">
        <v>-0.00198</v>
      </c>
      <c r="K51" s="153">
        <f t="shared" si="10"/>
        <v>-0.07524</v>
      </c>
      <c r="Q51" s="146">
        <v>2</v>
      </c>
      <c r="AA51" s="122">
        <v>12</v>
      </c>
      <c r="AB51" s="122">
        <v>0</v>
      </c>
      <c r="AC51" s="122">
        <v>32</v>
      </c>
      <c r="BB51" s="122">
        <v>2</v>
      </c>
      <c r="BC51" s="122">
        <f t="shared" si="11"/>
        <v>0</v>
      </c>
      <c r="BD51" s="122">
        <f t="shared" si="12"/>
        <v>0</v>
      </c>
      <c r="BE51" s="122">
        <f t="shared" si="13"/>
        <v>0</v>
      </c>
      <c r="BF51" s="122">
        <f t="shared" si="14"/>
        <v>0</v>
      </c>
      <c r="BG51" s="122">
        <f t="shared" si="15"/>
        <v>0</v>
      </c>
    </row>
    <row r="52" spans="1:59" ht="12.75">
      <c r="A52" s="147">
        <v>33</v>
      </c>
      <c r="B52" s="148" t="s">
        <v>153</v>
      </c>
      <c r="C52" s="149" t="s">
        <v>154</v>
      </c>
      <c r="D52" s="150" t="s">
        <v>87</v>
      </c>
      <c r="E52" s="151">
        <v>34</v>
      </c>
      <c r="F52" s="151"/>
      <c r="G52" s="152">
        <f t="shared" si="8"/>
        <v>0</v>
      </c>
      <c r="H52" s="153">
        <v>0.00038</v>
      </c>
      <c r="I52" s="153">
        <f t="shared" si="9"/>
        <v>0.012920000000000001</v>
      </c>
      <c r="J52" s="153">
        <v>0</v>
      </c>
      <c r="K52" s="153">
        <f t="shared" si="10"/>
        <v>0</v>
      </c>
      <c r="Q52" s="146">
        <v>2</v>
      </c>
      <c r="AA52" s="122">
        <v>12</v>
      </c>
      <c r="AB52" s="122">
        <v>0</v>
      </c>
      <c r="AC52" s="122">
        <v>33</v>
      </c>
      <c r="BB52" s="122">
        <v>2</v>
      </c>
      <c r="BC52" s="122">
        <f t="shared" si="11"/>
        <v>0</v>
      </c>
      <c r="BD52" s="122">
        <f t="shared" si="12"/>
        <v>0</v>
      </c>
      <c r="BE52" s="122">
        <f t="shared" si="13"/>
        <v>0</v>
      </c>
      <c r="BF52" s="122">
        <f t="shared" si="14"/>
        <v>0</v>
      </c>
      <c r="BG52" s="122">
        <f t="shared" si="15"/>
        <v>0</v>
      </c>
    </row>
    <row r="53" spans="1:59" ht="12.75">
      <c r="A53" s="147">
        <v>34</v>
      </c>
      <c r="B53" s="148" t="s">
        <v>155</v>
      </c>
      <c r="C53" s="149" t="s">
        <v>156</v>
      </c>
      <c r="D53" s="150" t="s">
        <v>87</v>
      </c>
      <c r="E53" s="151">
        <v>52</v>
      </c>
      <c r="F53" s="151"/>
      <c r="G53" s="152">
        <f t="shared" si="8"/>
        <v>0</v>
      </c>
      <c r="H53" s="153">
        <v>0.00047</v>
      </c>
      <c r="I53" s="153">
        <f t="shared" si="9"/>
        <v>0.02444</v>
      </c>
      <c r="J53" s="153">
        <v>0</v>
      </c>
      <c r="K53" s="153">
        <f t="shared" si="10"/>
        <v>0</v>
      </c>
      <c r="Q53" s="146">
        <v>2</v>
      </c>
      <c r="AA53" s="122">
        <v>12</v>
      </c>
      <c r="AB53" s="122">
        <v>0</v>
      </c>
      <c r="AC53" s="122">
        <v>34</v>
      </c>
      <c r="BB53" s="122">
        <v>2</v>
      </c>
      <c r="BC53" s="122">
        <f t="shared" si="11"/>
        <v>0</v>
      </c>
      <c r="BD53" s="122">
        <f t="shared" si="12"/>
        <v>0</v>
      </c>
      <c r="BE53" s="122">
        <f t="shared" si="13"/>
        <v>0</v>
      </c>
      <c r="BF53" s="122">
        <f t="shared" si="14"/>
        <v>0</v>
      </c>
      <c r="BG53" s="122">
        <f t="shared" si="15"/>
        <v>0</v>
      </c>
    </row>
    <row r="54" spans="1:59" ht="12.75">
      <c r="A54" s="147">
        <v>35</v>
      </c>
      <c r="B54" s="148" t="s">
        <v>157</v>
      </c>
      <c r="C54" s="149" t="s">
        <v>158</v>
      </c>
      <c r="D54" s="150" t="s">
        <v>87</v>
      </c>
      <c r="E54" s="151">
        <v>41</v>
      </c>
      <c r="F54" s="151"/>
      <c r="G54" s="152">
        <f t="shared" si="8"/>
        <v>0</v>
      </c>
      <c r="H54" s="153">
        <v>0.0007</v>
      </c>
      <c r="I54" s="153">
        <f t="shared" si="9"/>
        <v>0.0287</v>
      </c>
      <c r="J54" s="153">
        <v>0</v>
      </c>
      <c r="K54" s="153">
        <f t="shared" si="10"/>
        <v>0</v>
      </c>
      <c r="Q54" s="146">
        <v>2</v>
      </c>
      <c r="AA54" s="122">
        <v>12</v>
      </c>
      <c r="AB54" s="122">
        <v>0</v>
      </c>
      <c r="AC54" s="122">
        <v>35</v>
      </c>
      <c r="BB54" s="122">
        <v>2</v>
      </c>
      <c r="BC54" s="122">
        <f t="shared" si="11"/>
        <v>0</v>
      </c>
      <c r="BD54" s="122">
        <f t="shared" si="12"/>
        <v>0</v>
      </c>
      <c r="BE54" s="122">
        <f t="shared" si="13"/>
        <v>0</v>
      </c>
      <c r="BF54" s="122">
        <f t="shared" si="14"/>
        <v>0</v>
      </c>
      <c r="BG54" s="122">
        <f t="shared" si="15"/>
        <v>0</v>
      </c>
    </row>
    <row r="55" spans="1:59" ht="12.75">
      <c r="A55" s="147">
        <v>36</v>
      </c>
      <c r="B55" s="148" t="s">
        <v>159</v>
      </c>
      <c r="C55" s="149" t="s">
        <v>160</v>
      </c>
      <c r="D55" s="150" t="s">
        <v>87</v>
      </c>
      <c r="E55" s="151">
        <v>38</v>
      </c>
      <c r="F55" s="151"/>
      <c r="G55" s="152">
        <f t="shared" si="8"/>
        <v>0</v>
      </c>
      <c r="H55" s="153">
        <v>0.00152</v>
      </c>
      <c r="I55" s="153">
        <f t="shared" si="9"/>
        <v>0.057760000000000006</v>
      </c>
      <c r="J55" s="153">
        <v>0</v>
      </c>
      <c r="K55" s="153">
        <f t="shared" si="10"/>
        <v>0</v>
      </c>
      <c r="Q55" s="146">
        <v>2</v>
      </c>
      <c r="AA55" s="122">
        <v>12</v>
      </c>
      <c r="AB55" s="122">
        <v>0</v>
      </c>
      <c r="AC55" s="122">
        <v>36</v>
      </c>
      <c r="BB55" s="122">
        <v>2</v>
      </c>
      <c r="BC55" s="122">
        <f t="shared" si="11"/>
        <v>0</v>
      </c>
      <c r="BD55" s="122">
        <f t="shared" si="12"/>
        <v>0</v>
      </c>
      <c r="BE55" s="122">
        <f t="shared" si="13"/>
        <v>0</v>
      </c>
      <c r="BF55" s="122">
        <f t="shared" si="14"/>
        <v>0</v>
      </c>
      <c r="BG55" s="122">
        <f t="shared" si="15"/>
        <v>0</v>
      </c>
    </row>
    <row r="56" spans="1:59" ht="12.75">
      <c r="A56" s="147">
        <v>37</v>
      </c>
      <c r="B56" s="148" t="s">
        <v>161</v>
      </c>
      <c r="C56" s="149" t="s">
        <v>162</v>
      </c>
      <c r="D56" s="150" t="s">
        <v>87</v>
      </c>
      <c r="E56" s="151">
        <v>132</v>
      </c>
      <c r="F56" s="151"/>
      <c r="G56" s="152">
        <f t="shared" si="8"/>
        <v>0</v>
      </c>
      <c r="H56" s="153">
        <v>0.00131</v>
      </c>
      <c r="I56" s="153">
        <f t="shared" si="9"/>
        <v>0.17292</v>
      </c>
      <c r="J56" s="153">
        <v>0</v>
      </c>
      <c r="K56" s="153">
        <f t="shared" si="10"/>
        <v>0</v>
      </c>
      <c r="Q56" s="146">
        <v>2</v>
      </c>
      <c r="AA56" s="122">
        <v>12</v>
      </c>
      <c r="AB56" s="122">
        <v>0</v>
      </c>
      <c r="AC56" s="122">
        <v>37</v>
      </c>
      <c r="BB56" s="122">
        <v>2</v>
      </c>
      <c r="BC56" s="122">
        <f t="shared" si="11"/>
        <v>0</v>
      </c>
      <c r="BD56" s="122">
        <f t="shared" si="12"/>
        <v>0</v>
      </c>
      <c r="BE56" s="122">
        <f t="shared" si="13"/>
        <v>0</v>
      </c>
      <c r="BF56" s="122">
        <f t="shared" si="14"/>
        <v>0</v>
      </c>
      <c r="BG56" s="122">
        <f t="shared" si="15"/>
        <v>0</v>
      </c>
    </row>
    <row r="57" spans="1:59" ht="12.75">
      <c r="A57" s="147">
        <v>38</v>
      </c>
      <c r="B57" s="148" t="s">
        <v>163</v>
      </c>
      <c r="C57" s="149" t="s">
        <v>164</v>
      </c>
      <c r="D57" s="150" t="s">
        <v>87</v>
      </c>
      <c r="E57" s="151">
        <v>26</v>
      </c>
      <c r="F57" s="151"/>
      <c r="G57" s="152">
        <f t="shared" si="8"/>
        <v>0</v>
      </c>
      <c r="H57" s="153">
        <v>0.00168</v>
      </c>
      <c r="I57" s="153">
        <f t="shared" si="9"/>
        <v>0.043680000000000004</v>
      </c>
      <c r="J57" s="153">
        <v>0</v>
      </c>
      <c r="K57" s="153">
        <f t="shared" si="10"/>
        <v>0</v>
      </c>
      <c r="Q57" s="146">
        <v>2</v>
      </c>
      <c r="AA57" s="122">
        <v>12</v>
      </c>
      <c r="AB57" s="122">
        <v>0</v>
      </c>
      <c r="AC57" s="122">
        <v>38</v>
      </c>
      <c r="BB57" s="122">
        <v>2</v>
      </c>
      <c r="BC57" s="122">
        <f t="shared" si="11"/>
        <v>0</v>
      </c>
      <c r="BD57" s="122">
        <f t="shared" si="12"/>
        <v>0</v>
      </c>
      <c r="BE57" s="122">
        <f t="shared" si="13"/>
        <v>0</v>
      </c>
      <c r="BF57" s="122">
        <f t="shared" si="14"/>
        <v>0</v>
      </c>
      <c r="BG57" s="122">
        <f t="shared" si="15"/>
        <v>0</v>
      </c>
    </row>
    <row r="58" spans="1:59" ht="12.75">
      <c r="A58" s="147">
        <v>39</v>
      </c>
      <c r="B58" s="148" t="s">
        <v>165</v>
      </c>
      <c r="C58" s="149" t="s">
        <v>166</v>
      </c>
      <c r="D58" s="150" t="s">
        <v>87</v>
      </c>
      <c r="E58" s="151">
        <v>31</v>
      </c>
      <c r="F58" s="151"/>
      <c r="G58" s="152">
        <f t="shared" si="8"/>
        <v>0</v>
      </c>
      <c r="H58" s="153">
        <v>0.00195</v>
      </c>
      <c r="I58" s="153">
        <f t="shared" si="9"/>
        <v>0.06045</v>
      </c>
      <c r="J58" s="153">
        <v>0</v>
      </c>
      <c r="K58" s="153">
        <f t="shared" si="10"/>
        <v>0</v>
      </c>
      <c r="Q58" s="146">
        <v>2</v>
      </c>
      <c r="AA58" s="122">
        <v>12</v>
      </c>
      <c r="AB58" s="122">
        <v>0</v>
      </c>
      <c r="AC58" s="122">
        <v>39</v>
      </c>
      <c r="BB58" s="122">
        <v>2</v>
      </c>
      <c r="BC58" s="122">
        <f t="shared" si="11"/>
        <v>0</v>
      </c>
      <c r="BD58" s="122">
        <f t="shared" si="12"/>
        <v>0</v>
      </c>
      <c r="BE58" s="122">
        <f t="shared" si="13"/>
        <v>0</v>
      </c>
      <c r="BF58" s="122">
        <f t="shared" si="14"/>
        <v>0</v>
      </c>
      <c r="BG58" s="122">
        <f t="shared" si="15"/>
        <v>0</v>
      </c>
    </row>
    <row r="59" spans="1:59" ht="12.75">
      <c r="A59" s="147">
        <v>40</v>
      </c>
      <c r="B59" s="148" t="s">
        <v>167</v>
      </c>
      <c r="C59" s="149" t="s">
        <v>168</v>
      </c>
      <c r="D59" s="150" t="s">
        <v>87</v>
      </c>
      <c r="E59" s="151">
        <v>3</v>
      </c>
      <c r="F59" s="151"/>
      <c r="G59" s="152">
        <f t="shared" si="8"/>
        <v>0</v>
      </c>
      <c r="H59" s="153">
        <v>0.00281</v>
      </c>
      <c r="I59" s="153">
        <f t="shared" si="9"/>
        <v>0.00843</v>
      </c>
      <c r="J59" s="153">
        <v>0</v>
      </c>
      <c r="K59" s="153">
        <f t="shared" si="10"/>
        <v>0</v>
      </c>
      <c r="Q59" s="146">
        <v>2</v>
      </c>
      <c r="AA59" s="122">
        <v>12</v>
      </c>
      <c r="AB59" s="122">
        <v>0</v>
      </c>
      <c r="AC59" s="122">
        <v>40</v>
      </c>
      <c r="BB59" s="122">
        <v>2</v>
      </c>
      <c r="BC59" s="122">
        <f t="shared" si="11"/>
        <v>0</v>
      </c>
      <c r="BD59" s="122">
        <f t="shared" si="12"/>
        <v>0</v>
      </c>
      <c r="BE59" s="122">
        <f t="shared" si="13"/>
        <v>0</v>
      </c>
      <c r="BF59" s="122">
        <f t="shared" si="14"/>
        <v>0</v>
      </c>
      <c r="BG59" s="122">
        <f t="shared" si="15"/>
        <v>0</v>
      </c>
    </row>
    <row r="60" spans="1:59" ht="12.75">
      <c r="A60" s="147">
        <v>41</v>
      </c>
      <c r="B60" s="148" t="s">
        <v>169</v>
      </c>
      <c r="C60" s="149" t="s">
        <v>170</v>
      </c>
      <c r="D60" s="150" t="s">
        <v>76</v>
      </c>
      <c r="E60" s="151">
        <v>36</v>
      </c>
      <c r="F60" s="151"/>
      <c r="G60" s="152">
        <f t="shared" si="8"/>
        <v>0</v>
      </c>
      <c r="H60" s="153">
        <v>0</v>
      </c>
      <c r="I60" s="153">
        <f t="shared" si="9"/>
        <v>0</v>
      </c>
      <c r="J60" s="153">
        <v>0</v>
      </c>
      <c r="K60" s="153">
        <f t="shared" si="10"/>
        <v>0</v>
      </c>
      <c r="Q60" s="146">
        <v>2</v>
      </c>
      <c r="AA60" s="122">
        <v>12</v>
      </c>
      <c r="AB60" s="122">
        <v>0</v>
      </c>
      <c r="AC60" s="122">
        <v>41</v>
      </c>
      <c r="BB60" s="122">
        <v>2</v>
      </c>
      <c r="BC60" s="122">
        <f t="shared" si="11"/>
        <v>0</v>
      </c>
      <c r="BD60" s="122">
        <f t="shared" si="12"/>
        <v>0</v>
      </c>
      <c r="BE60" s="122">
        <f t="shared" si="13"/>
        <v>0</v>
      </c>
      <c r="BF60" s="122">
        <f t="shared" si="14"/>
        <v>0</v>
      </c>
      <c r="BG60" s="122">
        <f t="shared" si="15"/>
        <v>0</v>
      </c>
    </row>
    <row r="61" spans="1:59" ht="12.75">
      <c r="A61" s="147">
        <v>42</v>
      </c>
      <c r="B61" s="148" t="s">
        <v>171</v>
      </c>
      <c r="C61" s="149" t="s">
        <v>172</v>
      </c>
      <c r="D61" s="150" t="s">
        <v>76</v>
      </c>
      <c r="E61" s="151">
        <v>18</v>
      </c>
      <c r="F61" s="151"/>
      <c r="G61" s="152">
        <f t="shared" si="8"/>
        <v>0</v>
      </c>
      <c r="H61" s="153">
        <v>0</v>
      </c>
      <c r="I61" s="153">
        <f t="shared" si="9"/>
        <v>0</v>
      </c>
      <c r="J61" s="153">
        <v>0</v>
      </c>
      <c r="K61" s="153">
        <f t="shared" si="10"/>
        <v>0</v>
      </c>
      <c r="Q61" s="146">
        <v>2</v>
      </c>
      <c r="AA61" s="122">
        <v>12</v>
      </c>
      <c r="AB61" s="122">
        <v>0</v>
      </c>
      <c r="AC61" s="122">
        <v>42</v>
      </c>
      <c r="BB61" s="122">
        <v>2</v>
      </c>
      <c r="BC61" s="122">
        <f t="shared" si="11"/>
        <v>0</v>
      </c>
      <c r="BD61" s="122">
        <f t="shared" si="12"/>
        <v>0</v>
      </c>
      <c r="BE61" s="122">
        <f t="shared" si="13"/>
        <v>0</v>
      </c>
      <c r="BF61" s="122">
        <f t="shared" si="14"/>
        <v>0</v>
      </c>
      <c r="BG61" s="122">
        <f t="shared" si="15"/>
        <v>0</v>
      </c>
    </row>
    <row r="62" spans="1:59" ht="12.75">
      <c r="A62" s="147">
        <v>43</v>
      </c>
      <c r="B62" s="148" t="s">
        <v>173</v>
      </c>
      <c r="C62" s="149" t="s">
        <v>174</v>
      </c>
      <c r="D62" s="150" t="s">
        <v>76</v>
      </c>
      <c r="E62" s="151">
        <v>25</v>
      </c>
      <c r="F62" s="151"/>
      <c r="G62" s="152">
        <f t="shared" si="8"/>
        <v>0</v>
      </c>
      <c r="H62" s="153">
        <v>0</v>
      </c>
      <c r="I62" s="153">
        <f t="shared" si="9"/>
        <v>0</v>
      </c>
      <c r="J62" s="153">
        <v>0</v>
      </c>
      <c r="K62" s="153">
        <f t="shared" si="10"/>
        <v>0</v>
      </c>
      <c r="Q62" s="146">
        <v>2</v>
      </c>
      <c r="AA62" s="122">
        <v>12</v>
      </c>
      <c r="AB62" s="122">
        <v>0</v>
      </c>
      <c r="AC62" s="122">
        <v>43</v>
      </c>
      <c r="BB62" s="122">
        <v>2</v>
      </c>
      <c r="BC62" s="122">
        <f t="shared" si="11"/>
        <v>0</v>
      </c>
      <c r="BD62" s="122">
        <f t="shared" si="12"/>
        <v>0</v>
      </c>
      <c r="BE62" s="122">
        <f t="shared" si="13"/>
        <v>0</v>
      </c>
      <c r="BF62" s="122">
        <f t="shared" si="14"/>
        <v>0</v>
      </c>
      <c r="BG62" s="122">
        <f t="shared" si="15"/>
        <v>0</v>
      </c>
    </row>
    <row r="63" spans="1:59" ht="12.75">
      <c r="A63" s="147">
        <v>44</v>
      </c>
      <c r="B63" s="148" t="s">
        <v>175</v>
      </c>
      <c r="C63" s="149" t="s">
        <v>176</v>
      </c>
      <c r="D63" s="150" t="s">
        <v>87</v>
      </c>
      <c r="E63" s="151">
        <v>369</v>
      </c>
      <c r="F63" s="151"/>
      <c r="G63" s="152">
        <f t="shared" si="8"/>
        <v>0</v>
      </c>
      <c r="H63" s="153">
        <v>0</v>
      </c>
      <c r="I63" s="153">
        <f t="shared" si="9"/>
        <v>0</v>
      </c>
      <c r="J63" s="153">
        <v>0</v>
      </c>
      <c r="K63" s="153">
        <f t="shared" si="10"/>
        <v>0</v>
      </c>
      <c r="Q63" s="146">
        <v>2</v>
      </c>
      <c r="AA63" s="122">
        <v>12</v>
      </c>
      <c r="AB63" s="122">
        <v>0</v>
      </c>
      <c r="AC63" s="122">
        <v>44</v>
      </c>
      <c r="BB63" s="122">
        <v>2</v>
      </c>
      <c r="BC63" s="122">
        <f t="shared" si="11"/>
        <v>0</v>
      </c>
      <c r="BD63" s="122">
        <f t="shared" si="12"/>
        <v>0</v>
      </c>
      <c r="BE63" s="122">
        <f t="shared" si="13"/>
        <v>0</v>
      </c>
      <c r="BF63" s="122">
        <f t="shared" si="14"/>
        <v>0</v>
      </c>
      <c r="BG63" s="122">
        <f t="shared" si="15"/>
        <v>0</v>
      </c>
    </row>
    <row r="64" spans="1:59" ht="12.75">
      <c r="A64" s="147">
        <v>45</v>
      </c>
      <c r="B64" s="148" t="s">
        <v>177</v>
      </c>
      <c r="C64" s="149" t="s">
        <v>178</v>
      </c>
      <c r="D64" s="150" t="s">
        <v>76</v>
      </c>
      <c r="E64" s="151">
        <v>20</v>
      </c>
      <c r="F64" s="151"/>
      <c r="G64" s="152">
        <f t="shared" si="8"/>
        <v>0</v>
      </c>
      <c r="H64" s="153">
        <v>0</v>
      </c>
      <c r="I64" s="153">
        <f t="shared" si="9"/>
        <v>0</v>
      </c>
      <c r="J64" s="153">
        <v>0</v>
      </c>
      <c r="K64" s="153">
        <f t="shared" si="10"/>
        <v>0</v>
      </c>
      <c r="Q64" s="146">
        <v>2</v>
      </c>
      <c r="AA64" s="122">
        <v>12</v>
      </c>
      <c r="AB64" s="122">
        <v>1</v>
      </c>
      <c r="AC64" s="122">
        <v>45</v>
      </c>
      <c r="BB64" s="122">
        <v>2</v>
      </c>
      <c r="BC64" s="122">
        <f t="shared" si="11"/>
        <v>0</v>
      </c>
      <c r="BD64" s="122">
        <f t="shared" si="12"/>
        <v>0</v>
      </c>
      <c r="BE64" s="122">
        <f t="shared" si="13"/>
        <v>0</v>
      </c>
      <c r="BF64" s="122">
        <f t="shared" si="14"/>
        <v>0</v>
      </c>
      <c r="BG64" s="122">
        <f t="shared" si="15"/>
        <v>0</v>
      </c>
    </row>
    <row r="65" spans="1:59" ht="12.75">
      <c r="A65" s="147">
        <v>46</v>
      </c>
      <c r="B65" s="148" t="s">
        <v>179</v>
      </c>
      <c r="C65" s="149" t="s">
        <v>180</v>
      </c>
      <c r="D65" s="150" t="s">
        <v>76</v>
      </c>
      <c r="E65" s="151">
        <v>4</v>
      </c>
      <c r="F65" s="151"/>
      <c r="G65" s="152">
        <f t="shared" si="8"/>
        <v>0</v>
      </c>
      <c r="H65" s="153">
        <v>6E-05</v>
      </c>
      <c r="I65" s="153">
        <f t="shared" si="9"/>
        <v>0.00024</v>
      </c>
      <c r="J65" s="153">
        <v>0</v>
      </c>
      <c r="K65" s="153">
        <f t="shared" si="10"/>
        <v>0</v>
      </c>
      <c r="Q65" s="146">
        <v>2</v>
      </c>
      <c r="AA65" s="122">
        <v>12</v>
      </c>
      <c r="AB65" s="122">
        <v>0</v>
      </c>
      <c r="AC65" s="122">
        <v>46</v>
      </c>
      <c r="BB65" s="122">
        <v>2</v>
      </c>
      <c r="BC65" s="122">
        <f t="shared" si="11"/>
        <v>0</v>
      </c>
      <c r="BD65" s="122">
        <f t="shared" si="12"/>
        <v>0</v>
      </c>
      <c r="BE65" s="122">
        <f t="shared" si="13"/>
        <v>0</v>
      </c>
      <c r="BF65" s="122">
        <f t="shared" si="14"/>
        <v>0</v>
      </c>
      <c r="BG65" s="122">
        <f t="shared" si="15"/>
        <v>0</v>
      </c>
    </row>
    <row r="66" spans="1:59" ht="12.75">
      <c r="A66" s="147">
        <v>47</v>
      </c>
      <c r="B66" s="148" t="s">
        <v>181</v>
      </c>
      <c r="C66" s="149" t="s">
        <v>182</v>
      </c>
      <c r="D66" s="150" t="s">
        <v>76</v>
      </c>
      <c r="E66" s="151">
        <v>4</v>
      </c>
      <c r="F66" s="151"/>
      <c r="G66" s="152">
        <f t="shared" si="8"/>
        <v>0</v>
      </c>
      <c r="H66" s="153">
        <v>0.00049</v>
      </c>
      <c r="I66" s="153">
        <f t="shared" si="9"/>
        <v>0.00196</v>
      </c>
      <c r="J66" s="153">
        <v>0</v>
      </c>
      <c r="K66" s="153">
        <f t="shared" si="10"/>
        <v>0</v>
      </c>
      <c r="Q66" s="146">
        <v>2</v>
      </c>
      <c r="AA66" s="122">
        <v>12</v>
      </c>
      <c r="AB66" s="122">
        <v>0</v>
      </c>
      <c r="AC66" s="122">
        <v>47</v>
      </c>
      <c r="BB66" s="122">
        <v>2</v>
      </c>
      <c r="BC66" s="122">
        <f t="shared" si="11"/>
        <v>0</v>
      </c>
      <c r="BD66" s="122">
        <f t="shared" si="12"/>
        <v>0</v>
      </c>
      <c r="BE66" s="122">
        <f t="shared" si="13"/>
        <v>0</v>
      </c>
      <c r="BF66" s="122">
        <f t="shared" si="14"/>
        <v>0</v>
      </c>
      <c r="BG66" s="122">
        <f t="shared" si="15"/>
        <v>0</v>
      </c>
    </row>
    <row r="67" spans="1:59" ht="12.75">
      <c r="A67" s="154"/>
      <c r="B67" s="155" t="s">
        <v>70</v>
      </c>
      <c r="C67" s="156" t="str">
        <f>CONCATENATE(B47," ",C47)</f>
        <v>721 Vnitřní kanalizace</v>
      </c>
      <c r="D67" s="154"/>
      <c r="E67" s="157"/>
      <c r="F67" s="157"/>
      <c r="G67" s="158">
        <f>SUM(G47:G66)</f>
        <v>0</v>
      </c>
      <c r="H67" s="159"/>
      <c r="I67" s="160">
        <f>SUM(I47:I66)</f>
        <v>0.41150000000000003</v>
      </c>
      <c r="J67" s="159"/>
      <c r="K67" s="160">
        <f>SUM(K47:K66)</f>
        <v>-3.3534800000000002</v>
      </c>
      <c r="Q67" s="146">
        <v>4</v>
      </c>
      <c r="BC67" s="161">
        <f>SUM(BC47:BC66)</f>
        <v>0</v>
      </c>
      <c r="BD67" s="161">
        <f>SUM(BD47:BD66)</f>
        <v>0</v>
      </c>
      <c r="BE67" s="161">
        <f>SUM(BE47:BE66)</f>
        <v>0</v>
      </c>
      <c r="BF67" s="161">
        <f>SUM(BF47:BF66)</f>
        <v>0</v>
      </c>
      <c r="BG67" s="161">
        <f>SUM(BG47:BG66)</f>
        <v>0</v>
      </c>
    </row>
    <row r="68" spans="1:17" ht="12.75">
      <c r="A68" s="139" t="s">
        <v>69</v>
      </c>
      <c r="B68" s="140" t="s">
        <v>183</v>
      </c>
      <c r="C68" s="141" t="s">
        <v>184</v>
      </c>
      <c r="D68" s="142"/>
      <c r="E68" s="143"/>
      <c r="F68" s="143"/>
      <c r="G68" s="144"/>
      <c r="H68" s="145"/>
      <c r="I68" s="145"/>
      <c r="J68" s="145"/>
      <c r="K68" s="145"/>
      <c r="Q68" s="146">
        <v>1</v>
      </c>
    </row>
    <row r="69" spans="1:59" ht="12.75">
      <c r="A69" s="147">
        <v>48</v>
      </c>
      <c r="B69" s="148" t="s">
        <v>185</v>
      </c>
      <c r="C69" s="149" t="s">
        <v>186</v>
      </c>
      <c r="D69" s="150" t="s">
        <v>87</v>
      </c>
      <c r="E69" s="151">
        <v>466</v>
      </c>
      <c r="F69" s="151"/>
      <c r="G69" s="152">
        <f aca="true" t="shared" si="16" ref="G69:G95">E69*F69</f>
        <v>0</v>
      </c>
      <c r="H69" s="153">
        <v>0</v>
      </c>
      <c r="I69" s="153">
        <f aca="true" t="shared" si="17" ref="I69:I95">E69*H69</f>
        <v>0</v>
      </c>
      <c r="J69" s="153">
        <v>-0.00213</v>
      </c>
      <c r="K69" s="153">
        <f aca="true" t="shared" si="18" ref="K69:K95">E69*J69</f>
        <v>-0.99258</v>
      </c>
      <c r="Q69" s="146">
        <v>2</v>
      </c>
      <c r="AA69" s="122">
        <v>12</v>
      </c>
      <c r="AB69" s="122">
        <v>0</v>
      </c>
      <c r="AC69" s="122">
        <v>48</v>
      </c>
      <c r="BB69" s="122">
        <v>2</v>
      </c>
      <c r="BC69" s="122">
        <f aca="true" t="shared" si="19" ref="BC69:BC95">IF(BB69=1,G69,0)</f>
        <v>0</v>
      </c>
      <c r="BD69" s="122">
        <f aca="true" t="shared" si="20" ref="BD69:BD95">IF(BB69=2,G69,0)</f>
        <v>0</v>
      </c>
      <c r="BE69" s="122">
        <f aca="true" t="shared" si="21" ref="BE69:BE95">IF(BB69=3,G69,0)</f>
        <v>0</v>
      </c>
      <c r="BF69" s="122">
        <f aca="true" t="shared" si="22" ref="BF69:BF95">IF(BB69=4,G69,0)</f>
        <v>0</v>
      </c>
      <c r="BG69" s="122">
        <f aca="true" t="shared" si="23" ref="BG69:BG95">IF(BB69=5,G69,0)</f>
        <v>0</v>
      </c>
    </row>
    <row r="70" spans="1:59" ht="12.75">
      <c r="A70" s="147">
        <v>49</v>
      </c>
      <c r="B70" s="148" t="s">
        <v>187</v>
      </c>
      <c r="C70" s="149" t="s">
        <v>188</v>
      </c>
      <c r="D70" s="150" t="s">
        <v>87</v>
      </c>
      <c r="E70" s="151">
        <v>32</v>
      </c>
      <c r="F70" s="151"/>
      <c r="G70" s="152">
        <f t="shared" si="16"/>
        <v>0</v>
      </c>
      <c r="H70" s="153">
        <v>0</v>
      </c>
      <c r="I70" s="153">
        <f t="shared" si="17"/>
        <v>0</v>
      </c>
      <c r="J70" s="153">
        <v>-0.00497</v>
      </c>
      <c r="K70" s="153">
        <f t="shared" si="18"/>
        <v>-0.15904</v>
      </c>
      <c r="Q70" s="146">
        <v>2</v>
      </c>
      <c r="AA70" s="122">
        <v>12</v>
      </c>
      <c r="AB70" s="122">
        <v>0</v>
      </c>
      <c r="AC70" s="122">
        <v>49</v>
      </c>
      <c r="BB70" s="122">
        <v>2</v>
      </c>
      <c r="BC70" s="122">
        <f t="shared" si="19"/>
        <v>0</v>
      </c>
      <c r="BD70" s="122">
        <f t="shared" si="20"/>
        <v>0</v>
      </c>
      <c r="BE70" s="122">
        <f t="shared" si="21"/>
        <v>0</v>
      </c>
      <c r="BF70" s="122">
        <f t="shared" si="22"/>
        <v>0</v>
      </c>
      <c r="BG70" s="122">
        <f t="shared" si="23"/>
        <v>0</v>
      </c>
    </row>
    <row r="71" spans="1:59" ht="12.75">
      <c r="A71" s="147">
        <v>50</v>
      </c>
      <c r="B71" s="148" t="s">
        <v>189</v>
      </c>
      <c r="C71" s="149" t="s">
        <v>190</v>
      </c>
      <c r="D71" s="150" t="s">
        <v>76</v>
      </c>
      <c r="E71" s="151">
        <v>36</v>
      </c>
      <c r="F71" s="151"/>
      <c r="G71" s="152">
        <f t="shared" si="16"/>
        <v>0</v>
      </c>
      <c r="H71" s="153">
        <v>0</v>
      </c>
      <c r="I71" s="153">
        <f t="shared" si="17"/>
        <v>0</v>
      </c>
      <c r="J71" s="153">
        <v>-0.00053</v>
      </c>
      <c r="K71" s="153">
        <f t="shared" si="18"/>
        <v>-0.01908</v>
      </c>
      <c r="Q71" s="146">
        <v>2</v>
      </c>
      <c r="AA71" s="122">
        <v>12</v>
      </c>
      <c r="AB71" s="122">
        <v>0</v>
      </c>
      <c r="AC71" s="122">
        <v>50</v>
      </c>
      <c r="BB71" s="122">
        <v>2</v>
      </c>
      <c r="BC71" s="122">
        <f t="shared" si="19"/>
        <v>0</v>
      </c>
      <c r="BD71" s="122">
        <f t="shared" si="20"/>
        <v>0</v>
      </c>
      <c r="BE71" s="122">
        <f t="shared" si="21"/>
        <v>0</v>
      </c>
      <c r="BF71" s="122">
        <f t="shared" si="22"/>
        <v>0</v>
      </c>
      <c r="BG71" s="122">
        <f t="shared" si="23"/>
        <v>0</v>
      </c>
    </row>
    <row r="72" spans="1:59" ht="12.75">
      <c r="A72" s="147">
        <v>51</v>
      </c>
      <c r="B72" s="148" t="s">
        <v>191</v>
      </c>
      <c r="C72" s="149" t="s">
        <v>192</v>
      </c>
      <c r="D72" s="150" t="s">
        <v>87</v>
      </c>
      <c r="E72" s="151">
        <v>220</v>
      </c>
      <c r="F72" s="151"/>
      <c r="G72" s="152">
        <f t="shared" si="16"/>
        <v>0</v>
      </c>
      <c r="H72" s="153">
        <v>0.00398</v>
      </c>
      <c r="I72" s="153">
        <f t="shared" si="17"/>
        <v>0.8756</v>
      </c>
      <c r="J72" s="153">
        <v>0</v>
      </c>
      <c r="K72" s="153">
        <f t="shared" si="18"/>
        <v>0</v>
      </c>
      <c r="Q72" s="146">
        <v>2</v>
      </c>
      <c r="AA72" s="122">
        <v>12</v>
      </c>
      <c r="AB72" s="122">
        <v>0</v>
      </c>
      <c r="AC72" s="122">
        <v>51</v>
      </c>
      <c r="BB72" s="122">
        <v>2</v>
      </c>
      <c r="BC72" s="122">
        <f t="shared" si="19"/>
        <v>0</v>
      </c>
      <c r="BD72" s="122">
        <f t="shared" si="20"/>
        <v>0</v>
      </c>
      <c r="BE72" s="122">
        <f t="shared" si="21"/>
        <v>0</v>
      </c>
      <c r="BF72" s="122">
        <f t="shared" si="22"/>
        <v>0</v>
      </c>
      <c r="BG72" s="122">
        <f t="shared" si="23"/>
        <v>0</v>
      </c>
    </row>
    <row r="73" spans="1:59" ht="12.75">
      <c r="A73" s="147">
        <v>52</v>
      </c>
      <c r="B73" s="148" t="s">
        <v>193</v>
      </c>
      <c r="C73" s="149" t="s">
        <v>194</v>
      </c>
      <c r="D73" s="150" t="s">
        <v>87</v>
      </c>
      <c r="E73" s="151">
        <v>168</v>
      </c>
      <c r="F73" s="151"/>
      <c r="G73" s="152">
        <f t="shared" si="16"/>
        <v>0</v>
      </c>
      <c r="H73" s="153">
        <v>0.00518</v>
      </c>
      <c r="I73" s="153">
        <f t="shared" si="17"/>
        <v>0.8702399999999999</v>
      </c>
      <c r="J73" s="153">
        <v>0</v>
      </c>
      <c r="K73" s="153">
        <f t="shared" si="18"/>
        <v>0</v>
      </c>
      <c r="Q73" s="146">
        <v>2</v>
      </c>
      <c r="AA73" s="122">
        <v>12</v>
      </c>
      <c r="AB73" s="122">
        <v>0</v>
      </c>
      <c r="AC73" s="122">
        <v>52</v>
      </c>
      <c r="BB73" s="122">
        <v>2</v>
      </c>
      <c r="BC73" s="122">
        <f t="shared" si="19"/>
        <v>0</v>
      </c>
      <c r="BD73" s="122">
        <f t="shared" si="20"/>
        <v>0</v>
      </c>
      <c r="BE73" s="122">
        <f t="shared" si="21"/>
        <v>0</v>
      </c>
      <c r="BF73" s="122">
        <f t="shared" si="22"/>
        <v>0</v>
      </c>
      <c r="BG73" s="122">
        <f t="shared" si="23"/>
        <v>0</v>
      </c>
    </row>
    <row r="74" spans="1:59" ht="12.75">
      <c r="A74" s="147">
        <v>53</v>
      </c>
      <c r="B74" s="148" t="s">
        <v>195</v>
      </c>
      <c r="C74" s="149" t="s">
        <v>196</v>
      </c>
      <c r="D74" s="150" t="s">
        <v>87</v>
      </c>
      <c r="E74" s="151">
        <v>78</v>
      </c>
      <c r="F74" s="151"/>
      <c r="G74" s="152">
        <f t="shared" si="16"/>
        <v>0</v>
      </c>
      <c r="H74" s="153">
        <v>0.00535</v>
      </c>
      <c r="I74" s="153">
        <f t="shared" si="17"/>
        <v>0.4173</v>
      </c>
      <c r="J74" s="153">
        <v>0</v>
      </c>
      <c r="K74" s="153">
        <f t="shared" si="18"/>
        <v>0</v>
      </c>
      <c r="Q74" s="146">
        <v>2</v>
      </c>
      <c r="AA74" s="122">
        <v>12</v>
      </c>
      <c r="AB74" s="122">
        <v>0</v>
      </c>
      <c r="AC74" s="122">
        <v>53</v>
      </c>
      <c r="BB74" s="122">
        <v>2</v>
      </c>
      <c r="BC74" s="122">
        <f t="shared" si="19"/>
        <v>0</v>
      </c>
      <c r="BD74" s="122">
        <f t="shared" si="20"/>
        <v>0</v>
      </c>
      <c r="BE74" s="122">
        <f t="shared" si="21"/>
        <v>0</v>
      </c>
      <c r="BF74" s="122">
        <f t="shared" si="22"/>
        <v>0</v>
      </c>
      <c r="BG74" s="122">
        <f t="shared" si="23"/>
        <v>0</v>
      </c>
    </row>
    <row r="75" spans="1:59" ht="12.75">
      <c r="A75" s="147">
        <v>54</v>
      </c>
      <c r="B75" s="148" t="s">
        <v>197</v>
      </c>
      <c r="C75" s="149" t="s">
        <v>198</v>
      </c>
      <c r="D75" s="150" t="s">
        <v>87</v>
      </c>
      <c r="E75" s="151">
        <v>32</v>
      </c>
      <c r="F75" s="151"/>
      <c r="G75" s="152">
        <f t="shared" si="16"/>
        <v>0</v>
      </c>
      <c r="H75" s="153">
        <v>0.00563</v>
      </c>
      <c r="I75" s="153">
        <f t="shared" si="17"/>
        <v>0.18016</v>
      </c>
      <c r="J75" s="153">
        <v>0</v>
      </c>
      <c r="K75" s="153">
        <f t="shared" si="18"/>
        <v>0</v>
      </c>
      <c r="Q75" s="146">
        <v>2</v>
      </c>
      <c r="AA75" s="122">
        <v>12</v>
      </c>
      <c r="AB75" s="122">
        <v>0</v>
      </c>
      <c r="AC75" s="122">
        <v>54</v>
      </c>
      <c r="BB75" s="122">
        <v>2</v>
      </c>
      <c r="BC75" s="122">
        <f t="shared" si="19"/>
        <v>0</v>
      </c>
      <c r="BD75" s="122">
        <f t="shared" si="20"/>
        <v>0</v>
      </c>
      <c r="BE75" s="122">
        <f t="shared" si="21"/>
        <v>0</v>
      </c>
      <c r="BF75" s="122">
        <f t="shared" si="22"/>
        <v>0</v>
      </c>
      <c r="BG75" s="122">
        <f t="shared" si="23"/>
        <v>0</v>
      </c>
    </row>
    <row r="76" spans="1:59" ht="12.75">
      <c r="A76" s="147">
        <v>55</v>
      </c>
      <c r="B76" s="148" t="s">
        <v>199</v>
      </c>
      <c r="C76" s="149" t="s">
        <v>200</v>
      </c>
      <c r="D76" s="150" t="s">
        <v>76</v>
      </c>
      <c r="E76" s="151">
        <v>144</v>
      </c>
      <c r="F76" s="151"/>
      <c r="G76" s="152">
        <f t="shared" si="16"/>
        <v>0</v>
      </c>
      <c r="H76" s="153">
        <v>8E-05</v>
      </c>
      <c r="I76" s="153">
        <f t="shared" si="17"/>
        <v>0.01152</v>
      </c>
      <c r="J76" s="153">
        <v>0</v>
      </c>
      <c r="K76" s="153">
        <f t="shared" si="18"/>
        <v>0</v>
      </c>
      <c r="Q76" s="146">
        <v>2</v>
      </c>
      <c r="AA76" s="122">
        <v>12</v>
      </c>
      <c r="AB76" s="122">
        <v>0</v>
      </c>
      <c r="AC76" s="122">
        <v>55</v>
      </c>
      <c r="BB76" s="122">
        <v>2</v>
      </c>
      <c r="BC76" s="122">
        <f t="shared" si="19"/>
        <v>0</v>
      </c>
      <c r="BD76" s="122">
        <f t="shared" si="20"/>
        <v>0</v>
      </c>
      <c r="BE76" s="122">
        <f t="shared" si="21"/>
        <v>0</v>
      </c>
      <c r="BF76" s="122">
        <f t="shared" si="22"/>
        <v>0</v>
      </c>
      <c r="BG76" s="122">
        <f t="shared" si="23"/>
        <v>0</v>
      </c>
    </row>
    <row r="77" spans="1:59" ht="12.75">
      <c r="A77" s="147">
        <v>56</v>
      </c>
      <c r="B77" s="148" t="s">
        <v>201</v>
      </c>
      <c r="C77" s="149" t="s">
        <v>202</v>
      </c>
      <c r="D77" s="150" t="s">
        <v>76</v>
      </c>
      <c r="E77" s="151">
        <v>36</v>
      </c>
      <c r="F77" s="151"/>
      <c r="G77" s="152">
        <f t="shared" si="16"/>
        <v>0</v>
      </c>
      <c r="H77" s="153">
        <v>0</v>
      </c>
      <c r="I77" s="153">
        <f t="shared" si="17"/>
        <v>0</v>
      </c>
      <c r="J77" s="153">
        <v>0</v>
      </c>
      <c r="K77" s="153">
        <f t="shared" si="18"/>
        <v>0</v>
      </c>
      <c r="Q77" s="146">
        <v>2</v>
      </c>
      <c r="AA77" s="122">
        <v>12</v>
      </c>
      <c r="AB77" s="122">
        <v>0</v>
      </c>
      <c r="AC77" s="122">
        <v>56</v>
      </c>
      <c r="BB77" s="122">
        <v>2</v>
      </c>
      <c r="BC77" s="122">
        <f t="shared" si="19"/>
        <v>0</v>
      </c>
      <c r="BD77" s="122">
        <f t="shared" si="20"/>
        <v>0</v>
      </c>
      <c r="BE77" s="122">
        <f t="shared" si="21"/>
        <v>0</v>
      </c>
      <c r="BF77" s="122">
        <f t="shared" si="22"/>
        <v>0</v>
      </c>
      <c r="BG77" s="122">
        <f t="shared" si="23"/>
        <v>0</v>
      </c>
    </row>
    <row r="78" spans="1:59" ht="12.75">
      <c r="A78" s="147">
        <v>57</v>
      </c>
      <c r="B78" s="148" t="s">
        <v>203</v>
      </c>
      <c r="C78" s="149" t="s">
        <v>204</v>
      </c>
      <c r="D78" s="150" t="s">
        <v>87</v>
      </c>
      <c r="E78" s="151">
        <v>220</v>
      </c>
      <c r="F78" s="151"/>
      <c r="G78" s="152">
        <f t="shared" si="16"/>
        <v>0</v>
      </c>
      <c r="H78" s="153">
        <v>1E-05</v>
      </c>
      <c r="I78" s="153">
        <f t="shared" si="17"/>
        <v>0.0022</v>
      </c>
      <c r="J78" s="153">
        <v>0</v>
      </c>
      <c r="K78" s="153">
        <f t="shared" si="18"/>
        <v>0</v>
      </c>
      <c r="Q78" s="146">
        <v>2</v>
      </c>
      <c r="AA78" s="122">
        <v>12</v>
      </c>
      <c r="AB78" s="122">
        <v>0</v>
      </c>
      <c r="AC78" s="122">
        <v>57</v>
      </c>
      <c r="BB78" s="122">
        <v>2</v>
      </c>
      <c r="BC78" s="122">
        <f t="shared" si="19"/>
        <v>0</v>
      </c>
      <c r="BD78" s="122">
        <f t="shared" si="20"/>
        <v>0</v>
      </c>
      <c r="BE78" s="122">
        <f t="shared" si="21"/>
        <v>0</v>
      </c>
      <c r="BF78" s="122">
        <f t="shared" si="22"/>
        <v>0</v>
      </c>
      <c r="BG78" s="122">
        <f t="shared" si="23"/>
        <v>0</v>
      </c>
    </row>
    <row r="79" spans="1:59" ht="12.75">
      <c r="A79" s="147">
        <v>58</v>
      </c>
      <c r="B79" s="148" t="s">
        <v>205</v>
      </c>
      <c r="C79" s="149" t="s">
        <v>206</v>
      </c>
      <c r="D79" s="150" t="s">
        <v>207</v>
      </c>
      <c r="E79" s="151">
        <v>2</v>
      </c>
      <c r="F79" s="151"/>
      <c r="G79" s="152">
        <f t="shared" si="16"/>
        <v>0</v>
      </c>
      <c r="H79" s="153">
        <v>0.01001</v>
      </c>
      <c r="I79" s="153">
        <f t="shared" si="17"/>
        <v>0.02002</v>
      </c>
      <c r="J79" s="153">
        <v>0</v>
      </c>
      <c r="K79" s="153">
        <f t="shared" si="18"/>
        <v>0</v>
      </c>
      <c r="Q79" s="146">
        <v>2</v>
      </c>
      <c r="AA79" s="122">
        <v>12</v>
      </c>
      <c r="AB79" s="122">
        <v>0</v>
      </c>
      <c r="AC79" s="122">
        <v>58</v>
      </c>
      <c r="BB79" s="122">
        <v>2</v>
      </c>
      <c r="BC79" s="122">
        <f t="shared" si="19"/>
        <v>0</v>
      </c>
      <c r="BD79" s="122">
        <f t="shared" si="20"/>
        <v>0</v>
      </c>
      <c r="BE79" s="122">
        <f t="shared" si="21"/>
        <v>0</v>
      </c>
      <c r="BF79" s="122">
        <f t="shared" si="22"/>
        <v>0</v>
      </c>
      <c r="BG79" s="122">
        <f t="shared" si="23"/>
        <v>0</v>
      </c>
    </row>
    <row r="80" spans="1:59" ht="12.75">
      <c r="A80" s="147">
        <v>59</v>
      </c>
      <c r="B80" s="148" t="s">
        <v>208</v>
      </c>
      <c r="C80" s="149" t="s">
        <v>209</v>
      </c>
      <c r="D80" s="150" t="s">
        <v>207</v>
      </c>
      <c r="E80" s="151">
        <v>4</v>
      </c>
      <c r="F80" s="151"/>
      <c r="G80" s="152">
        <f t="shared" si="16"/>
        <v>0</v>
      </c>
      <c r="H80" s="153">
        <v>0.01788</v>
      </c>
      <c r="I80" s="153">
        <f t="shared" si="17"/>
        <v>0.07152</v>
      </c>
      <c r="J80" s="153">
        <v>0</v>
      </c>
      <c r="K80" s="153">
        <f t="shared" si="18"/>
        <v>0</v>
      </c>
      <c r="Q80" s="146">
        <v>2</v>
      </c>
      <c r="AA80" s="122">
        <v>12</v>
      </c>
      <c r="AB80" s="122">
        <v>0</v>
      </c>
      <c r="AC80" s="122">
        <v>59</v>
      </c>
      <c r="BB80" s="122">
        <v>2</v>
      </c>
      <c r="BC80" s="122">
        <f t="shared" si="19"/>
        <v>0</v>
      </c>
      <c r="BD80" s="122">
        <f t="shared" si="20"/>
        <v>0</v>
      </c>
      <c r="BE80" s="122">
        <f t="shared" si="21"/>
        <v>0</v>
      </c>
      <c r="BF80" s="122">
        <f t="shared" si="22"/>
        <v>0</v>
      </c>
      <c r="BG80" s="122">
        <f t="shared" si="23"/>
        <v>0</v>
      </c>
    </row>
    <row r="81" spans="1:59" ht="26.4">
      <c r="A81" s="147">
        <v>60</v>
      </c>
      <c r="B81" s="148" t="s">
        <v>210</v>
      </c>
      <c r="C81" s="149" t="s">
        <v>211</v>
      </c>
      <c r="D81" s="150" t="s">
        <v>87</v>
      </c>
      <c r="E81" s="151">
        <v>110</v>
      </c>
      <c r="F81" s="151"/>
      <c r="G81" s="152">
        <f t="shared" si="16"/>
        <v>0</v>
      </c>
      <c r="H81" s="153">
        <v>0</v>
      </c>
      <c r="I81" s="153">
        <f t="shared" si="17"/>
        <v>0</v>
      </c>
      <c r="J81" s="153">
        <v>0</v>
      </c>
      <c r="K81" s="153">
        <f t="shared" si="18"/>
        <v>0</v>
      </c>
      <c r="Q81" s="146">
        <v>2</v>
      </c>
      <c r="AA81" s="122">
        <v>12</v>
      </c>
      <c r="AB81" s="122">
        <v>0</v>
      </c>
      <c r="AC81" s="122">
        <v>60</v>
      </c>
      <c r="BB81" s="122">
        <v>2</v>
      </c>
      <c r="BC81" s="122">
        <f t="shared" si="19"/>
        <v>0</v>
      </c>
      <c r="BD81" s="122">
        <f t="shared" si="20"/>
        <v>0</v>
      </c>
      <c r="BE81" s="122">
        <f t="shared" si="21"/>
        <v>0</v>
      </c>
      <c r="BF81" s="122">
        <f t="shared" si="22"/>
        <v>0</v>
      </c>
      <c r="BG81" s="122">
        <f t="shared" si="23"/>
        <v>0</v>
      </c>
    </row>
    <row r="82" spans="1:59" ht="12.75">
      <c r="A82" s="147">
        <v>61</v>
      </c>
      <c r="B82" s="148" t="s">
        <v>212</v>
      </c>
      <c r="C82" s="149" t="s">
        <v>213</v>
      </c>
      <c r="D82" s="150" t="s">
        <v>207</v>
      </c>
      <c r="E82" s="151">
        <v>6</v>
      </c>
      <c r="F82" s="151"/>
      <c r="G82" s="152">
        <f t="shared" si="16"/>
        <v>0</v>
      </c>
      <c r="H82" s="153">
        <v>0.00019</v>
      </c>
      <c r="I82" s="153">
        <f t="shared" si="17"/>
        <v>0.00114</v>
      </c>
      <c r="J82" s="153">
        <v>0</v>
      </c>
      <c r="K82" s="153">
        <f t="shared" si="18"/>
        <v>0</v>
      </c>
      <c r="Q82" s="146">
        <v>2</v>
      </c>
      <c r="AA82" s="122">
        <v>12</v>
      </c>
      <c r="AB82" s="122">
        <v>0</v>
      </c>
      <c r="AC82" s="122">
        <v>61</v>
      </c>
      <c r="BB82" s="122">
        <v>2</v>
      </c>
      <c r="BC82" s="122">
        <f t="shared" si="19"/>
        <v>0</v>
      </c>
      <c r="BD82" s="122">
        <f t="shared" si="20"/>
        <v>0</v>
      </c>
      <c r="BE82" s="122">
        <f t="shared" si="21"/>
        <v>0</v>
      </c>
      <c r="BF82" s="122">
        <f t="shared" si="22"/>
        <v>0</v>
      </c>
      <c r="BG82" s="122">
        <f t="shared" si="23"/>
        <v>0</v>
      </c>
    </row>
    <row r="83" spans="1:59" ht="12.75">
      <c r="A83" s="147">
        <v>62</v>
      </c>
      <c r="B83" s="148" t="s">
        <v>214</v>
      </c>
      <c r="C83" s="149" t="s">
        <v>215</v>
      </c>
      <c r="D83" s="150" t="s">
        <v>76</v>
      </c>
      <c r="E83" s="151">
        <v>8</v>
      </c>
      <c r="F83" s="151"/>
      <c r="G83" s="152">
        <f t="shared" si="16"/>
        <v>0</v>
      </c>
      <c r="H83" s="153">
        <v>0.00024</v>
      </c>
      <c r="I83" s="153">
        <f t="shared" si="17"/>
        <v>0.00192</v>
      </c>
      <c r="J83" s="153">
        <v>0</v>
      </c>
      <c r="K83" s="153">
        <f t="shared" si="18"/>
        <v>0</v>
      </c>
      <c r="Q83" s="146">
        <v>2</v>
      </c>
      <c r="AA83" s="122">
        <v>12</v>
      </c>
      <c r="AB83" s="122">
        <v>0</v>
      </c>
      <c r="AC83" s="122">
        <v>62</v>
      </c>
      <c r="BB83" s="122">
        <v>2</v>
      </c>
      <c r="BC83" s="122">
        <f t="shared" si="19"/>
        <v>0</v>
      </c>
      <c r="BD83" s="122">
        <f t="shared" si="20"/>
        <v>0</v>
      </c>
      <c r="BE83" s="122">
        <f t="shared" si="21"/>
        <v>0</v>
      </c>
      <c r="BF83" s="122">
        <f t="shared" si="22"/>
        <v>0</v>
      </c>
      <c r="BG83" s="122">
        <f t="shared" si="23"/>
        <v>0</v>
      </c>
    </row>
    <row r="84" spans="1:59" ht="12.75">
      <c r="A84" s="147">
        <v>63</v>
      </c>
      <c r="B84" s="148" t="s">
        <v>216</v>
      </c>
      <c r="C84" s="149" t="s">
        <v>217</v>
      </c>
      <c r="D84" s="150" t="s">
        <v>76</v>
      </c>
      <c r="E84" s="151">
        <v>16</v>
      </c>
      <c r="F84" s="151"/>
      <c r="G84" s="152">
        <f t="shared" si="16"/>
        <v>0</v>
      </c>
      <c r="H84" s="153">
        <v>0.00061</v>
      </c>
      <c r="I84" s="153">
        <f t="shared" si="17"/>
        <v>0.00976</v>
      </c>
      <c r="J84" s="153">
        <v>0</v>
      </c>
      <c r="K84" s="153">
        <f t="shared" si="18"/>
        <v>0</v>
      </c>
      <c r="Q84" s="146">
        <v>2</v>
      </c>
      <c r="AA84" s="122">
        <v>12</v>
      </c>
      <c r="AB84" s="122">
        <v>0</v>
      </c>
      <c r="AC84" s="122">
        <v>63</v>
      </c>
      <c r="BB84" s="122">
        <v>2</v>
      </c>
      <c r="BC84" s="122">
        <f t="shared" si="19"/>
        <v>0</v>
      </c>
      <c r="BD84" s="122">
        <f t="shared" si="20"/>
        <v>0</v>
      </c>
      <c r="BE84" s="122">
        <f t="shared" si="21"/>
        <v>0</v>
      </c>
      <c r="BF84" s="122">
        <f t="shared" si="22"/>
        <v>0</v>
      </c>
      <c r="BG84" s="122">
        <f t="shared" si="23"/>
        <v>0</v>
      </c>
    </row>
    <row r="85" spans="1:59" ht="12.75">
      <c r="A85" s="147">
        <v>64</v>
      </c>
      <c r="B85" s="148" t="s">
        <v>218</v>
      </c>
      <c r="C85" s="149" t="s">
        <v>219</v>
      </c>
      <c r="D85" s="150" t="s">
        <v>76</v>
      </c>
      <c r="E85" s="151">
        <v>12</v>
      </c>
      <c r="F85" s="151"/>
      <c r="G85" s="152">
        <f t="shared" si="16"/>
        <v>0</v>
      </c>
      <c r="H85" s="153">
        <v>0</v>
      </c>
      <c r="I85" s="153">
        <f t="shared" si="17"/>
        <v>0</v>
      </c>
      <c r="J85" s="153">
        <v>0</v>
      </c>
      <c r="K85" s="153">
        <f t="shared" si="18"/>
        <v>0</v>
      </c>
      <c r="Q85" s="146">
        <v>2</v>
      </c>
      <c r="AA85" s="122">
        <v>12</v>
      </c>
      <c r="AB85" s="122">
        <v>0</v>
      </c>
      <c r="AC85" s="122">
        <v>64</v>
      </c>
      <c r="BB85" s="122">
        <v>2</v>
      </c>
      <c r="BC85" s="122">
        <f t="shared" si="19"/>
        <v>0</v>
      </c>
      <c r="BD85" s="122">
        <f t="shared" si="20"/>
        <v>0</v>
      </c>
      <c r="BE85" s="122">
        <f t="shared" si="21"/>
        <v>0</v>
      </c>
      <c r="BF85" s="122">
        <f t="shared" si="22"/>
        <v>0</v>
      </c>
      <c r="BG85" s="122">
        <f t="shared" si="23"/>
        <v>0</v>
      </c>
    </row>
    <row r="86" spans="1:59" ht="12.75">
      <c r="A86" s="147">
        <v>65</v>
      </c>
      <c r="B86" s="148" t="s">
        <v>220</v>
      </c>
      <c r="C86" s="149" t="s">
        <v>221</v>
      </c>
      <c r="D86" s="150" t="s">
        <v>87</v>
      </c>
      <c r="E86" s="151">
        <v>22</v>
      </c>
      <c r="F86" s="151"/>
      <c r="G86" s="152">
        <f t="shared" si="16"/>
        <v>0</v>
      </c>
      <c r="H86" s="153">
        <v>0.00439</v>
      </c>
      <c r="I86" s="153">
        <f t="shared" si="17"/>
        <v>0.09658</v>
      </c>
      <c r="J86" s="153">
        <v>0</v>
      </c>
      <c r="K86" s="153">
        <f t="shared" si="18"/>
        <v>0</v>
      </c>
      <c r="Q86" s="146">
        <v>2</v>
      </c>
      <c r="AA86" s="122">
        <v>12</v>
      </c>
      <c r="AB86" s="122">
        <v>0</v>
      </c>
      <c r="AC86" s="122">
        <v>65</v>
      </c>
      <c r="BB86" s="122">
        <v>2</v>
      </c>
      <c r="BC86" s="122">
        <f t="shared" si="19"/>
        <v>0</v>
      </c>
      <c r="BD86" s="122">
        <f t="shared" si="20"/>
        <v>0</v>
      </c>
      <c r="BE86" s="122">
        <f t="shared" si="21"/>
        <v>0</v>
      </c>
      <c r="BF86" s="122">
        <f t="shared" si="22"/>
        <v>0</v>
      </c>
      <c r="BG86" s="122">
        <f t="shared" si="23"/>
        <v>0</v>
      </c>
    </row>
    <row r="87" spans="1:59" ht="12.75">
      <c r="A87" s="147">
        <v>66</v>
      </c>
      <c r="B87" s="148" t="s">
        <v>222</v>
      </c>
      <c r="C87" s="149" t="s">
        <v>223</v>
      </c>
      <c r="D87" s="150" t="s">
        <v>87</v>
      </c>
      <c r="E87" s="151">
        <v>38</v>
      </c>
      <c r="F87" s="151"/>
      <c r="G87" s="152">
        <f t="shared" si="16"/>
        <v>0</v>
      </c>
      <c r="H87" s="153">
        <v>0.00064</v>
      </c>
      <c r="I87" s="153">
        <f t="shared" si="17"/>
        <v>0.02432</v>
      </c>
      <c r="J87" s="153">
        <v>0</v>
      </c>
      <c r="K87" s="153">
        <f t="shared" si="18"/>
        <v>0</v>
      </c>
      <c r="Q87" s="146">
        <v>2</v>
      </c>
      <c r="AA87" s="122">
        <v>12</v>
      </c>
      <c r="AB87" s="122">
        <v>0</v>
      </c>
      <c r="AC87" s="122">
        <v>66</v>
      </c>
      <c r="BB87" s="122">
        <v>2</v>
      </c>
      <c r="BC87" s="122">
        <f t="shared" si="19"/>
        <v>0</v>
      </c>
      <c r="BD87" s="122">
        <f t="shared" si="20"/>
        <v>0</v>
      </c>
      <c r="BE87" s="122">
        <f t="shared" si="21"/>
        <v>0</v>
      </c>
      <c r="BF87" s="122">
        <f t="shared" si="22"/>
        <v>0</v>
      </c>
      <c r="BG87" s="122">
        <f t="shared" si="23"/>
        <v>0</v>
      </c>
    </row>
    <row r="88" spans="1:59" ht="12.75">
      <c r="A88" s="147">
        <v>67</v>
      </c>
      <c r="B88" s="148" t="s">
        <v>224</v>
      </c>
      <c r="C88" s="149" t="s">
        <v>225</v>
      </c>
      <c r="D88" s="150" t="s">
        <v>207</v>
      </c>
      <c r="E88" s="151">
        <v>6</v>
      </c>
      <c r="F88" s="151"/>
      <c r="G88" s="152">
        <f t="shared" si="16"/>
        <v>0</v>
      </c>
      <c r="H88" s="153">
        <v>0.00017</v>
      </c>
      <c r="I88" s="153">
        <f t="shared" si="17"/>
        <v>0.00102</v>
      </c>
      <c r="J88" s="153">
        <v>0</v>
      </c>
      <c r="K88" s="153">
        <f t="shared" si="18"/>
        <v>0</v>
      </c>
      <c r="Q88" s="146">
        <v>2</v>
      </c>
      <c r="AA88" s="122">
        <v>12</v>
      </c>
      <c r="AB88" s="122">
        <v>0</v>
      </c>
      <c r="AC88" s="122">
        <v>67</v>
      </c>
      <c r="BB88" s="122">
        <v>2</v>
      </c>
      <c r="BC88" s="122">
        <f t="shared" si="19"/>
        <v>0</v>
      </c>
      <c r="BD88" s="122">
        <f t="shared" si="20"/>
        <v>0</v>
      </c>
      <c r="BE88" s="122">
        <f t="shared" si="21"/>
        <v>0</v>
      </c>
      <c r="BF88" s="122">
        <f t="shared" si="22"/>
        <v>0</v>
      </c>
      <c r="BG88" s="122">
        <f t="shared" si="23"/>
        <v>0</v>
      </c>
    </row>
    <row r="89" spans="1:59" ht="12.75">
      <c r="A89" s="147">
        <v>68</v>
      </c>
      <c r="B89" s="148" t="s">
        <v>226</v>
      </c>
      <c r="C89" s="149" t="s">
        <v>227</v>
      </c>
      <c r="D89" s="150" t="s">
        <v>76</v>
      </c>
      <c r="E89" s="151">
        <v>2</v>
      </c>
      <c r="F89" s="151"/>
      <c r="G89" s="152">
        <f t="shared" si="16"/>
        <v>0</v>
      </c>
      <c r="H89" s="153">
        <v>0.00048</v>
      </c>
      <c r="I89" s="153">
        <f t="shared" si="17"/>
        <v>0.00096</v>
      </c>
      <c r="J89" s="153">
        <v>0</v>
      </c>
      <c r="K89" s="153">
        <f t="shared" si="18"/>
        <v>0</v>
      </c>
      <c r="Q89" s="146">
        <v>2</v>
      </c>
      <c r="AA89" s="122">
        <v>12</v>
      </c>
      <c r="AB89" s="122">
        <v>0</v>
      </c>
      <c r="AC89" s="122">
        <v>68</v>
      </c>
      <c r="BB89" s="122">
        <v>2</v>
      </c>
      <c r="BC89" s="122">
        <f t="shared" si="19"/>
        <v>0</v>
      </c>
      <c r="BD89" s="122">
        <f t="shared" si="20"/>
        <v>0</v>
      </c>
      <c r="BE89" s="122">
        <f t="shared" si="21"/>
        <v>0</v>
      </c>
      <c r="BF89" s="122">
        <f t="shared" si="22"/>
        <v>0</v>
      </c>
      <c r="BG89" s="122">
        <f t="shared" si="23"/>
        <v>0</v>
      </c>
    </row>
    <row r="90" spans="1:59" ht="12.75">
      <c r="A90" s="147">
        <v>69</v>
      </c>
      <c r="B90" s="148" t="s">
        <v>228</v>
      </c>
      <c r="C90" s="149" t="s">
        <v>229</v>
      </c>
      <c r="D90" s="150" t="s">
        <v>76</v>
      </c>
      <c r="E90" s="151">
        <v>4</v>
      </c>
      <c r="F90" s="151"/>
      <c r="G90" s="152">
        <f t="shared" si="16"/>
        <v>0</v>
      </c>
      <c r="H90" s="153">
        <v>0.00104</v>
      </c>
      <c r="I90" s="153">
        <f t="shared" si="17"/>
        <v>0.00416</v>
      </c>
      <c r="J90" s="153">
        <v>0</v>
      </c>
      <c r="K90" s="153">
        <f t="shared" si="18"/>
        <v>0</v>
      </c>
      <c r="Q90" s="146">
        <v>2</v>
      </c>
      <c r="AA90" s="122">
        <v>12</v>
      </c>
      <c r="AB90" s="122">
        <v>0</v>
      </c>
      <c r="AC90" s="122">
        <v>69</v>
      </c>
      <c r="BB90" s="122">
        <v>2</v>
      </c>
      <c r="BC90" s="122">
        <f t="shared" si="19"/>
        <v>0</v>
      </c>
      <c r="BD90" s="122">
        <f t="shared" si="20"/>
        <v>0</v>
      </c>
      <c r="BE90" s="122">
        <f t="shared" si="21"/>
        <v>0</v>
      </c>
      <c r="BF90" s="122">
        <f t="shared" si="22"/>
        <v>0</v>
      </c>
      <c r="BG90" s="122">
        <f t="shared" si="23"/>
        <v>0</v>
      </c>
    </row>
    <row r="91" spans="1:59" ht="26.4">
      <c r="A91" s="147">
        <v>70</v>
      </c>
      <c r="B91" s="148" t="s">
        <v>230</v>
      </c>
      <c r="C91" s="149" t="s">
        <v>231</v>
      </c>
      <c r="D91" s="150" t="s">
        <v>76</v>
      </c>
      <c r="E91" s="151">
        <v>2</v>
      </c>
      <c r="F91" s="151"/>
      <c r="G91" s="152">
        <f t="shared" si="16"/>
        <v>0</v>
      </c>
      <c r="H91" s="153">
        <v>0.00046</v>
      </c>
      <c r="I91" s="153">
        <f t="shared" si="17"/>
        <v>0.00092</v>
      </c>
      <c r="J91" s="153">
        <v>0</v>
      </c>
      <c r="K91" s="153">
        <f t="shared" si="18"/>
        <v>0</v>
      </c>
      <c r="Q91" s="146">
        <v>2</v>
      </c>
      <c r="AA91" s="122">
        <v>12</v>
      </c>
      <c r="AB91" s="122">
        <v>0</v>
      </c>
      <c r="AC91" s="122">
        <v>70</v>
      </c>
      <c r="BB91" s="122">
        <v>2</v>
      </c>
      <c r="BC91" s="122">
        <f t="shared" si="19"/>
        <v>0</v>
      </c>
      <c r="BD91" s="122">
        <f t="shared" si="20"/>
        <v>0</v>
      </c>
      <c r="BE91" s="122">
        <f t="shared" si="21"/>
        <v>0</v>
      </c>
      <c r="BF91" s="122">
        <f t="shared" si="22"/>
        <v>0</v>
      </c>
      <c r="BG91" s="122">
        <f t="shared" si="23"/>
        <v>0</v>
      </c>
    </row>
    <row r="92" spans="1:59" ht="12.75">
      <c r="A92" s="147">
        <v>71</v>
      </c>
      <c r="B92" s="148" t="s">
        <v>232</v>
      </c>
      <c r="C92" s="149" t="s">
        <v>233</v>
      </c>
      <c r="D92" s="150" t="s">
        <v>87</v>
      </c>
      <c r="E92" s="151">
        <v>498</v>
      </c>
      <c r="F92" s="151"/>
      <c r="G92" s="152">
        <f t="shared" si="16"/>
        <v>0</v>
      </c>
      <c r="H92" s="153">
        <v>0</v>
      </c>
      <c r="I92" s="153">
        <f t="shared" si="17"/>
        <v>0</v>
      </c>
      <c r="J92" s="153">
        <v>0</v>
      </c>
      <c r="K92" s="153">
        <f t="shared" si="18"/>
        <v>0</v>
      </c>
      <c r="Q92" s="146">
        <v>2</v>
      </c>
      <c r="AA92" s="122">
        <v>12</v>
      </c>
      <c r="AB92" s="122">
        <v>0</v>
      </c>
      <c r="AC92" s="122">
        <v>71</v>
      </c>
      <c r="BB92" s="122">
        <v>2</v>
      </c>
      <c r="BC92" s="122">
        <f t="shared" si="19"/>
        <v>0</v>
      </c>
      <c r="BD92" s="122">
        <f t="shared" si="20"/>
        <v>0</v>
      </c>
      <c r="BE92" s="122">
        <f t="shared" si="21"/>
        <v>0</v>
      </c>
      <c r="BF92" s="122">
        <f t="shared" si="22"/>
        <v>0</v>
      </c>
      <c r="BG92" s="122">
        <f t="shared" si="23"/>
        <v>0</v>
      </c>
    </row>
    <row r="93" spans="1:59" ht="12.75">
      <c r="A93" s="147">
        <v>72</v>
      </c>
      <c r="B93" s="148" t="s">
        <v>234</v>
      </c>
      <c r="C93" s="149" t="s">
        <v>235</v>
      </c>
      <c r="D93" s="150" t="s">
        <v>87</v>
      </c>
      <c r="E93" s="151">
        <v>498</v>
      </c>
      <c r="F93" s="151"/>
      <c r="G93" s="152">
        <f t="shared" si="16"/>
        <v>0</v>
      </c>
      <c r="H93" s="153">
        <v>0</v>
      </c>
      <c r="I93" s="153">
        <f t="shared" si="17"/>
        <v>0</v>
      </c>
      <c r="J93" s="153">
        <v>0</v>
      </c>
      <c r="K93" s="153">
        <f t="shared" si="18"/>
        <v>0</v>
      </c>
      <c r="Q93" s="146">
        <v>2</v>
      </c>
      <c r="AA93" s="122">
        <v>12</v>
      </c>
      <c r="AB93" s="122">
        <v>0</v>
      </c>
      <c r="AC93" s="122">
        <v>72</v>
      </c>
      <c r="BB93" s="122">
        <v>2</v>
      </c>
      <c r="BC93" s="122">
        <f t="shared" si="19"/>
        <v>0</v>
      </c>
      <c r="BD93" s="122">
        <f t="shared" si="20"/>
        <v>0</v>
      </c>
      <c r="BE93" s="122">
        <f t="shared" si="21"/>
        <v>0</v>
      </c>
      <c r="BF93" s="122">
        <f t="shared" si="22"/>
        <v>0</v>
      </c>
      <c r="BG93" s="122">
        <f t="shared" si="23"/>
        <v>0</v>
      </c>
    </row>
    <row r="94" spans="1:59" ht="12.75">
      <c r="A94" s="147">
        <v>73</v>
      </c>
      <c r="B94" s="148" t="s">
        <v>236</v>
      </c>
      <c r="C94" s="149" t="s">
        <v>237</v>
      </c>
      <c r="D94" s="150" t="s">
        <v>76</v>
      </c>
      <c r="E94" s="151">
        <v>8</v>
      </c>
      <c r="F94" s="151"/>
      <c r="G94" s="152">
        <f t="shared" si="16"/>
        <v>0</v>
      </c>
      <c r="H94" s="153">
        <v>0.0652</v>
      </c>
      <c r="I94" s="153">
        <f t="shared" si="17"/>
        <v>0.5216</v>
      </c>
      <c r="J94" s="153">
        <v>0</v>
      </c>
      <c r="K94" s="153">
        <f t="shared" si="18"/>
        <v>0</v>
      </c>
      <c r="Q94" s="146">
        <v>2</v>
      </c>
      <c r="AA94" s="122">
        <v>12</v>
      </c>
      <c r="AB94" s="122">
        <v>0</v>
      </c>
      <c r="AC94" s="122">
        <v>73</v>
      </c>
      <c r="BB94" s="122">
        <v>2</v>
      </c>
      <c r="BC94" s="122">
        <f t="shared" si="19"/>
        <v>0</v>
      </c>
      <c r="BD94" s="122">
        <f t="shared" si="20"/>
        <v>0</v>
      </c>
      <c r="BE94" s="122">
        <f t="shared" si="21"/>
        <v>0</v>
      </c>
      <c r="BF94" s="122">
        <f t="shared" si="22"/>
        <v>0</v>
      </c>
      <c r="BG94" s="122">
        <f t="shared" si="23"/>
        <v>0</v>
      </c>
    </row>
    <row r="95" spans="1:59" ht="12.75">
      <c r="A95" s="147">
        <v>74</v>
      </c>
      <c r="B95" s="148" t="s">
        <v>238</v>
      </c>
      <c r="C95" s="149" t="s">
        <v>239</v>
      </c>
      <c r="D95" s="150" t="s">
        <v>76</v>
      </c>
      <c r="E95" s="151">
        <v>4</v>
      </c>
      <c r="F95" s="151"/>
      <c r="G95" s="152">
        <f t="shared" si="16"/>
        <v>0</v>
      </c>
      <c r="H95" s="153">
        <v>0.00063</v>
      </c>
      <c r="I95" s="153">
        <f t="shared" si="17"/>
        <v>0.00252</v>
      </c>
      <c r="J95" s="153">
        <v>0</v>
      </c>
      <c r="K95" s="153">
        <f t="shared" si="18"/>
        <v>0</v>
      </c>
      <c r="Q95" s="146">
        <v>2</v>
      </c>
      <c r="AA95" s="122">
        <v>12</v>
      </c>
      <c r="AB95" s="122">
        <v>1</v>
      </c>
      <c r="AC95" s="122">
        <v>74</v>
      </c>
      <c r="BB95" s="122">
        <v>2</v>
      </c>
      <c r="BC95" s="122">
        <f t="shared" si="19"/>
        <v>0</v>
      </c>
      <c r="BD95" s="122">
        <f t="shared" si="20"/>
        <v>0</v>
      </c>
      <c r="BE95" s="122">
        <f t="shared" si="21"/>
        <v>0</v>
      </c>
      <c r="BF95" s="122">
        <f t="shared" si="22"/>
        <v>0</v>
      </c>
      <c r="BG95" s="122">
        <f t="shared" si="23"/>
        <v>0</v>
      </c>
    </row>
    <row r="96" spans="1:59" ht="12.75">
      <c r="A96" s="154"/>
      <c r="B96" s="155" t="s">
        <v>70</v>
      </c>
      <c r="C96" s="156" t="str">
        <f>CONCATENATE(B68," ",C68)</f>
        <v>722 Vnitřní vodovod</v>
      </c>
      <c r="D96" s="154"/>
      <c r="E96" s="157"/>
      <c r="F96" s="157"/>
      <c r="G96" s="158">
        <f>SUM(G68:G95)</f>
        <v>0</v>
      </c>
      <c r="H96" s="159"/>
      <c r="I96" s="160">
        <f>SUM(I68:I95)</f>
        <v>3.11346</v>
      </c>
      <c r="J96" s="159"/>
      <c r="K96" s="160">
        <f>SUM(K68:K95)</f>
        <v>-1.1707</v>
      </c>
      <c r="Q96" s="146">
        <v>4</v>
      </c>
      <c r="BC96" s="161">
        <f>SUM(BC68:BC95)</f>
        <v>0</v>
      </c>
      <c r="BD96" s="161">
        <f>SUM(BD68:BD95)</f>
        <v>0</v>
      </c>
      <c r="BE96" s="161">
        <f>SUM(BE68:BE95)</f>
        <v>0</v>
      </c>
      <c r="BF96" s="161">
        <f>SUM(BF68:BF95)</f>
        <v>0</v>
      </c>
      <c r="BG96" s="161">
        <f>SUM(BG68:BG95)</f>
        <v>0</v>
      </c>
    </row>
    <row r="97" spans="1:17" ht="12.75">
      <c r="A97" s="139" t="s">
        <v>69</v>
      </c>
      <c r="B97" s="140" t="s">
        <v>240</v>
      </c>
      <c r="C97" s="141" t="s">
        <v>241</v>
      </c>
      <c r="D97" s="142"/>
      <c r="E97" s="143"/>
      <c r="F97" s="143"/>
      <c r="G97" s="144"/>
      <c r="H97" s="145"/>
      <c r="I97" s="145"/>
      <c r="J97" s="145"/>
      <c r="K97" s="145"/>
      <c r="Q97" s="146">
        <v>1</v>
      </c>
    </row>
    <row r="98" spans="1:59" ht="12.75">
      <c r="A98" s="147">
        <v>75</v>
      </c>
      <c r="B98" s="148" t="s">
        <v>242</v>
      </c>
      <c r="C98" s="149" t="s">
        <v>243</v>
      </c>
      <c r="D98" s="150" t="s">
        <v>244</v>
      </c>
      <c r="E98" s="151">
        <v>46</v>
      </c>
      <c r="F98" s="151"/>
      <c r="G98" s="152">
        <f aca="true" t="shared" si="24" ref="G98:G115">E98*F98</f>
        <v>0</v>
      </c>
      <c r="H98" s="153">
        <v>0</v>
      </c>
      <c r="I98" s="153">
        <f aca="true" t="shared" si="25" ref="I98:I115">E98*H98</f>
        <v>0</v>
      </c>
      <c r="J98" s="153">
        <v>-0.01933</v>
      </c>
      <c r="K98" s="153">
        <f aca="true" t="shared" si="26" ref="K98:K115">E98*J98</f>
        <v>-0.88918</v>
      </c>
      <c r="Q98" s="146">
        <v>2</v>
      </c>
      <c r="AA98" s="122">
        <v>12</v>
      </c>
      <c r="AB98" s="122">
        <v>0</v>
      </c>
      <c r="AC98" s="122">
        <v>75</v>
      </c>
      <c r="BB98" s="122">
        <v>2</v>
      </c>
      <c r="BC98" s="122">
        <f aca="true" t="shared" si="27" ref="BC98:BC115">IF(BB98=1,G98,0)</f>
        <v>0</v>
      </c>
      <c r="BD98" s="122">
        <f aca="true" t="shared" si="28" ref="BD98:BD115">IF(BB98=2,G98,0)</f>
        <v>0</v>
      </c>
      <c r="BE98" s="122">
        <f aca="true" t="shared" si="29" ref="BE98:BE115">IF(BB98=3,G98,0)</f>
        <v>0</v>
      </c>
      <c r="BF98" s="122">
        <f aca="true" t="shared" si="30" ref="BF98:BF115">IF(BB98=4,G98,0)</f>
        <v>0</v>
      </c>
      <c r="BG98" s="122">
        <f aca="true" t="shared" si="31" ref="BG98:BG115">IF(BB98=5,G98,0)</f>
        <v>0</v>
      </c>
    </row>
    <row r="99" spans="1:59" ht="12.75">
      <c r="A99" s="147">
        <v>76</v>
      </c>
      <c r="B99" s="148" t="s">
        <v>245</v>
      </c>
      <c r="C99" s="149" t="s">
        <v>246</v>
      </c>
      <c r="D99" s="150" t="s">
        <v>207</v>
      </c>
      <c r="E99" s="151">
        <v>34</v>
      </c>
      <c r="F99" s="151"/>
      <c r="G99" s="152">
        <f t="shared" si="24"/>
        <v>0</v>
      </c>
      <c r="H99" s="153">
        <v>0.0014</v>
      </c>
      <c r="I99" s="153">
        <f t="shared" si="25"/>
        <v>0.047599999999999996</v>
      </c>
      <c r="J99" s="153">
        <v>0</v>
      </c>
      <c r="K99" s="153">
        <f t="shared" si="26"/>
        <v>0</v>
      </c>
      <c r="Q99" s="146">
        <v>2</v>
      </c>
      <c r="AA99" s="122">
        <v>12</v>
      </c>
      <c r="AB99" s="122">
        <v>0</v>
      </c>
      <c r="AC99" s="122">
        <v>76</v>
      </c>
      <c r="BB99" s="122">
        <v>2</v>
      </c>
      <c r="BC99" s="122">
        <f t="shared" si="27"/>
        <v>0</v>
      </c>
      <c r="BD99" s="122">
        <f t="shared" si="28"/>
        <v>0</v>
      </c>
      <c r="BE99" s="122">
        <f t="shared" si="29"/>
        <v>0</v>
      </c>
      <c r="BF99" s="122">
        <f t="shared" si="30"/>
        <v>0</v>
      </c>
      <c r="BG99" s="122">
        <f t="shared" si="31"/>
        <v>0</v>
      </c>
    </row>
    <row r="100" spans="1:59" ht="12.75">
      <c r="A100" s="147">
        <v>77</v>
      </c>
      <c r="B100" s="148" t="s">
        <v>247</v>
      </c>
      <c r="C100" s="149" t="s">
        <v>248</v>
      </c>
      <c r="D100" s="150" t="s">
        <v>76</v>
      </c>
      <c r="E100" s="151">
        <v>34</v>
      </c>
      <c r="F100" s="151"/>
      <c r="G100" s="152">
        <f t="shared" si="24"/>
        <v>0</v>
      </c>
      <c r="H100" s="153">
        <v>0.00041</v>
      </c>
      <c r="I100" s="153">
        <f t="shared" si="25"/>
        <v>0.01394</v>
      </c>
      <c r="J100" s="153">
        <v>0</v>
      </c>
      <c r="K100" s="153">
        <f t="shared" si="26"/>
        <v>0</v>
      </c>
      <c r="Q100" s="146">
        <v>2</v>
      </c>
      <c r="AA100" s="122">
        <v>12</v>
      </c>
      <c r="AB100" s="122">
        <v>0</v>
      </c>
      <c r="AC100" s="122">
        <v>77</v>
      </c>
      <c r="BB100" s="122">
        <v>2</v>
      </c>
      <c r="BC100" s="122">
        <f t="shared" si="27"/>
        <v>0</v>
      </c>
      <c r="BD100" s="122">
        <f t="shared" si="28"/>
        <v>0</v>
      </c>
      <c r="BE100" s="122">
        <f t="shared" si="29"/>
        <v>0</v>
      </c>
      <c r="BF100" s="122">
        <f t="shared" si="30"/>
        <v>0</v>
      </c>
      <c r="BG100" s="122">
        <f t="shared" si="31"/>
        <v>0</v>
      </c>
    </row>
    <row r="101" spans="1:59" ht="12.75">
      <c r="A101" s="147">
        <v>78</v>
      </c>
      <c r="B101" s="148" t="s">
        <v>249</v>
      </c>
      <c r="C101" s="149" t="s">
        <v>250</v>
      </c>
      <c r="D101" s="150" t="s">
        <v>207</v>
      </c>
      <c r="E101" s="151">
        <v>68</v>
      </c>
      <c r="F101" s="151"/>
      <c r="G101" s="152">
        <f t="shared" si="24"/>
        <v>0</v>
      </c>
      <c r="H101" s="153">
        <v>0.00024</v>
      </c>
      <c r="I101" s="153">
        <f t="shared" si="25"/>
        <v>0.01632</v>
      </c>
      <c r="J101" s="153">
        <v>0</v>
      </c>
      <c r="K101" s="153">
        <f t="shared" si="26"/>
        <v>0</v>
      </c>
      <c r="Q101" s="146">
        <v>2</v>
      </c>
      <c r="AA101" s="122">
        <v>12</v>
      </c>
      <c r="AB101" s="122">
        <v>0</v>
      </c>
      <c r="AC101" s="122">
        <v>78</v>
      </c>
      <c r="BB101" s="122">
        <v>2</v>
      </c>
      <c r="BC101" s="122">
        <f t="shared" si="27"/>
        <v>0</v>
      </c>
      <c r="BD101" s="122">
        <f t="shared" si="28"/>
        <v>0</v>
      </c>
      <c r="BE101" s="122">
        <f t="shared" si="29"/>
        <v>0</v>
      </c>
      <c r="BF101" s="122">
        <f t="shared" si="30"/>
        <v>0</v>
      </c>
      <c r="BG101" s="122">
        <f t="shared" si="31"/>
        <v>0</v>
      </c>
    </row>
    <row r="102" spans="1:59" ht="12.75">
      <c r="A102" s="147">
        <v>79</v>
      </c>
      <c r="B102" s="148" t="s">
        <v>251</v>
      </c>
      <c r="C102" s="149" t="s">
        <v>252</v>
      </c>
      <c r="D102" s="150" t="s">
        <v>76</v>
      </c>
      <c r="E102" s="151">
        <v>33</v>
      </c>
      <c r="F102" s="151"/>
      <c r="G102" s="152">
        <f t="shared" si="24"/>
        <v>0</v>
      </c>
      <c r="H102" s="153">
        <v>0.00085</v>
      </c>
      <c r="I102" s="153">
        <f t="shared" si="25"/>
        <v>0.02805</v>
      </c>
      <c r="J102" s="153">
        <v>0</v>
      </c>
      <c r="K102" s="153">
        <f t="shared" si="26"/>
        <v>0</v>
      </c>
      <c r="Q102" s="146">
        <v>2</v>
      </c>
      <c r="AA102" s="122">
        <v>12</v>
      </c>
      <c r="AB102" s="122">
        <v>0</v>
      </c>
      <c r="AC102" s="122">
        <v>79</v>
      </c>
      <c r="BB102" s="122">
        <v>2</v>
      </c>
      <c r="BC102" s="122">
        <f t="shared" si="27"/>
        <v>0</v>
      </c>
      <c r="BD102" s="122">
        <f t="shared" si="28"/>
        <v>0</v>
      </c>
      <c r="BE102" s="122">
        <f t="shared" si="29"/>
        <v>0</v>
      </c>
      <c r="BF102" s="122">
        <f t="shared" si="30"/>
        <v>0</v>
      </c>
      <c r="BG102" s="122">
        <f t="shared" si="31"/>
        <v>0</v>
      </c>
    </row>
    <row r="103" spans="1:59" ht="12.75">
      <c r="A103" s="147">
        <v>80</v>
      </c>
      <c r="B103" s="148" t="s">
        <v>253</v>
      </c>
      <c r="C103" s="149" t="s">
        <v>254</v>
      </c>
      <c r="D103" s="150" t="s">
        <v>76</v>
      </c>
      <c r="E103" s="151">
        <v>1</v>
      </c>
      <c r="F103" s="151"/>
      <c r="G103" s="152">
        <f t="shared" si="24"/>
        <v>0</v>
      </c>
      <c r="H103" s="153">
        <v>0</v>
      </c>
      <c r="I103" s="153">
        <f t="shared" si="25"/>
        <v>0</v>
      </c>
      <c r="J103" s="153">
        <v>0</v>
      </c>
      <c r="K103" s="153">
        <f t="shared" si="26"/>
        <v>0</v>
      </c>
      <c r="Q103" s="146">
        <v>2</v>
      </c>
      <c r="AA103" s="122">
        <v>12</v>
      </c>
      <c r="AB103" s="122">
        <v>0</v>
      </c>
      <c r="AC103" s="122">
        <v>80</v>
      </c>
      <c r="BB103" s="122">
        <v>2</v>
      </c>
      <c r="BC103" s="122">
        <f t="shared" si="27"/>
        <v>0</v>
      </c>
      <c r="BD103" s="122">
        <f t="shared" si="28"/>
        <v>0</v>
      </c>
      <c r="BE103" s="122">
        <f t="shared" si="29"/>
        <v>0</v>
      </c>
      <c r="BF103" s="122">
        <f t="shared" si="30"/>
        <v>0</v>
      </c>
      <c r="BG103" s="122">
        <f t="shared" si="31"/>
        <v>0</v>
      </c>
    </row>
    <row r="104" spans="1:59" ht="12.75">
      <c r="A104" s="147">
        <v>81</v>
      </c>
      <c r="B104" s="148" t="s">
        <v>255</v>
      </c>
      <c r="C104" s="149" t="s">
        <v>256</v>
      </c>
      <c r="D104" s="150" t="s">
        <v>207</v>
      </c>
      <c r="E104" s="151">
        <v>3</v>
      </c>
      <c r="F104" s="151"/>
      <c r="G104" s="152">
        <f t="shared" si="24"/>
        <v>0</v>
      </c>
      <c r="H104" s="153">
        <v>0.0006</v>
      </c>
      <c r="I104" s="153">
        <f t="shared" si="25"/>
        <v>0.0018</v>
      </c>
      <c r="J104" s="153">
        <v>0</v>
      </c>
      <c r="K104" s="153">
        <f t="shared" si="26"/>
        <v>0</v>
      </c>
      <c r="Q104" s="146">
        <v>2</v>
      </c>
      <c r="AA104" s="122">
        <v>12</v>
      </c>
      <c r="AB104" s="122">
        <v>0</v>
      </c>
      <c r="AC104" s="122">
        <v>81</v>
      </c>
      <c r="BB104" s="122">
        <v>2</v>
      </c>
      <c r="BC104" s="122">
        <f t="shared" si="27"/>
        <v>0</v>
      </c>
      <c r="BD104" s="122">
        <f t="shared" si="28"/>
        <v>0</v>
      </c>
      <c r="BE104" s="122">
        <f t="shared" si="29"/>
        <v>0</v>
      </c>
      <c r="BF104" s="122">
        <f t="shared" si="30"/>
        <v>0</v>
      </c>
      <c r="BG104" s="122">
        <f t="shared" si="31"/>
        <v>0</v>
      </c>
    </row>
    <row r="105" spans="1:59" ht="12.75">
      <c r="A105" s="147">
        <v>82</v>
      </c>
      <c r="B105" s="148" t="s">
        <v>257</v>
      </c>
      <c r="C105" s="149" t="s">
        <v>258</v>
      </c>
      <c r="D105" s="150" t="s">
        <v>207</v>
      </c>
      <c r="E105" s="151">
        <v>3</v>
      </c>
      <c r="F105" s="151"/>
      <c r="G105" s="152">
        <f t="shared" si="24"/>
        <v>0</v>
      </c>
      <c r="H105" s="153">
        <v>0</v>
      </c>
      <c r="I105" s="153">
        <f t="shared" si="25"/>
        <v>0</v>
      </c>
      <c r="J105" s="153">
        <v>0</v>
      </c>
      <c r="K105" s="153">
        <f t="shared" si="26"/>
        <v>0</v>
      </c>
      <c r="Q105" s="146">
        <v>2</v>
      </c>
      <c r="AA105" s="122">
        <v>12</v>
      </c>
      <c r="AB105" s="122">
        <v>0</v>
      </c>
      <c r="AC105" s="122">
        <v>82</v>
      </c>
      <c r="BB105" s="122">
        <v>2</v>
      </c>
      <c r="BC105" s="122">
        <f t="shared" si="27"/>
        <v>0</v>
      </c>
      <c r="BD105" s="122">
        <f t="shared" si="28"/>
        <v>0</v>
      </c>
      <c r="BE105" s="122">
        <f t="shared" si="29"/>
        <v>0</v>
      </c>
      <c r="BF105" s="122">
        <f t="shared" si="30"/>
        <v>0</v>
      </c>
      <c r="BG105" s="122">
        <f t="shared" si="31"/>
        <v>0</v>
      </c>
    </row>
    <row r="106" spans="1:59" ht="12.75">
      <c r="A106" s="147">
        <v>83</v>
      </c>
      <c r="B106" s="148" t="s">
        <v>257</v>
      </c>
      <c r="C106" s="149" t="s">
        <v>259</v>
      </c>
      <c r="D106" s="150" t="s">
        <v>207</v>
      </c>
      <c r="E106" s="151">
        <v>1</v>
      </c>
      <c r="F106" s="151"/>
      <c r="G106" s="152">
        <f t="shared" si="24"/>
        <v>0</v>
      </c>
      <c r="H106" s="153">
        <v>0</v>
      </c>
      <c r="I106" s="153">
        <f t="shared" si="25"/>
        <v>0</v>
      </c>
      <c r="J106" s="153">
        <v>0</v>
      </c>
      <c r="K106" s="153">
        <f t="shared" si="26"/>
        <v>0</v>
      </c>
      <c r="Q106" s="146">
        <v>2</v>
      </c>
      <c r="AA106" s="122">
        <v>12</v>
      </c>
      <c r="AB106" s="122">
        <v>0</v>
      </c>
      <c r="AC106" s="122">
        <v>83</v>
      </c>
      <c r="BB106" s="122">
        <v>2</v>
      </c>
      <c r="BC106" s="122">
        <f t="shared" si="27"/>
        <v>0</v>
      </c>
      <c r="BD106" s="122">
        <f t="shared" si="28"/>
        <v>0</v>
      </c>
      <c r="BE106" s="122">
        <f t="shared" si="29"/>
        <v>0</v>
      </c>
      <c r="BF106" s="122">
        <f t="shared" si="30"/>
        <v>0</v>
      </c>
      <c r="BG106" s="122">
        <f t="shared" si="31"/>
        <v>0</v>
      </c>
    </row>
    <row r="107" spans="1:59" ht="12.75">
      <c r="A107" s="147">
        <v>84</v>
      </c>
      <c r="B107" s="148" t="s">
        <v>257</v>
      </c>
      <c r="C107" s="149" t="s">
        <v>260</v>
      </c>
      <c r="D107" s="150" t="s">
        <v>207</v>
      </c>
      <c r="E107" s="151">
        <v>11</v>
      </c>
      <c r="F107" s="151"/>
      <c r="G107" s="152">
        <f t="shared" si="24"/>
        <v>0</v>
      </c>
      <c r="H107" s="153">
        <v>0</v>
      </c>
      <c r="I107" s="153">
        <f t="shared" si="25"/>
        <v>0</v>
      </c>
      <c r="J107" s="153">
        <v>0</v>
      </c>
      <c r="K107" s="153">
        <f t="shared" si="26"/>
        <v>0</v>
      </c>
      <c r="Q107" s="146">
        <v>2</v>
      </c>
      <c r="AA107" s="122">
        <v>12</v>
      </c>
      <c r="AB107" s="122">
        <v>0</v>
      </c>
      <c r="AC107" s="122">
        <v>84</v>
      </c>
      <c r="BB107" s="122">
        <v>2</v>
      </c>
      <c r="BC107" s="122">
        <f t="shared" si="27"/>
        <v>0</v>
      </c>
      <c r="BD107" s="122">
        <f t="shared" si="28"/>
        <v>0</v>
      </c>
      <c r="BE107" s="122">
        <f t="shared" si="29"/>
        <v>0</v>
      </c>
      <c r="BF107" s="122">
        <f t="shared" si="30"/>
        <v>0</v>
      </c>
      <c r="BG107" s="122">
        <f t="shared" si="31"/>
        <v>0</v>
      </c>
    </row>
    <row r="108" spans="1:59" ht="12.75">
      <c r="A108" s="147">
        <v>85</v>
      </c>
      <c r="B108" s="148" t="s">
        <v>257</v>
      </c>
      <c r="C108" s="149" t="s">
        <v>261</v>
      </c>
      <c r="D108" s="150" t="s">
        <v>207</v>
      </c>
      <c r="E108" s="151">
        <v>20</v>
      </c>
      <c r="F108" s="151"/>
      <c r="G108" s="152">
        <f t="shared" si="24"/>
        <v>0</v>
      </c>
      <c r="H108" s="153">
        <v>0</v>
      </c>
      <c r="I108" s="153">
        <f t="shared" si="25"/>
        <v>0</v>
      </c>
      <c r="J108" s="153">
        <v>0</v>
      </c>
      <c r="K108" s="153">
        <f t="shared" si="26"/>
        <v>0</v>
      </c>
      <c r="Q108" s="146">
        <v>2</v>
      </c>
      <c r="AA108" s="122">
        <v>12</v>
      </c>
      <c r="AB108" s="122">
        <v>0</v>
      </c>
      <c r="AC108" s="122">
        <v>85</v>
      </c>
      <c r="BB108" s="122">
        <v>2</v>
      </c>
      <c r="BC108" s="122">
        <f t="shared" si="27"/>
        <v>0</v>
      </c>
      <c r="BD108" s="122">
        <f t="shared" si="28"/>
        <v>0</v>
      </c>
      <c r="BE108" s="122">
        <f t="shared" si="29"/>
        <v>0</v>
      </c>
      <c r="BF108" s="122">
        <f t="shared" si="30"/>
        <v>0</v>
      </c>
      <c r="BG108" s="122">
        <f t="shared" si="31"/>
        <v>0</v>
      </c>
    </row>
    <row r="109" spans="1:59" ht="12.75">
      <c r="A109" s="147">
        <v>86</v>
      </c>
      <c r="B109" s="148" t="s">
        <v>262</v>
      </c>
      <c r="C109" s="149" t="s">
        <v>263</v>
      </c>
      <c r="D109" s="150" t="s">
        <v>76</v>
      </c>
      <c r="E109" s="151">
        <v>3</v>
      </c>
      <c r="F109" s="151"/>
      <c r="G109" s="152">
        <f t="shared" si="24"/>
        <v>0</v>
      </c>
      <c r="H109" s="153">
        <v>0.00164</v>
      </c>
      <c r="I109" s="153">
        <f t="shared" si="25"/>
        <v>0.00492</v>
      </c>
      <c r="J109" s="153">
        <v>0</v>
      </c>
      <c r="K109" s="153">
        <f t="shared" si="26"/>
        <v>0</v>
      </c>
      <c r="Q109" s="146">
        <v>2</v>
      </c>
      <c r="AA109" s="122">
        <v>12</v>
      </c>
      <c r="AB109" s="122">
        <v>0</v>
      </c>
      <c r="AC109" s="122">
        <v>86</v>
      </c>
      <c r="BB109" s="122">
        <v>2</v>
      </c>
      <c r="BC109" s="122">
        <f t="shared" si="27"/>
        <v>0</v>
      </c>
      <c r="BD109" s="122">
        <f t="shared" si="28"/>
        <v>0</v>
      </c>
      <c r="BE109" s="122">
        <f t="shared" si="29"/>
        <v>0</v>
      </c>
      <c r="BF109" s="122">
        <f t="shared" si="30"/>
        <v>0</v>
      </c>
      <c r="BG109" s="122">
        <f t="shared" si="31"/>
        <v>0</v>
      </c>
    </row>
    <row r="110" spans="1:59" ht="26.4">
      <c r="A110" s="147">
        <v>87</v>
      </c>
      <c r="B110" s="148" t="s">
        <v>264</v>
      </c>
      <c r="C110" s="149" t="s">
        <v>265</v>
      </c>
      <c r="D110" s="150" t="s">
        <v>76</v>
      </c>
      <c r="E110" s="151">
        <v>3</v>
      </c>
      <c r="F110" s="151"/>
      <c r="G110" s="152">
        <f t="shared" si="24"/>
        <v>0</v>
      </c>
      <c r="H110" s="153">
        <v>0.00172</v>
      </c>
      <c r="I110" s="153">
        <f t="shared" si="25"/>
        <v>0.00516</v>
      </c>
      <c r="J110" s="153">
        <v>0</v>
      </c>
      <c r="K110" s="153">
        <f t="shared" si="26"/>
        <v>0</v>
      </c>
      <c r="Q110" s="146">
        <v>2</v>
      </c>
      <c r="AA110" s="122">
        <v>12</v>
      </c>
      <c r="AB110" s="122">
        <v>0</v>
      </c>
      <c r="AC110" s="122">
        <v>87</v>
      </c>
      <c r="BB110" s="122">
        <v>2</v>
      </c>
      <c r="BC110" s="122">
        <f t="shared" si="27"/>
        <v>0</v>
      </c>
      <c r="BD110" s="122">
        <f t="shared" si="28"/>
        <v>0</v>
      </c>
      <c r="BE110" s="122">
        <f t="shared" si="29"/>
        <v>0</v>
      </c>
      <c r="BF110" s="122">
        <f t="shared" si="30"/>
        <v>0</v>
      </c>
      <c r="BG110" s="122">
        <f t="shared" si="31"/>
        <v>0</v>
      </c>
    </row>
    <row r="111" spans="1:59" ht="12.75">
      <c r="A111" s="147">
        <v>88</v>
      </c>
      <c r="B111" s="148" t="s">
        <v>266</v>
      </c>
      <c r="C111" s="149" t="s">
        <v>267</v>
      </c>
      <c r="D111" s="150" t="s">
        <v>76</v>
      </c>
      <c r="E111" s="151">
        <v>1</v>
      </c>
      <c r="F111" s="151"/>
      <c r="G111" s="152">
        <f t="shared" si="24"/>
        <v>0</v>
      </c>
      <c r="H111" s="153">
        <v>0.00379</v>
      </c>
      <c r="I111" s="153">
        <f t="shared" si="25"/>
        <v>0.00379</v>
      </c>
      <c r="J111" s="153">
        <v>0</v>
      </c>
      <c r="K111" s="153">
        <f t="shared" si="26"/>
        <v>0</v>
      </c>
      <c r="Q111" s="146">
        <v>2</v>
      </c>
      <c r="AA111" s="122">
        <v>12</v>
      </c>
      <c r="AB111" s="122">
        <v>0</v>
      </c>
      <c r="AC111" s="122">
        <v>88</v>
      </c>
      <c r="BB111" s="122">
        <v>2</v>
      </c>
      <c r="BC111" s="122">
        <f t="shared" si="27"/>
        <v>0</v>
      </c>
      <c r="BD111" s="122">
        <f t="shared" si="28"/>
        <v>0</v>
      </c>
      <c r="BE111" s="122">
        <f t="shared" si="29"/>
        <v>0</v>
      </c>
      <c r="BF111" s="122">
        <f t="shared" si="30"/>
        <v>0</v>
      </c>
      <c r="BG111" s="122">
        <f t="shared" si="31"/>
        <v>0</v>
      </c>
    </row>
    <row r="112" spans="1:59" ht="26.4">
      <c r="A112" s="147">
        <v>89</v>
      </c>
      <c r="B112" s="148" t="s">
        <v>264</v>
      </c>
      <c r="C112" s="149" t="s">
        <v>268</v>
      </c>
      <c r="D112" s="150" t="s">
        <v>76</v>
      </c>
      <c r="E112" s="151">
        <v>1</v>
      </c>
      <c r="F112" s="151"/>
      <c r="G112" s="152">
        <f t="shared" si="24"/>
        <v>0</v>
      </c>
      <c r="H112" s="153">
        <v>0.00172</v>
      </c>
      <c r="I112" s="153">
        <f t="shared" si="25"/>
        <v>0.00172</v>
      </c>
      <c r="J112" s="153">
        <v>0</v>
      </c>
      <c r="K112" s="153">
        <f t="shared" si="26"/>
        <v>0</v>
      </c>
      <c r="Q112" s="146">
        <v>2</v>
      </c>
      <c r="AA112" s="122">
        <v>12</v>
      </c>
      <c r="AB112" s="122">
        <v>0</v>
      </c>
      <c r="AC112" s="122">
        <v>89</v>
      </c>
      <c r="BB112" s="122">
        <v>2</v>
      </c>
      <c r="BC112" s="122">
        <f t="shared" si="27"/>
        <v>0</v>
      </c>
      <c r="BD112" s="122">
        <f t="shared" si="28"/>
        <v>0</v>
      </c>
      <c r="BE112" s="122">
        <f t="shared" si="29"/>
        <v>0</v>
      </c>
      <c r="BF112" s="122">
        <f t="shared" si="30"/>
        <v>0</v>
      </c>
      <c r="BG112" s="122">
        <f t="shared" si="31"/>
        <v>0</v>
      </c>
    </row>
    <row r="113" spans="1:59" ht="12.75">
      <c r="A113" s="147">
        <v>90</v>
      </c>
      <c r="B113" s="148" t="s">
        <v>269</v>
      </c>
      <c r="C113" s="149" t="s">
        <v>270</v>
      </c>
      <c r="D113" s="150" t="s">
        <v>207</v>
      </c>
      <c r="E113" s="151">
        <v>16</v>
      </c>
      <c r="F113" s="151"/>
      <c r="G113" s="152">
        <f t="shared" si="24"/>
        <v>0</v>
      </c>
      <c r="H113" s="153">
        <v>0.01316</v>
      </c>
      <c r="I113" s="153">
        <f t="shared" si="25"/>
        <v>0.21056</v>
      </c>
      <c r="J113" s="153">
        <v>0</v>
      </c>
      <c r="K113" s="153">
        <f t="shared" si="26"/>
        <v>0</v>
      </c>
      <c r="Q113" s="146">
        <v>2</v>
      </c>
      <c r="AA113" s="122">
        <v>12</v>
      </c>
      <c r="AB113" s="122">
        <v>0</v>
      </c>
      <c r="AC113" s="122">
        <v>90</v>
      </c>
      <c r="BB113" s="122">
        <v>2</v>
      </c>
      <c r="BC113" s="122">
        <f t="shared" si="27"/>
        <v>0</v>
      </c>
      <c r="BD113" s="122">
        <f t="shared" si="28"/>
        <v>0</v>
      </c>
      <c r="BE113" s="122">
        <f t="shared" si="29"/>
        <v>0</v>
      </c>
      <c r="BF113" s="122">
        <f t="shared" si="30"/>
        <v>0</v>
      </c>
      <c r="BG113" s="122">
        <f t="shared" si="31"/>
        <v>0</v>
      </c>
    </row>
    <row r="114" spans="1:59" ht="26.4">
      <c r="A114" s="147">
        <v>91</v>
      </c>
      <c r="B114" s="148" t="s">
        <v>271</v>
      </c>
      <c r="C114" s="149" t="s">
        <v>272</v>
      </c>
      <c r="D114" s="150" t="s">
        <v>207</v>
      </c>
      <c r="E114" s="151">
        <v>20</v>
      </c>
      <c r="F114" s="151"/>
      <c r="G114" s="152">
        <f t="shared" si="24"/>
        <v>0</v>
      </c>
      <c r="H114" s="153">
        <v>0.00089</v>
      </c>
      <c r="I114" s="153">
        <f t="shared" si="25"/>
        <v>0.0178</v>
      </c>
      <c r="J114" s="153">
        <v>0</v>
      </c>
      <c r="K114" s="153">
        <f t="shared" si="26"/>
        <v>0</v>
      </c>
      <c r="Q114" s="146">
        <v>2</v>
      </c>
      <c r="AA114" s="122">
        <v>12</v>
      </c>
      <c r="AB114" s="122">
        <v>0</v>
      </c>
      <c r="AC114" s="122">
        <v>91</v>
      </c>
      <c r="BB114" s="122">
        <v>2</v>
      </c>
      <c r="BC114" s="122">
        <f t="shared" si="27"/>
        <v>0</v>
      </c>
      <c r="BD114" s="122">
        <f t="shared" si="28"/>
        <v>0</v>
      </c>
      <c r="BE114" s="122">
        <f t="shared" si="29"/>
        <v>0</v>
      </c>
      <c r="BF114" s="122">
        <f t="shared" si="30"/>
        <v>0</v>
      </c>
      <c r="BG114" s="122">
        <f t="shared" si="31"/>
        <v>0</v>
      </c>
    </row>
    <row r="115" spans="1:59" ht="12.75">
      <c r="A115" s="147">
        <v>92</v>
      </c>
      <c r="B115" s="148" t="s">
        <v>273</v>
      </c>
      <c r="C115" s="149" t="s">
        <v>274</v>
      </c>
      <c r="D115" s="150" t="s">
        <v>275</v>
      </c>
      <c r="E115" s="151">
        <v>1</v>
      </c>
      <c r="F115" s="151"/>
      <c r="G115" s="152">
        <f t="shared" si="24"/>
        <v>0</v>
      </c>
      <c r="H115" s="153">
        <v>0.0008</v>
      </c>
      <c r="I115" s="153">
        <f t="shared" si="25"/>
        <v>0.0008</v>
      </c>
      <c r="J115" s="153">
        <v>0</v>
      </c>
      <c r="K115" s="153">
        <f t="shared" si="26"/>
        <v>0</v>
      </c>
      <c r="Q115" s="146">
        <v>2</v>
      </c>
      <c r="AA115" s="122">
        <v>12</v>
      </c>
      <c r="AB115" s="122">
        <v>0</v>
      </c>
      <c r="AC115" s="122">
        <v>92</v>
      </c>
      <c r="BB115" s="122">
        <v>2</v>
      </c>
      <c r="BC115" s="122">
        <f t="shared" si="27"/>
        <v>0</v>
      </c>
      <c r="BD115" s="122">
        <f t="shared" si="28"/>
        <v>0</v>
      </c>
      <c r="BE115" s="122">
        <f t="shared" si="29"/>
        <v>0</v>
      </c>
      <c r="BF115" s="122">
        <f t="shared" si="30"/>
        <v>0</v>
      </c>
      <c r="BG115" s="122">
        <f t="shared" si="31"/>
        <v>0</v>
      </c>
    </row>
    <row r="116" spans="1:59" ht="12.75">
      <c r="A116" s="154"/>
      <c r="B116" s="155" t="s">
        <v>70</v>
      </c>
      <c r="C116" s="156" t="str">
        <f>CONCATENATE(B97," ",C97)</f>
        <v>725 Zařizovací předměty</v>
      </c>
      <c r="D116" s="154"/>
      <c r="E116" s="157"/>
      <c r="F116" s="157"/>
      <c r="G116" s="158">
        <f>SUM(G97:G115)</f>
        <v>0</v>
      </c>
      <c r="H116" s="159"/>
      <c r="I116" s="160">
        <f>SUM(I97:I115)</f>
        <v>0.35246</v>
      </c>
      <c r="J116" s="159"/>
      <c r="K116" s="160">
        <f>SUM(K97:K115)</f>
        <v>-0.88918</v>
      </c>
      <c r="Q116" s="146">
        <v>4</v>
      </c>
      <c r="BC116" s="161">
        <f>SUM(BC97:BC115)</f>
        <v>0</v>
      </c>
      <c r="BD116" s="161">
        <f>SUM(BD97:BD115)</f>
        <v>0</v>
      </c>
      <c r="BE116" s="161">
        <f>SUM(BE97:BE115)</f>
        <v>0</v>
      </c>
      <c r="BF116" s="161">
        <f>SUM(BF97:BF115)</f>
        <v>0</v>
      </c>
      <c r="BG116" s="161">
        <f>SUM(BG97:BG115)</f>
        <v>0</v>
      </c>
    </row>
    <row r="117" spans="1:17" ht="12.75">
      <c r="A117" s="139" t="s">
        <v>69</v>
      </c>
      <c r="B117" s="140" t="s">
        <v>276</v>
      </c>
      <c r="C117" s="141" t="s">
        <v>277</v>
      </c>
      <c r="D117" s="142"/>
      <c r="E117" s="143"/>
      <c r="F117" s="143"/>
      <c r="G117" s="144"/>
      <c r="H117" s="145"/>
      <c r="I117" s="145"/>
      <c r="J117" s="145"/>
      <c r="K117" s="145"/>
      <c r="Q117" s="146">
        <v>1</v>
      </c>
    </row>
    <row r="118" spans="1:59" ht="12.75">
      <c r="A118" s="147">
        <v>93</v>
      </c>
      <c r="B118" s="148" t="s">
        <v>278</v>
      </c>
      <c r="C118" s="149" t="s">
        <v>279</v>
      </c>
      <c r="D118" s="150" t="s">
        <v>76</v>
      </c>
      <c r="E118" s="151">
        <v>10</v>
      </c>
      <c r="F118" s="151"/>
      <c r="G118" s="152">
        <f>E118*F118</f>
        <v>0</v>
      </c>
      <c r="H118" s="153">
        <v>0.00093</v>
      </c>
      <c r="I118" s="153">
        <f>E118*H118</f>
        <v>0.009300000000000001</v>
      </c>
      <c r="J118" s="153">
        <v>0</v>
      </c>
      <c r="K118" s="153">
        <f>E118*J118</f>
        <v>0</v>
      </c>
      <c r="Q118" s="146">
        <v>2</v>
      </c>
      <c r="AA118" s="122">
        <v>12</v>
      </c>
      <c r="AB118" s="122">
        <v>0</v>
      </c>
      <c r="AC118" s="122">
        <v>93</v>
      </c>
      <c r="BB118" s="122">
        <v>2</v>
      </c>
      <c r="BC118" s="122">
        <f>IF(BB118=1,G118,0)</f>
        <v>0</v>
      </c>
      <c r="BD118" s="122">
        <f>IF(BB118=2,G118,0)</f>
        <v>0</v>
      </c>
      <c r="BE118" s="122">
        <f>IF(BB118=3,G118,0)</f>
        <v>0</v>
      </c>
      <c r="BF118" s="122">
        <f>IF(BB118=4,G118,0)</f>
        <v>0</v>
      </c>
      <c r="BG118" s="122">
        <f>IF(BB118=5,G118,0)</f>
        <v>0</v>
      </c>
    </row>
    <row r="119" spans="1:59" ht="12.75">
      <c r="A119" s="147">
        <v>94</v>
      </c>
      <c r="B119" s="148" t="s">
        <v>280</v>
      </c>
      <c r="C119" s="149" t="s">
        <v>281</v>
      </c>
      <c r="D119" s="150" t="s">
        <v>76</v>
      </c>
      <c r="E119" s="151">
        <v>8</v>
      </c>
      <c r="F119" s="151"/>
      <c r="G119" s="152">
        <f>E119*F119</f>
        <v>0</v>
      </c>
      <c r="H119" s="153">
        <v>0.00093</v>
      </c>
      <c r="I119" s="153">
        <f>E119*H119</f>
        <v>0.00744</v>
      </c>
      <c r="J119" s="153">
        <v>0</v>
      </c>
      <c r="K119" s="153">
        <f>E119*J119</f>
        <v>0</v>
      </c>
      <c r="Q119" s="146">
        <v>2</v>
      </c>
      <c r="AA119" s="122">
        <v>12</v>
      </c>
      <c r="AB119" s="122">
        <v>0</v>
      </c>
      <c r="AC119" s="122">
        <v>94</v>
      </c>
      <c r="BB119" s="122">
        <v>2</v>
      </c>
      <c r="BC119" s="122">
        <f>IF(BB119=1,G119,0)</f>
        <v>0</v>
      </c>
      <c r="BD119" s="122">
        <f>IF(BB119=2,G119,0)</f>
        <v>0</v>
      </c>
      <c r="BE119" s="122">
        <f>IF(BB119=3,G119,0)</f>
        <v>0</v>
      </c>
      <c r="BF119" s="122">
        <f>IF(BB119=4,G119,0)</f>
        <v>0</v>
      </c>
      <c r="BG119" s="122">
        <f>IF(BB119=5,G119,0)</f>
        <v>0</v>
      </c>
    </row>
    <row r="120" spans="1:59" ht="12.75">
      <c r="A120" s="147">
        <v>95</v>
      </c>
      <c r="B120" s="148" t="s">
        <v>282</v>
      </c>
      <c r="C120" s="149" t="s">
        <v>283</v>
      </c>
      <c r="D120" s="150" t="s">
        <v>76</v>
      </c>
      <c r="E120" s="151">
        <v>4</v>
      </c>
      <c r="F120" s="151"/>
      <c r="G120" s="152">
        <f>E120*F120</f>
        <v>0</v>
      </c>
      <c r="H120" s="153">
        <v>0.00093</v>
      </c>
      <c r="I120" s="153">
        <f>E120*H120</f>
        <v>0.00372</v>
      </c>
      <c r="J120" s="153">
        <v>0</v>
      </c>
      <c r="K120" s="153">
        <f>E120*J120</f>
        <v>0</v>
      </c>
      <c r="Q120" s="146">
        <v>2</v>
      </c>
      <c r="AA120" s="122">
        <v>12</v>
      </c>
      <c r="AB120" s="122">
        <v>0</v>
      </c>
      <c r="AC120" s="122">
        <v>95</v>
      </c>
      <c r="BB120" s="122">
        <v>2</v>
      </c>
      <c r="BC120" s="122">
        <f>IF(BB120=1,G120,0)</f>
        <v>0</v>
      </c>
      <c r="BD120" s="122">
        <f>IF(BB120=2,G120,0)</f>
        <v>0</v>
      </c>
      <c r="BE120" s="122">
        <f>IF(BB120=3,G120,0)</f>
        <v>0</v>
      </c>
      <c r="BF120" s="122">
        <f>IF(BB120=4,G120,0)</f>
        <v>0</v>
      </c>
      <c r="BG120" s="122">
        <f>IF(BB120=5,G120,0)</f>
        <v>0</v>
      </c>
    </row>
    <row r="121" spans="1:59" ht="12.75">
      <c r="A121" s="147">
        <v>96</v>
      </c>
      <c r="B121" s="148" t="s">
        <v>284</v>
      </c>
      <c r="C121" s="149" t="s">
        <v>285</v>
      </c>
      <c r="D121" s="150" t="s">
        <v>76</v>
      </c>
      <c r="E121" s="151">
        <v>16</v>
      </c>
      <c r="F121" s="151"/>
      <c r="G121" s="152">
        <f>E121*F121</f>
        <v>0</v>
      </c>
      <c r="H121" s="153">
        <v>0.00118</v>
      </c>
      <c r="I121" s="153">
        <f>E121*H121</f>
        <v>0.01888</v>
      </c>
      <c r="J121" s="153">
        <v>0</v>
      </c>
      <c r="K121" s="153">
        <f>E121*J121</f>
        <v>0</v>
      </c>
      <c r="Q121" s="146">
        <v>2</v>
      </c>
      <c r="AA121" s="122">
        <v>12</v>
      </c>
      <c r="AB121" s="122">
        <v>0</v>
      </c>
      <c r="AC121" s="122">
        <v>96</v>
      </c>
      <c r="BB121" s="122">
        <v>2</v>
      </c>
      <c r="BC121" s="122">
        <f>IF(BB121=1,G121,0)</f>
        <v>0</v>
      </c>
      <c r="BD121" s="122">
        <f>IF(BB121=2,G121,0)</f>
        <v>0</v>
      </c>
      <c r="BE121" s="122">
        <f>IF(BB121=3,G121,0)</f>
        <v>0</v>
      </c>
      <c r="BF121" s="122">
        <f>IF(BB121=4,G121,0)</f>
        <v>0</v>
      </c>
      <c r="BG121" s="122">
        <f>IF(BB121=5,G121,0)</f>
        <v>0</v>
      </c>
    </row>
    <row r="122" spans="1:59" ht="12.75">
      <c r="A122" s="147">
        <v>97</v>
      </c>
      <c r="B122" s="148" t="s">
        <v>278</v>
      </c>
      <c r="C122" s="149" t="s">
        <v>286</v>
      </c>
      <c r="D122" s="150" t="s">
        <v>76</v>
      </c>
      <c r="E122" s="151">
        <v>4</v>
      </c>
      <c r="F122" s="151"/>
      <c r="G122" s="152">
        <f>E122*F122</f>
        <v>0</v>
      </c>
      <c r="H122" s="153">
        <v>0.00093</v>
      </c>
      <c r="I122" s="153">
        <f>E122*H122</f>
        <v>0.00372</v>
      </c>
      <c r="J122" s="153">
        <v>0</v>
      </c>
      <c r="K122" s="153">
        <f>E122*J122</f>
        <v>0</v>
      </c>
      <c r="Q122" s="146">
        <v>2</v>
      </c>
      <c r="AA122" s="122">
        <v>12</v>
      </c>
      <c r="AB122" s="122">
        <v>0</v>
      </c>
      <c r="AC122" s="122">
        <v>97</v>
      </c>
      <c r="BB122" s="122">
        <v>2</v>
      </c>
      <c r="BC122" s="122">
        <f>IF(BB122=1,G122,0)</f>
        <v>0</v>
      </c>
      <c r="BD122" s="122">
        <f>IF(BB122=2,G122,0)</f>
        <v>0</v>
      </c>
      <c r="BE122" s="122">
        <f>IF(BB122=3,G122,0)</f>
        <v>0</v>
      </c>
      <c r="BF122" s="122">
        <f>IF(BB122=4,G122,0)</f>
        <v>0</v>
      </c>
      <c r="BG122" s="122">
        <f>IF(BB122=5,G122,0)</f>
        <v>0</v>
      </c>
    </row>
    <row r="123" spans="1:59" ht="12.75">
      <c r="A123" s="154"/>
      <c r="B123" s="155" t="s">
        <v>70</v>
      </c>
      <c r="C123" s="156" t="str">
        <f>CONCATENATE(B117," ",C117)</f>
        <v>767 Konstrukce zámečnické</v>
      </c>
      <c r="D123" s="154"/>
      <c r="E123" s="157"/>
      <c r="F123" s="157"/>
      <c r="G123" s="158">
        <f>SUM(G117:G122)</f>
        <v>0</v>
      </c>
      <c r="H123" s="159"/>
      <c r="I123" s="160">
        <f>SUM(I117:I122)</f>
        <v>0.04306</v>
      </c>
      <c r="J123" s="159"/>
      <c r="K123" s="160">
        <f>SUM(K117:K122)</f>
        <v>0</v>
      </c>
      <c r="Q123" s="146">
        <v>4</v>
      </c>
      <c r="BC123" s="161">
        <f>SUM(BC117:BC122)</f>
        <v>0</v>
      </c>
      <c r="BD123" s="161">
        <f>SUM(BD117:BD122)</f>
        <v>0</v>
      </c>
      <c r="BE123" s="161">
        <f>SUM(BE117:BE122)</f>
        <v>0</v>
      </c>
      <c r="BF123" s="161">
        <f>SUM(BF117:BF122)</f>
        <v>0</v>
      </c>
      <c r="BG123" s="161">
        <f>SUM(BG117:BG122)</f>
        <v>0</v>
      </c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ht="12.75">
      <c r="E137" s="122"/>
    </row>
    <row r="138" ht="12.75">
      <c r="E138" s="122"/>
    </row>
    <row r="139" ht="12.75">
      <c r="E139" s="122"/>
    </row>
    <row r="140" ht="12.75">
      <c r="E140" s="122"/>
    </row>
    <row r="141" ht="12.75">
      <c r="E141" s="122"/>
    </row>
    <row r="142" ht="12.75">
      <c r="E142" s="122"/>
    </row>
    <row r="143" ht="12.75">
      <c r="E143" s="122"/>
    </row>
    <row r="144" ht="12.75">
      <c r="E144" s="122"/>
    </row>
    <row r="145" ht="12.75">
      <c r="E145" s="122"/>
    </row>
    <row r="146" ht="12.75">
      <c r="E146" s="122"/>
    </row>
    <row r="147" spans="1:7" ht="12.75">
      <c r="A147" s="162"/>
      <c r="B147" s="162"/>
      <c r="C147" s="162"/>
      <c r="D147" s="162"/>
      <c r="E147" s="162"/>
      <c r="F147" s="162"/>
      <c r="G147" s="162"/>
    </row>
    <row r="148" spans="1:7" ht="12.75">
      <c r="A148" s="162"/>
      <c r="B148" s="162"/>
      <c r="C148" s="162"/>
      <c r="D148" s="162"/>
      <c r="E148" s="162"/>
      <c r="F148" s="162"/>
      <c r="G148" s="162"/>
    </row>
    <row r="149" spans="1:7" ht="12.75">
      <c r="A149" s="162"/>
      <c r="B149" s="162"/>
      <c r="C149" s="162"/>
      <c r="D149" s="162"/>
      <c r="E149" s="162"/>
      <c r="F149" s="162"/>
      <c r="G149" s="162"/>
    </row>
    <row r="150" spans="1:7" ht="12.75">
      <c r="A150" s="162"/>
      <c r="B150" s="162"/>
      <c r="C150" s="162"/>
      <c r="D150" s="162"/>
      <c r="E150" s="162"/>
      <c r="F150" s="162"/>
      <c r="G150" s="162"/>
    </row>
    <row r="151" ht="12.75">
      <c r="E151" s="122"/>
    </row>
    <row r="152" ht="12.75">
      <c r="E152" s="122"/>
    </row>
    <row r="153" ht="12.75">
      <c r="E153" s="122"/>
    </row>
    <row r="154" ht="12.75">
      <c r="E154" s="122"/>
    </row>
    <row r="155" ht="12.75">
      <c r="E155" s="122"/>
    </row>
    <row r="156" ht="12.75">
      <c r="E156" s="122"/>
    </row>
    <row r="157" ht="12.75">
      <c r="E157" s="122"/>
    </row>
    <row r="158" ht="12.75">
      <c r="E158" s="122"/>
    </row>
    <row r="159" ht="12.75">
      <c r="E159" s="122"/>
    </row>
    <row r="160" ht="12.75">
      <c r="E160" s="122"/>
    </row>
    <row r="161" ht="12.75">
      <c r="E161" s="122"/>
    </row>
    <row r="162" ht="12.75">
      <c r="E162" s="122"/>
    </row>
    <row r="163" ht="12.75">
      <c r="E163" s="122"/>
    </row>
    <row r="164" ht="12.75">
      <c r="E164" s="122"/>
    </row>
    <row r="165" ht="12.75">
      <c r="E165" s="122"/>
    </row>
    <row r="166" ht="12.75">
      <c r="E166" s="122"/>
    </row>
    <row r="167" ht="12.75">
      <c r="E167" s="122"/>
    </row>
    <row r="168" ht="12.75">
      <c r="E168" s="122"/>
    </row>
    <row r="169" ht="12.75">
      <c r="E169" s="122"/>
    </row>
    <row r="170" ht="12.75">
      <c r="E170" s="122"/>
    </row>
    <row r="171" ht="12.75">
      <c r="E171" s="122"/>
    </row>
    <row r="172" ht="12.75">
      <c r="E172" s="122"/>
    </row>
    <row r="173" ht="12.75">
      <c r="E173" s="122"/>
    </row>
    <row r="174" ht="12.75">
      <c r="E174" s="122"/>
    </row>
    <row r="175" ht="12.75">
      <c r="E175" s="122"/>
    </row>
    <row r="176" spans="1:2" ht="12.75">
      <c r="A176" s="163"/>
      <c r="B176" s="163"/>
    </row>
    <row r="177" spans="1:7" ht="12.75">
      <c r="A177" s="162"/>
      <c r="B177" s="162"/>
      <c r="C177" s="165"/>
      <c r="D177" s="165"/>
      <c r="E177" s="166"/>
      <c r="F177" s="165"/>
      <c r="G177" s="167"/>
    </row>
    <row r="178" spans="1:7" ht="12.75">
      <c r="A178" s="168"/>
      <c r="B178" s="168"/>
      <c r="C178" s="162"/>
      <c r="D178" s="162"/>
      <c r="E178" s="169"/>
      <c r="F178" s="162"/>
      <c r="G178" s="162"/>
    </row>
    <row r="179" spans="1:7" ht="12.75">
      <c r="A179" s="162"/>
      <c r="B179" s="162"/>
      <c r="C179" s="162"/>
      <c r="D179" s="162"/>
      <c r="E179" s="169"/>
      <c r="F179" s="162"/>
      <c r="G179" s="162"/>
    </row>
    <row r="180" spans="1:7" ht="12.75">
      <c r="A180" s="162"/>
      <c r="B180" s="162"/>
      <c r="C180" s="162"/>
      <c r="D180" s="162"/>
      <c r="E180" s="169"/>
      <c r="F180" s="162"/>
      <c r="G180" s="162"/>
    </row>
    <row r="181" spans="1:7" ht="12.75">
      <c r="A181" s="162"/>
      <c r="B181" s="162"/>
      <c r="C181" s="162"/>
      <c r="D181" s="162"/>
      <c r="E181" s="169"/>
      <c r="F181" s="162"/>
      <c r="G181" s="162"/>
    </row>
    <row r="182" spans="1:7" ht="12.75">
      <c r="A182" s="162"/>
      <c r="B182" s="162"/>
      <c r="C182" s="162"/>
      <c r="D182" s="162"/>
      <c r="E182" s="169"/>
      <c r="F182" s="162"/>
      <c r="G182" s="162"/>
    </row>
    <row r="183" spans="1:7" ht="12.75">
      <c r="A183" s="162"/>
      <c r="B183" s="162"/>
      <c r="C183" s="162"/>
      <c r="D183" s="162"/>
      <c r="E183" s="169"/>
      <c r="F183" s="162"/>
      <c r="G183" s="162"/>
    </row>
    <row r="184" spans="1:7" ht="12.75">
      <c r="A184" s="162"/>
      <c r="B184" s="162"/>
      <c r="C184" s="162"/>
      <c r="D184" s="162"/>
      <c r="E184" s="169"/>
      <c r="F184" s="162"/>
      <c r="G184" s="162"/>
    </row>
    <row r="185" spans="1:7" ht="12.75">
      <c r="A185" s="162"/>
      <c r="B185" s="162"/>
      <c r="C185" s="162"/>
      <c r="D185" s="162"/>
      <c r="E185" s="169"/>
      <c r="F185" s="162"/>
      <c r="G185" s="162"/>
    </row>
    <row r="186" spans="1:7" ht="12.75">
      <c r="A186" s="162"/>
      <c r="B186" s="162"/>
      <c r="C186" s="162"/>
      <c r="D186" s="162"/>
      <c r="E186" s="169"/>
      <c r="F186" s="162"/>
      <c r="G186" s="162"/>
    </row>
    <row r="187" spans="1:7" ht="12.75">
      <c r="A187" s="162"/>
      <c r="B187" s="162"/>
      <c r="C187" s="162"/>
      <c r="D187" s="162"/>
      <c r="E187" s="169"/>
      <c r="F187" s="162"/>
      <c r="G187" s="162"/>
    </row>
    <row r="188" spans="1:7" ht="12.75">
      <c r="A188" s="162"/>
      <c r="B188" s="162"/>
      <c r="C188" s="162"/>
      <c r="D188" s="162"/>
      <c r="E188" s="169"/>
      <c r="F188" s="162"/>
      <c r="G188" s="162"/>
    </row>
    <row r="189" spans="1:7" ht="12.75">
      <c r="A189" s="162"/>
      <c r="B189" s="162"/>
      <c r="C189" s="162"/>
      <c r="D189" s="162"/>
      <c r="E189" s="169"/>
      <c r="F189" s="162"/>
      <c r="G189" s="162"/>
    </row>
    <row r="190" spans="1:7" ht="12.75">
      <c r="A190" s="162"/>
      <c r="B190" s="162"/>
      <c r="C190" s="162"/>
      <c r="D190" s="162"/>
      <c r="E190" s="169"/>
      <c r="F190" s="162"/>
      <c r="G190" s="162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Suchy</dc:creator>
  <cp:keywords/>
  <dc:description/>
  <cp:lastModifiedBy>HUHU</cp:lastModifiedBy>
  <dcterms:created xsi:type="dcterms:W3CDTF">2014-06-16T05:41:31Z</dcterms:created>
  <dcterms:modified xsi:type="dcterms:W3CDTF">2014-06-16T12:10:59Z</dcterms:modified>
  <cp:category/>
  <cp:version/>
  <cp:contentType/>
  <cp:contentStatus/>
</cp:coreProperties>
</file>