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1760" activeTab="0"/>
  </bookViews>
  <sheets>
    <sheet name="Krycí list" sheetId="1" r:id="rId1"/>
    <sheet name="Rekapitulace" sheetId="2" r:id="rId2"/>
    <sheet name="Položky" sheetId="3" r:id="rId3"/>
    <sheet name="EL" sheetId="4" r:id="rId4"/>
    <sheet name="List1" sheetId="5" r:id="rId5"/>
  </sheets>
  <definedNames>
    <definedName name="BPK1">'Položky'!#REF!</definedName>
    <definedName name="BPK2">'Položky'!#REF!</definedName>
    <definedName name="BPK3">'Položky'!#REF!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'Rekapitulace'!$G$25</definedName>
    <definedName name="Dodavka0">'Položky'!#REF!</definedName>
    <definedName name="HSV">'Rekapitulace'!$E$25</definedName>
    <definedName name="HSV0">'Položky'!#REF!</definedName>
    <definedName name="HZS">'Rekapitulace'!$I$25</definedName>
    <definedName name="HZS0">'Položky'!#REF!</definedName>
    <definedName name="JKSO">'Krycí list'!$F$5</definedName>
    <definedName name="MJ">'Krycí list'!$G$5</definedName>
    <definedName name="Mont">'Rekapitulace'!$H$25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list'!$C$9</definedName>
    <definedName name="_xlnm.Print_Area" localSheetId="0">'Krycí list'!$A$1:$G$45</definedName>
    <definedName name="_xlnm.Print_Area" localSheetId="2">'Položky'!$A$1:$G$324</definedName>
    <definedName name="_xlnm.Print_Area" localSheetId="1">'Rekapitulace'!$A$1:$I$31</definedName>
    <definedName name="PocetMJ">'Krycí list'!$G$8</definedName>
    <definedName name="Poznamka">'Krycí list'!$B$37</definedName>
    <definedName name="Projektant">'Krycí list'!$C$8</definedName>
    <definedName name="PSV">'Rekapitulace'!$F$25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'Rekapitulace'!$H$31</definedName>
    <definedName name="VRNKc">'Rekapitulace'!$E$30</definedName>
    <definedName name="VRNnazev">'Rekapitulace'!$A$30</definedName>
    <definedName name="VRNproc">'Rekapitulace'!$F$30</definedName>
    <definedName name="VRNzakl">'Rekapitulace'!$G$30</definedName>
    <definedName name="Zakazka">'Krycí list'!$G$10</definedName>
    <definedName name="Zaklad22">'Krycí list'!$F$32</definedName>
    <definedName name="Zaklad5">'Krycí list'!$F$30</definedName>
    <definedName name="Zhotovitel">'Krycí list'!$E$12</definedName>
  </definedNames>
  <calcPr fullCalcOnLoad="1"/>
</workbook>
</file>

<file path=xl/sharedStrings.xml><?xml version="1.0" encoding="utf-8"?>
<sst xmlns="http://schemas.openxmlformats.org/spreadsheetml/2006/main" count="888" uniqueCount="439">
  <si>
    <t>Rozpočet: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</si>
  <si>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</si>
  <si>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</si>
  <si>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</si>
  <si>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</si>
  <si>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</si>
  <si>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</si>
  <si>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</si>
  <si>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</si>
  <si>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</si>
  <si>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</si>
  <si>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</si>
  <si>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</si>
  <si>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</si>
  <si>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</si>
  <si>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</si>
  <si>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</si>
  <si>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</si>
  <si>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</si>
  <si>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</si>
  <si>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</si>
  <si>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</si>
  <si>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</si>
  <si>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</si>
  <si>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</si>
  <si>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</si>
  <si>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</si>
  <si>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</si>
  <si>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</si>
  <si>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</si>
  <si>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</si>
  <si>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</si>
  <si>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</si>
  <si>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</si>
  <si>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</si>
  <si>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</si>
  <si>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</si>
  <si>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</si>
  <si>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</si>
  <si>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</si>
  <si>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</si>
  <si>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</si>
  <si>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</si>
  <si>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</si>
  <si>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</si>
  <si>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</si>
  <si>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</si>
  <si>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</si>
  <si>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</si>
  <si>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</si>
  <si>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</si>
  <si>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</si>
  <si>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</si>
  <si>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</si>
  <si>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</si>
  <si>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</si>
  <si>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</si>
  <si>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</si>
  <si>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</si>
  <si>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</si>
  <si>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</si>
  <si>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</si>
  <si>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</si>
  <si>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</si>
  <si>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</si>
  <si>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</si>
  <si>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</si>
  <si>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</si>
  <si>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SLEPÝ ROZPOČET</t>
  </si>
  <si>
    <t>Slepý rozpočet</t>
  </si>
  <si>
    <t>00001324</t>
  </si>
  <si>
    <t>SO01</t>
  </si>
  <si>
    <t>0</t>
  </si>
  <si>
    <t>Přípravné a pomocné práce</t>
  </si>
  <si>
    <t>000-001</t>
  </si>
  <si>
    <t>Vytyčení staveniště</t>
  </si>
  <si>
    <t>kpl</t>
  </si>
  <si>
    <t>3</t>
  </si>
  <si>
    <t>Svislé a kompletní konstrukce</t>
  </si>
  <si>
    <t>310238211RT1</t>
  </si>
  <si>
    <t>Zazdívka otvorů cihlami na MVC s použitím suché maltové směsi</t>
  </si>
  <si>
    <t>m3</t>
  </si>
  <si>
    <t>Půdorys 4.NP.:</t>
  </si>
  <si>
    <t>0,30*2,40</t>
  </si>
  <si>
    <t>317234410RT2</t>
  </si>
  <si>
    <t>Vyzdívka mezi nosníky cihlami pálenými na MC s použitím suché maltové směsi</t>
  </si>
  <si>
    <t>1,80*0,30*0,20</t>
  </si>
  <si>
    <t>0,20*0,15*0,15*4</t>
  </si>
  <si>
    <t>317941123RT2</t>
  </si>
  <si>
    <t>Osazení ocelových válcovaných nosníků  č.14-22 včetně dodávky profilu I č.14</t>
  </si>
  <si>
    <t>t</t>
  </si>
  <si>
    <t>1,80*14,30/1000*2</t>
  </si>
  <si>
    <t>317941123RT4</t>
  </si>
  <si>
    <t>Osazení ocelových válcovaných nosníků  č.14-22 včetně dodávky profilu I č.18</t>
  </si>
  <si>
    <t>3,35*22,00/1000*2</t>
  </si>
  <si>
    <t>342242129R00</t>
  </si>
  <si>
    <t>Příčky z příčkovek pálených 290 x 140 x 65 mm</t>
  </si>
  <si>
    <t>m2</t>
  </si>
  <si>
    <t>0,90*2,00-(0,8*2,0)</t>
  </si>
  <si>
    <t>346244381RT2</t>
  </si>
  <si>
    <t>Plentování ocelových nosníků výšky do 20 cm s použitím suché maltové směsi</t>
  </si>
  <si>
    <t>1,80*(0,20+0,30+0,20)</t>
  </si>
  <si>
    <t>311</t>
  </si>
  <si>
    <t>Sádrokartonové konstrukce</t>
  </si>
  <si>
    <t>342011121R00</t>
  </si>
  <si>
    <t>Příčka SDK tl. 75 mm,OK,1x oplášť.,RB 12,5,bez iz</t>
  </si>
  <si>
    <t>Hrazení dveří spodních podlaží - ochrana před zašpiněním nemocnice :</t>
  </si>
  <si>
    <t>1,45*2,20*3</t>
  </si>
  <si>
    <t>342012221R00</t>
  </si>
  <si>
    <t>Příčka SDK tl.100 mm,ocel.kce,1x oplášť.,RB 12,5mm</t>
  </si>
  <si>
    <t>(2,55+2,85)*3,95</t>
  </si>
  <si>
    <t>342012222R00</t>
  </si>
  <si>
    <t>Příčka SDK tl.100 mm,ocel.kce,1x oplášť.,RF 12,5mm</t>
  </si>
  <si>
    <t>(1,60+1,85)*2,30-(0,8*2,0)</t>
  </si>
  <si>
    <t>342267112RT2</t>
  </si>
  <si>
    <t>Obklad trámů sádrokartonem třístranný do 0,5/0,5 m desky protipožární tl. 12,5 mm</t>
  </si>
  <si>
    <t>m</t>
  </si>
  <si>
    <t>Půdorys 1.NP.:</t>
  </si>
  <si>
    <t>(4,25+2,75+0,50)*2</t>
  </si>
  <si>
    <t>4</t>
  </si>
  <si>
    <t>Vodorovné konstrukce</t>
  </si>
  <si>
    <t>411321414R00</t>
  </si>
  <si>
    <t>Stropy deskové ze železobetonu C 25/30</t>
  </si>
  <si>
    <t>1,30*1,00*0,20</t>
  </si>
  <si>
    <t>411351101R00</t>
  </si>
  <si>
    <t>Bednění stropů deskových, bednění vlastní -zřízení</t>
  </si>
  <si>
    <t>1,30*1,00</t>
  </si>
  <si>
    <t>411351102R00</t>
  </si>
  <si>
    <t>Bednění stropů deskových, vlastní - odstranění</t>
  </si>
  <si>
    <t>411354175R00</t>
  </si>
  <si>
    <t>Podpěrná konstr. stropů do 20 kPa - zřízení</t>
  </si>
  <si>
    <t>411354176R00</t>
  </si>
  <si>
    <t>Podpěrná konstr. stropů do 20 kPa - odstranění</t>
  </si>
  <si>
    <t>411361821R00</t>
  </si>
  <si>
    <t>Výztuž stropů z betonářské oceli 10505</t>
  </si>
  <si>
    <t>1,30*1,00*0,20*0,12</t>
  </si>
  <si>
    <t>61</t>
  </si>
  <si>
    <t>Upravy povrchů vnitřní</t>
  </si>
  <si>
    <t>611421431RT2</t>
  </si>
  <si>
    <t>Oprava váp.omítek stropů do 50% plochy - štukových s použitím suché maltové směsi</t>
  </si>
  <si>
    <t>Výtahová šachta :</t>
  </si>
  <si>
    <t>2,75*2,45</t>
  </si>
  <si>
    <t>Místnost 409 :</t>
  </si>
  <si>
    <t>2,00*1,90</t>
  </si>
  <si>
    <t>612421431RT2</t>
  </si>
  <si>
    <t>Oprava vápen.omítek stěn do 50 % pl. - štukových s použitím suché maltové směsi</t>
  </si>
  <si>
    <t>(2,75*2+2,45*2)*18,30</t>
  </si>
  <si>
    <t>(2,00*2+1,90*2)*2,15</t>
  </si>
  <si>
    <t>Opravy ostatních porušených omítek :</t>
  </si>
  <si>
    <t>50,00</t>
  </si>
  <si>
    <t>612481211RT2</t>
  </si>
  <si>
    <t>Montáž výztužné sítě (perlinky) do stěrky-stěny včetně výztužné sítě a stěrkového tmelu</t>
  </si>
  <si>
    <t>64</t>
  </si>
  <si>
    <t>Výplně otvorů</t>
  </si>
  <si>
    <t>642944121RT4</t>
  </si>
  <si>
    <t>Osazení ocelových zárubní dodatečně do 2,5 m2 včetně dodávky zárubně  80x197x11 cm</t>
  </si>
  <si>
    <t>kus</t>
  </si>
  <si>
    <t>Zárubně pro TR/01 : 2</t>
  </si>
  <si>
    <t>94</t>
  </si>
  <si>
    <t>Lešení a stavební výtahy</t>
  </si>
  <si>
    <t>941955001R00</t>
  </si>
  <si>
    <t>Lešení lehké pomocné, výška podlahy do 1,2 m</t>
  </si>
  <si>
    <t>Místnost 410 :</t>
  </si>
  <si>
    <t>1,50*1,75</t>
  </si>
  <si>
    <t>Pro ostatní poškozené omítky stropů :</t>
  </si>
  <si>
    <t>100,00</t>
  </si>
  <si>
    <t>941955003R00</t>
  </si>
  <si>
    <t>Lešení lehké pomocné, výška podlahy do 2,5 m</t>
  </si>
  <si>
    <t>Místnost 125 :</t>
  </si>
  <si>
    <t>5,05*5,15</t>
  </si>
  <si>
    <t>943943222R00</t>
  </si>
  <si>
    <t>Montáž lešení prostorové lehké, do 200kg, H 22 m</t>
  </si>
  <si>
    <t>2,75*2,45*18,30</t>
  </si>
  <si>
    <t>943943292R00</t>
  </si>
  <si>
    <t>Příplatek za každý měsíc použití k pol..3221, 3222</t>
  </si>
  <si>
    <t>123,2963*3</t>
  </si>
  <si>
    <t>943943822R00</t>
  </si>
  <si>
    <t>Demontáž lešení, prostor. lehké, 200 kPa, H 22 m</t>
  </si>
  <si>
    <t>943955141R00</t>
  </si>
  <si>
    <t>Montáž lešeň. podl., šachta 6 m2, s příč. a podél.</t>
  </si>
  <si>
    <t>2,75*2,45*9</t>
  </si>
  <si>
    <t>943955191R00</t>
  </si>
  <si>
    <t>Příplatek za každý měsíc použití leš.k pol.21až 41</t>
  </si>
  <si>
    <t>60,6375*3</t>
  </si>
  <si>
    <t>943955841R00</t>
  </si>
  <si>
    <t>Demontáž leš. podl., šachta 6 m2, s příč. a podél.</t>
  </si>
  <si>
    <t>95</t>
  </si>
  <si>
    <t>Dokončovací konstrukce na pozemních stavbách</t>
  </si>
  <si>
    <t>952901111R00</t>
  </si>
  <si>
    <t>Vyčištění budov o výšce podlaží do 4 m</t>
  </si>
  <si>
    <t>Místnost 125 : 23,50</t>
  </si>
  <si>
    <t>Místnost 127 : 38,90</t>
  </si>
  <si>
    <t>Místnost 128 : 6,60</t>
  </si>
  <si>
    <t>Místnost 130 : 79,80</t>
  </si>
  <si>
    <t>Půdorys 2.NP.:</t>
  </si>
  <si>
    <t>Místnost 214b : 25,50</t>
  </si>
  <si>
    <t>Místnost 233 : 6,60</t>
  </si>
  <si>
    <t>Půdorys 3.NP.:</t>
  </si>
  <si>
    <t>Místnost 319b : 26,40</t>
  </si>
  <si>
    <t>Místnost 320 : 6,60</t>
  </si>
  <si>
    <t>Místnost 407 : 6,60</t>
  </si>
  <si>
    <t>Místnost 409 : 4,50</t>
  </si>
  <si>
    <t>Místnost 410 : 3,00</t>
  </si>
  <si>
    <t>Místnost 420 : 6,30*7,85</t>
  </si>
  <si>
    <t>952902110R00</t>
  </si>
  <si>
    <t>Čištění zametáním v místnostech a chodbách</t>
  </si>
  <si>
    <t>277,4550*3</t>
  </si>
  <si>
    <t>950-001</t>
  </si>
  <si>
    <t>Zednické výpomoci pro řemesla</t>
  </si>
  <si>
    <t>hod</t>
  </si>
  <si>
    <t>950-002</t>
  </si>
  <si>
    <t>Materiál pro zednické výpomoci</t>
  </si>
  <si>
    <t>96</t>
  </si>
  <si>
    <t>Bourání konstrukcí</t>
  </si>
  <si>
    <t>330530206R00</t>
  </si>
  <si>
    <t>Demontáž výtahového stroje do nosnosti 1600 kg</t>
  </si>
  <si>
    <t>767392802R00</t>
  </si>
  <si>
    <t>Demontáž krytin střech z plechů, šroubovaných</t>
  </si>
  <si>
    <t>Plechový kryt stropu montážího otvoru :</t>
  </si>
  <si>
    <t>767996801R00</t>
  </si>
  <si>
    <t>Demontáž atypických ocelových konstr. do 50 kg</t>
  </si>
  <si>
    <t>kg</t>
  </si>
  <si>
    <t>Demontáž mřížky pod stropem výtahové šachty :</t>
  </si>
  <si>
    <t>2,50</t>
  </si>
  <si>
    <t>962032231R00</t>
  </si>
  <si>
    <t>Bourání zdiva z cihel pálených na MVC</t>
  </si>
  <si>
    <t>Dveře do stávající strolovny :</t>
  </si>
  <si>
    <t>1,15*2,05*0,30</t>
  </si>
  <si>
    <t>962036112R00</t>
  </si>
  <si>
    <t>DMTZ SDK příčky, 1x kov.kce., 1x opláštěné 12,5 mm</t>
  </si>
  <si>
    <t>963051113R00</t>
  </si>
  <si>
    <t>Bourání ŽB stropů deskových tl. nad 8 cm</t>
  </si>
  <si>
    <t>Strop pod stávající strojovnou :</t>
  </si>
  <si>
    <t>2,75*2,45*0,20</t>
  </si>
  <si>
    <t>965043321R00</t>
  </si>
  <si>
    <t>Bourání podkladů bet., potěr, tl, 10 cm, pl. 1 m2</t>
  </si>
  <si>
    <t>Prahy dveří výtahových stanic :</t>
  </si>
  <si>
    <t>1,40*0,15*0,10*4</t>
  </si>
  <si>
    <t>968061125R00</t>
  </si>
  <si>
    <t>Vyvěšení dřevěných dveřních křídel pl. do 2 m2</t>
  </si>
  <si>
    <t>Dveře z půdy do stávající strojovny : 1</t>
  </si>
  <si>
    <t>968071136R00</t>
  </si>
  <si>
    <t>Vyvěšení, zavěšení kovových křídel vrat do 4 m2</t>
  </si>
  <si>
    <t>Dveře výtahu :</t>
  </si>
  <si>
    <t>2*2*4</t>
  </si>
  <si>
    <t>968072455R00</t>
  </si>
  <si>
    <t>Vybourání kovových dveřních zárubní pl. do 2 m2</t>
  </si>
  <si>
    <t>Dveře z půdy do stávající strojovny : 0,80*2,00</t>
  </si>
  <si>
    <t>968072456R00</t>
  </si>
  <si>
    <t>Vybourání kovových dveřních zárubní pl. nad 2 m2</t>
  </si>
  <si>
    <t>1,40*2,20*2*4</t>
  </si>
  <si>
    <t>970031060R00</t>
  </si>
  <si>
    <t>Vrtání jádrové do zdiva cihelného do D 60 mm</t>
  </si>
  <si>
    <t>Otvory pro osazení ventilátoru v přízemí :</t>
  </si>
  <si>
    <t>0,35+0,45</t>
  </si>
  <si>
    <t>970051100R00</t>
  </si>
  <si>
    <t>Vrtání jádrové do ŽB do D 100 mm</t>
  </si>
  <si>
    <t>Kotevní otvory pro nový výtah :</t>
  </si>
  <si>
    <t>0,16*4</t>
  </si>
  <si>
    <t>970251100R00</t>
  </si>
  <si>
    <t>Řezání železobetonu hl. řezu 100 mm</t>
  </si>
  <si>
    <t>Prahy dveří výtahových stanic - svisle :</t>
  </si>
  <si>
    <t>1,40*4</t>
  </si>
  <si>
    <t>970251150R00</t>
  </si>
  <si>
    <t>Řezání železobetonu hl. řezu 150 mm</t>
  </si>
  <si>
    <t>Prahy dveří výtahových stanic - vodorovně :</t>
  </si>
  <si>
    <t>971033441R00</t>
  </si>
  <si>
    <t>Vybourání otv. zeď cihel. pl.0,25 m2, tl.30cm, MVC</t>
  </si>
  <si>
    <t>Otvory pro provázání pilíře ve 4.NP.: 10</t>
  </si>
  <si>
    <t>971033451R00</t>
  </si>
  <si>
    <t>Vybourání otv. zeď cihel. pl.0,25 m2, tl.45cm, MVC</t>
  </si>
  <si>
    <t>Otvory pro přívod vzduchu : 2</t>
  </si>
  <si>
    <t>971033541R00</t>
  </si>
  <si>
    <t>Vybourání otv. zeď cihel. pl.1 m2, tl.30 cm, MVC</t>
  </si>
  <si>
    <t>0,55*0,55*0,35</t>
  </si>
  <si>
    <t>971033561R00</t>
  </si>
  <si>
    <t>Vybourání otv. zeď cihel. pl.1 m2, tl.60 cm, MVC</t>
  </si>
  <si>
    <t>0,45*0,45*0,45*2</t>
  </si>
  <si>
    <t>973031334R00</t>
  </si>
  <si>
    <t>Vysekání kapes zeď cih, MVC pl. 0,16 m2, hl. 15 cm</t>
  </si>
  <si>
    <t>Osazení U180 ne 4.NP.: 4</t>
  </si>
  <si>
    <t>Osazení I140 ne 4.NP.: 2</t>
  </si>
  <si>
    <t>974031154R00</t>
  </si>
  <si>
    <t>Vysekání rýh ve zdi cihelné 10 x 15 cm</t>
  </si>
  <si>
    <t>978011161R00</t>
  </si>
  <si>
    <t>Otlučení omítek vnitřních vápenných stropů do 50 %</t>
  </si>
  <si>
    <t>Poškozená omítka ve výtahové šachtě :</t>
  </si>
  <si>
    <t>978013161R00</t>
  </si>
  <si>
    <t>Otlučení omítek vnitřních stěn v rozsahu do 50 %</t>
  </si>
  <si>
    <t>Ostatních porušené omítek :</t>
  </si>
  <si>
    <t>960-001</t>
  </si>
  <si>
    <t>Demontáž výtahu</t>
  </si>
  <si>
    <t>99</t>
  </si>
  <si>
    <t>Staveništní přesun hmot</t>
  </si>
  <si>
    <t>999281111R00</t>
  </si>
  <si>
    <t xml:space="preserve">Přesun hmot pro opravy a údržbu do výšky 25 m </t>
  </si>
  <si>
    <t>766</t>
  </si>
  <si>
    <t>Konstrukce truhlářské</t>
  </si>
  <si>
    <t>766-T/01</t>
  </si>
  <si>
    <t>Dveře dřevěné 800/1970 EI-15-Sm-C DP3 kompletní dodávka, montáž, povrchová úprava dle PD</t>
  </si>
  <si>
    <t>998766203R00</t>
  </si>
  <si>
    <t>767</t>
  </si>
  <si>
    <t>Konstrukce zámečnické</t>
  </si>
  <si>
    <t>767-ZA/01</t>
  </si>
  <si>
    <t>Fasádní mřížka, prům 500 mm kompletní dodávka, montáž, povrchová úprava dle PD</t>
  </si>
  <si>
    <t>767-ZA/02</t>
  </si>
  <si>
    <t>VZT potrubí kruhové kompletní dodávka, montáž, povrchová úprava dle PD</t>
  </si>
  <si>
    <t>;prům 500 - 4,5m</t>
  </si>
  <si>
    <t>;prům 355 - 3,3m včetně kolena</t>
  </si>
  <si>
    <t>;odbočka 500/355</t>
  </si>
  <si>
    <t>;redukce 500/355</t>
  </si>
  <si>
    <t/>
  </si>
  <si>
    <t>767-ZA/03</t>
  </si>
  <si>
    <t>Revizní dvířka do SDK 600/800 mm, EI30 kompletní dodávka, montáž, povrchová úprava dle PD</t>
  </si>
  <si>
    <t>767-ZA/04</t>
  </si>
  <si>
    <t>Potrubní ventilátor DN500 kompletní dodávka, montáž, povrchová úprava dle PD</t>
  </si>
  <si>
    <t>;Vp=4000m3/h</t>
  </si>
  <si>
    <t>;P=636W 230V 50Hz I=2,8A 70°C IP65</t>
  </si>
  <si>
    <t>;p=160Pa</t>
  </si>
  <si>
    <t>767-ZA/05</t>
  </si>
  <si>
    <t>Přívodní servo klapka DN500, servo 230V 50Hz kompletní dodávka, montáž, povrchová úprava dle PD</t>
  </si>
  <si>
    <t>767-ZA/06</t>
  </si>
  <si>
    <t>Žaluzie regulovatelná ve výtahové šachtě kompletní dodávka, montáž, povrchová úprava dle PD</t>
  </si>
  <si>
    <t>;s manuálně stavitelnými lamelami</t>
  </si>
  <si>
    <t>;hliníková</t>
  </si>
  <si>
    <t>;rozměr 500/200</t>
  </si>
  <si>
    <t>2</t>
  </si>
  <si>
    <t>998767203R00</t>
  </si>
  <si>
    <t>771</t>
  </si>
  <si>
    <t>Podlahy z dlaždic a obklady</t>
  </si>
  <si>
    <t>771950010RA0</t>
  </si>
  <si>
    <t>Odstranění stávající dlažby, zřízení nové</t>
  </si>
  <si>
    <t>1,40*0,15*4</t>
  </si>
  <si>
    <t>998771203R00</t>
  </si>
  <si>
    <t>783</t>
  </si>
  <si>
    <t>Nátěry</t>
  </si>
  <si>
    <t>783225100R00</t>
  </si>
  <si>
    <t>Nátěr syntetický kovových konstrukcí 2x + 1x email</t>
  </si>
  <si>
    <t>Zárubně pro TR/01 : 5,00*0,50*2</t>
  </si>
  <si>
    <t>784</t>
  </si>
  <si>
    <t>Malby</t>
  </si>
  <si>
    <t>784191101R00</t>
  </si>
  <si>
    <t>Penetrace podkladu univerzální 1x</t>
  </si>
  <si>
    <t>Stropy :</t>
  </si>
  <si>
    <t>Ostatní poškozené omítky stropů :</t>
  </si>
  <si>
    <t>Stěny :</t>
  </si>
  <si>
    <t>(5,05*2+5,15*2)*4,45</t>
  </si>
  <si>
    <t>(1,50*2+1,75*2)*2,15</t>
  </si>
  <si>
    <t>250,00</t>
  </si>
  <si>
    <t>784195222R00</t>
  </si>
  <si>
    <t>Malba tekutá, 2 x</t>
  </si>
  <si>
    <t>784413301R00</t>
  </si>
  <si>
    <t>Pačokování 2x, bílení 1x, místnosti H do 3,8 m</t>
  </si>
  <si>
    <t>M21</t>
  </si>
  <si>
    <t>Elektromontáže</t>
  </si>
  <si>
    <t>171151101R0X</t>
  </si>
  <si>
    <t>Hutnění pláně</t>
  </si>
  <si>
    <t>564261111R00</t>
  </si>
  <si>
    <t>Podklad ze štěrkopísku po zhutnění tloušťky 20 cm</t>
  </si>
  <si>
    <t>577115118RTX</t>
  </si>
  <si>
    <t>Asfaltový beton jemnozrnný ABJ š.do 3 m, tl. 10 cm plochy 201-1000 m2</t>
  </si>
  <si>
    <t>M21-001</t>
  </si>
  <si>
    <t>Silnoproud včetně hromosvodu dle samostatného rozpočtu</t>
  </si>
  <si>
    <t>M33</t>
  </si>
  <si>
    <t>Montáže dopravních zařízení a vah-výtahy</t>
  </si>
  <si>
    <t>M33-001</t>
  </si>
  <si>
    <t>D96</t>
  </si>
  <si>
    <t>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</si>
  <si>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</si>
  <si>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</si>
  <si>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</si>
  <si>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</si>
  <si>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</si>
  <si>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</si>
  <si>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</si>
  <si>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</si>
  <si>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</si>
  <si>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</si>
  <si>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</si>
  <si>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</si>
  <si>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979087212R00</t>
  </si>
  <si>
    <t xml:space="preserve">Nakládání suti na dopravní prostředky </t>
  </si>
  <si>
    <t>979091295R00</t>
  </si>
  <si>
    <t xml:space="preserve">Příplatek za vodo.přemístění suti při rekonstrukci </t>
  </si>
  <si>
    <t>979990001R00</t>
  </si>
  <si>
    <t xml:space="preserve">Poplatek za skládku stavební suti </t>
  </si>
  <si>
    <t>979990002R00</t>
  </si>
  <si>
    <t xml:space="preserve">Poplatek za skládku - ostatní materiály </t>
  </si>
  <si>
    <t xml:space="preserve">Rozpočet včetně montáže a zapojení </t>
  </si>
  <si>
    <t>09/2018</t>
  </si>
  <si>
    <t>ELEKTROINSTALACE</t>
  </si>
  <si>
    <t>Dokumentace pro provedení stavby DPS</t>
  </si>
  <si>
    <t>Č</t>
  </si>
  <si>
    <t>NÁZEV</t>
  </si>
  <si>
    <t>POČET</t>
  </si>
  <si>
    <t>JC</t>
  </si>
  <si>
    <t>CELKEM</t>
  </si>
  <si>
    <t>ROZVADĚČE VČETNĚ MONTÁŽE, USAZENÍ, ZAPRAVENÍ A ZAPOJENÍ</t>
  </si>
  <si>
    <t>RH - STÁVAJÍCÍ ROZVADĚČ, POUZE DOPLNĚNÍ A ÚPRAVA</t>
  </si>
  <si>
    <t>Doplnění 1x jistič BC 63A-M, svorky, vývodky - viz výkres č. 09</t>
  </si>
  <si>
    <t>RV - ROZVADĚČ, IP40/20, 600/600/200mm S POŽÁRNÍ ODOLNOSTÍ EI30 DP1-SKŘÍŇ, EI15 Sm DP1-DVEŘE</t>
  </si>
  <si>
    <t>Vypínač 160A, jističe pro výtahy 2x 32A-M, jistič ovl. a klapku 2x B/1-6A, spouštěč 3,5A, stykač 10A-1p,   přepínač A-R, pomocné kontakty, svorky vývodky - viz výkres č. 10</t>
  </si>
  <si>
    <t>MEZISOUČET</t>
  </si>
  <si>
    <t>SPÍNAČE VČETNĚ MONTÁŽE A ZAPOJENÍ</t>
  </si>
  <si>
    <t>SPÍNAČ NA POVRCH 10A, 250V</t>
  </si>
  <si>
    <t>ks</t>
  </si>
  <si>
    <t xml:space="preserve">POŽÁRNÍ TLAČÍTKO ČERVENÉ POD SKLÍČKEM 1/1 </t>
  </si>
  <si>
    <t>OSVĚTLENÍ VČETNĚ MONTÁŽE A ZAPOJENÍ</t>
  </si>
  <si>
    <t>LED SVÍTIDLO PŘISAZENÉ, 24W, IP20, FULGUR ANETA</t>
  </si>
  <si>
    <t>INSTALAČNÍ MATERIÁL, LIŠTY, ŽLABY, VČETNĚ MONTÁŽE, OSAZENÍ, ZAPRAVENÍ A ZAPOJENÍ</t>
  </si>
  <si>
    <t>TRUBKA KOVOVÁ S POŽÁRNÍ ODOLNOSTÍ 1hod 36mm</t>
  </si>
  <si>
    <t>ZATAHOVACÍ VODIČ</t>
  </si>
  <si>
    <t>KABELY VČETNĚ MONTÁŽE, ZAPOJENÍ, ULOŽENÍ</t>
  </si>
  <si>
    <t>KABEL 1-CXKH-V 4Bx16mm B2s1d0</t>
  </si>
  <si>
    <t>KABEL 1-CXKH-V 5Cx10mm B2s1d0</t>
  </si>
  <si>
    <t>KABEL 1-CXKH-V 5Cx2,5mm B2s1d0</t>
  </si>
  <si>
    <t>KABEL 1-CXKH-V 3Cx2,5mm B2s1d0</t>
  </si>
  <si>
    <t>KABEL 1-CXKH-V 2Ax2,5mm B2s1d0</t>
  </si>
  <si>
    <t>KABEL CYKY 2Ax1,5mm - PEVNĚ</t>
  </si>
  <si>
    <t>KABEL CYKY 3Cx1,5mm - PEVNĚ</t>
  </si>
  <si>
    <t>STAVEBNÍ PRÁCE VČETNĚ ZAPRAVENÍ A MALBY</t>
  </si>
  <si>
    <t>PRŮRAZ DO 50mm</t>
  </si>
  <si>
    <t xml:space="preserve">OSTATNÍ </t>
  </si>
  <si>
    <t>POMOCNÝ INSTALAČNÍ MATERIÁL</t>
  </si>
  <si>
    <t xml:space="preserve">CHRÁNIČKA 110mm </t>
  </si>
  <si>
    <t>VYVÁZÁNÍ KABELŮ V PATRECH</t>
  </si>
  <si>
    <t>REVIZE</t>
  </si>
  <si>
    <t>CELKEM ELEKTROINSTALACE</t>
  </si>
  <si>
    <t>Přesun hmot pro podlahy z dlaždic, výšky do 24 m 
procento určuje uchazeč dle vlastního uvážení</t>
  </si>
  <si>
    <t>Přesun hmot pro zámečnické konstr., výšky do 24 m 
procento určuje uchazeč dle vlastního uvážení</t>
  </si>
  <si>
    <t>Přesun hmot pro truhlářské konstr., výšky do 24 m 
procento určuje uchazeč dle vlastního uvážení</t>
  </si>
  <si>
    <t>Výtah osobní dle nabídky</t>
  </si>
  <si>
    <t>LŮŽKOVÝ VÝTAH</t>
  </si>
  <si>
    <t>LŮŽKOVÝ VÝTAH - SO01 HLAVNÍ BUDOVA</t>
  </si>
  <si>
    <t>ZEMNÍ PRÁCE 50x120cm (VÝKOP, ZÁHOZ, PODBETONOVÁNÍ, VYTÝČENÍ, FÓLIE) povrchy jsou součástí stavební</t>
  </si>
  <si>
    <t>POŽÁRNÍ PROSTUP DLE POČTU KABELŮ</t>
  </si>
  <si>
    <t>KABELOVÝ ŽLAB 62/50 KOVOVÝ S POŽÁRNÍ ODOLNOSTÍ 1hod 36mm S VÍKEM A KONZOLAMI</t>
  </si>
  <si>
    <t>ARCHITEKTONICKO STAVEBNÍ ŘEŠENÍ</t>
  </si>
  <si>
    <t>Hlavní budova Nemocnice Letovice, p.o.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</si>
</sst>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9"/>
      <name val="Arial CE"/>
      <family val="0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600291252136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medium"/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>
        <color theme="8" tint="-0.24993999302387238"/>
      </left>
      <right style="thin">
        <color theme="8" tint="-0.24993999302387238"/>
      </right>
      <top style="thin">
        <color theme="8" tint="-0.24993999302387238"/>
      </top>
      <bottom style="thin">
        <color theme="8" tint="-0.2499399930238723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Continuous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49" fontId="5" fillId="33" borderId="17" xfId="0" applyNumberFormat="1" applyFont="1" applyFill="1" applyBorder="1" applyAlignment="1">
      <alignment/>
    </xf>
    <xf numFmtId="49" fontId="0" fillId="33" borderId="18" xfId="0" applyNumberForma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 horizontal="left"/>
    </xf>
    <xf numFmtId="0" fontId="0" fillId="0" borderId="23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4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3" fontId="0" fillId="0" borderId="0" xfId="0" applyNumberFormat="1" applyAlignment="1">
      <alignment/>
    </xf>
    <xf numFmtId="0" fontId="4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1" fillId="0" borderId="33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centerContinuous"/>
    </xf>
    <xf numFmtId="0" fontId="1" fillId="0" borderId="34" xfId="0" applyFont="1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6" xfId="0" applyFont="1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166" fontId="0" fillId="0" borderId="23" xfId="0" applyNumberFormat="1" applyBorder="1" applyAlignment="1">
      <alignment horizontal="right"/>
    </xf>
    <xf numFmtId="167" fontId="0" fillId="0" borderId="27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33" borderId="45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0" fontId="7" fillId="33" borderId="48" xfId="0" applyFont="1" applyFill="1" applyBorder="1" applyAlignment="1">
      <alignment/>
    </xf>
    <xf numFmtId="167" fontId="7" fillId="33" borderId="46" xfId="0" applyNumberFormat="1" applyFont="1" applyFill="1" applyBorder="1" applyAlignment="1">
      <alignment/>
    </xf>
    <xf numFmtId="0" fontId="7" fillId="33" borderId="49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50" xfId="46" applyFont="1" applyBorder="1">
      <alignment/>
      <protection/>
    </xf>
    <xf numFmtId="0" fontId="0" fillId="0" borderId="50" xfId="46" applyBorder="1">
      <alignment/>
      <protection/>
    </xf>
    <xf numFmtId="0" fontId="0" fillId="0" borderId="50" xfId="46" applyBorder="1" applyAlignment="1">
      <alignment horizontal="right"/>
      <protection/>
    </xf>
    <xf numFmtId="0" fontId="0" fillId="0" borderId="51" xfId="46" applyFont="1" applyBorder="1">
      <alignment/>
      <protection/>
    </xf>
    <xf numFmtId="0" fontId="0" fillId="0" borderId="50" xfId="0" applyNumberFormat="1" applyBorder="1" applyAlignment="1">
      <alignment horizontal="left"/>
    </xf>
    <xf numFmtId="0" fontId="0" fillId="0" borderId="52" xfId="0" applyNumberFormat="1" applyBorder="1" applyAlignment="1">
      <alignment/>
    </xf>
    <xf numFmtId="0" fontId="3" fillId="0" borderId="53" xfId="46" applyFont="1" applyBorder="1">
      <alignment/>
      <protection/>
    </xf>
    <xf numFmtId="0" fontId="0" fillId="0" borderId="53" xfId="46" applyBorder="1">
      <alignment/>
      <protection/>
    </xf>
    <xf numFmtId="0" fontId="0" fillId="0" borderId="53" xfId="46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34" borderId="33" xfId="0" applyNumberFormat="1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1" fillId="34" borderId="35" xfId="0" applyFont="1" applyFill="1" applyBorder="1" applyAlignment="1">
      <alignment/>
    </xf>
    <xf numFmtId="0" fontId="1" fillId="34" borderId="54" xfId="0" applyFont="1" applyFill="1" applyBorder="1" applyAlignment="1">
      <alignment/>
    </xf>
    <xf numFmtId="0" fontId="1" fillId="34" borderId="55" xfId="0" applyFont="1" applyFill="1" applyBorder="1" applyAlignment="1">
      <alignment/>
    </xf>
    <xf numFmtId="0" fontId="1" fillId="34" borderId="56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1" fillId="33" borderId="33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3" fontId="1" fillId="33" borderId="35" xfId="0" applyNumberFormat="1" applyFont="1" applyFill="1" applyBorder="1" applyAlignment="1">
      <alignment/>
    </xf>
    <xf numFmtId="3" fontId="1" fillId="33" borderId="54" xfId="0" applyNumberFormat="1" applyFont="1" applyFill="1" applyBorder="1" applyAlignment="1">
      <alignment/>
    </xf>
    <xf numFmtId="3" fontId="1" fillId="33" borderId="55" xfId="0" applyNumberFormat="1" applyFont="1" applyFill="1" applyBorder="1" applyAlignment="1">
      <alignment/>
    </xf>
    <xf numFmtId="3" fontId="1" fillId="33" borderId="56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1" fillId="35" borderId="38" xfId="0" applyFont="1" applyFill="1" applyBorder="1" applyAlignment="1">
      <alignment/>
    </xf>
    <xf numFmtId="0" fontId="1" fillId="35" borderId="39" xfId="0" applyFont="1" applyFill="1" applyBorder="1" applyAlignment="1">
      <alignment/>
    </xf>
    <xf numFmtId="0" fontId="0" fillId="35" borderId="57" xfId="0" applyFill="1" applyBorder="1" applyAlignment="1">
      <alignment/>
    </xf>
    <xf numFmtId="0" fontId="1" fillId="35" borderId="58" xfId="0" applyFont="1" applyFill="1" applyBorder="1" applyAlignment="1">
      <alignment horizontal="right"/>
    </xf>
    <xf numFmtId="0" fontId="1" fillId="35" borderId="39" xfId="0" applyFont="1" applyFill="1" applyBorder="1" applyAlignment="1">
      <alignment horizontal="right"/>
    </xf>
    <xf numFmtId="0" fontId="1" fillId="35" borderId="40" xfId="0" applyFont="1" applyFill="1" applyBorder="1" applyAlignment="1">
      <alignment horizontal="center"/>
    </xf>
    <xf numFmtId="4" fontId="6" fillId="35" borderId="39" xfId="0" applyNumberFormat="1" applyFont="1" applyFill="1" applyBorder="1" applyAlignment="1">
      <alignment horizontal="right"/>
    </xf>
    <xf numFmtId="4" fontId="6" fillId="35" borderId="57" xfId="0" applyNumberFormat="1" applyFont="1" applyFill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42" xfId="0" applyNumberFormat="1" applyFont="1" applyBorder="1" applyAlignment="1">
      <alignment horizontal="right"/>
    </xf>
    <xf numFmtId="166" fontId="0" fillId="0" borderId="59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33" borderId="45" xfId="0" applyFill="1" applyBorder="1" applyAlignment="1">
      <alignment/>
    </xf>
    <xf numFmtId="0" fontId="1" fillId="33" borderId="46" xfId="0" applyFont="1" applyFill="1" applyBorder="1" applyAlignment="1">
      <alignment/>
    </xf>
    <xf numFmtId="0" fontId="0" fillId="33" borderId="46" xfId="0" applyFill="1" applyBorder="1" applyAlignment="1">
      <alignment/>
    </xf>
    <xf numFmtId="4" fontId="0" fillId="33" borderId="60" xfId="0" applyNumberFormat="1" applyFill="1" applyBorder="1" applyAlignment="1">
      <alignment/>
    </xf>
    <xf numFmtId="4" fontId="0" fillId="33" borderId="45" xfId="0" applyNumberFormat="1" applyFill="1" applyBorder="1" applyAlignment="1">
      <alignment/>
    </xf>
    <xf numFmtId="4" fontId="0" fillId="33" borderId="46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11" fillId="0" borderId="0" xfId="46" applyFont="1" applyAlignment="1">
      <alignment horizontal="centerContinuous"/>
      <protection/>
    </xf>
    <xf numFmtId="0" fontId="12" fillId="0" borderId="0" xfId="46" applyFont="1" applyAlignment="1">
      <alignment horizontal="centerContinuous"/>
      <protection/>
    </xf>
    <xf numFmtId="0" fontId="12" fillId="0" borderId="0" xfId="46" applyFont="1" applyAlignment="1">
      <alignment horizontal="right"/>
      <protection/>
    </xf>
    <xf numFmtId="0" fontId="9" fillId="0" borderId="51" xfId="46" applyFont="1" applyBorder="1" applyAlignment="1">
      <alignment horizontal="right"/>
      <protection/>
    </xf>
    <xf numFmtId="0" fontId="0" fillId="0" borderId="50" xfId="46" applyBorder="1" applyAlignment="1">
      <alignment horizontal="left"/>
      <protection/>
    </xf>
    <xf numFmtId="0" fontId="0" fillId="0" borderId="52" xfId="46" applyBorder="1">
      <alignment/>
      <protection/>
    </xf>
    <xf numFmtId="0" fontId="9" fillId="0" borderId="0" xfId="46" applyFont="1">
      <alignment/>
      <protection/>
    </xf>
    <xf numFmtId="0" fontId="0" fillId="0" borderId="0" xfId="46" applyFont="1">
      <alignment/>
      <protection/>
    </xf>
    <xf numFmtId="0" fontId="0" fillId="0" borderId="0" xfId="46" applyAlignment="1">
      <alignment horizontal="right"/>
      <protection/>
    </xf>
    <xf numFmtId="0" fontId="0" fillId="0" borderId="0" xfId="46" applyAlignment="1">
      <alignment/>
      <protection/>
    </xf>
    <xf numFmtId="49" fontId="9" fillId="34" borderId="59" xfId="46" applyNumberFormat="1" applyFont="1" applyFill="1" applyBorder="1">
      <alignment/>
      <protection/>
    </xf>
    <xf numFmtId="0" fontId="9" fillId="34" borderId="41" xfId="46" applyFont="1" applyFill="1" applyBorder="1" applyAlignment="1">
      <alignment horizontal="center"/>
      <protection/>
    </xf>
    <xf numFmtId="0" fontId="9" fillId="34" borderId="41" xfId="46" applyNumberFormat="1" applyFont="1" applyFill="1" applyBorder="1" applyAlignment="1">
      <alignment horizontal="center"/>
      <protection/>
    </xf>
    <xf numFmtId="0" fontId="9" fillId="34" borderId="59" xfId="46" applyFont="1" applyFill="1" applyBorder="1" applyAlignment="1">
      <alignment horizontal="center"/>
      <protection/>
    </xf>
    <xf numFmtId="0" fontId="1" fillId="0" borderId="61" xfId="46" applyFont="1" applyBorder="1" applyAlignment="1">
      <alignment horizontal="center"/>
      <protection/>
    </xf>
    <xf numFmtId="49" fontId="1" fillId="0" borderId="61" xfId="46" applyNumberFormat="1" applyFont="1" applyBorder="1" applyAlignment="1">
      <alignment horizontal="left"/>
      <protection/>
    </xf>
    <xf numFmtId="0" fontId="1" fillId="0" borderId="61" xfId="46" applyFont="1" applyBorder="1">
      <alignment/>
      <protection/>
    </xf>
    <xf numFmtId="0" fontId="0" fillId="0" borderId="61" xfId="46" applyBorder="1" applyAlignment="1">
      <alignment horizontal="center"/>
      <protection/>
    </xf>
    <xf numFmtId="0" fontId="0" fillId="0" borderId="61" xfId="46" applyNumberFormat="1" applyBorder="1" applyAlignment="1">
      <alignment horizontal="right"/>
      <protection/>
    </xf>
    <xf numFmtId="0" fontId="0" fillId="0" borderId="61" xfId="46" applyNumberFormat="1" applyBorder="1">
      <alignment/>
      <protection/>
    </xf>
    <xf numFmtId="0" fontId="0" fillId="0" borderId="0" xfId="46" applyNumberFormat="1">
      <alignment/>
      <protection/>
    </xf>
    <xf numFmtId="0" fontId="13" fillId="0" borderId="0" xfId="46" applyFont="1">
      <alignment/>
      <protection/>
    </xf>
    <xf numFmtId="0" fontId="0" fillId="0" borderId="61" xfId="46" applyFont="1" applyBorder="1" applyAlignment="1">
      <alignment horizontal="center" vertical="top"/>
      <protection/>
    </xf>
    <xf numFmtId="49" fontId="8" fillId="0" borderId="61" xfId="46" applyNumberFormat="1" applyFont="1" applyBorder="1" applyAlignment="1">
      <alignment horizontal="left" vertical="top"/>
      <protection/>
    </xf>
    <xf numFmtId="0" fontId="8" fillId="0" borderId="61" xfId="46" applyFont="1" applyBorder="1" applyAlignment="1">
      <alignment wrapText="1"/>
      <protection/>
    </xf>
    <xf numFmtId="49" fontId="8" fillId="0" borderId="61" xfId="46" applyNumberFormat="1" applyFont="1" applyBorder="1" applyAlignment="1">
      <alignment horizontal="center" shrinkToFit="1"/>
      <protection/>
    </xf>
    <xf numFmtId="4" fontId="8" fillId="0" borderId="61" xfId="46" applyNumberFormat="1" applyFont="1" applyBorder="1" applyAlignment="1">
      <alignment horizontal="right"/>
      <protection/>
    </xf>
    <xf numFmtId="4" fontId="8" fillId="0" borderId="61" xfId="46" applyNumberFormat="1" applyFont="1" applyBorder="1">
      <alignment/>
      <protection/>
    </xf>
    <xf numFmtId="0" fontId="9" fillId="0" borderId="61" xfId="46" applyFont="1" applyBorder="1" applyAlignment="1">
      <alignment horizontal="center"/>
      <protection/>
    </xf>
    <xf numFmtId="49" fontId="9" fillId="0" borderId="61" xfId="46" applyNumberFormat="1" applyFont="1" applyBorder="1" applyAlignment="1">
      <alignment horizontal="left"/>
      <protection/>
    </xf>
    <xf numFmtId="0" fontId="14" fillId="0" borderId="0" xfId="46" applyFont="1" applyAlignment="1">
      <alignment wrapText="1"/>
      <protection/>
    </xf>
    <xf numFmtId="4" fontId="15" fillId="36" borderId="61" xfId="46" applyNumberFormat="1" applyFont="1" applyFill="1" applyBorder="1" applyAlignment="1">
      <alignment horizontal="right" wrapText="1"/>
      <protection/>
    </xf>
    <xf numFmtId="0" fontId="15" fillId="36" borderId="61" xfId="46" applyFont="1" applyFill="1" applyBorder="1" applyAlignment="1">
      <alignment horizontal="left" wrapText="1"/>
      <protection/>
    </xf>
    <xf numFmtId="0" fontId="15" fillId="0" borderId="61" xfId="0" applyFont="1" applyBorder="1" applyAlignment="1">
      <alignment horizontal="right"/>
    </xf>
    <xf numFmtId="0" fontId="0" fillId="33" borderId="62" xfId="46" applyFill="1" applyBorder="1" applyAlignment="1">
      <alignment horizontal="center"/>
      <protection/>
    </xf>
    <xf numFmtId="49" fontId="3" fillId="33" borderId="62" xfId="46" applyNumberFormat="1" applyFont="1" applyFill="1" applyBorder="1" applyAlignment="1">
      <alignment horizontal="left"/>
      <protection/>
    </xf>
    <xf numFmtId="0" fontId="3" fillId="33" borderId="62" xfId="46" applyFont="1" applyFill="1" applyBorder="1">
      <alignment/>
      <protection/>
    </xf>
    <xf numFmtId="4" fontId="0" fillId="33" borderId="62" xfId="46" applyNumberFormat="1" applyFill="1" applyBorder="1" applyAlignment="1">
      <alignment horizontal="right"/>
      <protection/>
    </xf>
    <xf numFmtId="4" fontId="1" fillId="33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7" fillId="0" borderId="0" xfId="46" applyFont="1" applyAlignment="1">
      <alignment/>
      <protection/>
    </xf>
    <xf numFmtId="0" fontId="18" fillId="0" borderId="0" xfId="46" applyFont="1" applyBorder="1">
      <alignment/>
      <protection/>
    </xf>
    <xf numFmtId="3" fontId="18" fillId="0" borderId="0" xfId="46" applyNumberFormat="1" applyFont="1" applyBorder="1" applyAlignment="1">
      <alignment horizontal="right"/>
      <protection/>
    </xf>
    <xf numFmtId="4" fontId="18" fillId="0" borderId="0" xfId="46" applyNumberFormat="1" applyFont="1" applyBorder="1">
      <alignment/>
      <protection/>
    </xf>
    <xf numFmtId="0" fontId="17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5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Alignment="1">
      <alignment/>
    </xf>
    <xf numFmtId="44" fontId="20" fillId="12" borderId="59" xfId="38" applyFont="1" applyFill="1" applyBorder="1" applyAlignment="1" applyProtection="1">
      <alignment horizontal="right" vertical="center"/>
      <protection locked="0"/>
    </xf>
    <xf numFmtId="44" fontId="20" fillId="12" borderId="62" xfId="38" applyFont="1" applyFill="1" applyBorder="1" applyAlignment="1" applyProtection="1">
      <alignment horizontal="right"/>
      <protection locked="0"/>
    </xf>
    <xf numFmtId="44" fontId="20" fillId="12" borderId="59" xfId="38" applyFont="1" applyFill="1" applyBorder="1" applyAlignment="1" applyProtection="1">
      <alignment vertical="center"/>
      <protection locked="0"/>
    </xf>
    <xf numFmtId="44" fontId="20" fillId="12" borderId="62" xfId="38" applyFont="1" applyFill="1" applyBorder="1" applyAlignment="1" applyProtection="1">
      <alignment horizontal="center" vertical="center"/>
      <protection locked="0"/>
    </xf>
    <xf numFmtId="44" fontId="20" fillId="12" borderId="59" xfId="38" applyFont="1" applyFill="1" applyBorder="1" applyAlignment="1" applyProtection="1">
      <alignment horizontal="center" vertical="center"/>
      <protection locked="0"/>
    </xf>
    <xf numFmtId="4" fontId="8" fillId="12" borderId="61" xfId="46" applyNumberFormat="1" applyFont="1" applyFill="1" applyBorder="1" applyAlignment="1" applyProtection="1">
      <alignment horizontal="right"/>
      <protection locked="0"/>
    </xf>
    <xf numFmtId="4" fontId="8" fillId="13" borderId="61" xfId="46" applyNumberFormat="1" applyFont="1" applyFill="1" applyBorder="1" applyAlignment="1" applyProtection="1">
      <alignment horizontal="right"/>
      <protection locked="0"/>
    </xf>
    <xf numFmtId="0" fontId="20" fillId="0" borderId="64" xfId="0" applyFont="1" applyFill="1" applyBorder="1" applyAlignment="1" applyProtection="1">
      <alignment horizontal="left" vertical="center" wrapText="1"/>
      <protection/>
    </xf>
    <xf numFmtId="0" fontId="20" fillId="0" borderId="65" xfId="0" applyFont="1" applyBorder="1" applyAlignment="1" applyProtection="1">
      <alignment horizontal="justify"/>
      <protection/>
    </xf>
    <xf numFmtId="0" fontId="20" fillId="0" borderId="62" xfId="0" applyFont="1" applyFill="1" applyBorder="1" applyAlignment="1" applyProtection="1">
      <alignment horizontal="center"/>
      <protection/>
    </xf>
    <xf numFmtId="0" fontId="20" fillId="0" borderId="66" xfId="0" applyFont="1" applyBorder="1" applyAlignment="1" applyProtection="1">
      <alignment horizontal="justify"/>
      <protection/>
    </xf>
    <xf numFmtId="0" fontId="20" fillId="0" borderId="67" xfId="0" applyFont="1" applyBorder="1" applyAlignment="1" applyProtection="1">
      <alignment vertical="center" wrapText="1"/>
      <protection/>
    </xf>
    <xf numFmtId="0" fontId="20" fillId="0" borderId="59" xfId="0" applyFont="1" applyBorder="1" applyAlignment="1" applyProtection="1">
      <alignment horizontal="center" vertical="center"/>
      <protection/>
    </xf>
    <xf numFmtId="0" fontId="20" fillId="0" borderId="68" xfId="0" applyFont="1" applyFill="1" applyBorder="1" applyAlignment="1" applyProtection="1">
      <alignment vertical="center" wrapText="1"/>
      <protection/>
    </xf>
    <xf numFmtId="0" fontId="20" fillId="0" borderId="59" xfId="0" applyFont="1" applyFill="1" applyBorder="1" applyAlignment="1" applyProtection="1">
      <alignment horizontal="center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42" xfId="0" applyFont="1" applyFill="1" applyBorder="1" applyAlignment="1" applyProtection="1">
      <alignment vertical="center" wrapText="1"/>
      <protection/>
    </xf>
    <xf numFmtId="0" fontId="20" fillId="0" borderId="59" xfId="0" applyFont="1" applyFill="1" applyBorder="1" applyAlignment="1" applyProtection="1">
      <alignment horizontal="centerContinuous" vertical="center"/>
      <protection/>
    </xf>
    <xf numFmtId="0" fontId="20" fillId="0" borderId="28" xfId="0" applyFont="1" applyBorder="1" applyAlignment="1" applyProtection="1">
      <alignment horizontal="center" vertical="center"/>
      <protection/>
    </xf>
    <xf numFmtId="49" fontId="19" fillId="0" borderId="69" xfId="0" applyNumberFormat="1" applyFont="1" applyFill="1" applyBorder="1" applyAlignment="1" applyProtection="1">
      <alignment horizont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69" xfId="0" applyFont="1" applyBorder="1" applyAlignment="1" applyProtection="1">
      <alignment horizontal="center" vertical="center" wrapText="1"/>
      <protection/>
    </xf>
    <xf numFmtId="0" fontId="22" fillId="0" borderId="69" xfId="0" applyFont="1" applyBorder="1" applyAlignment="1" applyProtection="1">
      <alignment horizontal="center" vertical="center"/>
      <protection/>
    </xf>
    <xf numFmtId="0" fontId="21" fillId="0" borderId="69" xfId="0" applyFont="1" applyBorder="1" applyAlignment="1" applyProtection="1">
      <alignment horizontal="center" vertical="center"/>
      <protection/>
    </xf>
    <xf numFmtId="0" fontId="24" fillId="0" borderId="69" xfId="0" applyFont="1" applyFill="1" applyBorder="1" applyAlignment="1" applyProtection="1">
      <alignment vertical="center" wrapText="1"/>
      <protection/>
    </xf>
    <xf numFmtId="44" fontId="24" fillId="0" borderId="44" xfId="38" applyFont="1" applyFill="1" applyBorder="1" applyAlignment="1" applyProtection="1">
      <alignment horizontal="right" vertical="center"/>
      <protection/>
    </xf>
    <xf numFmtId="0" fontId="20" fillId="0" borderId="69" xfId="0" applyFont="1" applyFill="1" applyBorder="1" applyAlignment="1" applyProtection="1">
      <alignment horizontal="center" vertical="center"/>
      <protection/>
    </xf>
    <xf numFmtId="44" fontId="20" fillId="0" borderId="70" xfId="38" applyFont="1" applyFill="1" applyBorder="1" applyAlignment="1" applyProtection="1">
      <alignment horizontal="right" vertical="center"/>
      <protection/>
    </xf>
    <xf numFmtId="0" fontId="20" fillId="0" borderId="69" xfId="0" applyFont="1" applyBorder="1" applyAlignment="1" applyProtection="1">
      <alignment/>
      <protection/>
    </xf>
    <xf numFmtId="44" fontId="20" fillId="0" borderId="37" xfId="38" applyFont="1" applyFill="1" applyBorder="1" applyAlignment="1" applyProtection="1">
      <alignment horizontal="right"/>
      <protection/>
    </xf>
    <xf numFmtId="44" fontId="20" fillId="0" borderId="70" xfId="38" applyFont="1" applyFill="1" applyBorder="1" applyAlignment="1" applyProtection="1">
      <alignment vertical="center"/>
      <protection/>
    </xf>
    <xf numFmtId="44" fontId="20" fillId="0" borderId="29" xfId="38" applyFont="1" applyFill="1" applyBorder="1" applyAlignment="1" applyProtection="1">
      <alignment vertical="center"/>
      <protection/>
    </xf>
    <xf numFmtId="0" fontId="20" fillId="0" borderId="62" xfId="0" applyFont="1" applyFill="1" applyBorder="1" applyAlignment="1" applyProtection="1">
      <alignment horizontal="center" vertical="center"/>
      <protection/>
    </xf>
    <xf numFmtId="0" fontId="20" fillId="0" borderId="71" xfId="0" applyFont="1" applyFill="1" applyBorder="1" applyAlignment="1" applyProtection="1">
      <alignment horizontal="center" vertical="center"/>
      <protection/>
    </xf>
    <xf numFmtId="44" fontId="20" fillId="0" borderId="37" xfId="38" applyFont="1" applyFill="1" applyBorder="1" applyAlignment="1" applyProtection="1">
      <alignment horizontal="center" vertical="center"/>
      <protection/>
    </xf>
    <xf numFmtId="44" fontId="20" fillId="0" borderId="70" xfId="38" applyFont="1" applyFill="1" applyBorder="1" applyAlignment="1" applyProtection="1">
      <alignment horizontal="center" vertical="center"/>
      <protection/>
    </xf>
    <xf numFmtId="44" fontId="23" fillId="0" borderId="72" xfId="0" applyNumberFormat="1" applyFont="1" applyBorder="1" applyAlignment="1" applyProtection="1">
      <alignment vertical="center" wrapText="1"/>
      <protection/>
    </xf>
    <xf numFmtId="4" fontId="8" fillId="0" borderId="25" xfId="46" applyNumberFormat="1" applyFont="1" applyBorder="1" applyAlignment="1">
      <alignment horizontal="right"/>
      <protection/>
    </xf>
    <xf numFmtId="4" fontId="8" fillId="0" borderId="18" xfId="46" applyNumberFormat="1" applyFont="1" applyBorder="1">
      <alignment/>
      <protection/>
    </xf>
    <xf numFmtId="4" fontId="8" fillId="37" borderId="73" xfId="46" applyNumberFormat="1" applyFont="1" applyFill="1" applyBorder="1" applyAlignment="1" applyProtection="1">
      <alignment horizontal="right"/>
      <protection/>
    </xf>
    <xf numFmtId="0" fontId="6" fillId="0" borderId="27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" fillId="0" borderId="7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3" fontId="1" fillId="33" borderId="46" xfId="0" applyNumberFormat="1" applyFont="1" applyFill="1" applyBorder="1" applyAlignment="1">
      <alignment horizontal="right"/>
    </xf>
    <xf numFmtId="3" fontId="1" fillId="33" borderId="60" xfId="0" applyNumberFormat="1" applyFont="1" applyFill="1" applyBorder="1" applyAlignment="1">
      <alignment horizontal="right"/>
    </xf>
    <xf numFmtId="0" fontId="0" fillId="0" borderId="74" xfId="46" applyFont="1" applyBorder="1" applyAlignment="1">
      <alignment horizontal="center"/>
      <protection/>
    </xf>
    <xf numFmtId="0" fontId="0" fillId="0" borderId="75" xfId="46" applyFont="1" applyBorder="1" applyAlignment="1">
      <alignment horizontal="center"/>
      <protection/>
    </xf>
    <xf numFmtId="0" fontId="0" fillId="0" borderId="76" xfId="46" applyFont="1" applyBorder="1" applyAlignment="1">
      <alignment horizontal="center"/>
      <protection/>
    </xf>
    <xf numFmtId="0" fontId="0" fillId="0" borderId="77" xfId="46" applyFont="1" applyBorder="1" applyAlignment="1">
      <alignment horizontal="center"/>
      <protection/>
    </xf>
    <xf numFmtId="0" fontId="0" fillId="0" borderId="78" xfId="46" applyFont="1" applyBorder="1" applyAlignment="1">
      <alignment horizontal="left"/>
      <protection/>
    </xf>
    <xf numFmtId="0" fontId="0" fillId="0" borderId="53" xfId="46" applyFont="1" applyBorder="1" applyAlignment="1">
      <alignment horizontal="left"/>
      <protection/>
    </xf>
    <xf numFmtId="0" fontId="0" fillId="0" borderId="79" xfId="46" applyFont="1" applyBorder="1" applyAlignment="1">
      <alignment horizontal="left"/>
      <protection/>
    </xf>
    <xf numFmtId="49" fontId="15" fillId="36" borderId="25" xfId="46" applyNumberFormat="1" applyFont="1" applyFill="1" applyBorder="1" applyAlignment="1">
      <alignment horizontal="left" wrapText="1"/>
      <protection/>
    </xf>
    <xf numFmtId="49" fontId="16" fillId="0" borderId="0" xfId="0" applyNumberFormat="1" applyFont="1" applyAlignment="1">
      <alignment horizontal="left" wrapText="1"/>
    </xf>
    <xf numFmtId="0" fontId="10" fillId="0" borderId="0" xfId="46" applyFont="1" applyAlignment="1">
      <alignment horizontal="center"/>
      <protection/>
    </xf>
    <xf numFmtId="49" fontId="0" fillId="0" borderId="76" xfId="46" applyNumberFormat="1" applyFont="1" applyBorder="1" applyAlignment="1">
      <alignment horizontal="center"/>
      <protection/>
    </xf>
    <xf numFmtId="0" fontId="0" fillId="0" borderId="78" xfId="46" applyBorder="1" applyAlignment="1">
      <alignment horizontal="center" shrinkToFit="1"/>
      <protection/>
    </xf>
    <xf numFmtId="0" fontId="0" fillId="0" borderId="53" xfId="46" applyBorder="1" applyAlignment="1">
      <alignment horizontal="center" shrinkToFit="1"/>
      <protection/>
    </xf>
    <xf numFmtId="0" fontId="0" fillId="0" borderId="79" xfId="46" applyBorder="1" applyAlignment="1">
      <alignment horizontal="center" shrinkToFit="1"/>
      <protection/>
    </xf>
    <xf numFmtId="0" fontId="20" fillId="0" borderId="33" xfId="0" applyFont="1" applyFill="1" applyBorder="1" applyAlignment="1" applyProtection="1">
      <alignment horizontal="center"/>
      <protection/>
    </xf>
    <xf numFmtId="0" fontId="20" fillId="0" borderId="34" xfId="0" applyFont="1" applyFill="1" applyBorder="1" applyAlignment="1" applyProtection="1">
      <alignment horizontal="center"/>
      <protection/>
    </xf>
    <xf numFmtId="0" fontId="20" fillId="0" borderId="35" xfId="0" applyFont="1" applyFill="1" applyBorder="1" applyAlignment="1" applyProtection="1">
      <alignment horizontal="center"/>
      <protection/>
    </xf>
    <xf numFmtId="0" fontId="23" fillId="0" borderId="33" xfId="0" applyFont="1" applyBorder="1" applyAlignment="1" applyProtection="1">
      <alignment horizontal="left" vertical="center" wrapText="1"/>
      <protection/>
    </xf>
    <xf numFmtId="0" fontId="23" fillId="0" borderId="34" xfId="0" applyFont="1" applyBorder="1" applyAlignment="1" applyProtection="1">
      <alignment horizontal="left" vertical="center" wrapText="1"/>
      <protection/>
    </xf>
    <xf numFmtId="0" fontId="23" fillId="0" borderId="35" xfId="0" applyFont="1" applyBorder="1" applyAlignment="1" applyProtection="1">
      <alignment horizontal="left" vertical="center" wrapText="1"/>
      <protection/>
    </xf>
    <xf numFmtId="0" fontId="23" fillId="0" borderId="33" xfId="0" applyFont="1" applyFill="1" applyBorder="1" applyAlignment="1" applyProtection="1">
      <alignment horizontal="left" vertical="center" wrapText="1"/>
      <protection/>
    </xf>
    <xf numFmtId="0" fontId="23" fillId="0" borderId="34" xfId="0" applyFont="1" applyFill="1" applyBorder="1" applyAlignment="1" applyProtection="1">
      <alignment horizontal="left" vertical="center" wrapText="1"/>
      <protection/>
    </xf>
    <xf numFmtId="0" fontId="23" fillId="0" borderId="35" xfId="0" applyFont="1" applyFill="1" applyBorder="1" applyAlignment="1" applyProtection="1">
      <alignment horizontal="left" vertical="center" wrapText="1"/>
      <protection/>
    </xf>
    <xf numFmtId="0" fontId="24" fillId="0" borderId="45" xfId="0" applyFont="1" applyFill="1" applyBorder="1" applyAlignment="1" applyProtection="1">
      <alignment horizontal="left" vertical="center" wrapText="1"/>
      <protection/>
    </xf>
    <xf numFmtId="0" fontId="24" fillId="0" borderId="46" xfId="0" applyFont="1" applyFill="1" applyBorder="1" applyAlignment="1" applyProtection="1">
      <alignment horizontal="left" vertical="center" wrapText="1"/>
      <protection/>
    </xf>
    <xf numFmtId="0" fontId="24" fillId="0" borderId="47" xfId="0" applyFont="1" applyFill="1" applyBorder="1" applyAlignment="1" applyProtection="1">
      <alignment horizontal="left" vertical="center" wrapText="1"/>
      <protection/>
    </xf>
    <xf numFmtId="0" fontId="20" fillId="0" borderId="33" xfId="0" applyFont="1" applyBorder="1" applyAlignment="1" applyProtection="1">
      <alignment horizontal="center"/>
      <protection/>
    </xf>
    <xf numFmtId="0" fontId="20" fillId="0" borderId="34" xfId="0" applyFont="1" applyBorder="1" applyAlignment="1" applyProtection="1">
      <alignment horizontal="center"/>
      <protection/>
    </xf>
    <xf numFmtId="0" fontId="20" fillId="0" borderId="35" xfId="0" applyFont="1" applyBorder="1" applyAlignment="1" applyProtection="1">
      <alignment horizontal="center"/>
      <protection/>
    </xf>
    <xf numFmtId="0" fontId="20" fillId="0" borderId="33" xfId="0" applyFont="1" applyBorder="1" applyAlignment="1" applyProtection="1">
      <alignment horizontal="center" vertical="center" wrapText="1"/>
      <protection/>
    </xf>
    <xf numFmtId="0" fontId="20" fillId="0" borderId="34" xfId="0" applyFont="1" applyBorder="1" applyAlignment="1" applyProtection="1">
      <alignment horizontal="center" vertical="center" wrapText="1"/>
      <protection/>
    </xf>
    <xf numFmtId="0" fontId="20" fillId="0" borderId="35" xfId="0" applyFont="1" applyBorder="1" applyAlignment="1" applyProtection="1">
      <alignment horizontal="center" vertical="center" wrapText="1"/>
      <protection/>
    </xf>
    <xf numFmtId="0" fontId="20" fillId="0" borderId="33" xfId="0" applyFont="1" applyBorder="1" applyAlignment="1" applyProtection="1">
      <alignment horizontal="center" vertical="center"/>
      <protection/>
    </xf>
    <xf numFmtId="0" fontId="20" fillId="0" borderId="34" xfId="0" applyFont="1" applyBorder="1" applyAlignment="1" applyProtection="1">
      <alignment horizontal="center" vertical="center"/>
      <protection/>
    </xf>
    <xf numFmtId="0" fontId="20" fillId="0" borderId="35" xfId="0" applyFont="1" applyBorder="1" applyAlignment="1" applyProtection="1">
      <alignment horizontal="center" vertical="center"/>
      <protection/>
    </xf>
    <xf numFmtId="0" fontId="20" fillId="0" borderId="80" xfId="0" applyFont="1" applyFill="1" applyBorder="1" applyAlignment="1" applyProtection="1">
      <alignment horizontal="center"/>
      <protection/>
    </xf>
    <xf numFmtId="0" fontId="20" fillId="0" borderId="72" xfId="0" applyFont="1" applyFill="1" applyBorder="1" applyAlignment="1" applyProtection="1">
      <alignment horizontal="center"/>
      <protection/>
    </xf>
    <xf numFmtId="0" fontId="20" fillId="0" borderId="61" xfId="0" applyFont="1" applyFill="1" applyBorder="1" applyAlignment="1" applyProtection="1">
      <alignment horizontal="center"/>
      <protection/>
    </xf>
    <xf numFmtId="0" fontId="20" fillId="0" borderId="62" xfId="0" applyFont="1" applyFill="1" applyBorder="1" applyAlignment="1" applyProtection="1">
      <alignment horizontal="center"/>
      <protection/>
    </xf>
    <xf numFmtId="44" fontId="20" fillId="12" borderId="61" xfId="38" applyFont="1" applyFill="1" applyBorder="1" applyAlignment="1" applyProtection="1">
      <alignment horizontal="center"/>
      <protection locked="0"/>
    </xf>
    <xf numFmtId="44" fontId="20" fillId="12" borderId="62" xfId="38" applyFont="1" applyFill="1" applyBorder="1" applyAlignment="1" applyProtection="1">
      <alignment horizontal="center"/>
      <protection locked="0"/>
    </xf>
    <xf numFmtId="44" fontId="20" fillId="0" borderId="63" xfId="38" applyFont="1" applyFill="1" applyBorder="1" applyAlignment="1" applyProtection="1">
      <alignment horizontal="center"/>
      <protection/>
    </xf>
    <xf numFmtId="44" fontId="20" fillId="0" borderId="37" xfId="38" applyFont="1" applyFill="1" applyBorder="1" applyAlignment="1" applyProtection="1">
      <alignment horizontal="center"/>
      <protection/>
    </xf>
    <xf numFmtId="0" fontId="19" fillId="0" borderId="33" xfId="0" applyNumberFormat="1" applyFont="1" applyFill="1" applyBorder="1" applyAlignment="1" applyProtection="1">
      <alignment horizontal="left"/>
      <protection/>
    </xf>
    <xf numFmtId="0" fontId="19" fillId="0" borderId="34" xfId="0" applyNumberFormat="1" applyFont="1" applyFill="1" applyBorder="1" applyAlignment="1" applyProtection="1">
      <alignment horizontal="left"/>
      <protection/>
    </xf>
    <xf numFmtId="0" fontId="19" fillId="0" borderId="35" xfId="0" applyNumberFormat="1" applyFont="1" applyFill="1" applyBorder="1" applyAlignment="1" applyProtection="1">
      <alignment horizontal="lef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3">
      <selection activeCell="C8" sqref="C8:D8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68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1</v>
      </c>
      <c r="D2" s="6" t="str">
        <f>Rekapitulace!G2</f>
        <v>ARCHITEKTONICKO STAVEBNÍ ŘEŠENÍ</v>
      </c>
      <c r="E2" s="4"/>
      <c r="F2" s="4"/>
      <c r="G2" s="7"/>
    </row>
    <row r="3" spans="1:7" ht="3" customHeight="1">
      <c r="A3" s="8"/>
      <c r="B3" s="9"/>
      <c r="C3" s="8"/>
      <c r="D3" s="8"/>
      <c r="E3" s="8"/>
      <c r="F3" s="8"/>
      <c r="G3" s="10"/>
    </row>
    <row r="4" spans="1:7" ht="12" customHeight="1">
      <c r="A4" s="11" t="s">
        <v>1</v>
      </c>
      <c r="B4" s="12"/>
      <c r="C4" s="13" t="s">
        <v>2</v>
      </c>
      <c r="D4" s="13"/>
      <c r="E4" s="13"/>
      <c r="F4" s="13" t="s">
        <v>3</v>
      </c>
      <c r="G4" s="14"/>
    </row>
    <row r="5" spans="1:7" ht="12.75" customHeight="1">
      <c r="A5" s="15" t="s">
        <v>71</v>
      </c>
      <c r="B5" s="16"/>
      <c r="C5" s="17" t="s">
        <v>438</v>
      </c>
      <c r="D5" s="18"/>
      <c r="E5" s="18"/>
      <c r="F5" s="13"/>
      <c r="G5" s="14"/>
    </row>
    <row r="6" spans="1:7" ht="12.75" customHeight="1">
      <c r="A6" s="19" t="s">
        <v>5</v>
      </c>
      <c r="B6" s="20"/>
      <c r="C6" s="21" t="s">
        <v>6</v>
      </c>
      <c r="D6" s="21"/>
      <c r="E6" s="21"/>
      <c r="F6" s="22" t="s">
        <v>7</v>
      </c>
      <c r="G6" s="23"/>
    </row>
    <row r="7" spans="1:7" ht="12.75" customHeight="1">
      <c r="A7" s="15" t="s">
        <v>70</v>
      </c>
      <c r="B7" s="16"/>
      <c r="C7" s="17" t="s">
        <v>432</v>
      </c>
      <c r="D7" s="18"/>
      <c r="E7" s="18"/>
      <c r="F7" s="24"/>
      <c r="G7" s="14"/>
    </row>
    <row r="8" spans="1:9" ht="12.75">
      <c r="A8" s="19" t="s">
        <v>8</v>
      </c>
      <c r="B8" s="21"/>
      <c r="C8" s="228"/>
      <c r="D8" s="229"/>
      <c r="E8" s="25" t="s">
        <v>9</v>
      </c>
      <c r="F8" s="26"/>
      <c r="G8" s="27"/>
      <c r="H8" s="28"/>
      <c r="I8" s="28"/>
    </row>
    <row r="9" spans="1:7" ht="12.75">
      <c r="A9" s="19" t="s">
        <v>10</v>
      </c>
      <c r="B9" s="21"/>
      <c r="C9" s="228"/>
      <c r="D9" s="229"/>
      <c r="E9" s="22" t="s">
        <v>11</v>
      </c>
      <c r="F9" s="21"/>
      <c r="G9" s="29">
        <f>IF(PocetMJ=0,,ROUND((F30+F32)/PocetMJ,1))</f>
        <v>0</v>
      </c>
    </row>
    <row r="10" spans="1:7" ht="12.75">
      <c r="A10" s="30" t="s">
        <v>12</v>
      </c>
      <c r="B10" s="31"/>
      <c r="C10" s="31"/>
      <c r="D10" s="31"/>
      <c r="E10" s="32" t="s">
        <v>13</v>
      </c>
      <c r="F10" s="31"/>
      <c r="G10" s="33">
        <v>1324</v>
      </c>
    </row>
    <row r="11" spans="1:57" ht="12.75">
      <c r="A11" s="11" t="s">
        <v>14</v>
      </c>
      <c r="B11" s="13"/>
      <c r="C11" s="13"/>
      <c r="D11" s="13"/>
      <c r="E11" s="34" t="s">
        <v>15</v>
      </c>
      <c r="F11" s="13"/>
      <c r="G11" s="14"/>
      <c r="BA11" s="35"/>
      <c r="BB11" s="35"/>
      <c r="BC11" s="35"/>
      <c r="BD11" s="35"/>
      <c r="BE11" s="35"/>
    </row>
    <row r="12" spans="1:7" ht="12.75">
      <c r="A12" s="11"/>
      <c r="B12" s="13"/>
      <c r="C12" s="13"/>
      <c r="D12" s="13"/>
      <c r="E12" s="230"/>
      <c r="F12" s="231"/>
      <c r="G12" s="232"/>
    </row>
    <row r="13" spans="1:7" ht="28.5" customHeight="1" thickBot="1">
      <c r="A13" s="36" t="s">
        <v>16</v>
      </c>
      <c r="B13" s="37"/>
      <c r="C13" s="37"/>
      <c r="D13" s="37"/>
      <c r="E13" s="38"/>
      <c r="F13" s="38"/>
      <c r="G13" s="39"/>
    </row>
    <row r="14" spans="1:7" ht="17.25" customHeight="1" thickBot="1">
      <c r="A14" s="40" t="s">
        <v>17</v>
      </c>
      <c r="B14" s="41"/>
      <c r="C14" s="42"/>
      <c r="D14" s="43" t="s">
        <v>18</v>
      </c>
      <c r="E14" s="44"/>
      <c r="F14" s="44"/>
      <c r="G14" s="42"/>
    </row>
    <row r="15" spans="1:7" ht="15.75" customHeight="1">
      <c r="A15" s="45"/>
      <c r="B15" s="8" t="s">
        <v>19</v>
      </c>
      <c r="C15" s="46">
        <f>Dodavka</f>
        <v>0</v>
      </c>
      <c r="D15" s="47"/>
      <c r="E15" s="48"/>
      <c r="F15" s="49"/>
      <c r="G15" s="46"/>
    </row>
    <row r="16" spans="1:7" ht="15.75" customHeight="1">
      <c r="A16" s="45" t="s">
        <v>20</v>
      </c>
      <c r="B16" s="8" t="s">
        <v>21</v>
      </c>
      <c r="C16" s="46">
        <f>Mont</f>
        <v>0</v>
      </c>
      <c r="D16" s="30"/>
      <c r="E16" s="50"/>
      <c r="F16" s="51"/>
      <c r="G16" s="46"/>
    </row>
    <row r="17" spans="1:7" ht="15.75" customHeight="1">
      <c r="A17" s="45" t="s">
        <v>22</v>
      </c>
      <c r="B17" s="8" t="s">
        <v>23</v>
      </c>
      <c r="C17" s="46">
        <f>HSV</f>
        <v>0</v>
      </c>
      <c r="D17" s="30"/>
      <c r="E17" s="50"/>
      <c r="F17" s="51"/>
      <c r="G17" s="46"/>
    </row>
    <row r="18" spans="1:7" ht="15.75" customHeight="1">
      <c r="A18" s="52" t="s">
        <v>24</v>
      </c>
      <c r="B18" s="8" t="s">
        <v>25</v>
      </c>
      <c r="C18" s="46">
        <f>PSV</f>
        <v>0</v>
      </c>
      <c r="D18" s="30"/>
      <c r="E18" s="50"/>
      <c r="F18" s="51"/>
      <c r="G18" s="46"/>
    </row>
    <row r="19" spans="1:7" ht="15.75" customHeight="1">
      <c r="A19" s="53" t="s">
        <v>26</v>
      </c>
      <c r="B19" s="8"/>
      <c r="C19" s="46">
        <f>SUM(C15:C18)</f>
        <v>0</v>
      </c>
      <c r="D19" s="54"/>
      <c r="E19" s="50"/>
      <c r="F19" s="51"/>
      <c r="G19" s="46"/>
    </row>
    <row r="20" spans="1:7" ht="15.75" customHeight="1">
      <c r="A20" s="53"/>
      <c r="B20" s="8"/>
      <c r="C20" s="46"/>
      <c r="D20" s="30"/>
      <c r="E20" s="50"/>
      <c r="F20" s="51"/>
      <c r="G20" s="46"/>
    </row>
    <row r="21" spans="1:7" ht="15.75" customHeight="1">
      <c r="A21" s="53" t="s">
        <v>27</v>
      </c>
      <c r="B21" s="8"/>
      <c r="C21" s="46">
        <f>HZS</f>
        <v>0</v>
      </c>
      <c r="D21" s="30"/>
      <c r="E21" s="50"/>
      <c r="F21" s="51"/>
      <c r="G21" s="46"/>
    </row>
    <row r="22" spans="1:7" ht="15.75" customHeight="1">
      <c r="A22" s="11" t="s">
        <v>28</v>
      </c>
      <c r="B22" s="13"/>
      <c r="C22" s="46">
        <f>C19+C21</f>
        <v>0</v>
      </c>
      <c r="D22" s="30" t="s">
        <v>29</v>
      </c>
      <c r="E22" s="50"/>
      <c r="F22" s="51"/>
      <c r="G22" s="46">
        <f>G23-SUM(G15:G21)</f>
        <v>0</v>
      </c>
    </row>
    <row r="23" spans="1:7" ht="15.75" customHeight="1" thickBot="1">
      <c r="A23" s="30" t="s">
        <v>30</v>
      </c>
      <c r="B23" s="31"/>
      <c r="C23" s="55">
        <f>C22+G23</f>
        <v>0</v>
      </c>
      <c r="D23" s="56" t="s">
        <v>31</v>
      </c>
      <c r="E23" s="57"/>
      <c r="F23" s="58"/>
      <c r="G23" s="46">
        <f>VRN</f>
        <v>0</v>
      </c>
    </row>
    <row r="24" spans="1:7" ht="12.75">
      <c r="A24" s="59" t="s">
        <v>32</v>
      </c>
      <c r="B24" s="60"/>
      <c r="C24" s="61" t="s">
        <v>33</v>
      </c>
      <c r="D24" s="60"/>
      <c r="E24" s="61" t="s">
        <v>34</v>
      </c>
      <c r="F24" s="60"/>
      <c r="G24" s="62"/>
    </row>
    <row r="25" spans="1:7" ht="12.75">
      <c r="A25" s="19"/>
      <c r="B25" s="21"/>
      <c r="C25" s="22" t="s">
        <v>35</v>
      </c>
      <c r="D25" s="21"/>
      <c r="E25" s="22" t="s">
        <v>35</v>
      </c>
      <c r="F25" s="21"/>
      <c r="G25" s="23"/>
    </row>
    <row r="26" spans="1:7" ht="12.75">
      <c r="A26" s="11" t="s">
        <v>36</v>
      </c>
      <c r="B26" s="63"/>
      <c r="C26" s="34" t="s">
        <v>36</v>
      </c>
      <c r="D26" s="13"/>
      <c r="E26" s="34" t="s">
        <v>36</v>
      </c>
      <c r="F26" s="13"/>
      <c r="G26" s="14"/>
    </row>
    <row r="27" spans="1:7" ht="12.75">
      <c r="A27" s="11"/>
      <c r="B27" s="64"/>
      <c r="C27" s="34" t="s">
        <v>37</v>
      </c>
      <c r="D27" s="13"/>
      <c r="E27" s="34" t="s">
        <v>38</v>
      </c>
      <c r="F27" s="13"/>
      <c r="G27" s="14"/>
    </row>
    <row r="28" spans="1:7" ht="12.75">
      <c r="A28" s="11"/>
      <c r="B28" s="13"/>
      <c r="C28" s="34"/>
      <c r="D28" s="13"/>
      <c r="E28" s="34"/>
      <c r="F28" s="13"/>
      <c r="G28" s="14"/>
    </row>
    <row r="29" spans="1:7" ht="94.5" customHeight="1">
      <c r="A29" s="11"/>
      <c r="B29" s="13"/>
      <c r="C29" s="34"/>
      <c r="D29" s="13"/>
      <c r="E29" s="34"/>
      <c r="F29" s="13"/>
      <c r="G29" s="14"/>
    </row>
    <row r="30" spans="1:7" ht="12.75">
      <c r="A30" s="19" t="s">
        <v>39</v>
      </c>
      <c r="B30" s="21"/>
      <c r="C30" s="65">
        <v>21</v>
      </c>
      <c r="D30" s="21" t="s">
        <v>40</v>
      </c>
      <c r="E30" s="22"/>
      <c r="F30" s="66">
        <f>ROUND(C23-F32,0)</f>
        <v>0</v>
      </c>
      <c r="G30" s="23"/>
    </row>
    <row r="31" spans="1:7" ht="12.75">
      <c r="A31" s="19" t="s">
        <v>41</v>
      </c>
      <c r="B31" s="21"/>
      <c r="C31" s="65">
        <f>SazbaDPH1</f>
        <v>21</v>
      </c>
      <c r="D31" s="21" t="s">
        <v>40</v>
      </c>
      <c r="E31" s="22"/>
      <c r="F31" s="67">
        <f>ROUND(PRODUCT(F30,C31/100),1)</f>
        <v>0</v>
      </c>
      <c r="G31" s="33"/>
    </row>
    <row r="32" spans="1:7" ht="12.75">
      <c r="A32" s="19" t="s">
        <v>39</v>
      </c>
      <c r="B32" s="21"/>
      <c r="C32" s="65">
        <v>0</v>
      </c>
      <c r="D32" s="21" t="s">
        <v>40</v>
      </c>
      <c r="E32" s="22"/>
      <c r="F32" s="66">
        <v>0</v>
      </c>
      <c r="G32" s="23"/>
    </row>
    <row r="33" spans="1:7" ht="12.75">
      <c r="A33" s="19" t="s">
        <v>41</v>
      </c>
      <c r="B33" s="21"/>
      <c r="C33" s="65">
        <f>SazbaDPH2</f>
        <v>0</v>
      </c>
      <c r="D33" s="21" t="s">
        <v>40</v>
      </c>
      <c r="E33" s="22"/>
      <c r="F33" s="67">
        <f>ROUND(PRODUCT(F32,C33/100),1)</f>
        <v>0</v>
      </c>
      <c r="G33" s="33"/>
    </row>
    <row r="34" spans="1:7" s="73" customFormat="1" ht="19.5" customHeight="1" thickBot="1">
      <c r="A34" s="68" t="s">
        <v>42</v>
      </c>
      <c r="B34" s="69"/>
      <c r="C34" s="69"/>
      <c r="D34" s="69"/>
      <c r="E34" s="70"/>
      <c r="F34" s="71">
        <f>CEILING(SUM(F30:F33),1)</f>
        <v>0</v>
      </c>
      <c r="G34" s="72"/>
    </row>
    <row r="36" spans="1:8" ht="12.75">
      <c r="A36" s="74" t="s">
        <v>43</v>
      </c>
      <c r="B36" s="74"/>
      <c r="C36" s="74"/>
      <c r="D36" s="74"/>
      <c r="E36" s="74"/>
      <c r="F36" s="74"/>
      <c r="G36" s="74"/>
      <c r="H36" t="s">
        <v>4</v>
      </c>
    </row>
    <row r="37" spans="1:8" ht="14.25" customHeight="1">
      <c r="A37" s="74"/>
      <c r="B37" s="234"/>
      <c r="C37" s="234"/>
      <c r="D37" s="234"/>
      <c r="E37" s="234"/>
      <c r="F37" s="234"/>
      <c r="G37" s="234"/>
      <c r="H37" t="s">
        <v>4</v>
      </c>
    </row>
    <row r="38" spans="1:8" ht="12.75" customHeight="1">
      <c r="A38" s="75"/>
      <c r="B38" s="234"/>
      <c r="C38" s="234"/>
      <c r="D38" s="234"/>
      <c r="E38" s="234"/>
      <c r="F38" s="234"/>
      <c r="G38" s="234"/>
      <c r="H38" t="s">
        <v>4</v>
      </c>
    </row>
    <row r="39" spans="1:8" ht="12.75">
      <c r="A39" s="75"/>
      <c r="B39" s="234"/>
      <c r="C39" s="234"/>
      <c r="D39" s="234"/>
      <c r="E39" s="234"/>
      <c r="F39" s="234"/>
      <c r="G39" s="234"/>
      <c r="H39" t="s">
        <v>4</v>
      </c>
    </row>
    <row r="40" spans="1:8" ht="12.75">
      <c r="A40" s="75"/>
      <c r="B40" s="234"/>
      <c r="C40" s="234"/>
      <c r="D40" s="234"/>
      <c r="E40" s="234"/>
      <c r="F40" s="234"/>
      <c r="G40" s="234"/>
      <c r="H40" t="s">
        <v>4</v>
      </c>
    </row>
    <row r="41" spans="1:8" ht="12.75">
      <c r="A41" s="75"/>
      <c r="B41" s="234"/>
      <c r="C41" s="234"/>
      <c r="D41" s="234"/>
      <c r="E41" s="234"/>
      <c r="F41" s="234"/>
      <c r="G41" s="234"/>
      <c r="H41" t="s">
        <v>4</v>
      </c>
    </row>
    <row r="42" spans="1:8" ht="12.75">
      <c r="A42" s="75"/>
      <c r="B42" s="234"/>
      <c r="C42" s="234"/>
      <c r="D42" s="234"/>
      <c r="E42" s="234"/>
      <c r="F42" s="234"/>
      <c r="G42" s="234"/>
      <c r="H42" t="s">
        <v>4</v>
      </c>
    </row>
    <row r="43" spans="1:8" ht="12.75">
      <c r="A43" s="75"/>
      <c r="B43" s="234"/>
      <c r="C43" s="234"/>
      <c r="D43" s="234"/>
      <c r="E43" s="234"/>
      <c r="F43" s="234"/>
      <c r="G43" s="234"/>
      <c r="H43" t="s">
        <v>4</v>
      </c>
    </row>
    <row r="44" spans="1:8" ht="12.75">
      <c r="A44" s="75"/>
      <c r="B44" s="234"/>
      <c r="C44" s="234"/>
      <c r="D44" s="234"/>
      <c r="E44" s="234"/>
      <c r="F44" s="234"/>
      <c r="G44" s="234"/>
      <c r="H44" t="s">
        <v>4</v>
      </c>
    </row>
    <row r="45" spans="1:8" ht="0.75" customHeight="1">
      <c r="A45" s="75"/>
      <c r="B45" s="234"/>
      <c r="C45" s="234"/>
      <c r="D45" s="234"/>
      <c r="E45" s="234"/>
      <c r="F45" s="234"/>
      <c r="G45" s="234"/>
      <c r="H45" t="s">
        <v>4</v>
      </c>
    </row>
    <row r="46" spans="2:7" ht="12.75">
      <c r="B46" s="233"/>
      <c r="C46" s="233"/>
      <c r="D46" s="233"/>
      <c r="E46" s="233"/>
      <c r="F46" s="233"/>
      <c r="G46" s="233"/>
    </row>
    <row r="47" spans="2:7" ht="12.75">
      <c r="B47" s="233"/>
      <c r="C47" s="233"/>
      <c r="D47" s="233"/>
      <c r="E47" s="233"/>
      <c r="F47" s="233"/>
      <c r="G47" s="233"/>
    </row>
    <row r="48" spans="2:7" ht="12.75">
      <c r="B48" s="233"/>
      <c r="C48" s="233"/>
      <c r="D48" s="233"/>
      <c r="E48" s="233"/>
      <c r="F48" s="233"/>
      <c r="G48" s="233"/>
    </row>
    <row r="49" spans="2:7" ht="12.75">
      <c r="B49" s="233"/>
      <c r="C49" s="233"/>
      <c r="D49" s="233"/>
      <c r="E49" s="233"/>
      <c r="F49" s="233"/>
      <c r="G49" s="233"/>
    </row>
    <row r="50" spans="2:7" ht="12.75">
      <c r="B50" s="233"/>
      <c r="C50" s="233"/>
      <c r="D50" s="233"/>
      <c r="E50" s="233"/>
      <c r="F50" s="233"/>
      <c r="G50" s="233"/>
    </row>
    <row r="51" spans="2:7" ht="12.75">
      <c r="B51" s="233"/>
      <c r="C51" s="233"/>
      <c r="D51" s="233"/>
      <c r="E51" s="233"/>
      <c r="F51" s="233"/>
      <c r="G51" s="233"/>
    </row>
    <row r="52" spans="2:7" ht="12.75">
      <c r="B52" s="233"/>
      <c r="C52" s="233"/>
      <c r="D52" s="233"/>
      <c r="E52" s="233"/>
      <c r="F52" s="233"/>
      <c r="G52" s="233"/>
    </row>
    <row r="53" spans="2:7" ht="12.75">
      <c r="B53" s="233"/>
      <c r="C53" s="233"/>
      <c r="D53" s="233"/>
      <c r="E53" s="233"/>
      <c r="F53" s="233"/>
      <c r="G53" s="233"/>
    </row>
    <row r="54" spans="2:7" ht="12.75">
      <c r="B54" s="233"/>
      <c r="C54" s="233"/>
      <c r="D54" s="233"/>
      <c r="E54" s="233"/>
      <c r="F54" s="233"/>
      <c r="G54" s="233"/>
    </row>
    <row r="55" spans="2:7" ht="12.75">
      <c r="B55" s="233"/>
      <c r="C55" s="233"/>
      <c r="D55" s="233"/>
      <c r="E55" s="233"/>
      <c r="F55" s="233"/>
      <c r="G55" s="233"/>
    </row>
  </sheetData>
  <sheetProtection sheet="1" selectLockedCells="1"/>
  <mergeCells count="14">
    <mergeCell ref="B53:G53"/>
    <mergeCell ref="B54:G54"/>
    <mergeCell ref="B55:G55"/>
    <mergeCell ref="B49:G49"/>
    <mergeCell ref="B50:G50"/>
    <mergeCell ref="B51:G51"/>
    <mergeCell ref="B52:G52"/>
    <mergeCell ref="C8:D8"/>
    <mergeCell ref="C9:D9"/>
    <mergeCell ref="E12:G12"/>
    <mergeCell ref="B46:G46"/>
    <mergeCell ref="B47:G47"/>
    <mergeCell ref="B48:G48"/>
    <mergeCell ref="B37:G4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2"/>
  <sheetViews>
    <sheetView zoomScalePageLayoutView="0" workbookViewId="0" topLeftCell="A1">
      <selection activeCell="I4" sqref="I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37" t="s">
        <v>5</v>
      </c>
      <c r="B1" s="238"/>
      <c r="C1" s="76" t="str">
        <f>CONCATENATE(cislostavby," ",nazevstavby)</f>
        <v>00001324 LŮŽKOVÝ VÝTAH</v>
      </c>
      <c r="D1" s="77"/>
      <c r="E1" s="78"/>
      <c r="F1" s="77"/>
      <c r="G1" s="79" t="s">
        <v>44</v>
      </c>
      <c r="H1" s="80">
        <v>1</v>
      </c>
      <c r="I1" s="81"/>
    </row>
    <row r="2" spans="1:9" ht="13.5" thickBot="1">
      <c r="A2" s="239" t="s">
        <v>1</v>
      </c>
      <c r="B2" s="240"/>
      <c r="C2" s="82" t="str">
        <f>CONCATENATE(cisloobjektu," ",nazevobjektu)</f>
        <v>SO01 Hlavní budova Nemocnice Letovice, p.o.</v>
      </c>
      <c r="D2" s="83"/>
      <c r="E2" s="84"/>
      <c r="F2" s="83"/>
      <c r="G2" s="241" t="s">
        <v>437</v>
      </c>
      <c r="H2" s="242"/>
      <c r="I2" s="243"/>
    </row>
    <row r="3" ht="13.5" thickTop="1">
      <c r="F3" s="13"/>
    </row>
    <row r="4" spans="1:9" ht="19.5" customHeight="1">
      <c r="A4" s="85" t="s">
        <v>45</v>
      </c>
      <c r="B4" s="86"/>
      <c r="C4" s="86"/>
      <c r="D4" s="86"/>
      <c r="E4" s="87"/>
      <c r="F4" s="86"/>
      <c r="G4" s="86"/>
      <c r="H4" s="86"/>
      <c r="I4" s="86"/>
    </row>
    <row r="5" ht="13.5" thickBot="1"/>
    <row r="6" spans="1:9" s="13" customFormat="1" ht="13.5" thickBot="1">
      <c r="A6" s="88"/>
      <c r="B6" s="89" t="s">
        <v>46</v>
      </c>
      <c r="C6" s="89"/>
      <c r="D6" s="90"/>
      <c r="E6" s="91" t="s">
        <v>47</v>
      </c>
      <c r="F6" s="92" t="s">
        <v>48</v>
      </c>
      <c r="G6" s="92" t="s">
        <v>49</v>
      </c>
      <c r="H6" s="92" t="s">
        <v>50</v>
      </c>
      <c r="I6" s="93" t="s">
        <v>27</v>
      </c>
    </row>
    <row r="7" spans="1:9" s="13" customFormat="1" ht="12.75">
      <c r="A7" s="177" t="str">
        <f>Položky!B7</f>
        <v>0</v>
      </c>
      <c r="B7" s="94" t="str">
        <f>Položky!C7</f>
        <v>Přípravné a pomocné práce</v>
      </c>
      <c r="D7" s="95"/>
      <c r="E7" s="178">
        <f>Položky!BA9</f>
        <v>0</v>
      </c>
      <c r="F7" s="179">
        <f>Položky!BB9</f>
        <v>0</v>
      </c>
      <c r="G7" s="179">
        <f>Položky!BC9</f>
        <v>0</v>
      </c>
      <c r="H7" s="179">
        <f>Položky!BD9</f>
        <v>0</v>
      </c>
      <c r="I7" s="180">
        <f>Položky!BE9</f>
        <v>0</v>
      </c>
    </row>
    <row r="8" spans="1:9" s="13" customFormat="1" ht="12.75">
      <c r="A8" s="177" t="str">
        <f>Položky!B10</f>
        <v>3</v>
      </c>
      <c r="B8" s="94" t="str">
        <f>Položky!C10</f>
        <v>Svislé a kompletní konstrukce</v>
      </c>
      <c r="D8" s="95"/>
      <c r="E8" s="178">
        <f>Položky!BA30</f>
        <v>0</v>
      </c>
      <c r="F8" s="179">
        <f>Položky!BB30</f>
        <v>0</v>
      </c>
      <c r="G8" s="179">
        <f>Položky!BC30</f>
        <v>0</v>
      </c>
      <c r="H8" s="179">
        <f>Položky!BD30</f>
        <v>0</v>
      </c>
      <c r="I8" s="180">
        <f>Položky!BE30</f>
        <v>0</v>
      </c>
    </row>
    <row r="9" spans="1:9" s="13" customFormat="1" ht="12.75">
      <c r="A9" s="177" t="str">
        <f>Položky!B31</f>
        <v>311</v>
      </c>
      <c r="B9" s="94" t="str">
        <f>Položky!C31</f>
        <v>Sádrokartonové konstrukce</v>
      </c>
      <c r="D9" s="95"/>
      <c r="E9" s="178">
        <f>Položky!BA44</f>
        <v>0</v>
      </c>
      <c r="F9" s="179">
        <f>Položky!BB44</f>
        <v>0</v>
      </c>
      <c r="G9" s="179">
        <f>Položky!BC44</f>
        <v>0</v>
      </c>
      <c r="H9" s="179">
        <f>Položky!BD44</f>
        <v>0</v>
      </c>
      <c r="I9" s="180">
        <f>Položky!BE44</f>
        <v>0</v>
      </c>
    </row>
    <row r="10" spans="1:9" s="13" customFormat="1" ht="12.75">
      <c r="A10" s="177" t="str">
        <f>Položky!B45</f>
        <v>4</v>
      </c>
      <c r="B10" s="94" t="str">
        <f>Položky!C45</f>
        <v>Vodorovné konstrukce</v>
      </c>
      <c r="D10" s="95"/>
      <c r="E10" s="178">
        <f>Položky!BA60</f>
        <v>0</v>
      </c>
      <c r="F10" s="179">
        <f>Položky!BB60</f>
        <v>0</v>
      </c>
      <c r="G10" s="179">
        <f>Položky!BC60</f>
        <v>0</v>
      </c>
      <c r="H10" s="179">
        <f>Položky!BD60</f>
        <v>0</v>
      </c>
      <c r="I10" s="180">
        <f>Položky!BE60</f>
        <v>0</v>
      </c>
    </row>
    <row r="11" spans="1:9" s="13" customFormat="1" ht="12.75">
      <c r="A11" s="177" t="str">
        <f>Položky!B61</f>
        <v>61</v>
      </c>
      <c r="B11" s="94" t="str">
        <f>Položky!C61</f>
        <v>Upravy povrchů vnitřní</v>
      </c>
      <c r="D11" s="95"/>
      <c r="E11" s="178">
        <f>Položky!BA75</f>
        <v>0</v>
      </c>
      <c r="F11" s="179">
        <f>Položky!BB75</f>
        <v>0</v>
      </c>
      <c r="G11" s="179">
        <f>Položky!BC75</f>
        <v>0</v>
      </c>
      <c r="H11" s="179">
        <f>Položky!BD75</f>
        <v>0</v>
      </c>
      <c r="I11" s="180">
        <f>Položky!BE75</f>
        <v>0</v>
      </c>
    </row>
    <row r="12" spans="1:9" s="13" customFormat="1" ht="12.75">
      <c r="A12" s="177" t="str">
        <f>Položky!B76</f>
        <v>64</v>
      </c>
      <c r="B12" s="94" t="str">
        <f>Položky!C76</f>
        <v>Výplně otvorů</v>
      </c>
      <c r="D12" s="95"/>
      <c r="E12" s="178">
        <f>Položky!BA80</f>
        <v>0</v>
      </c>
      <c r="F12" s="179">
        <f>Položky!BB80</f>
        <v>0</v>
      </c>
      <c r="G12" s="179">
        <f>Položky!BC80</f>
        <v>0</v>
      </c>
      <c r="H12" s="179">
        <f>Položky!BD80</f>
        <v>0</v>
      </c>
      <c r="I12" s="180">
        <f>Položky!BE80</f>
        <v>0</v>
      </c>
    </row>
    <row r="13" spans="1:9" s="13" customFormat="1" ht="12.75">
      <c r="A13" s="177" t="str">
        <f>Položky!B81</f>
        <v>94</v>
      </c>
      <c r="B13" s="94" t="str">
        <f>Položky!C81</f>
        <v>Lešení a stavební výtahy</v>
      </c>
      <c r="D13" s="95"/>
      <c r="E13" s="178">
        <f>Položky!BA104</f>
        <v>0</v>
      </c>
      <c r="F13" s="179">
        <f>Položky!BB104</f>
        <v>0</v>
      </c>
      <c r="G13" s="179">
        <f>Položky!BC104</f>
        <v>0</v>
      </c>
      <c r="H13" s="179">
        <f>Položky!BD104</f>
        <v>0</v>
      </c>
      <c r="I13" s="180">
        <f>Položky!BE104</f>
        <v>0</v>
      </c>
    </row>
    <row r="14" spans="1:9" s="13" customFormat="1" ht="12.75">
      <c r="A14" s="177" t="str">
        <f>Položky!B105</f>
        <v>95</v>
      </c>
      <c r="B14" s="94" t="str">
        <f>Položky!C105</f>
        <v>Dokončovací konstrukce na pozemních stavbách</v>
      </c>
      <c r="D14" s="95"/>
      <c r="E14" s="178">
        <f>Položky!BA127</f>
        <v>0</v>
      </c>
      <c r="F14" s="179">
        <f>Položky!BB127</f>
        <v>0</v>
      </c>
      <c r="G14" s="179">
        <f>Položky!BC127</f>
        <v>0</v>
      </c>
      <c r="H14" s="179">
        <f>Položky!BD127</f>
        <v>0</v>
      </c>
      <c r="I14" s="180">
        <f>Položky!BE127</f>
        <v>0</v>
      </c>
    </row>
    <row r="15" spans="1:9" s="13" customFormat="1" ht="12.75">
      <c r="A15" s="177" t="str">
        <f>Položky!B128</f>
        <v>96</v>
      </c>
      <c r="B15" s="94" t="str">
        <f>Položky!C128</f>
        <v>Bourání konstrukcí</v>
      </c>
      <c r="D15" s="95"/>
      <c r="E15" s="178">
        <f>Položky!BA199</f>
        <v>0</v>
      </c>
      <c r="F15" s="179">
        <f>Položky!BB199</f>
        <v>0</v>
      </c>
      <c r="G15" s="179">
        <f>Položky!BC199</f>
        <v>0</v>
      </c>
      <c r="H15" s="179">
        <f>Položky!BD199</f>
        <v>0</v>
      </c>
      <c r="I15" s="180">
        <f>Položky!BE199</f>
        <v>0</v>
      </c>
    </row>
    <row r="16" spans="1:9" s="13" customFormat="1" ht="12.75">
      <c r="A16" s="177" t="str">
        <f>Položky!B200</f>
        <v>99</v>
      </c>
      <c r="B16" s="94" t="str">
        <f>Položky!C200</f>
        <v>Staveništní přesun hmot</v>
      </c>
      <c r="D16" s="95"/>
      <c r="E16" s="178">
        <f>Položky!BA202</f>
        <v>0</v>
      </c>
      <c r="F16" s="179">
        <f>Položky!BB202</f>
        <v>0</v>
      </c>
      <c r="G16" s="179">
        <f>Položky!BC202</f>
        <v>0</v>
      </c>
      <c r="H16" s="179">
        <f>Položky!BD202</f>
        <v>0</v>
      </c>
      <c r="I16" s="180">
        <f>Položky!BE202</f>
        <v>0</v>
      </c>
    </row>
    <row r="17" spans="1:9" s="13" customFormat="1" ht="12.75">
      <c r="A17" s="177" t="str">
        <f>Položky!B203</f>
        <v>766</v>
      </c>
      <c r="B17" s="94" t="str">
        <f>Položky!C203</f>
        <v>Konstrukce truhlářské</v>
      </c>
      <c r="D17" s="95"/>
      <c r="E17" s="178">
        <f>Položky!BA206</f>
        <v>0</v>
      </c>
      <c r="F17" s="179">
        <f>Položky!BB206</f>
        <v>0</v>
      </c>
      <c r="G17" s="179">
        <f>Položky!BC206</f>
        <v>0</v>
      </c>
      <c r="H17" s="179">
        <f>Položky!BD206</f>
        <v>0</v>
      </c>
      <c r="I17" s="180">
        <f>Položky!BE206</f>
        <v>0</v>
      </c>
    </row>
    <row r="18" spans="1:9" s="13" customFormat="1" ht="12.75">
      <c r="A18" s="177" t="str">
        <f>Položky!B207</f>
        <v>767</v>
      </c>
      <c r="B18" s="94" t="str">
        <f>Položky!C207</f>
        <v>Konstrukce zámečnické</v>
      </c>
      <c r="D18" s="95"/>
      <c r="E18" s="178">
        <f>Položky!BA231</f>
        <v>0</v>
      </c>
      <c r="F18" s="179">
        <f>Položky!BB231</f>
        <v>0</v>
      </c>
      <c r="G18" s="179">
        <f>Položky!BC231</f>
        <v>0</v>
      </c>
      <c r="H18" s="179">
        <f>Položky!BD231</f>
        <v>0</v>
      </c>
      <c r="I18" s="180">
        <f>Položky!BE231</f>
        <v>0</v>
      </c>
    </row>
    <row r="19" spans="1:9" s="13" customFormat="1" ht="12.75">
      <c r="A19" s="177" t="str">
        <f>Položky!B232</f>
        <v>771</v>
      </c>
      <c r="B19" s="94" t="str">
        <f>Položky!C232</f>
        <v>Podlahy z dlaždic a obklady</v>
      </c>
      <c r="D19" s="95"/>
      <c r="E19" s="178">
        <f>Položky!BA237</f>
        <v>0</v>
      </c>
      <c r="F19" s="179">
        <f>Položky!BB237</f>
        <v>0</v>
      </c>
      <c r="G19" s="179">
        <f>Položky!BC237</f>
        <v>0</v>
      </c>
      <c r="H19" s="179">
        <f>Položky!BD237</f>
        <v>0</v>
      </c>
      <c r="I19" s="180">
        <f>Položky!BE237</f>
        <v>0</v>
      </c>
    </row>
    <row r="20" spans="1:9" s="13" customFormat="1" ht="12.75">
      <c r="A20" s="177" t="str">
        <f>Položky!B238</f>
        <v>783</v>
      </c>
      <c r="B20" s="94" t="str">
        <f>Položky!C238</f>
        <v>Nátěry</v>
      </c>
      <c r="D20" s="95"/>
      <c r="E20" s="178">
        <f>Položky!BA242</f>
        <v>0</v>
      </c>
      <c r="F20" s="179">
        <f>Položky!BB242</f>
        <v>0</v>
      </c>
      <c r="G20" s="179">
        <f>Položky!BC242</f>
        <v>0</v>
      </c>
      <c r="H20" s="179">
        <f>Položky!BD242</f>
        <v>0</v>
      </c>
      <c r="I20" s="180">
        <f>Položky!BE242</f>
        <v>0</v>
      </c>
    </row>
    <row r="21" spans="1:9" s="13" customFormat="1" ht="12.75">
      <c r="A21" s="177" t="str">
        <f>Položky!B243</f>
        <v>784</v>
      </c>
      <c r="B21" s="94" t="str">
        <f>Položky!C243</f>
        <v>Malby</v>
      </c>
      <c r="D21" s="95"/>
      <c r="E21" s="178">
        <f>Položky!BA303</f>
        <v>0</v>
      </c>
      <c r="F21" s="179">
        <f>Položky!BB303</f>
        <v>0</v>
      </c>
      <c r="G21" s="179">
        <f>Položky!BC303</f>
        <v>0</v>
      </c>
      <c r="H21" s="179">
        <f>Položky!BD303</f>
        <v>0</v>
      </c>
      <c r="I21" s="180">
        <f>Položky!BE303</f>
        <v>0</v>
      </c>
    </row>
    <row r="22" spans="1:9" s="13" customFormat="1" ht="12.75">
      <c r="A22" s="177" t="str">
        <f>Položky!B304</f>
        <v>M21</v>
      </c>
      <c r="B22" s="94" t="str">
        <f>Položky!C304</f>
        <v>Elektromontáže</v>
      </c>
      <c r="D22" s="95"/>
      <c r="E22" s="178">
        <f>Položky!BA309</f>
        <v>0</v>
      </c>
      <c r="F22" s="179">
        <f>Položky!BB309</f>
        <v>0</v>
      </c>
      <c r="G22" s="179">
        <f>Položky!BC309</f>
        <v>0</v>
      </c>
      <c r="H22" s="179">
        <f>Položky!BD309</f>
        <v>0</v>
      </c>
      <c r="I22" s="180">
        <f>Položky!BE309</f>
        <v>0</v>
      </c>
    </row>
    <row r="23" spans="1:9" s="13" customFormat="1" ht="12.75">
      <c r="A23" s="177" t="str">
        <f>Položky!B310</f>
        <v>M33</v>
      </c>
      <c r="B23" s="94" t="str">
        <f>Položky!C310</f>
        <v>Montáže dopravních zařízení a vah-výtahy</v>
      </c>
      <c r="D23" s="95"/>
      <c r="E23" s="178">
        <f>Položky!BA312</f>
        <v>0</v>
      </c>
      <c r="F23" s="179">
        <f>Položky!BB312</f>
        <v>0</v>
      </c>
      <c r="G23" s="179">
        <f>Položky!BC312</f>
        <v>0</v>
      </c>
      <c r="H23" s="179">
        <f>Položky!BD312</f>
        <v>0</v>
      </c>
      <c r="I23" s="180">
        <f>Položky!BE312</f>
        <v>0</v>
      </c>
    </row>
    <row r="24" spans="1:9" s="13" customFormat="1" ht="13.5" thickBot="1">
      <c r="A24" s="177" t="str">
        <f>Položky!B313</f>
        <v>D96</v>
      </c>
      <c r="B24" s="94" t="str">
        <f>Položky!C313</f>
        <v>Přesuny suti a vybouraných hmot</v>
      </c>
      <c r="D24" s="95"/>
      <c r="E24" s="178">
        <f>Položky!BA324</f>
        <v>0</v>
      </c>
      <c r="F24" s="179">
        <f>Položky!BB324</f>
        <v>0</v>
      </c>
      <c r="G24" s="179">
        <f>Položky!BC324</f>
        <v>0</v>
      </c>
      <c r="H24" s="179">
        <f>Položky!BD324</f>
        <v>0</v>
      </c>
      <c r="I24" s="180">
        <f>Položky!BE324</f>
        <v>0</v>
      </c>
    </row>
    <row r="25" spans="1:9" s="102" customFormat="1" ht="13.5" thickBot="1">
      <c r="A25" s="96"/>
      <c r="B25" s="97" t="s">
        <v>51</v>
      </c>
      <c r="C25" s="97"/>
      <c r="D25" s="98"/>
      <c r="E25" s="99">
        <f>SUM(E7:E24)</f>
        <v>0</v>
      </c>
      <c r="F25" s="100">
        <f>SUM(F7:F24)</f>
        <v>0</v>
      </c>
      <c r="G25" s="100">
        <f>SUM(G7:G24)</f>
        <v>0</v>
      </c>
      <c r="H25" s="100">
        <f>SUM(H7:H24)</f>
        <v>0</v>
      </c>
      <c r="I25" s="101">
        <f>SUM(I7:I24)</f>
        <v>0</v>
      </c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57" ht="19.5" customHeight="1">
      <c r="A27" s="86" t="s">
        <v>52</v>
      </c>
      <c r="B27" s="86"/>
      <c r="C27" s="86"/>
      <c r="D27" s="86"/>
      <c r="E27" s="86"/>
      <c r="F27" s="86"/>
      <c r="G27" s="103"/>
      <c r="H27" s="86"/>
      <c r="I27" s="86"/>
      <c r="BA27" s="35"/>
      <c r="BB27" s="35"/>
      <c r="BC27" s="35"/>
      <c r="BD27" s="35"/>
      <c r="BE27" s="35"/>
    </row>
    <row r="28" ht="13.5" thickBot="1"/>
    <row r="29" spans="1:9" ht="12.75">
      <c r="A29" s="104" t="s">
        <v>53</v>
      </c>
      <c r="B29" s="105"/>
      <c r="C29" s="105"/>
      <c r="D29" s="106"/>
      <c r="E29" s="107" t="s">
        <v>54</v>
      </c>
      <c r="F29" s="108" t="s">
        <v>55</v>
      </c>
      <c r="G29" s="109" t="s">
        <v>56</v>
      </c>
      <c r="H29" s="110"/>
      <c r="I29" s="111" t="s">
        <v>54</v>
      </c>
    </row>
    <row r="30" spans="1:53" ht="12.75">
      <c r="A30" s="112"/>
      <c r="B30" s="113"/>
      <c r="C30" s="113"/>
      <c r="D30" s="114"/>
      <c r="E30" s="115"/>
      <c r="F30" s="116"/>
      <c r="G30" s="117">
        <f>CHOOSE(BA30+1,HSV+PSV,HSV+PSV+Mont,HSV+PSV+Dodavka+Mont,HSV,PSV,Mont,Dodavka,Mont+Dodavka,0)</f>
        <v>0</v>
      </c>
      <c r="H30" s="118"/>
      <c r="I30" s="119">
        <f>E30+F30*G30/100</f>
        <v>0</v>
      </c>
      <c r="BA30">
        <v>8</v>
      </c>
    </row>
    <row r="31" spans="1:9" ht="13.5" thickBot="1">
      <c r="A31" s="120"/>
      <c r="B31" s="121" t="s">
        <v>57</v>
      </c>
      <c r="C31" s="122"/>
      <c r="D31" s="123"/>
      <c r="E31" s="124"/>
      <c r="F31" s="125"/>
      <c r="G31" s="125"/>
      <c r="H31" s="235">
        <f>SUM(H30:H30)</f>
        <v>0</v>
      </c>
      <c r="I31" s="236"/>
    </row>
    <row r="33" spans="2:9" ht="12.75">
      <c r="B33" s="102"/>
      <c r="F33" s="126"/>
      <c r="G33" s="127"/>
      <c r="H33" s="127"/>
      <c r="I33" s="128"/>
    </row>
    <row r="34" spans="6:9" ht="12.75">
      <c r="F34" s="126"/>
      <c r="G34" s="127"/>
      <c r="H34" s="127"/>
      <c r="I34" s="128"/>
    </row>
    <row r="35" spans="6:9" ht="12.75">
      <c r="F35" s="126"/>
      <c r="G35" s="127"/>
      <c r="H35" s="127"/>
      <c r="I35" s="128"/>
    </row>
    <row r="36" spans="6:9" ht="12.75">
      <c r="F36" s="126"/>
      <c r="G36" s="127"/>
      <c r="H36" s="127"/>
      <c r="I36" s="128"/>
    </row>
    <row r="37" spans="6:9" ht="12.75">
      <c r="F37" s="126"/>
      <c r="G37" s="127"/>
      <c r="H37" s="127"/>
      <c r="I37" s="128"/>
    </row>
    <row r="38" spans="6:9" ht="12.75">
      <c r="F38" s="126"/>
      <c r="G38" s="127"/>
      <c r="H38" s="127"/>
      <c r="I38" s="128"/>
    </row>
    <row r="39" spans="6:9" ht="12.75">
      <c r="F39" s="126"/>
      <c r="G39" s="127"/>
      <c r="H39" s="127"/>
      <c r="I39" s="128"/>
    </row>
    <row r="40" spans="6:9" ht="12.75">
      <c r="F40" s="126"/>
      <c r="G40" s="127"/>
      <c r="H40" s="127"/>
      <c r="I40" s="128"/>
    </row>
    <row r="41" spans="6:9" ht="12.75">
      <c r="F41" s="126"/>
      <c r="G41" s="127"/>
      <c r="H41" s="127"/>
      <c r="I41" s="128"/>
    </row>
    <row r="42" spans="6:9" ht="12.75">
      <c r="F42" s="126"/>
      <c r="G42" s="127"/>
      <c r="H42" s="127"/>
      <c r="I42" s="128"/>
    </row>
    <row r="43" spans="6:9" ht="12.75">
      <c r="F43" s="126"/>
      <c r="G43" s="127"/>
      <c r="H43" s="127"/>
      <c r="I43" s="128"/>
    </row>
    <row r="44" spans="6:9" ht="12.75">
      <c r="F44" s="126"/>
      <c r="G44" s="127"/>
      <c r="H44" s="127"/>
      <c r="I44" s="128"/>
    </row>
    <row r="45" spans="6:9" ht="12.75">
      <c r="F45" s="126"/>
      <c r="G45" s="127"/>
      <c r="H45" s="127"/>
      <c r="I45" s="128"/>
    </row>
    <row r="46" spans="6:9" ht="12.75">
      <c r="F46" s="126"/>
      <c r="G46" s="127"/>
      <c r="H46" s="127"/>
      <c r="I46" s="128"/>
    </row>
    <row r="47" spans="6:9" ht="12.75">
      <c r="F47" s="126"/>
      <c r="G47" s="127"/>
      <c r="H47" s="127"/>
      <c r="I47" s="128"/>
    </row>
    <row r="48" spans="6:9" ht="12.75">
      <c r="F48" s="126"/>
      <c r="G48" s="127"/>
      <c r="H48" s="127"/>
      <c r="I48" s="128"/>
    </row>
    <row r="49" spans="6:9" ht="12.75">
      <c r="F49" s="126"/>
      <c r="G49" s="127"/>
      <c r="H49" s="127"/>
      <c r="I49" s="128"/>
    </row>
    <row r="50" spans="6:9" ht="12.75">
      <c r="F50" s="126"/>
      <c r="G50" s="127"/>
      <c r="H50" s="127"/>
      <c r="I50" s="128"/>
    </row>
    <row r="51" spans="6:9" ht="12.75">
      <c r="F51" s="126"/>
      <c r="G51" s="127"/>
      <c r="H51" s="127"/>
      <c r="I51" s="128"/>
    </row>
    <row r="52" spans="6:9" ht="12.75">
      <c r="F52" s="126"/>
      <c r="G52" s="127"/>
      <c r="H52" s="127"/>
      <c r="I52" s="128"/>
    </row>
    <row r="53" spans="6:9" ht="12.75">
      <c r="F53" s="126"/>
      <c r="G53" s="127"/>
      <c r="H53" s="127"/>
      <c r="I53" s="128"/>
    </row>
    <row r="54" spans="6:9" ht="12.75">
      <c r="F54" s="126"/>
      <c r="G54" s="127"/>
      <c r="H54" s="127"/>
      <c r="I54" s="128"/>
    </row>
    <row r="55" spans="6:9" ht="12.75">
      <c r="F55" s="126"/>
      <c r="G55" s="127"/>
      <c r="H55" s="127"/>
      <c r="I55" s="128"/>
    </row>
    <row r="56" spans="6:9" ht="12.75">
      <c r="F56" s="126"/>
      <c r="G56" s="127"/>
      <c r="H56" s="127"/>
      <c r="I56" s="128"/>
    </row>
    <row r="57" spans="6:9" ht="12.75">
      <c r="F57" s="126"/>
      <c r="G57" s="127"/>
      <c r="H57" s="127"/>
      <c r="I57" s="128"/>
    </row>
    <row r="58" spans="6:9" ht="12.75">
      <c r="F58" s="126"/>
      <c r="G58" s="127"/>
      <c r="H58" s="127"/>
      <c r="I58" s="128"/>
    </row>
    <row r="59" spans="6:9" ht="12.75">
      <c r="F59" s="126"/>
      <c r="G59" s="127"/>
      <c r="H59" s="127"/>
      <c r="I59" s="128"/>
    </row>
    <row r="60" spans="6:9" ht="12.75">
      <c r="F60" s="126"/>
      <c r="G60" s="127"/>
      <c r="H60" s="127"/>
      <c r="I60" s="128"/>
    </row>
    <row r="61" spans="6:9" ht="12.75">
      <c r="F61" s="126"/>
      <c r="G61" s="127"/>
      <c r="H61" s="127"/>
      <c r="I61" s="128"/>
    </row>
    <row r="62" spans="6:9" ht="12.75">
      <c r="F62" s="126"/>
      <c r="G62" s="127"/>
      <c r="H62" s="127"/>
      <c r="I62" s="128"/>
    </row>
    <row r="63" spans="6:9" ht="12.75">
      <c r="F63" s="126"/>
      <c r="G63" s="127"/>
      <c r="H63" s="127"/>
      <c r="I63" s="128"/>
    </row>
    <row r="64" spans="6:9" ht="12.75">
      <c r="F64" s="126"/>
      <c r="G64" s="127"/>
      <c r="H64" s="127"/>
      <c r="I64" s="128"/>
    </row>
    <row r="65" spans="6:9" ht="12.75">
      <c r="F65" s="126"/>
      <c r="G65" s="127"/>
      <c r="H65" s="127"/>
      <c r="I65" s="128"/>
    </row>
    <row r="66" spans="6:9" ht="12.75">
      <c r="F66" s="126"/>
      <c r="G66" s="127"/>
      <c r="H66" s="127"/>
      <c r="I66" s="128"/>
    </row>
    <row r="67" spans="6:9" ht="12.75">
      <c r="F67" s="126"/>
      <c r="G67" s="127"/>
      <c r="H67" s="127"/>
      <c r="I67" s="128"/>
    </row>
    <row r="68" spans="6:9" ht="12.75">
      <c r="F68" s="126"/>
      <c r="G68" s="127"/>
      <c r="H68" s="127"/>
      <c r="I68" s="128"/>
    </row>
    <row r="69" spans="6:9" ht="12.75">
      <c r="F69" s="126"/>
      <c r="G69" s="127"/>
      <c r="H69" s="127"/>
      <c r="I69" s="128"/>
    </row>
    <row r="70" spans="6:9" ht="12.75">
      <c r="F70" s="126"/>
      <c r="G70" s="127"/>
      <c r="H70" s="127"/>
      <c r="I70" s="128"/>
    </row>
    <row r="71" spans="6:9" ht="12.75">
      <c r="F71" s="126"/>
      <c r="G71" s="127"/>
      <c r="H71" s="127"/>
      <c r="I71" s="128"/>
    </row>
    <row r="72" spans="6:9" ht="12.75">
      <c r="F72" s="126"/>
      <c r="G72" s="127"/>
      <c r="H72" s="127"/>
      <c r="I72" s="128"/>
    </row>
    <row r="73" spans="6:9" ht="12.75">
      <c r="F73" s="126"/>
      <c r="G73" s="127"/>
      <c r="H73" s="127"/>
      <c r="I73" s="128"/>
    </row>
    <row r="74" spans="6:9" ht="12.75">
      <c r="F74" s="126"/>
      <c r="G74" s="127"/>
      <c r="H74" s="127"/>
      <c r="I74" s="128"/>
    </row>
    <row r="75" spans="6:9" ht="12.75">
      <c r="F75" s="126"/>
      <c r="G75" s="127"/>
      <c r="H75" s="127"/>
      <c r="I75" s="128"/>
    </row>
    <row r="76" spans="6:9" ht="12.75">
      <c r="F76" s="126"/>
      <c r="G76" s="127"/>
      <c r="H76" s="127"/>
      <c r="I76" s="128"/>
    </row>
    <row r="77" spans="6:9" ht="12.75">
      <c r="F77" s="126"/>
      <c r="G77" s="127"/>
      <c r="H77" s="127"/>
      <c r="I77" s="128"/>
    </row>
    <row r="78" spans="6:9" ht="12.75">
      <c r="F78" s="126"/>
      <c r="G78" s="127"/>
      <c r="H78" s="127"/>
      <c r="I78" s="128"/>
    </row>
    <row r="79" spans="6:9" ht="12.75">
      <c r="F79" s="126"/>
      <c r="G79" s="127"/>
      <c r="H79" s="127"/>
      <c r="I79" s="128"/>
    </row>
    <row r="80" spans="6:9" ht="12.75">
      <c r="F80" s="126"/>
      <c r="G80" s="127"/>
      <c r="H80" s="127"/>
      <c r="I80" s="128"/>
    </row>
    <row r="81" spans="6:9" ht="12.75">
      <c r="F81" s="126"/>
      <c r="G81" s="127"/>
      <c r="H81" s="127"/>
      <c r="I81" s="128"/>
    </row>
    <row r="82" spans="6:9" ht="12.75">
      <c r="F82" s="126"/>
      <c r="G82" s="127"/>
      <c r="H82" s="127"/>
      <c r="I82" s="128"/>
    </row>
  </sheetData>
  <sheetProtection sheet="1" selectLockedCells="1"/>
  <mergeCells count="4">
    <mergeCell ref="H31:I31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397"/>
  <sheetViews>
    <sheetView showGridLines="0" showZeros="0" zoomScalePageLayoutView="0" workbookViewId="0" topLeftCell="A1">
      <selection activeCell="F32" sqref="F32"/>
    </sheetView>
  </sheetViews>
  <sheetFormatPr defaultColWidth="9.00390625" defaultRowHeight="12.75"/>
  <cols>
    <col min="1" max="1" width="4.375" style="129" customWidth="1"/>
    <col min="2" max="2" width="11.625" style="129" customWidth="1"/>
    <col min="3" max="3" width="40.375" style="129" customWidth="1"/>
    <col min="4" max="4" width="5.625" style="129" customWidth="1"/>
    <col min="5" max="5" width="8.625" style="138" customWidth="1"/>
    <col min="6" max="6" width="9.875" style="129" customWidth="1"/>
    <col min="7" max="7" width="13.875" style="129" customWidth="1"/>
    <col min="8" max="11" width="9.125" style="129" customWidth="1"/>
    <col min="12" max="12" width="75.375" style="129" customWidth="1"/>
    <col min="13" max="13" width="45.25390625" style="129" customWidth="1"/>
    <col min="14" max="16384" width="9.125" style="129" customWidth="1"/>
  </cols>
  <sheetData>
    <row r="1" spans="1:7" ht="15.75">
      <c r="A1" s="246" t="s">
        <v>69</v>
      </c>
      <c r="B1" s="246"/>
      <c r="C1" s="246"/>
      <c r="D1" s="246"/>
      <c r="E1" s="246"/>
      <c r="F1" s="246"/>
      <c r="G1" s="246"/>
    </row>
    <row r="2" spans="2:7" ht="14.25" customHeight="1" thickBot="1">
      <c r="B2" s="130"/>
      <c r="C2" s="131"/>
      <c r="D2" s="131"/>
      <c r="E2" s="132"/>
      <c r="F2" s="131"/>
      <c r="G2" s="131"/>
    </row>
    <row r="3" spans="1:7" ht="13.5" thickTop="1">
      <c r="A3" s="237" t="s">
        <v>5</v>
      </c>
      <c r="B3" s="238"/>
      <c r="C3" s="76" t="str">
        <f>CONCATENATE(cislostavby," ",nazevstavby)</f>
        <v>00001324 LŮŽKOVÝ VÝTAH</v>
      </c>
      <c r="D3" s="77"/>
      <c r="E3" s="133" t="s">
        <v>0</v>
      </c>
      <c r="F3" s="134">
        <f>Rekapitulace!H1</f>
        <v>1</v>
      </c>
      <c r="G3" s="135"/>
    </row>
    <row r="4" spans="1:7" ht="13.5" thickBot="1">
      <c r="A4" s="247" t="s">
        <v>1</v>
      </c>
      <c r="B4" s="240"/>
      <c r="C4" s="82" t="str">
        <f>CONCATENATE(cisloobjektu," ",nazevobjektu)</f>
        <v>SO01 Hlavní budova Nemocnice Letovice, p.o.</v>
      </c>
      <c r="D4" s="83"/>
      <c r="E4" s="248" t="str">
        <f>Rekapitulace!G2</f>
        <v>ARCHITEKTONICKO STAVEBNÍ ŘEŠENÍ</v>
      </c>
      <c r="F4" s="249"/>
      <c r="G4" s="250"/>
    </row>
    <row r="5" spans="1:7" ht="13.5" thickTop="1">
      <c r="A5" s="136"/>
      <c r="B5" s="137"/>
      <c r="C5" s="137"/>
      <c r="G5" s="139"/>
    </row>
    <row r="6" spans="1:7" ht="12.75">
      <c r="A6" s="140" t="s">
        <v>58</v>
      </c>
      <c r="B6" s="141" t="s">
        <v>59</v>
      </c>
      <c r="C6" s="141" t="s">
        <v>60</v>
      </c>
      <c r="D6" s="141" t="s">
        <v>61</v>
      </c>
      <c r="E6" s="142" t="s">
        <v>62</v>
      </c>
      <c r="F6" s="141" t="s">
        <v>63</v>
      </c>
      <c r="G6" s="143" t="s">
        <v>64</v>
      </c>
    </row>
    <row r="7" spans="1:15" ht="12.75">
      <c r="A7" s="144" t="s">
        <v>65</v>
      </c>
      <c r="B7" s="145" t="s">
        <v>72</v>
      </c>
      <c r="C7" s="146" t="s">
        <v>73</v>
      </c>
      <c r="D7" s="147"/>
      <c r="E7" s="148"/>
      <c r="F7" s="148"/>
      <c r="G7" s="149"/>
      <c r="H7" s="150"/>
      <c r="I7" s="150"/>
      <c r="O7" s="151">
        <v>1</v>
      </c>
    </row>
    <row r="8" spans="1:104" ht="12.75">
      <c r="A8" s="152">
        <v>1</v>
      </c>
      <c r="B8" s="153" t="s">
        <v>74</v>
      </c>
      <c r="C8" s="154" t="s">
        <v>75</v>
      </c>
      <c r="D8" s="155" t="s">
        <v>76</v>
      </c>
      <c r="E8" s="156">
        <v>1</v>
      </c>
      <c r="F8" s="193">
        <v>0</v>
      </c>
      <c r="G8" s="157">
        <f>E8*F8</f>
        <v>0</v>
      </c>
      <c r="O8" s="151">
        <v>2</v>
      </c>
      <c r="AA8" s="129">
        <v>12</v>
      </c>
      <c r="AB8" s="129">
        <v>0</v>
      </c>
      <c r="AC8" s="129">
        <v>1246</v>
      </c>
      <c r="AZ8" s="129">
        <v>1</v>
      </c>
      <c r="BA8" s="129">
        <f>IF(AZ8=1,G8,0)</f>
        <v>0</v>
      </c>
      <c r="BB8" s="129">
        <f>IF(AZ8=2,G8,0)</f>
        <v>0</v>
      </c>
      <c r="BC8" s="129">
        <f>IF(AZ8=3,G8,0)</f>
        <v>0</v>
      </c>
      <c r="BD8" s="129">
        <f>IF(AZ8=4,G8,0)</f>
        <v>0</v>
      </c>
      <c r="BE8" s="129">
        <f>IF(AZ8=5,G8,0)</f>
        <v>0</v>
      </c>
      <c r="CZ8" s="129">
        <v>0</v>
      </c>
    </row>
    <row r="9" spans="1:57" ht="12.75">
      <c r="A9" s="164"/>
      <c r="B9" s="165" t="s">
        <v>67</v>
      </c>
      <c r="C9" s="166" t="str">
        <f>CONCATENATE(B7," ",C7)</f>
        <v>0 Přípravné a pomocné práce</v>
      </c>
      <c r="D9" s="164"/>
      <c r="E9" s="167"/>
      <c r="F9" s="167"/>
      <c r="G9" s="168">
        <f>SUM(G7:G8)</f>
        <v>0</v>
      </c>
      <c r="O9" s="151">
        <v>4</v>
      </c>
      <c r="BA9" s="169">
        <f>SUM(BA7:BA8)</f>
        <v>0</v>
      </c>
      <c r="BB9" s="169">
        <f>SUM(BB7:BB8)</f>
        <v>0</v>
      </c>
      <c r="BC9" s="169">
        <f>SUM(BC7:BC8)</f>
        <v>0</v>
      </c>
      <c r="BD9" s="169">
        <f>SUM(BD7:BD8)</f>
        <v>0</v>
      </c>
      <c r="BE9" s="169">
        <f>SUM(BE7:BE8)</f>
        <v>0</v>
      </c>
    </row>
    <row r="10" spans="1:15" ht="12.75">
      <c r="A10" s="144" t="s">
        <v>65</v>
      </c>
      <c r="B10" s="145" t="s">
        <v>77</v>
      </c>
      <c r="C10" s="146" t="s">
        <v>78</v>
      </c>
      <c r="D10" s="147"/>
      <c r="E10" s="148"/>
      <c r="F10" s="148"/>
      <c r="G10" s="149"/>
      <c r="H10" s="150"/>
      <c r="I10" s="150"/>
      <c r="O10" s="151">
        <v>1</v>
      </c>
    </row>
    <row r="11" spans="1:104" ht="22.5">
      <c r="A11" s="152">
        <v>2</v>
      </c>
      <c r="B11" s="153" t="s">
        <v>79</v>
      </c>
      <c r="C11" s="154" t="s">
        <v>80</v>
      </c>
      <c r="D11" s="155" t="s">
        <v>81</v>
      </c>
      <c r="E11" s="156">
        <v>0.72</v>
      </c>
      <c r="F11" s="193">
        <v>0</v>
      </c>
      <c r="G11" s="157">
        <f>E11*F11</f>
        <v>0</v>
      </c>
      <c r="O11" s="151">
        <v>2</v>
      </c>
      <c r="AA11" s="129">
        <v>1</v>
      </c>
      <c r="AB11" s="129">
        <v>1</v>
      </c>
      <c r="AC11" s="129">
        <v>1</v>
      </c>
      <c r="AZ11" s="129">
        <v>1</v>
      </c>
      <c r="BA11" s="129">
        <f>IF(AZ11=1,G11,0)</f>
        <v>0</v>
      </c>
      <c r="BB11" s="129">
        <f>IF(AZ11=2,G11,0)</f>
        <v>0</v>
      </c>
      <c r="BC11" s="129">
        <f>IF(AZ11=3,G11,0)</f>
        <v>0</v>
      </c>
      <c r="BD11" s="129">
        <f>IF(AZ11=4,G11,0)</f>
        <v>0</v>
      </c>
      <c r="BE11" s="129">
        <f>IF(AZ11=5,G11,0)</f>
        <v>0</v>
      </c>
      <c r="CZ11" s="129">
        <v>1.73916</v>
      </c>
    </row>
    <row r="12" spans="1:15" ht="12.75">
      <c r="A12" s="158"/>
      <c r="B12" s="159"/>
      <c r="C12" s="244" t="s">
        <v>82</v>
      </c>
      <c r="D12" s="245"/>
      <c r="E12" s="161">
        <v>0</v>
      </c>
      <c r="F12" s="162"/>
      <c r="G12" s="163"/>
      <c r="M12" s="160" t="s">
        <v>82</v>
      </c>
      <c r="O12" s="151"/>
    </row>
    <row r="13" spans="1:15" ht="12.75">
      <c r="A13" s="158"/>
      <c r="B13" s="159"/>
      <c r="C13" s="244" t="s">
        <v>83</v>
      </c>
      <c r="D13" s="245"/>
      <c r="E13" s="161">
        <v>0.72</v>
      </c>
      <c r="F13" s="162"/>
      <c r="G13" s="163"/>
      <c r="M13" s="160" t="s">
        <v>83</v>
      </c>
      <c r="O13" s="151"/>
    </row>
    <row r="14" spans="1:104" ht="22.5">
      <c r="A14" s="152">
        <v>3</v>
      </c>
      <c r="B14" s="153" t="s">
        <v>84</v>
      </c>
      <c r="C14" s="154" t="s">
        <v>85</v>
      </c>
      <c r="D14" s="155" t="s">
        <v>81</v>
      </c>
      <c r="E14" s="156">
        <v>0.126</v>
      </c>
      <c r="F14" s="193">
        <v>0</v>
      </c>
      <c r="G14" s="157">
        <f>E14*F14</f>
        <v>0</v>
      </c>
      <c r="O14" s="151">
        <v>2</v>
      </c>
      <c r="AA14" s="129">
        <v>1</v>
      </c>
      <c r="AB14" s="129">
        <v>1</v>
      </c>
      <c r="AC14" s="129">
        <v>1</v>
      </c>
      <c r="AZ14" s="129">
        <v>1</v>
      </c>
      <c r="BA14" s="129">
        <f>IF(AZ14=1,G14,0)</f>
        <v>0</v>
      </c>
      <c r="BB14" s="129">
        <f>IF(AZ14=2,G14,0)</f>
        <v>0</v>
      </c>
      <c r="BC14" s="129">
        <f>IF(AZ14=3,G14,0)</f>
        <v>0</v>
      </c>
      <c r="BD14" s="129">
        <f>IF(AZ14=4,G14,0)</f>
        <v>0</v>
      </c>
      <c r="BE14" s="129">
        <f>IF(AZ14=5,G14,0)</f>
        <v>0</v>
      </c>
      <c r="CZ14" s="129">
        <v>1.796</v>
      </c>
    </row>
    <row r="15" spans="1:15" ht="12.75">
      <c r="A15" s="158"/>
      <c r="B15" s="159"/>
      <c r="C15" s="244" t="s">
        <v>82</v>
      </c>
      <c r="D15" s="245"/>
      <c r="E15" s="161">
        <v>0</v>
      </c>
      <c r="F15" s="162"/>
      <c r="G15" s="163"/>
      <c r="M15" s="160" t="s">
        <v>82</v>
      </c>
      <c r="O15" s="151"/>
    </row>
    <row r="16" spans="1:15" ht="12.75">
      <c r="A16" s="158"/>
      <c r="B16" s="159"/>
      <c r="C16" s="244" t="s">
        <v>86</v>
      </c>
      <c r="D16" s="245"/>
      <c r="E16" s="161">
        <v>0.108</v>
      </c>
      <c r="F16" s="162"/>
      <c r="G16" s="163"/>
      <c r="M16" s="160" t="s">
        <v>86</v>
      </c>
      <c r="O16" s="151"/>
    </row>
    <row r="17" spans="1:15" ht="12.75">
      <c r="A17" s="158"/>
      <c r="B17" s="159"/>
      <c r="C17" s="244" t="s">
        <v>87</v>
      </c>
      <c r="D17" s="245"/>
      <c r="E17" s="161">
        <v>0.018</v>
      </c>
      <c r="F17" s="162"/>
      <c r="G17" s="163"/>
      <c r="M17" s="160" t="s">
        <v>87</v>
      </c>
      <c r="O17" s="151"/>
    </row>
    <row r="18" spans="1:104" ht="22.5">
      <c r="A18" s="152">
        <v>4</v>
      </c>
      <c r="B18" s="153" t="s">
        <v>88</v>
      </c>
      <c r="C18" s="154" t="s">
        <v>89</v>
      </c>
      <c r="D18" s="155" t="s">
        <v>90</v>
      </c>
      <c r="E18" s="156">
        <v>0.0515</v>
      </c>
      <c r="F18" s="193">
        <v>0</v>
      </c>
      <c r="G18" s="157">
        <f>E18*F18</f>
        <v>0</v>
      </c>
      <c r="O18" s="151">
        <v>2</v>
      </c>
      <c r="AA18" s="129">
        <v>1</v>
      </c>
      <c r="AB18" s="129">
        <v>1</v>
      </c>
      <c r="AC18" s="129">
        <v>1</v>
      </c>
      <c r="AZ18" s="129">
        <v>1</v>
      </c>
      <c r="BA18" s="129">
        <f>IF(AZ18=1,G18,0)</f>
        <v>0</v>
      </c>
      <c r="BB18" s="129">
        <f>IF(AZ18=2,G18,0)</f>
        <v>0</v>
      </c>
      <c r="BC18" s="129">
        <f>IF(AZ18=3,G18,0)</f>
        <v>0</v>
      </c>
      <c r="BD18" s="129">
        <f>IF(AZ18=4,G18,0)</f>
        <v>0</v>
      </c>
      <c r="BE18" s="129">
        <f>IF(AZ18=5,G18,0)</f>
        <v>0</v>
      </c>
      <c r="CZ18" s="129">
        <v>1.09709</v>
      </c>
    </row>
    <row r="19" spans="1:15" ht="12.75">
      <c r="A19" s="158"/>
      <c r="B19" s="159"/>
      <c r="C19" s="244" t="s">
        <v>82</v>
      </c>
      <c r="D19" s="245"/>
      <c r="E19" s="161">
        <v>0</v>
      </c>
      <c r="F19" s="162"/>
      <c r="G19" s="163"/>
      <c r="M19" s="160" t="s">
        <v>82</v>
      </c>
      <c r="O19" s="151"/>
    </row>
    <row r="20" spans="1:15" ht="12.75">
      <c r="A20" s="158"/>
      <c r="B20" s="159"/>
      <c r="C20" s="244" t="s">
        <v>91</v>
      </c>
      <c r="D20" s="245"/>
      <c r="E20" s="161">
        <v>0.0515</v>
      </c>
      <c r="F20" s="162"/>
      <c r="G20" s="163"/>
      <c r="M20" s="160" t="s">
        <v>91</v>
      </c>
      <c r="O20" s="151"/>
    </row>
    <row r="21" spans="1:104" ht="22.5">
      <c r="A21" s="152">
        <v>5</v>
      </c>
      <c r="B21" s="153" t="s">
        <v>92</v>
      </c>
      <c r="C21" s="154" t="s">
        <v>93</v>
      </c>
      <c r="D21" s="155" t="s">
        <v>90</v>
      </c>
      <c r="E21" s="156">
        <v>0.1474</v>
      </c>
      <c r="F21" s="193">
        <v>0</v>
      </c>
      <c r="G21" s="157">
        <f>E21*F21</f>
        <v>0</v>
      </c>
      <c r="O21" s="151">
        <v>2</v>
      </c>
      <c r="AA21" s="129">
        <v>1</v>
      </c>
      <c r="AB21" s="129">
        <v>1</v>
      </c>
      <c r="AC21" s="129">
        <v>1</v>
      </c>
      <c r="AZ21" s="129">
        <v>1</v>
      </c>
      <c r="BA21" s="129">
        <f>IF(AZ21=1,G21,0)</f>
        <v>0</v>
      </c>
      <c r="BB21" s="129">
        <f>IF(AZ21=2,G21,0)</f>
        <v>0</v>
      </c>
      <c r="BC21" s="129">
        <f>IF(AZ21=3,G21,0)</f>
        <v>0</v>
      </c>
      <c r="BD21" s="129">
        <f>IF(AZ21=4,G21,0)</f>
        <v>0</v>
      </c>
      <c r="BE21" s="129">
        <f>IF(AZ21=5,G21,0)</f>
        <v>0</v>
      </c>
      <c r="CZ21" s="129">
        <v>1.09709</v>
      </c>
    </row>
    <row r="22" spans="1:15" ht="12.75">
      <c r="A22" s="158"/>
      <c r="B22" s="159"/>
      <c r="C22" s="244" t="s">
        <v>82</v>
      </c>
      <c r="D22" s="245"/>
      <c r="E22" s="161">
        <v>0</v>
      </c>
      <c r="F22" s="162"/>
      <c r="G22" s="163"/>
      <c r="M22" s="160" t="s">
        <v>82</v>
      </c>
      <c r="O22" s="151"/>
    </row>
    <row r="23" spans="1:15" ht="12.75">
      <c r="A23" s="158"/>
      <c r="B23" s="159"/>
      <c r="C23" s="244" t="s">
        <v>94</v>
      </c>
      <c r="D23" s="245"/>
      <c r="E23" s="161">
        <v>0.1474</v>
      </c>
      <c r="F23" s="162"/>
      <c r="G23" s="163"/>
      <c r="M23" s="160" t="s">
        <v>94</v>
      </c>
      <c r="O23" s="151"/>
    </row>
    <row r="24" spans="1:104" ht="12.75">
      <c r="A24" s="152">
        <v>6</v>
      </c>
      <c r="B24" s="153" t="s">
        <v>95</v>
      </c>
      <c r="C24" s="154" t="s">
        <v>96</v>
      </c>
      <c r="D24" s="155" t="s">
        <v>97</v>
      </c>
      <c r="E24" s="156">
        <v>0.2</v>
      </c>
      <c r="F24" s="193">
        <v>0</v>
      </c>
      <c r="G24" s="157">
        <f>E24*F24</f>
        <v>0</v>
      </c>
      <c r="O24" s="151">
        <v>2</v>
      </c>
      <c r="AA24" s="129">
        <v>1</v>
      </c>
      <c r="AB24" s="129">
        <v>1</v>
      </c>
      <c r="AC24" s="129">
        <v>1</v>
      </c>
      <c r="AZ24" s="129">
        <v>1</v>
      </c>
      <c r="BA24" s="129">
        <f>IF(AZ24=1,G24,0)</f>
        <v>0</v>
      </c>
      <c r="BB24" s="129">
        <f>IF(AZ24=2,G24,0)</f>
        <v>0</v>
      </c>
      <c r="BC24" s="129">
        <f>IF(AZ24=3,G24,0)</f>
        <v>0</v>
      </c>
      <c r="BD24" s="129">
        <f>IF(AZ24=4,G24,0)</f>
        <v>0</v>
      </c>
      <c r="BE24" s="129">
        <f>IF(AZ24=5,G24,0)</f>
        <v>0</v>
      </c>
      <c r="CZ24" s="129">
        <v>0.06809</v>
      </c>
    </row>
    <row r="25" spans="1:15" ht="12.75">
      <c r="A25" s="158"/>
      <c r="B25" s="159"/>
      <c r="C25" s="244" t="s">
        <v>82</v>
      </c>
      <c r="D25" s="245"/>
      <c r="E25" s="161">
        <v>0</v>
      </c>
      <c r="F25" s="162"/>
      <c r="G25" s="163"/>
      <c r="M25" s="160" t="s">
        <v>82</v>
      </c>
      <c r="O25" s="151"/>
    </row>
    <row r="26" spans="1:15" ht="12.75">
      <c r="A26" s="158"/>
      <c r="B26" s="159"/>
      <c r="C26" s="244" t="s">
        <v>98</v>
      </c>
      <c r="D26" s="245"/>
      <c r="E26" s="161">
        <v>0.2</v>
      </c>
      <c r="F26" s="162"/>
      <c r="G26" s="163"/>
      <c r="M26" s="160" t="s">
        <v>98</v>
      </c>
      <c r="O26" s="151"/>
    </row>
    <row r="27" spans="1:104" ht="22.5">
      <c r="A27" s="152">
        <v>7</v>
      </c>
      <c r="B27" s="153" t="s">
        <v>99</v>
      </c>
      <c r="C27" s="154" t="s">
        <v>100</v>
      </c>
      <c r="D27" s="155" t="s">
        <v>97</v>
      </c>
      <c r="E27" s="156">
        <v>1.26</v>
      </c>
      <c r="F27" s="193">
        <v>0</v>
      </c>
      <c r="G27" s="157">
        <f>E27*F27</f>
        <v>0</v>
      </c>
      <c r="O27" s="151">
        <v>2</v>
      </c>
      <c r="AA27" s="129">
        <v>1</v>
      </c>
      <c r="AB27" s="129">
        <v>1</v>
      </c>
      <c r="AC27" s="129">
        <v>1</v>
      </c>
      <c r="AZ27" s="129">
        <v>1</v>
      </c>
      <c r="BA27" s="129">
        <f>IF(AZ27=1,G27,0)</f>
        <v>0</v>
      </c>
      <c r="BB27" s="129">
        <f>IF(AZ27=2,G27,0)</f>
        <v>0</v>
      </c>
      <c r="BC27" s="129">
        <f>IF(AZ27=3,G27,0)</f>
        <v>0</v>
      </c>
      <c r="BD27" s="129">
        <f>IF(AZ27=4,G27,0)</f>
        <v>0</v>
      </c>
      <c r="BE27" s="129">
        <f>IF(AZ27=5,G27,0)</f>
        <v>0</v>
      </c>
      <c r="CZ27" s="129">
        <v>0.1656</v>
      </c>
    </row>
    <row r="28" spans="1:15" ht="12.75">
      <c r="A28" s="158"/>
      <c r="B28" s="159"/>
      <c r="C28" s="244" t="s">
        <v>82</v>
      </c>
      <c r="D28" s="245"/>
      <c r="E28" s="161">
        <v>0</v>
      </c>
      <c r="F28" s="162"/>
      <c r="G28" s="163"/>
      <c r="M28" s="160" t="s">
        <v>82</v>
      </c>
      <c r="O28" s="151"/>
    </row>
    <row r="29" spans="1:15" ht="12.75">
      <c r="A29" s="158"/>
      <c r="B29" s="159"/>
      <c r="C29" s="244" t="s">
        <v>101</v>
      </c>
      <c r="D29" s="245"/>
      <c r="E29" s="161">
        <v>1.26</v>
      </c>
      <c r="F29" s="162"/>
      <c r="G29" s="163"/>
      <c r="M29" s="160" t="s">
        <v>101</v>
      </c>
      <c r="O29" s="151"/>
    </row>
    <row r="30" spans="1:57" ht="12.75">
      <c r="A30" s="164"/>
      <c r="B30" s="165" t="s">
        <v>67</v>
      </c>
      <c r="C30" s="166" t="str">
        <f>CONCATENATE(B10," ",C10)</f>
        <v>3 Svislé a kompletní konstrukce</v>
      </c>
      <c r="D30" s="164"/>
      <c r="E30" s="167"/>
      <c r="F30" s="167"/>
      <c r="G30" s="168">
        <f>SUM(G10:G29)</f>
        <v>0</v>
      </c>
      <c r="O30" s="151">
        <v>4</v>
      </c>
      <c r="BA30" s="169">
        <f>SUM(BA10:BA29)</f>
        <v>0</v>
      </c>
      <c r="BB30" s="169">
        <f>SUM(BB10:BB29)</f>
        <v>0</v>
      </c>
      <c r="BC30" s="169">
        <f>SUM(BC10:BC29)</f>
        <v>0</v>
      </c>
      <c r="BD30" s="169">
        <f>SUM(BD10:BD29)</f>
        <v>0</v>
      </c>
      <c r="BE30" s="169">
        <f>SUM(BE10:BE29)</f>
        <v>0</v>
      </c>
    </row>
    <row r="31" spans="1:15" ht="12.75">
      <c r="A31" s="144" t="s">
        <v>65</v>
      </c>
      <c r="B31" s="145" t="s">
        <v>102</v>
      </c>
      <c r="C31" s="146" t="s">
        <v>103</v>
      </c>
      <c r="D31" s="147"/>
      <c r="E31" s="148"/>
      <c r="F31" s="148"/>
      <c r="G31" s="149"/>
      <c r="H31" s="150"/>
      <c r="I31" s="150"/>
      <c r="O31" s="151">
        <v>1</v>
      </c>
    </row>
    <row r="32" spans="1:104" ht="12.75">
      <c r="A32" s="152">
        <v>8</v>
      </c>
      <c r="B32" s="153" t="s">
        <v>104</v>
      </c>
      <c r="C32" s="154" t="s">
        <v>105</v>
      </c>
      <c r="D32" s="155" t="s">
        <v>97</v>
      </c>
      <c r="E32" s="156">
        <v>9.57</v>
      </c>
      <c r="F32" s="193">
        <v>0</v>
      </c>
      <c r="G32" s="157">
        <f>E32*F32</f>
        <v>0</v>
      </c>
      <c r="O32" s="151">
        <v>2</v>
      </c>
      <c r="AA32" s="129">
        <v>1</v>
      </c>
      <c r="AB32" s="129">
        <v>1</v>
      </c>
      <c r="AC32" s="129">
        <v>1</v>
      </c>
      <c r="AZ32" s="129">
        <v>1</v>
      </c>
      <c r="BA32" s="129">
        <f>IF(AZ32=1,G32,0)</f>
        <v>0</v>
      </c>
      <c r="BB32" s="129">
        <f>IF(AZ32=2,G32,0)</f>
        <v>0</v>
      </c>
      <c r="BC32" s="129">
        <f>IF(AZ32=3,G32,0)</f>
        <v>0</v>
      </c>
      <c r="BD32" s="129">
        <f>IF(AZ32=4,G32,0)</f>
        <v>0</v>
      </c>
      <c r="BE32" s="129">
        <f>IF(AZ32=5,G32,0)</f>
        <v>0</v>
      </c>
      <c r="CZ32" s="129">
        <v>0.02214</v>
      </c>
    </row>
    <row r="33" spans="1:15" ht="22.5">
      <c r="A33" s="158"/>
      <c r="B33" s="159"/>
      <c r="C33" s="244" t="s">
        <v>106</v>
      </c>
      <c r="D33" s="245"/>
      <c r="E33" s="161">
        <v>0</v>
      </c>
      <c r="F33" s="162"/>
      <c r="G33" s="163"/>
      <c r="M33" s="160" t="s">
        <v>106</v>
      </c>
      <c r="O33" s="151"/>
    </row>
    <row r="34" spans="1:15" ht="12.75">
      <c r="A34" s="158"/>
      <c r="B34" s="159"/>
      <c r="C34" s="244" t="s">
        <v>107</v>
      </c>
      <c r="D34" s="245"/>
      <c r="E34" s="161">
        <v>9.57</v>
      </c>
      <c r="F34" s="162"/>
      <c r="G34" s="163"/>
      <c r="M34" s="160" t="s">
        <v>107</v>
      </c>
      <c r="O34" s="151"/>
    </row>
    <row r="35" spans="1:104" ht="12.75">
      <c r="A35" s="152">
        <v>9</v>
      </c>
      <c r="B35" s="153" t="s">
        <v>108</v>
      </c>
      <c r="C35" s="154" t="s">
        <v>109</v>
      </c>
      <c r="D35" s="155" t="s">
        <v>97</v>
      </c>
      <c r="E35" s="156">
        <v>21.33</v>
      </c>
      <c r="F35" s="193">
        <v>0</v>
      </c>
      <c r="G35" s="157">
        <f>E35*F35</f>
        <v>0</v>
      </c>
      <c r="O35" s="151">
        <v>2</v>
      </c>
      <c r="AA35" s="129">
        <v>1</v>
      </c>
      <c r="AB35" s="129">
        <v>1</v>
      </c>
      <c r="AC35" s="129">
        <v>1</v>
      </c>
      <c r="AZ35" s="129">
        <v>1</v>
      </c>
      <c r="BA35" s="129">
        <f>IF(AZ35=1,G35,0)</f>
        <v>0</v>
      </c>
      <c r="BB35" s="129">
        <f>IF(AZ35=2,G35,0)</f>
        <v>0</v>
      </c>
      <c r="BC35" s="129">
        <f>IF(AZ35=3,G35,0)</f>
        <v>0</v>
      </c>
      <c r="BD35" s="129">
        <f>IF(AZ35=4,G35,0)</f>
        <v>0</v>
      </c>
      <c r="BE35" s="129">
        <f>IF(AZ35=5,G35,0)</f>
        <v>0</v>
      </c>
      <c r="CZ35" s="129">
        <v>0.0257</v>
      </c>
    </row>
    <row r="36" spans="1:15" ht="12.75">
      <c r="A36" s="158"/>
      <c r="B36" s="159"/>
      <c r="C36" s="244" t="s">
        <v>82</v>
      </c>
      <c r="D36" s="245"/>
      <c r="E36" s="161">
        <v>0</v>
      </c>
      <c r="F36" s="162"/>
      <c r="G36" s="163"/>
      <c r="M36" s="160" t="s">
        <v>82</v>
      </c>
      <c r="O36" s="151"/>
    </row>
    <row r="37" spans="1:15" ht="12.75">
      <c r="A37" s="158"/>
      <c r="B37" s="159"/>
      <c r="C37" s="244" t="s">
        <v>110</v>
      </c>
      <c r="D37" s="245"/>
      <c r="E37" s="161">
        <v>21.33</v>
      </c>
      <c r="F37" s="162"/>
      <c r="G37" s="163"/>
      <c r="M37" s="160" t="s">
        <v>110</v>
      </c>
      <c r="O37" s="151"/>
    </row>
    <row r="38" spans="1:104" ht="12.75">
      <c r="A38" s="152">
        <v>10</v>
      </c>
      <c r="B38" s="153" t="s">
        <v>111</v>
      </c>
      <c r="C38" s="154" t="s">
        <v>112</v>
      </c>
      <c r="D38" s="155" t="s">
        <v>97</v>
      </c>
      <c r="E38" s="156">
        <v>6.335</v>
      </c>
      <c r="F38" s="193">
        <v>0</v>
      </c>
      <c r="G38" s="157">
        <f>E38*F38</f>
        <v>0</v>
      </c>
      <c r="O38" s="151">
        <v>2</v>
      </c>
      <c r="AA38" s="129">
        <v>1</v>
      </c>
      <c r="AB38" s="129">
        <v>1</v>
      </c>
      <c r="AC38" s="129">
        <v>1</v>
      </c>
      <c r="AZ38" s="129">
        <v>1</v>
      </c>
      <c r="BA38" s="129">
        <f>IF(AZ38=1,G38,0)</f>
        <v>0</v>
      </c>
      <c r="BB38" s="129">
        <f>IF(AZ38=2,G38,0)</f>
        <v>0</v>
      </c>
      <c r="BC38" s="129">
        <f>IF(AZ38=3,G38,0)</f>
        <v>0</v>
      </c>
      <c r="BD38" s="129">
        <f>IF(AZ38=4,G38,0)</f>
        <v>0</v>
      </c>
      <c r="BE38" s="129">
        <f>IF(AZ38=5,G38,0)</f>
        <v>0</v>
      </c>
      <c r="CZ38" s="129">
        <v>0.03118</v>
      </c>
    </row>
    <row r="39" spans="1:15" ht="12.75">
      <c r="A39" s="158"/>
      <c r="B39" s="159"/>
      <c r="C39" s="244" t="s">
        <v>82</v>
      </c>
      <c r="D39" s="245"/>
      <c r="E39" s="161">
        <v>0</v>
      </c>
      <c r="F39" s="162"/>
      <c r="G39" s="163"/>
      <c r="M39" s="160" t="s">
        <v>82</v>
      </c>
      <c r="O39" s="151"/>
    </row>
    <row r="40" spans="1:15" ht="12.75">
      <c r="A40" s="158"/>
      <c r="B40" s="159"/>
      <c r="C40" s="244" t="s">
        <v>113</v>
      </c>
      <c r="D40" s="245"/>
      <c r="E40" s="161">
        <v>6.335</v>
      </c>
      <c r="F40" s="162"/>
      <c r="G40" s="163"/>
      <c r="M40" s="160" t="s">
        <v>113</v>
      </c>
      <c r="O40" s="151"/>
    </row>
    <row r="41" spans="1:104" ht="22.5">
      <c r="A41" s="152">
        <v>11</v>
      </c>
      <c r="B41" s="153" t="s">
        <v>114</v>
      </c>
      <c r="C41" s="154" t="s">
        <v>115</v>
      </c>
      <c r="D41" s="155" t="s">
        <v>116</v>
      </c>
      <c r="E41" s="156">
        <v>15</v>
      </c>
      <c r="F41" s="193">
        <v>0</v>
      </c>
      <c r="G41" s="157">
        <f>E41*F41</f>
        <v>0</v>
      </c>
      <c r="O41" s="151">
        <v>2</v>
      </c>
      <c r="AA41" s="129">
        <v>1</v>
      </c>
      <c r="AB41" s="129">
        <v>1</v>
      </c>
      <c r="AC41" s="129">
        <v>1</v>
      </c>
      <c r="AZ41" s="129">
        <v>1</v>
      </c>
      <c r="BA41" s="129">
        <f>IF(AZ41=1,G41,0)</f>
        <v>0</v>
      </c>
      <c r="BB41" s="129">
        <f>IF(AZ41=2,G41,0)</f>
        <v>0</v>
      </c>
      <c r="BC41" s="129">
        <f>IF(AZ41=3,G41,0)</f>
        <v>0</v>
      </c>
      <c r="BD41" s="129">
        <f>IF(AZ41=4,G41,0)</f>
        <v>0</v>
      </c>
      <c r="BE41" s="129">
        <f>IF(AZ41=5,G41,0)</f>
        <v>0</v>
      </c>
      <c r="CZ41" s="129">
        <v>0.01941</v>
      </c>
    </row>
    <row r="42" spans="1:15" ht="12.75">
      <c r="A42" s="158"/>
      <c r="B42" s="159"/>
      <c r="C42" s="244" t="s">
        <v>117</v>
      </c>
      <c r="D42" s="245"/>
      <c r="E42" s="161">
        <v>0</v>
      </c>
      <c r="F42" s="162"/>
      <c r="G42" s="163"/>
      <c r="M42" s="160" t="s">
        <v>117</v>
      </c>
      <c r="O42" s="151"/>
    </row>
    <row r="43" spans="1:15" ht="12.75">
      <c r="A43" s="158"/>
      <c r="B43" s="159"/>
      <c r="C43" s="244" t="s">
        <v>118</v>
      </c>
      <c r="D43" s="245"/>
      <c r="E43" s="161">
        <v>15</v>
      </c>
      <c r="F43" s="162"/>
      <c r="G43" s="163"/>
      <c r="M43" s="160" t="s">
        <v>118</v>
      </c>
      <c r="O43" s="151"/>
    </row>
    <row r="44" spans="1:57" ht="12.75">
      <c r="A44" s="164"/>
      <c r="B44" s="165" t="s">
        <v>67</v>
      </c>
      <c r="C44" s="166" t="str">
        <f>CONCATENATE(B31," ",C31)</f>
        <v>311 Sádrokartonové konstrukce</v>
      </c>
      <c r="D44" s="164"/>
      <c r="E44" s="167"/>
      <c r="F44" s="167"/>
      <c r="G44" s="168">
        <f>SUM(G31:G43)</f>
        <v>0</v>
      </c>
      <c r="O44" s="151">
        <v>4</v>
      </c>
      <c r="BA44" s="169">
        <f>SUM(BA31:BA43)</f>
        <v>0</v>
      </c>
      <c r="BB44" s="169">
        <f>SUM(BB31:BB43)</f>
        <v>0</v>
      </c>
      <c r="BC44" s="169">
        <f>SUM(BC31:BC43)</f>
        <v>0</v>
      </c>
      <c r="BD44" s="169">
        <f>SUM(BD31:BD43)</f>
        <v>0</v>
      </c>
      <c r="BE44" s="169">
        <f>SUM(BE31:BE43)</f>
        <v>0</v>
      </c>
    </row>
    <row r="45" spans="1:15" ht="12.75">
      <c r="A45" s="144" t="s">
        <v>65</v>
      </c>
      <c r="B45" s="145" t="s">
        <v>119</v>
      </c>
      <c r="C45" s="146" t="s">
        <v>120</v>
      </c>
      <c r="D45" s="147"/>
      <c r="E45" s="148"/>
      <c r="F45" s="148"/>
      <c r="G45" s="149"/>
      <c r="H45" s="150"/>
      <c r="I45" s="150"/>
      <c r="O45" s="151">
        <v>1</v>
      </c>
    </row>
    <row r="46" spans="1:104" ht="12.75">
      <c r="A46" s="152">
        <v>12</v>
      </c>
      <c r="B46" s="153" t="s">
        <v>121</v>
      </c>
      <c r="C46" s="154" t="s">
        <v>122</v>
      </c>
      <c r="D46" s="155" t="s">
        <v>81</v>
      </c>
      <c r="E46" s="156">
        <v>0.26</v>
      </c>
      <c r="F46" s="193">
        <v>0</v>
      </c>
      <c r="G46" s="157">
        <f>E46*F46</f>
        <v>0</v>
      </c>
      <c r="O46" s="151">
        <v>2</v>
      </c>
      <c r="AA46" s="129">
        <v>1</v>
      </c>
      <c r="AB46" s="129">
        <v>1</v>
      </c>
      <c r="AC46" s="129">
        <v>1</v>
      </c>
      <c r="AZ46" s="129">
        <v>1</v>
      </c>
      <c r="BA46" s="129">
        <f>IF(AZ46=1,G46,0)</f>
        <v>0</v>
      </c>
      <c r="BB46" s="129">
        <f>IF(AZ46=2,G46,0)</f>
        <v>0</v>
      </c>
      <c r="BC46" s="129">
        <f>IF(AZ46=3,G46,0)</f>
        <v>0</v>
      </c>
      <c r="BD46" s="129">
        <f>IF(AZ46=4,G46,0)</f>
        <v>0</v>
      </c>
      <c r="BE46" s="129">
        <f>IF(AZ46=5,G46,0)</f>
        <v>0</v>
      </c>
      <c r="CZ46" s="129">
        <v>2.52514</v>
      </c>
    </row>
    <row r="47" spans="1:15" ht="12.75">
      <c r="A47" s="158"/>
      <c r="B47" s="159"/>
      <c r="C47" s="244" t="s">
        <v>82</v>
      </c>
      <c r="D47" s="245"/>
      <c r="E47" s="161">
        <v>0</v>
      </c>
      <c r="F47" s="162"/>
      <c r="G47" s="163"/>
      <c r="M47" s="160" t="s">
        <v>82</v>
      </c>
      <c r="O47" s="151"/>
    </row>
    <row r="48" spans="1:15" ht="12.75">
      <c r="A48" s="158"/>
      <c r="B48" s="159"/>
      <c r="C48" s="244" t="s">
        <v>123</v>
      </c>
      <c r="D48" s="245"/>
      <c r="E48" s="161">
        <v>0.26</v>
      </c>
      <c r="F48" s="162"/>
      <c r="G48" s="163"/>
      <c r="M48" s="160" t="s">
        <v>123</v>
      </c>
      <c r="O48" s="151"/>
    </row>
    <row r="49" spans="1:104" ht="12.75">
      <c r="A49" s="152">
        <v>13</v>
      </c>
      <c r="B49" s="153" t="s">
        <v>124</v>
      </c>
      <c r="C49" s="154" t="s">
        <v>125</v>
      </c>
      <c r="D49" s="155" t="s">
        <v>97</v>
      </c>
      <c r="E49" s="156">
        <v>1.3</v>
      </c>
      <c r="F49" s="193">
        <v>0</v>
      </c>
      <c r="G49" s="157">
        <f>E49*F49</f>
        <v>0</v>
      </c>
      <c r="O49" s="151">
        <v>2</v>
      </c>
      <c r="AA49" s="129">
        <v>1</v>
      </c>
      <c r="AB49" s="129">
        <v>1</v>
      </c>
      <c r="AC49" s="129">
        <v>1</v>
      </c>
      <c r="AZ49" s="129">
        <v>1</v>
      </c>
      <c r="BA49" s="129">
        <f>IF(AZ49=1,G49,0)</f>
        <v>0</v>
      </c>
      <c r="BB49" s="129">
        <f>IF(AZ49=2,G49,0)</f>
        <v>0</v>
      </c>
      <c r="BC49" s="129">
        <f>IF(AZ49=3,G49,0)</f>
        <v>0</v>
      </c>
      <c r="BD49" s="129">
        <f>IF(AZ49=4,G49,0)</f>
        <v>0</v>
      </c>
      <c r="BE49" s="129">
        <f>IF(AZ49=5,G49,0)</f>
        <v>0</v>
      </c>
      <c r="CZ49" s="129">
        <v>0.04538</v>
      </c>
    </row>
    <row r="50" spans="1:15" ht="12.75">
      <c r="A50" s="158"/>
      <c r="B50" s="159"/>
      <c r="C50" s="244" t="s">
        <v>82</v>
      </c>
      <c r="D50" s="245"/>
      <c r="E50" s="161">
        <v>0</v>
      </c>
      <c r="F50" s="162"/>
      <c r="G50" s="163"/>
      <c r="M50" s="160" t="s">
        <v>82</v>
      </c>
      <c r="O50" s="151"/>
    </row>
    <row r="51" spans="1:15" ht="12.75">
      <c r="A51" s="158"/>
      <c r="B51" s="159"/>
      <c r="C51" s="244" t="s">
        <v>126</v>
      </c>
      <c r="D51" s="245"/>
      <c r="E51" s="161">
        <v>1.3</v>
      </c>
      <c r="F51" s="162"/>
      <c r="G51" s="163"/>
      <c r="M51" s="160" t="s">
        <v>126</v>
      </c>
      <c r="O51" s="151"/>
    </row>
    <row r="52" spans="1:104" ht="12.75">
      <c r="A52" s="152">
        <v>14</v>
      </c>
      <c r="B52" s="153" t="s">
        <v>127</v>
      </c>
      <c r="C52" s="154" t="s">
        <v>128</v>
      </c>
      <c r="D52" s="155" t="s">
        <v>97</v>
      </c>
      <c r="E52" s="156">
        <v>1.3</v>
      </c>
      <c r="F52" s="193">
        <v>0</v>
      </c>
      <c r="G52" s="157">
        <f>E52*F52</f>
        <v>0</v>
      </c>
      <c r="O52" s="151">
        <v>2</v>
      </c>
      <c r="AA52" s="129">
        <v>1</v>
      </c>
      <c r="AB52" s="129">
        <v>1</v>
      </c>
      <c r="AC52" s="129">
        <v>1</v>
      </c>
      <c r="AZ52" s="129">
        <v>1</v>
      </c>
      <c r="BA52" s="129">
        <f>IF(AZ52=1,G52,0)</f>
        <v>0</v>
      </c>
      <c r="BB52" s="129">
        <f>IF(AZ52=2,G52,0)</f>
        <v>0</v>
      </c>
      <c r="BC52" s="129">
        <f>IF(AZ52=3,G52,0)</f>
        <v>0</v>
      </c>
      <c r="BD52" s="129">
        <f>IF(AZ52=4,G52,0)</f>
        <v>0</v>
      </c>
      <c r="BE52" s="129">
        <f>IF(AZ52=5,G52,0)</f>
        <v>0</v>
      </c>
      <c r="CZ52" s="129">
        <v>0</v>
      </c>
    </row>
    <row r="53" spans="1:104" ht="12.75">
      <c r="A53" s="152">
        <v>15</v>
      </c>
      <c r="B53" s="153" t="s">
        <v>129</v>
      </c>
      <c r="C53" s="154" t="s">
        <v>130</v>
      </c>
      <c r="D53" s="155" t="s">
        <v>97</v>
      </c>
      <c r="E53" s="156">
        <v>1.3</v>
      </c>
      <c r="F53" s="193">
        <v>0</v>
      </c>
      <c r="G53" s="157">
        <f>E53*F53</f>
        <v>0</v>
      </c>
      <c r="O53" s="151">
        <v>2</v>
      </c>
      <c r="AA53" s="129">
        <v>1</v>
      </c>
      <c r="AB53" s="129">
        <v>1</v>
      </c>
      <c r="AC53" s="129">
        <v>1</v>
      </c>
      <c r="AZ53" s="129">
        <v>1</v>
      </c>
      <c r="BA53" s="129">
        <f>IF(AZ53=1,G53,0)</f>
        <v>0</v>
      </c>
      <c r="BB53" s="129">
        <f>IF(AZ53=2,G53,0)</f>
        <v>0</v>
      </c>
      <c r="BC53" s="129">
        <f>IF(AZ53=3,G53,0)</f>
        <v>0</v>
      </c>
      <c r="BD53" s="129">
        <f>IF(AZ53=4,G53,0)</f>
        <v>0</v>
      </c>
      <c r="BE53" s="129">
        <f>IF(AZ53=5,G53,0)</f>
        <v>0</v>
      </c>
      <c r="CZ53" s="129">
        <v>0.00552</v>
      </c>
    </row>
    <row r="54" spans="1:15" ht="12.75">
      <c r="A54" s="158"/>
      <c r="B54" s="159"/>
      <c r="C54" s="244" t="s">
        <v>82</v>
      </c>
      <c r="D54" s="245"/>
      <c r="E54" s="161">
        <v>0</v>
      </c>
      <c r="F54" s="162"/>
      <c r="G54" s="163"/>
      <c r="M54" s="160" t="s">
        <v>82</v>
      </c>
      <c r="O54" s="151"/>
    </row>
    <row r="55" spans="1:15" ht="12.75">
      <c r="A55" s="158"/>
      <c r="B55" s="159"/>
      <c r="C55" s="244" t="s">
        <v>126</v>
      </c>
      <c r="D55" s="245"/>
      <c r="E55" s="161">
        <v>1.3</v>
      </c>
      <c r="F55" s="162"/>
      <c r="G55" s="163"/>
      <c r="M55" s="160" t="s">
        <v>126</v>
      </c>
      <c r="O55" s="151"/>
    </row>
    <row r="56" spans="1:104" ht="12.75">
      <c r="A56" s="152">
        <v>16</v>
      </c>
      <c r="B56" s="153" t="s">
        <v>131</v>
      </c>
      <c r="C56" s="154" t="s">
        <v>132</v>
      </c>
      <c r="D56" s="155" t="s">
        <v>97</v>
      </c>
      <c r="E56" s="156">
        <v>1.3</v>
      </c>
      <c r="F56" s="193">
        <v>0</v>
      </c>
      <c r="G56" s="157">
        <f>E56*F56</f>
        <v>0</v>
      </c>
      <c r="O56" s="151">
        <v>2</v>
      </c>
      <c r="AA56" s="129">
        <v>1</v>
      </c>
      <c r="AB56" s="129">
        <v>1</v>
      </c>
      <c r="AC56" s="129">
        <v>1</v>
      </c>
      <c r="AZ56" s="129">
        <v>1</v>
      </c>
      <c r="BA56" s="129">
        <f>IF(AZ56=1,G56,0)</f>
        <v>0</v>
      </c>
      <c r="BB56" s="129">
        <f>IF(AZ56=2,G56,0)</f>
        <v>0</v>
      </c>
      <c r="BC56" s="129">
        <f>IF(AZ56=3,G56,0)</f>
        <v>0</v>
      </c>
      <c r="BD56" s="129">
        <f>IF(AZ56=4,G56,0)</f>
        <v>0</v>
      </c>
      <c r="BE56" s="129">
        <f>IF(AZ56=5,G56,0)</f>
        <v>0</v>
      </c>
      <c r="CZ56" s="129">
        <v>0</v>
      </c>
    </row>
    <row r="57" spans="1:104" ht="12.75">
      <c r="A57" s="152">
        <v>17</v>
      </c>
      <c r="B57" s="153" t="s">
        <v>133</v>
      </c>
      <c r="C57" s="154" t="s">
        <v>134</v>
      </c>
      <c r="D57" s="155" t="s">
        <v>90</v>
      </c>
      <c r="E57" s="156">
        <v>0.0312</v>
      </c>
      <c r="F57" s="193">
        <v>0</v>
      </c>
      <c r="G57" s="157">
        <f>E57*F57</f>
        <v>0</v>
      </c>
      <c r="O57" s="151">
        <v>2</v>
      </c>
      <c r="AA57" s="129">
        <v>1</v>
      </c>
      <c r="AB57" s="129">
        <v>1</v>
      </c>
      <c r="AC57" s="129">
        <v>1</v>
      </c>
      <c r="AZ57" s="129">
        <v>1</v>
      </c>
      <c r="BA57" s="129">
        <f>IF(AZ57=1,G57,0)</f>
        <v>0</v>
      </c>
      <c r="BB57" s="129">
        <f>IF(AZ57=2,G57,0)</f>
        <v>0</v>
      </c>
      <c r="BC57" s="129">
        <f>IF(AZ57=3,G57,0)</f>
        <v>0</v>
      </c>
      <c r="BD57" s="129">
        <f>IF(AZ57=4,G57,0)</f>
        <v>0</v>
      </c>
      <c r="BE57" s="129">
        <f>IF(AZ57=5,G57,0)</f>
        <v>0</v>
      </c>
      <c r="CZ57" s="129">
        <v>1.02139</v>
      </c>
    </row>
    <row r="58" spans="1:15" ht="12.75">
      <c r="A58" s="158"/>
      <c r="B58" s="159"/>
      <c r="C58" s="244" t="s">
        <v>82</v>
      </c>
      <c r="D58" s="245"/>
      <c r="E58" s="161">
        <v>0</v>
      </c>
      <c r="F58" s="162"/>
      <c r="G58" s="163"/>
      <c r="M58" s="160" t="s">
        <v>82</v>
      </c>
      <c r="O58" s="151"/>
    </row>
    <row r="59" spans="1:15" ht="12.75">
      <c r="A59" s="158"/>
      <c r="B59" s="159"/>
      <c r="C59" s="244" t="s">
        <v>135</v>
      </c>
      <c r="D59" s="245"/>
      <c r="E59" s="161">
        <v>0.0312</v>
      </c>
      <c r="F59" s="162"/>
      <c r="G59" s="163"/>
      <c r="M59" s="160" t="s">
        <v>135</v>
      </c>
      <c r="O59" s="151"/>
    </row>
    <row r="60" spans="1:57" ht="12.75">
      <c r="A60" s="164"/>
      <c r="B60" s="165" t="s">
        <v>67</v>
      </c>
      <c r="C60" s="166" t="str">
        <f>CONCATENATE(B45," ",C45)</f>
        <v>4 Vodorovné konstrukce</v>
      </c>
      <c r="D60" s="164"/>
      <c r="E60" s="167"/>
      <c r="F60" s="167"/>
      <c r="G60" s="168">
        <f>SUM(G45:G59)</f>
        <v>0</v>
      </c>
      <c r="O60" s="151">
        <v>4</v>
      </c>
      <c r="BA60" s="169">
        <f>SUM(BA45:BA59)</f>
        <v>0</v>
      </c>
      <c r="BB60" s="169">
        <f>SUM(BB45:BB59)</f>
        <v>0</v>
      </c>
      <c r="BC60" s="169">
        <f>SUM(BC45:BC59)</f>
        <v>0</v>
      </c>
      <c r="BD60" s="169">
        <f>SUM(BD45:BD59)</f>
        <v>0</v>
      </c>
      <c r="BE60" s="169">
        <f>SUM(BE45:BE59)</f>
        <v>0</v>
      </c>
    </row>
    <row r="61" spans="1:15" ht="12.75">
      <c r="A61" s="144" t="s">
        <v>65</v>
      </c>
      <c r="B61" s="145" t="s">
        <v>136</v>
      </c>
      <c r="C61" s="146" t="s">
        <v>137</v>
      </c>
      <c r="D61" s="147"/>
      <c r="E61" s="148"/>
      <c r="F61" s="148"/>
      <c r="G61" s="149"/>
      <c r="H61" s="150"/>
      <c r="I61" s="150"/>
      <c r="O61" s="151">
        <v>1</v>
      </c>
    </row>
    <row r="62" spans="1:104" ht="22.5">
      <c r="A62" s="152">
        <v>18</v>
      </c>
      <c r="B62" s="153" t="s">
        <v>138</v>
      </c>
      <c r="C62" s="154" t="s">
        <v>139</v>
      </c>
      <c r="D62" s="155" t="s">
        <v>97</v>
      </c>
      <c r="E62" s="156">
        <v>10.5375</v>
      </c>
      <c r="F62" s="193">
        <v>0</v>
      </c>
      <c r="G62" s="157">
        <f>E62*F62</f>
        <v>0</v>
      </c>
      <c r="O62" s="151">
        <v>2</v>
      </c>
      <c r="AA62" s="129">
        <v>1</v>
      </c>
      <c r="AB62" s="129">
        <v>1</v>
      </c>
      <c r="AC62" s="129">
        <v>1</v>
      </c>
      <c r="AZ62" s="129">
        <v>1</v>
      </c>
      <c r="BA62" s="129">
        <f>IF(AZ62=1,G62,0)</f>
        <v>0</v>
      </c>
      <c r="BB62" s="129">
        <f>IF(AZ62=2,G62,0)</f>
        <v>0</v>
      </c>
      <c r="BC62" s="129">
        <f>IF(AZ62=3,G62,0)</f>
        <v>0</v>
      </c>
      <c r="BD62" s="129">
        <f>IF(AZ62=4,G62,0)</f>
        <v>0</v>
      </c>
      <c r="BE62" s="129">
        <f>IF(AZ62=5,G62,0)</f>
        <v>0</v>
      </c>
      <c r="CZ62" s="129">
        <v>0.0186</v>
      </c>
    </row>
    <row r="63" spans="1:15" ht="12.75">
      <c r="A63" s="158"/>
      <c r="B63" s="159"/>
      <c r="C63" s="244" t="s">
        <v>140</v>
      </c>
      <c r="D63" s="245"/>
      <c r="E63" s="161">
        <v>0</v>
      </c>
      <c r="F63" s="162"/>
      <c r="G63" s="163"/>
      <c r="M63" s="160" t="s">
        <v>140</v>
      </c>
      <c r="O63" s="151"/>
    </row>
    <row r="64" spans="1:15" ht="12.75">
      <c r="A64" s="158"/>
      <c r="B64" s="159"/>
      <c r="C64" s="244" t="s">
        <v>141</v>
      </c>
      <c r="D64" s="245"/>
      <c r="E64" s="161">
        <v>6.7375</v>
      </c>
      <c r="F64" s="162"/>
      <c r="G64" s="163"/>
      <c r="M64" s="160" t="s">
        <v>141</v>
      </c>
      <c r="O64" s="151"/>
    </row>
    <row r="65" spans="1:15" ht="12.75">
      <c r="A65" s="158"/>
      <c r="B65" s="159"/>
      <c r="C65" s="244" t="s">
        <v>142</v>
      </c>
      <c r="D65" s="245"/>
      <c r="E65" s="161">
        <v>0</v>
      </c>
      <c r="F65" s="162"/>
      <c r="G65" s="163"/>
      <c r="M65" s="160" t="s">
        <v>142</v>
      </c>
      <c r="O65" s="151"/>
    </row>
    <row r="66" spans="1:15" ht="12.75">
      <c r="A66" s="158"/>
      <c r="B66" s="159"/>
      <c r="C66" s="244" t="s">
        <v>143</v>
      </c>
      <c r="D66" s="245"/>
      <c r="E66" s="161">
        <v>3.8</v>
      </c>
      <c r="F66" s="162"/>
      <c r="G66" s="163"/>
      <c r="M66" s="160" t="s">
        <v>143</v>
      </c>
      <c r="O66" s="151"/>
    </row>
    <row r="67" spans="1:104" ht="22.5">
      <c r="A67" s="152">
        <v>19</v>
      </c>
      <c r="B67" s="153" t="s">
        <v>144</v>
      </c>
      <c r="C67" s="154" t="s">
        <v>145</v>
      </c>
      <c r="D67" s="155" t="s">
        <v>97</v>
      </c>
      <c r="E67" s="156">
        <v>257.09</v>
      </c>
      <c r="F67" s="193">
        <v>0</v>
      </c>
      <c r="G67" s="157">
        <f>E67*F67</f>
        <v>0</v>
      </c>
      <c r="O67" s="151">
        <v>2</v>
      </c>
      <c r="AA67" s="129">
        <v>1</v>
      </c>
      <c r="AB67" s="129">
        <v>1</v>
      </c>
      <c r="AC67" s="129">
        <v>1</v>
      </c>
      <c r="AZ67" s="129">
        <v>1</v>
      </c>
      <c r="BA67" s="129">
        <f>IF(AZ67=1,G67,0)</f>
        <v>0</v>
      </c>
      <c r="BB67" s="129">
        <f>IF(AZ67=2,G67,0)</f>
        <v>0</v>
      </c>
      <c r="BC67" s="129">
        <f>IF(AZ67=3,G67,0)</f>
        <v>0</v>
      </c>
      <c r="BD67" s="129">
        <f>IF(AZ67=4,G67,0)</f>
        <v>0</v>
      </c>
      <c r="BE67" s="129">
        <f>IF(AZ67=5,G67,0)</f>
        <v>0</v>
      </c>
      <c r="CZ67" s="129">
        <v>0.01646</v>
      </c>
    </row>
    <row r="68" spans="1:15" ht="12.75">
      <c r="A68" s="158"/>
      <c r="B68" s="159"/>
      <c r="C68" s="244" t="s">
        <v>140</v>
      </c>
      <c r="D68" s="245"/>
      <c r="E68" s="161">
        <v>0</v>
      </c>
      <c r="F68" s="162"/>
      <c r="G68" s="163"/>
      <c r="M68" s="160" t="s">
        <v>140</v>
      </c>
      <c r="O68" s="151"/>
    </row>
    <row r="69" spans="1:15" ht="12.75">
      <c r="A69" s="158"/>
      <c r="B69" s="159"/>
      <c r="C69" s="244" t="s">
        <v>146</v>
      </c>
      <c r="D69" s="245"/>
      <c r="E69" s="161">
        <v>190.32</v>
      </c>
      <c r="F69" s="162"/>
      <c r="G69" s="163"/>
      <c r="M69" s="160" t="s">
        <v>146</v>
      </c>
      <c r="O69" s="151"/>
    </row>
    <row r="70" spans="1:15" ht="12.75">
      <c r="A70" s="158"/>
      <c r="B70" s="159"/>
      <c r="C70" s="244" t="s">
        <v>142</v>
      </c>
      <c r="D70" s="245"/>
      <c r="E70" s="161">
        <v>0</v>
      </c>
      <c r="F70" s="162"/>
      <c r="G70" s="163"/>
      <c r="M70" s="160" t="s">
        <v>142</v>
      </c>
      <c r="O70" s="151"/>
    </row>
    <row r="71" spans="1:15" ht="12.75">
      <c r="A71" s="158"/>
      <c r="B71" s="159"/>
      <c r="C71" s="244" t="s">
        <v>147</v>
      </c>
      <c r="D71" s="245"/>
      <c r="E71" s="161">
        <v>16.77</v>
      </c>
      <c r="F71" s="162"/>
      <c r="G71" s="163"/>
      <c r="M71" s="160" t="s">
        <v>147</v>
      </c>
      <c r="O71" s="151"/>
    </row>
    <row r="72" spans="1:15" ht="12.75">
      <c r="A72" s="158"/>
      <c r="B72" s="159"/>
      <c r="C72" s="244" t="s">
        <v>148</v>
      </c>
      <c r="D72" s="245"/>
      <c r="E72" s="161">
        <v>0</v>
      </c>
      <c r="F72" s="162"/>
      <c r="G72" s="163"/>
      <c r="M72" s="160" t="s">
        <v>148</v>
      </c>
      <c r="O72" s="151"/>
    </row>
    <row r="73" spans="1:15" ht="12.75">
      <c r="A73" s="158"/>
      <c r="B73" s="159"/>
      <c r="C73" s="244" t="s">
        <v>149</v>
      </c>
      <c r="D73" s="245"/>
      <c r="E73" s="161">
        <v>50</v>
      </c>
      <c r="F73" s="162"/>
      <c r="G73" s="163"/>
      <c r="M73" s="160" t="s">
        <v>149</v>
      </c>
      <c r="O73" s="151"/>
    </row>
    <row r="74" spans="1:104" ht="22.5">
      <c r="A74" s="152">
        <v>20</v>
      </c>
      <c r="B74" s="153" t="s">
        <v>150</v>
      </c>
      <c r="C74" s="154" t="s">
        <v>151</v>
      </c>
      <c r="D74" s="155" t="s">
        <v>97</v>
      </c>
      <c r="E74" s="156">
        <v>25</v>
      </c>
      <c r="F74" s="193">
        <v>0</v>
      </c>
      <c r="G74" s="157">
        <f>E74*F74</f>
        <v>0</v>
      </c>
      <c r="O74" s="151">
        <v>2</v>
      </c>
      <c r="AA74" s="129">
        <v>1</v>
      </c>
      <c r="AB74" s="129">
        <v>1</v>
      </c>
      <c r="AC74" s="129">
        <v>1</v>
      </c>
      <c r="AZ74" s="129">
        <v>1</v>
      </c>
      <c r="BA74" s="129">
        <f>IF(AZ74=1,G74,0)</f>
        <v>0</v>
      </c>
      <c r="BB74" s="129">
        <f>IF(AZ74=2,G74,0)</f>
        <v>0</v>
      </c>
      <c r="BC74" s="129">
        <f>IF(AZ74=3,G74,0)</f>
        <v>0</v>
      </c>
      <c r="BD74" s="129">
        <f>IF(AZ74=4,G74,0)</f>
        <v>0</v>
      </c>
      <c r="BE74" s="129">
        <f>IF(AZ74=5,G74,0)</f>
        <v>0</v>
      </c>
      <c r="CZ74" s="129">
        <v>0.00367</v>
      </c>
    </row>
    <row r="75" spans="1:57" ht="12.75">
      <c r="A75" s="164"/>
      <c r="B75" s="165" t="s">
        <v>67</v>
      </c>
      <c r="C75" s="166" t="str">
        <f>CONCATENATE(B61," ",C61)</f>
        <v>61 Upravy povrchů vnitřní</v>
      </c>
      <c r="D75" s="164"/>
      <c r="E75" s="167"/>
      <c r="F75" s="167"/>
      <c r="G75" s="168">
        <f>SUM(G61:G74)</f>
        <v>0</v>
      </c>
      <c r="O75" s="151">
        <v>4</v>
      </c>
      <c r="BA75" s="169">
        <f>SUM(BA61:BA74)</f>
        <v>0</v>
      </c>
      <c r="BB75" s="169">
        <f>SUM(BB61:BB74)</f>
        <v>0</v>
      </c>
      <c r="BC75" s="169">
        <f>SUM(BC61:BC74)</f>
        <v>0</v>
      </c>
      <c r="BD75" s="169">
        <f>SUM(BD61:BD74)</f>
        <v>0</v>
      </c>
      <c r="BE75" s="169">
        <f>SUM(BE61:BE74)</f>
        <v>0</v>
      </c>
    </row>
    <row r="76" spans="1:15" ht="12.75">
      <c r="A76" s="144" t="s">
        <v>65</v>
      </c>
      <c r="B76" s="145" t="s">
        <v>152</v>
      </c>
      <c r="C76" s="146" t="s">
        <v>153</v>
      </c>
      <c r="D76" s="147"/>
      <c r="E76" s="148"/>
      <c r="F76" s="148"/>
      <c r="G76" s="149"/>
      <c r="H76" s="150"/>
      <c r="I76" s="150"/>
      <c r="O76" s="151">
        <v>1</v>
      </c>
    </row>
    <row r="77" spans="1:104" ht="22.5">
      <c r="A77" s="152">
        <v>21</v>
      </c>
      <c r="B77" s="153" t="s">
        <v>154</v>
      </c>
      <c r="C77" s="154" t="s">
        <v>155</v>
      </c>
      <c r="D77" s="155" t="s">
        <v>156</v>
      </c>
      <c r="E77" s="156">
        <v>2</v>
      </c>
      <c r="F77" s="193">
        <v>0</v>
      </c>
      <c r="G77" s="157">
        <f>E77*F77</f>
        <v>0</v>
      </c>
      <c r="O77" s="151">
        <v>2</v>
      </c>
      <c r="AA77" s="129">
        <v>1</v>
      </c>
      <c r="AB77" s="129">
        <v>1</v>
      </c>
      <c r="AC77" s="129">
        <v>1</v>
      </c>
      <c r="AZ77" s="129">
        <v>1</v>
      </c>
      <c r="BA77" s="129">
        <f>IF(AZ77=1,G77,0)</f>
        <v>0</v>
      </c>
      <c r="BB77" s="129">
        <f>IF(AZ77=2,G77,0)</f>
        <v>0</v>
      </c>
      <c r="BC77" s="129">
        <f>IF(AZ77=3,G77,0)</f>
        <v>0</v>
      </c>
      <c r="BD77" s="129">
        <f>IF(AZ77=4,G77,0)</f>
        <v>0</v>
      </c>
      <c r="BE77" s="129">
        <f>IF(AZ77=5,G77,0)</f>
        <v>0</v>
      </c>
      <c r="CZ77" s="129">
        <v>0.06587</v>
      </c>
    </row>
    <row r="78" spans="1:15" ht="12.75">
      <c r="A78" s="158"/>
      <c r="B78" s="159"/>
      <c r="C78" s="244" t="s">
        <v>82</v>
      </c>
      <c r="D78" s="245"/>
      <c r="E78" s="161">
        <v>0</v>
      </c>
      <c r="F78" s="162"/>
      <c r="G78" s="163"/>
      <c r="M78" s="160" t="s">
        <v>82</v>
      </c>
      <c r="O78" s="151"/>
    </row>
    <row r="79" spans="1:15" ht="12.75">
      <c r="A79" s="158"/>
      <c r="B79" s="159"/>
      <c r="C79" s="244" t="s">
        <v>157</v>
      </c>
      <c r="D79" s="245"/>
      <c r="E79" s="161">
        <v>2</v>
      </c>
      <c r="F79" s="162"/>
      <c r="G79" s="163"/>
      <c r="M79" s="160" t="s">
        <v>157</v>
      </c>
      <c r="O79" s="151"/>
    </row>
    <row r="80" spans="1:57" ht="12.75">
      <c r="A80" s="164"/>
      <c r="B80" s="165" t="s">
        <v>67</v>
      </c>
      <c r="C80" s="166" t="str">
        <f>CONCATENATE(B76," ",C76)</f>
        <v>64 Výplně otvorů</v>
      </c>
      <c r="D80" s="164"/>
      <c r="E80" s="167"/>
      <c r="F80" s="167"/>
      <c r="G80" s="168">
        <f>SUM(G76:G79)</f>
        <v>0</v>
      </c>
      <c r="O80" s="151">
        <v>4</v>
      </c>
      <c r="BA80" s="169">
        <f>SUM(BA76:BA79)</f>
        <v>0</v>
      </c>
      <c r="BB80" s="169">
        <f>SUM(BB76:BB79)</f>
        <v>0</v>
      </c>
      <c r="BC80" s="169">
        <f>SUM(BC76:BC79)</f>
        <v>0</v>
      </c>
      <c r="BD80" s="169">
        <f>SUM(BD76:BD79)</f>
        <v>0</v>
      </c>
      <c r="BE80" s="169">
        <f>SUM(BE76:BE79)</f>
        <v>0</v>
      </c>
    </row>
    <row r="81" spans="1:15" ht="12.75">
      <c r="A81" s="144" t="s">
        <v>65</v>
      </c>
      <c r="B81" s="145" t="s">
        <v>158</v>
      </c>
      <c r="C81" s="146" t="s">
        <v>159</v>
      </c>
      <c r="D81" s="147"/>
      <c r="E81" s="148"/>
      <c r="F81" s="148"/>
      <c r="G81" s="149"/>
      <c r="H81" s="150"/>
      <c r="I81" s="150"/>
      <c r="O81" s="151">
        <v>1</v>
      </c>
    </row>
    <row r="82" spans="1:104" ht="12.75">
      <c r="A82" s="152">
        <v>22</v>
      </c>
      <c r="B82" s="153" t="s">
        <v>160</v>
      </c>
      <c r="C82" s="154" t="s">
        <v>161</v>
      </c>
      <c r="D82" s="155" t="s">
        <v>97</v>
      </c>
      <c r="E82" s="156">
        <v>106.425</v>
      </c>
      <c r="F82" s="193">
        <v>0</v>
      </c>
      <c r="G82" s="157">
        <f>E82*F82</f>
        <v>0</v>
      </c>
      <c r="O82" s="151">
        <v>2</v>
      </c>
      <c r="AA82" s="129">
        <v>1</v>
      </c>
      <c r="AB82" s="129">
        <v>1</v>
      </c>
      <c r="AC82" s="129">
        <v>1</v>
      </c>
      <c r="AZ82" s="129">
        <v>1</v>
      </c>
      <c r="BA82" s="129">
        <f>IF(AZ82=1,G82,0)</f>
        <v>0</v>
      </c>
      <c r="BB82" s="129">
        <f>IF(AZ82=2,G82,0)</f>
        <v>0</v>
      </c>
      <c r="BC82" s="129">
        <f>IF(AZ82=3,G82,0)</f>
        <v>0</v>
      </c>
      <c r="BD82" s="129">
        <f>IF(AZ82=4,G82,0)</f>
        <v>0</v>
      </c>
      <c r="BE82" s="129">
        <f>IF(AZ82=5,G82,0)</f>
        <v>0</v>
      </c>
      <c r="CZ82" s="129">
        <v>0.00121</v>
      </c>
    </row>
    <row r="83" spans="1:15" ht="12.75">
      <c r="A83" s="158"/>
      <c r="B83" s="159"/>
      <c r="C83" s="244" t="s">
        <v>142</v>
      </c>
      <c r="D83" s="245"/>
      <c r="E83" s="161">
        <v>0</v>
      </c>
      <c r="F83" s="162"/>
      <c r="G83" s="163"/>
      <c r="M83" s="160" t="s">
        <v>142</v>
      </c>
      <c r="O83" s="151"/>
    </row>
    <row r="84" spans="1:15" ht="12.75">
      <c r="A84" s="158"/>
      <c r="B84" s="159"/>
      <c r="C84" s="244" t="s">
        <v>143</v>
      </c>
      <c r="D84" s="245"/>
      <c r="E84" s="161">
        <v>3.8</v>
      </c>
      <c r="F84" s="162"/>
      <c r="G84" s="163"/>
      <c r="M84" s="160" t="s">
        <v>143</v>
      </c>
      <c r="O84" s="151"/>
    </row>
    <row r="85" spans="1:15" ht="12.75">
      <c r="A85" s="158"/>
      <c r="B85" s="159"/>
      <c r="C85" s="244" t="s">
        <v>162</v>
      </c>
      <c r="D85" s="245"/>
      <c r="E85" s="161">
        <v>0</v>
      </c>
      <c r="F85" s="162"/>
      <c r="G85" s="163"/>
      <c r="M85" s="160" t="s">
        <v>162</v>
      </c>
      <c r="O85" s="151"/>
    </row>
    <row r="86" spans="1:15" ht="12.75">
      <c r="A86" s="158"/>
      <c r="B86" s="159"/>
      <c r="C86" s="244" t="s">
        <v>163</v>
      </c>
      <c r="D86" s="245"/>
      <c r="E86" s="161">
        <v>2.625</v>
      </c>
      <c r="F86" s="162"/>
      <c r="G86" s="163"/>
      <c r="M86" s="160" t="s">
        <v>163</v>
      </c>
      <c r="O86" s="151"/>
    </row>
    <row r="87" spans="1:15" ht="12.75">
      <c r="A87" s="158"/>
      <c r="B87" s="159"/>
      <c r="C87" s="244" t="s">
        <v>164</v>
      </c>
      <c r="D87" s="245"/>
      <c r="E87" s="161">
        <v>0</v>
      </c>
      <c r="F87" s="162"/>
      <c r="G87" s="163"/>
      <c r="M87" s="160" t="s">
        <v>164</v>
      </c>
      <c r="O87" s="151"/>
    </row>
    <row r="88" spans="1:15" ht="12.75">
      <c r="A88" s="158"/>
      <c r="B88" s="159"/>
      <c r="C88" s="244" t="s">
        <v>165</v>
      </c>
      <c r="D88" s="245"/>
      <c r="E88" s="161">
        <v>100</v>
      </c>
      <c r="F88" s="162"/>
      <c r="G88" s="163"/>
      <c r="M88" s="160" t="s">
        <v>165</v>
      </c>
      <c r="O88" s="151"/>
    </row>
    <row r="89" spans="1:104" ht="12.75">
      <c r="A89" s="152">
        <v>23</v>
      </c>
      <c r="B89" s="153" t="s">
        <v>166</v>
      </c>
      <c r="C89" s="154" t="s">
        <v>167</v>
      </c>
      <c r="D89" s="155" t="s">
        <v>97</v>
      </c>
      <c r="E89" s="156">
        <v>26.0075</v>
      </c>
      <c r="F89" s="193">
        <v>0</v>
      </c>
      <c r="G89" s="157">
        <f>E89*F89</f>
        <v>0</v>
      </c>
      <c r="O89" s="151">
        <v>2</v>
      </c>
      <c r="AA89" s="129">
        <v>1</v>
      </c>
      <c r="AB89" s="129">
        <v>1</v>
      </c>
      <c r="AC89" s="129">
        <v>1</v>
      </c>
      <c r="AZ89" s="129">
        <v>1</v>
      </c>
      <c r="BA89" s="129">
        <f>IF(AZ89=1,G89,0)</f>
        <v>0</v>
      </c>
      <c r="BB89" s="129">
        <f>IF(AZ89=2,G89,0)</f>
        <v>0</v>
      </c>
      <c r="BC89" s="129">
        <f>IF(AZ89=3,G89,0)</f>
        <v>0</v>
      </c>
      <c r="BD89" s="129">
        <f>IF(AZ89=4,G89,0)</f>
        <v>0</v>
      </c>
      <c r="BE89" s="129">
        <f>IF(AZ89=5,G89,0)</f>
        <v>0</v>
      </c>
      <c r="CZ89" s="129">
        <v>0.00592</v>
      </c>
    </row>
    <row r="90" spans="1:15" ht="12.75">
      <c r="A90" s="158"/>
      <c r="B90" s="159"/>
      <c r="C90" s="244" t="s">
        <v>168</v>
      </c>
      <c r="D90" s="245"/>
      <c r="E90" s="161">
        <v>0</v>
      </c>
      <c r="F90" s="162"/>
      <c r="G90" s="163"/>
      <c r="M90" s="160" t="s">
        <v>168</v>
      </c>
      <c r="O90" s="151"/>
    </row>
    <row r="91" spans="1:15" ht="12.75">
      <c r="A91" s="158"/>
      <c r="B91" s="159"/>
      <c r="C91" s="244" t="s">
        <v>169</v>
      </c>
      <c r="D91" s="245"/>
      <c r="E91" s="161">
        <v>26.0075</v>
      </c>
      <c r="F91" s="162"/>
      <c r="G91" s="163"/>
      <c r="M91" s="160" t="s">
        <v>169</v>
      </c>
      <c r="O91" s="151"/>
    </row>
    <row r="92" spans="1:104" ht="12.75">
      <c r="A92" s="152">
        <v>24</v>
      </c>
      <c r="B92" s="153" t="s">
        <v>170</v>
      </c>
      <c r="C92" s="154" t="s">
        <v>171</v>
      </c>
      <c r="D92" s="155" t="s">
        <v>81</v>
      </c>
      <c r="E92" s="156">
        <v>123.2963</v>
      </c>
      <c r="F92" s="193">
        <v>0</v>
      </c>
      <c r="G92" s="157">
        <f>E92*F92</f>
        <v>0</v>
      </c>
      <c r="O92" s="151">
        <v>2</v>
      </c>
      <c r="AA92" s="129">
        <v>1</v>
      </c>
      <c r="AB92" s="129">
        <v>1</v>
      </c>
      <c r="AC92" s="129">
        <v>1</v>
      </c>
      <c r="AZ92" s="129">
        <v>1</v>
      </c>
      <c r="BA92" s="129">
        <f>IF(AZ92=1,G92,0)</f>
        <v>0</v>
      </c>
      <c r="BB92" s="129">
        <f>IF(AZ92=2,G92,0)</f>
        <v>0</v>
      </c>
      <c r="BC92" s="129">
        <f>IF(AZ92=3,G92,0)</f>
        <v>0</v>
      </c>
      <c r="BD92" s="129">
        <f>IF(AZ92=4,G92,0)</f>
        <v>0</v>
      </c>
      <c r="BE92" s="129">
        <f>IF(AZ92=5,G92,0)</f>
        <v>0</v>
      </c>
      <c r="CZ92" s="129">
        <v>0.00735</v>
      </c>
    </row>
    <row r="93" spans="1:15" ht="12.75">
      <c r="A93" s="158"/>
      <c r="B93" s="159"/>
      <c r="C93" s="244" t="s">
        <v>140</v>
      </c>
      <c r="D93" s="245"/>
      <c r="E93" s="161">
        <v>0</v>
      </c>
      <c r="F93" s="162"/>
      <c r="G93" s="163"/>
      <c r="M93" s="160" t="s">
        <v>140</v>
      </c>
      <c r="O93" s="151"/>
    </row>
    <row r="94" spans="1:15" ht="12.75">
      <c r="A94" s="158"/>
      <c r="B94" s="159"/>
      <c r="C94" s="244" t="s">
        <v>172</v>
      </c>
      <c r="D94" s="245"/>
      <c r="E94" s="161">
        <v>123.2963</v>
      </c>
      <c r="F94" s="162"/>
      <c r="G94" s="163"/>
      <c r="M94" s="160" t="s">
        <v>172</v>
      </c>
      <c r="O94" s="151"/>
    </row>
    <row r="95" spans="1:104" ht="12.75">
      <c r="A95" s="152">
        <v>25</v>
      </c>
      <c r="B95" s="153" t="s">
        <v>173</v>
      </c>
      <c r="C95" s="154" t="s">
        <v>174</v>
      </c>
      <c r="D95" s="155" t="s">
        <v>81</v>
      </c>
      <c r="E95" s="156">
        <v>369.8889</v>
      </c>
      <c r="F95" s="193">
        <v>0</v>
      </c>
      <c r="G95" s="157">
        <f>E95*F95</f>
        <v>0</v>
      </c>
      <c r="O95" s="151">
        <v>2</v>
      </c>
      <c r="AA95" s="129">
        <v>1</v>
      </c>
      <c r="AB95" s="129">
        <v>1</v>
      </c>
      <c r="AC95" s="129">
        <v>1</v>
      </c>
      <c r="AZ95" s="129">
        <v>1</v>
      </c>
      <c r="BA95" s="129">
        <f>IF(AZ95=1,G95,0)</f>
        <v>0</v>
      </c>
      <c r="BB95" s="129">
        <f>IF(AZ95=2,G95,0)</f>
        <v>0</v>
      </c>
      <c r="BC95" s="129">
        <f>IF(AZ95=3,G95,0)</f>
        <v>0</v>
      </c>
      <c r="BD95" s="129">
        <f>IF(AZ95=4,G95,0)</f>
        <v>0</v>
      </c>
      <c r="BE95" s="129">
        <f>IF(AZ95=5,G95,0)</f>
        <v>0</v>
      </c>
      <c r="CZ95" s="129">
        <v>0.00012</v>
      </c>
    </row>
    <row r="96" spans="1:15" ht="12.75">
      <c r="A96" s="158"/>
      <c r="B96" s="159"/>
      <c r="C96" s="244" t="s">
        <v>175</v>
      </c>
      <c r="D96" s="245"/>
      <c r="E96" s="161">
        <v>369.8889</v>
      </c>
      <c r="F96" s="162"/>
      <c r="G96" s="163"/>
      <c r="M96" s="160" t="s">
        <v>175</v>
      </c>
      <c r="O96" s="151"/>
    </row>
    <row r="97" spans="1:104" ht="12.75">
      <c r="A97" s="152">
        <v>26</v>
      </c>
      <c r="B97" s="153" t="s">
        <v>176</v>
      </c>
      <c r="C97" s="154" t="s">
        <v>177</v>
      </c>
      <c r="D97" s="155" t="s">
        <v>81</v>
      </c>
      <c r="E97" s="156">
        <v>123.2963</v>
      </c>
      <c r="F97" s="193">
        <v>0</v>
      </c>
      <c r="G97" s="157">
        <f>E97*F97</f>
        <v>0</v>
      </c>
      <c r="O97" s="151">
        <v>2</v>
      </c>
      <c r="AA97" s="129">
        <v>1</v>
      </c>
      <c r="AB97" s="129">
        <v>1</v>
      </c>
      <c r="AC97" s="129">
        <v>1</v>
      </c>
      <c r="AZ97" s="129">
        <v>1</v>
      </c>
      <c r="BA97" s="129">
        <f>IF(AZ97=1,G97,0)</f>
        <v>0</v>
      </c>
      <c r="BB97" s="129">
        <f>IF(AZ97=2,G97,0)</f>
        <v>0</v>
      </c>
      <c r="BC97" s="129">
        <f>IF(AZ97=3,G97,0)</f>
        <v>0</v>
      </c>
      <c r="BD97" s="129">
        <f>IF(AZ97=4,G97,0)</f>
        <v>0</v>
      </c>
      <c r="BE97" s="129">
        <f>IF(AZ97=5,G97,0)</f>
        <v>0</v>
      </c>
      <c r="CZ97" s="129">
        <v>0</v>
      </c>
    </row>
    <row r="98" spans="1:104" ht="12.75">
      <c r="A98" s="152">
        <v>27</v>
      </c>
      <c r="B98" s="153" t="s">
        <v>178</v>
      </c>
      <c r="C98" s="154" t="s">
        <v>179</v>
      </c>
      <c r="D98" s="155" t="s">
        <v>97</v>
      </c>
      <c r="E98" s="156">
        <v>60.6375</v>
      </c>
      <c r="F98" s="193">
        <v>0</v>
      </c>
      <c r="G98" s="157">
        <f>E98*F98</f>
        <v>0</v>
      </c>
      <c r="O98" s="151">
        <v>2</v>
      </c>
      <c r="AA98" s="129">
        <v>1</v>
      </c>
      <c r="AB98" s="129">
        <v>1</v>
      </c>
      <c r="AC98" s="129">
        <v>1</v>
      </c>
      <c r="AZ98" s="129">
        <v>1</v>
      </c>
      <c r="BA98" s="129">
        <f>IF(AZ98=1,G98,0)</f>
        <v>0</v>
      </c>
      <c r="BB98" s="129">
        <f>IF(AZ98=2,G98,0)</f>
        <v>0</v>
      </c>
      <c r="BC98" s="129">
        <f>IF(AZ98=3,G98,0)</f>
        <v>0</v>
      </c>
      <c r="BD98" s="129">
        <f>IF(AZ98=4,G98,0)</f>
        <v>0</v>
      </c>
      <c r="BE98" s="129">
        <f>IF(AZ98=5,G98,0)</f>
        <v>0</v>
      </c>
      <c r="CZ98" s="129">
        <v>0.01691</v>
      </c>
    </row>
    <row r="99" spans="1:15" ht="12.75">
      <c r="A99" s="158"/>
      <c r="B99" s="159"/>
      <c r="C99" s="244" t="s">
        <v>140</v>
      </c>
      <c r="D99" s="245"/>
      <c r="E99" s="161">
        <v>0</v>
      </c>
      <c r="F99" s="162"/>
      <c r="G99" s="163"/>
      <c r="M99" s="160" t="s">
        <v>140</v>
      </c>
      <c r="O99" s="151"/>
    </row>
    <row r="100" spans="1:15" ht="12.75">
      <c r="A100" s="158"/>
      <c r="B100" s="159"/>
      <c r="C100" s="244" t="s">
        <v>180</v>
      </c>
      <c r="D100" s="245"/>
      <c r="E100" s="161">
        <v>60.6375</v>
      </c>
      <c r="F100" s="162"/>
      <c r="G100" s="163"/>
      <c r="M100" s="160" t="s">
        <v>180</v>
      </c>
      <c r="O100" s="151"/>
    </row>
    <row r="101" spans="1:104" ht="12.75">
      <c r="A101" s="152">
        <v>28</v>
      </c>
      <c r="B101" s="153" t="s">
        <v>181</v>
      </c>
      <c r="C101" s="154" t="s">
        <v>182</v>
      </c>
      <c r="D101" s="155" t="s">
        <v>97</v>
      </c>
      <c r="E101" s="156">
        <v>181.9125</v>
      </c>
      <c r="F101" s="193">
        <v>0</v>
      </c>
      <c r="G101" s="157">
        <f>E101*F101</f>
        <v>0</v>
      </c>
      <c r="O101" s="151">
        <v>2</v>
      </c>
      <c r="AA101" s="129">
        <v>1</v>
      </c>
      <c r="AB101" s="129">
        <v>1</v>
      </c>
      <c r="AC101" s="129">
        <v>1</v>
      </c>
      <c r="AZ101" s="129">
        <v>1</v>
      </c>
      <c r="BA101" s="129">
        <f>IF(AZ101=1,G101,0)</f>
        <v>0</v>
      </c>
      <c r="BB101" s="129">
        <f>IF(AZ101=2,G101,0)</f>
        <v>0</v>
      </c>
      <c r="BC101" s="129">
        <f>IF(AZ101=3,G101,0)</f>
        <v>0</v>
      </c>
      <c r="BD101" s="129">
        <f>IF(AZ101=4,G101,0)</f>
        <v>0</v>
      </c>
      <c r="BE101" s="129">
        <f>IF(AZ101=5,G101,0)</f>
        <v>0</v>
      </c>
      <c r="CZ101" s="129">
        <v>0.0004</v>
      </c>
    </row>
    <row r="102" spans="1:15" ht="12.75">
      <c r="A102" s="158"/>
      <c r="B102" s="159"/>
      <c r="C102" s="244" t="s">
        <v>183</v>
      </c>
      <c r="D102" s="245"/>
      <c r="E102" s="161">
        <v>181.9125</v>
      </c>
      <c r="F102" s="162"/>
      <c r="G102" s="163"/>
      <c r="M102" s="160" t="s">
        <v>183</v>
      </c>
      <c r="O102" s="151"/>
    </row>
    <row r="103" spans="1:104" ht="12.75">
      <c r="A103" s="152">
        <v>29</v>
      </c>
      <c r="B103" s="153" t="s">
        <v>184</v>
      </c>
      <c r="C103" s="154" t="s">
        <v>185</v>
      </c>
      <c r="D103" s="155" t="s">
        <v>97</v>
      </c>
      <c r="E103" s="156">
        <v>60.6375</v>
      </c>
      <c r="F103" s="193">
        <v>0</v>
      </c>
      <c r="G103" s="157">
        <f>E103*F103</f>
        <v>0</v>
      </c>
      <c r="O103" s="151">
        <v>2</v>
      </c>
      <c r="AA103" s="129">
        <v>1</v>
      </c>
      <c r="AB103" s="129">
        <v>1</v>
      </c>
      <c r="AC103" s="129">
        <v>1</v>
      </c>
      <c r="AZ103" s="129">
        <v>1</v>
      </c>
      <c r="BA103" s="129">
        <f>IF(AZ103=1,G103,0)</f>
        <v>0</v>
      </c>
      <c r="BB103" s="129">
        <f>IF(AZ103=2,G103,0)</f>
        <v>0</v>
      </c>
      <c r="BC103" s="129">
        <f>IF(AZ103=3,G103,0)</f>
        <v>0</v>
      </c>
      <c r="BD103" s="129">
        <f>IF(AZ103=4,G103,0)</f>
        <v>0</v>
      </c>
      <c r="BE103" s="129">
        <f>IF(AZ103=5,G103,0)</f>
        <v>0</v>
      </c>
      <c r="CZ103" s="129">
        <v>0</v>
      </c>
    </row>
    <row r="104" spans="1:57" ht="12.75">
      <c r="A104" s="164"/>
      <c r="B104" s="165" t="s">
        <v>67</v>
      </c>
      <c r="C104" s="166" t="str">
        <f>CONCATENATE(B81," ",C81)</f>
        <v>94 Lešení a stavební výtahy</v>
      </c>
      <c r="D104" s="164"/>
      <c r="E104" s="167"/>
      <c r="F104" s="167"/>
      <c r="G104" s="168">
        <f>SUM(G81:G103)</f>
        <v>0</v>
      </c>
      <c r="O104" s="151">
        <v>4</v>
      </c>
      <c r="BA104" s="169">
        <f>SUM(BA81:BA103)</f>
        <v>0</v>
      </c>
      <c r="BB104" s="169">
        <f>SUM(BB81:BB103)</f>
        <v>0</v>
      </c>
      <c r="BC104" s="169">
        <f>SUM(BC81:BC103)</f>
        <v>0</v>
      </c>
      <c r="BD104" s="169">
        <f>SUM(BD81:BD103)</f>
        <v>0</v>
      </c>
      <c r="BE104" s="169">
        <f>SUM(BE81:BE103)</f>
        <v>0</v>
      </c>
    </row>
    <row r="105" spans="1:15" ht="12.75">
      <c r="A105" s="144" t="s">
        <v>65</v>
      </c>
      <c r="B105" s="145" t="s">
        <v>186</v>
      </c>
      <c r="C105" s="146" t="s">
        <v>187</v>
      </c>
      <c r="D105" s="147"/>
      <c r="E105" s="148"/>
      <c r="F105" s="148"/>
      <c r="G105" s="149"/>
      <c r="H105" s="150"/>
      <c r="I105" s="150"/>
      <c r="O105" s="151">
        <v>1</v>
      </c>
    </row>
    <row r="106" spans="1:104" ht="12.75">
      <c r="A106" s="152">
        <v>30</v>
      </c>
      <c r="B106" s="153" t="s">
        <v>188</v>
      </c>
      <c r="C106" s="154" t="s">
        <v>189</v>
      </c>
      <c r="D106" s="155" t="s">
        <v>97</v>
      </c>
      <c r="E106" s="156">
        <v>277.455</v>
      </c>
      <c r="F106" s="193">
        <v>0</v>
      </c>
      <c r="G106" s="157">
        <f>E106*F106</f>
        <v>0</v>
      </c>
      <c r="O106" s="151">
        <v>2</v>
      </c>
      <c r="AA106" s="129">
        <v>1</v>
      </c>
      <c r="AB106" s="129">
        <v>1</v>
      </c>
      <c r="AC106" s="129">
        <v>1</v>
      </c>
      <c r="AZ106" s="129">
        <v>1</v>
      </c>
      <c r="BA106" s="129">
        <f>IF(AZ106=1,G106,0)</f>
        <v>0</v>
      </c>
      <c r="BB106" s="129">
        <f>IF(AZ106=2,G106,0)</f>
        <v>0</v>
      </c>
      <c r="BC106" s="129">
        <f>IF(AZ106=3,G106,0)</f>
        <v>0</v>
      </c>
      <c r="BD106" s="129">
        <f>IF(AZ106=4,G106,0)</f>
        <v>0</v>
      </c>
      <c r="BE106" s="129">
        <f>IF(AZ106=5,G106,0)</f>
        <v>0</v>
      </c>
      <c r="CZ106" s="129">
        <v>4E-05</v>
      </c>
    </row>
    <row r="107" spans="1:15" ht="12.75">
      <c r="A107" s="158"/>
      <c r="B107" s="159"/>
      <c r="C107" s="244" t="s">
        <v>117</v>
      </c>
      <c r="D107" s="245"/>
      <c r="E107" s="161">
        <v>0</v>
      </c>
      <c r="F107" s="162"/>
      <c r="G107" s="163"/>
      <c r="M107" s="160" t="s">
        <v>117</v>
      </c>
      <c r="O107" s="151"/>
    </row>
    <row r="108" spans="1:15" ht="12.75">
      <c r="A108" s="158"/>
      <c r="B108" s="159"/>
      <c r="C108" s="244" t="s">
        <v>190</v>
      </c>
      <c r="D108" s="245"/>
      <c r="E108" s="161">
        <v>23.5</v>
      </c>
      <c r="F108" s="162"/>
      <c r="G108" s="163"/>
      <c r="M108" s="160" t="s">
        <v>190</v>
      </c>
      <c r="O108" s="151"/>
    </row>
    <row r="109" spans="1:15" ht="12.75">
      <c r="A109" s="158"/>
      <c r="B109" s="159"/>
      <c r="C109" s="244" t="s">
        <v>191</v>
      </c>
      <c r="D109" s="245"/>
      <c r="E109" s="161">
        <v>38.9</v>
      </c>
      <c r="F109" s="162"/>
      <c r="G109" s="163"/>
      <c r="M109" s="160" t="s">
        <v>191</v>
      </c>
      <c r="O109" s="151"/>
    </row>
    <row r="110" spans="1:15" ht="12.75">
      <c r="A110" s="158"/>
      <c r="B110" s="159"/>
      <c r="C110" s="244" t="s">
        <v>192</v>
      </c>
      <c r="D110" s="245"/>
      <c r="E110" s="161">
        <v>6.6</v>
      </c>
      <c r="F110" s="162"/>
      <c r="G110" s="163"/>
      <c r="M110" s="160" t="s">
        <v>192</v>
      </c>
      <c r="O110" s="151"/>
    </row>
    <row r="111" spans="1:15" ht="12.75">
      <c r="A111" s="158"/>
      <c r="B111" s="159"/>
      <c r="C111" s="244" t="s">
        <v>193</v>
      </c>
      <c r="D111" s="245"/>
      <c r="E111" s="161">
        <v>79.8</v>
      </c>
      <c r="F111" s="162"/>
      <c r="G111" s="163"/>
      <c r="M111" s="160" t="s">
        <v>193</v>
      </c>
      <c r="O111" s="151"/>
    </row>
    <row r="112" spans="1:15" ht="12.75">
      <c r="A112" s="158"/>
      <c r="B112" s="159"/>
      <c r="C112" s="244" t="s">
        <v>194</v>
      </c>
      <c r="D112" s="245"/>
      <c r="E112" s="161">
        <v>0</v>
      </c>
      <c r="F112" s="162"/>
      <c r="G112" s="163"/>
      <c r="M112" s="160" t="s">
        <v>194</v>
      </c>
      <c r="O112" s="151"/>
    </row>
    <row r="113" spans="1:15" ht="12.75">
      <c r="A113" s="158"/>
      <c r="B113" s="159"/>
      <c r="C113" s="244" t="s">
        <v>195</v>
      </c>
      <c r="D113" s="245"/>
      <c r="E113" s="161">
        <v>25.5</v>
      </c>
      <c r="F113" s="162"/>
      <c r="G113" s="163"/>
      <c r="M113" s="160" t="s">
        <v>195</v>
      </c>
      <c r="O113" s="151"/>
    </row>
    <row r="114" spans="1:15" ht="12.75">
      <c r="A114" s="158"/>
      <c r="B114" s="159"/>
      <c r="C114" s="244" t="s">
        <v>196</v>
      </c>
      <c r="D114" s="245"/>
      <c r="E114" s="161">
        <v>6.6</v>
      </c>
      <c r="F114" s="162"/>
      <c r="G114" s="163"/>
      <c r="M114" s="160" t="s">
        <v>196</v>
      </c>
      <c r="O114" s="151"/>
    </row>
    <row r="115" spans="1:15" ht="12.75">
      <c r="A115" s="158"/>
      <c r="B115" s="159"/>
      <c r="C115" s="244" t="s">
        <v>197</v>
      </c>
      <c r="D115" s="245"/>
      <c r="E115" s="161">
        <v>0</v>
      </c>
      <c r="F115" s="162"/>
      <c r="G115" s="163"/>
      <c r="M115" s="160" t="s">
        <v>197</v>
      </c>
      <c r="O115" s="151"/>
    </row>
    <row r="116" spans="1:15" ht="12.75">
      <c r="A116" s="158"/>
      <c r="B116" s="159"/>
      <c r="C116" s="244" t="s">
        <v>198</v>
      </c>
      <c r="D116" s="245"/>
      <c r="E116" s="161">
        <v>26.4</v>
      </c>
      <c r="F116" s="162"/>
      <c r="G116" s="163"/>
      <c r="M116" s="160" t="s">
        <v>198</v>
      </c>
      <c r="O116" s="151"/>
    </row>
    <row r="117" spans="1:15" ht="12.75">
      <c r="A117" s="158"/>
      <c r="B117" s="159"/>
      <c r="C117" s="244" t="s">
        <v>199</v>
      </c>
      <c r="D117" s="245"/>
      <c r="E117" s="161">
        <v>6.6</v>
      </c>
      <c r="F117" s="162"/>
      <c r="G117" s="163"/>
      <c r="M117" s="160" t="s">
        <v>199</v>
      </c>
      <c r="O117" s="151"/>
    </row>
    <row r="118" spans="1:15" ht="12.75">
      <c r="A118" s="158"/>
      <c r="B118" s="159"/>
      <c r="C118" s="244" t="s">
        <v>82</v>
      </c>
      <c r="D118" s="245"/>
      <c r="E118" s="161">
        <v>0</v>
      </c>
      <c r="F118" s="162"/>
      <c r="G118" s="163"/>
      <c r="M118" s="160" t="s">
        <v>82</v>
      </c>
      <c r="O118" s="151"/>
    </row>
    <row r="119" spans="1:15" ht="12.75">
      <c r="A119" s="158"/>
      <c r="B119" s="159"/>
      <c r="C119" s="244" t="s">
        <v>200</v>
      </c>
      <c r="D119" s="245"/>
      <c r="E119" s="161">
        <v>6.6</v>
      </c>
      <c r="F119" s="162"/>
      <c r="G119" s="163"/>
      <c r="M119" s="160" t="s">
        <v>200</v>
      </c>
      <c r="O119" s="151"/>
    </row>
    <row r="120" spans="1:15" ht="12.75">
      <c r="A120" s="158"/>
      <c r="B120" s="159"/>
      <c r="C120" s="244" t="s">
        <v>201</v>
      </c>
      <c r="D120" s="245"/>
      <c r="E120" s="161">
        <v>4.5</v>
      </c>
      <c r="F120" s="162"/>
      <c r="G120" s="163"/>
      <c r="M120" s="160" t="s">
        <v>201</v>
      </c>
      <c r="O120" s="151"/>
    </row>
    <row r="121" spans="1:15" ht="12.75">
      <c r="A121" s="158"/>
      <c r="B121" s="159"/>
      <c r="C121" s="244" t="s">
        <v>202</v>
      </c>
      <c r="D121" s="245"/>
      <c r="E121" s="161">
        <v>3</v>
      </c>
      <c r="F121" s="162"/>
      <c r="G121" s="163"/>
      <c r="M121" s="160" t="s">
        <v>202</v>
      </c>
      <c r="O121" s="151"/>
    </row>
    <row r="122" spans="1:15" ht="12.75">
      <c r="A122" s="158"/>
      <c r="B122" s="159"/>
      <c r="C122" s="244" t="s">
        <v>203</v>
      </c>
      <c r="D122" s="245"/>
      <c r="E122" s="161">
        <v>49.455</v>
      </c>
      <c r="F122" s="162"/>
      <c r="G122" s="163"/>
      <c r="M122" s="160" t="s">
        <v>203</v>
      </c>
      <c r="O122" s="151"/>
    </row>
    <row r="123" spans="1:104" ht="12.75">
      <c r="A123" s="152">
        <v>31</v>
      </c>
      <c r="B123" s="153" t="s">
        <v>204</v>
      </c>
      <c r="C123" s="154" t="s">
        <v>205</v>
      </c>
      <c r="D123" s="155" t="s">
        <v>97</v>
      </c>
      <c r="E123" s="156">
        <v>832.365</v>
      </c>
      <c r="F123" s="193">
        <v>0</v>
      </c>
      <c r="G123" s="157">
        <f>E123*F123</f>
        <v>0</v>
      </c>
      <c r="O123" s="151">
        <v>2</v>
      </c>
      <c r="AA123" s="129">
        <v>1</v>
      </c>
      <c r="AB123" s="129">
        <v>1</v>
      </c>
      <c r="AC123" s="129">
        <v>1</v>
      </c>
      <c r="AZ123" s="129">
        <v>1</v>
      </c>
      <c r="BA123" s="129">
        <f>IF(AZ123=1,G123,0)</f>
        <v>0</v>
      </c>
      <c r="BB123" s="129">
        <f>IF(AZ123=2,G123,0)</f>
        <v>0</v>
      </c>
      <c r="BC123" s="129">
        <f>IF(AZ123=3,G123,0)</f>
        <v>0</v>
      </c>
      <c r="BD123" s="129">
        <f>IF(AZ123=4,G123,0)</f>
        <v>0</v>
      </c>
      <c r="BE123" s="129">
        <f>IF(AZ123=5,G123,0)</f>
        <v>0</v>
      </c>
      <c r="CZ123" s="129">
        <v>0</v>
      </c>
    </row>
    <row r="124" spans="1:15" ht="12.75">
      <c r="A124" s="158"/>
      <c r="B124" s="159"/>
      <c r="C124" s="244" t="s">
        <v>206</v>
      </c>
      <c r="D124" s="245"/>
      <c r="E124" s="161">
        <v>832.365</v>
      </c>
      <c r="F124" s="162"/>
      <c r="G124" s="163"/>
      <c r="M124" s="160" t="s">
        <v>206</v>
      </c>
      <c r="O124" s="151"/>
    </row>
    <row r="125" spans="1:104" ht="12.75">
      <c r="A125" s="152">
        <v>32</v>
      </c>
      <c r="B125" s="153" t="s">
        <v>207</v>
      </c>
      <c r="C125" s="154" t="s">
        <v>208</v>
      </c>
      <c r="D125" s="155" t="s">
        <v>209</v>
      </c>
      <c r="E125" s="156">
        <v>25</v>
      </c>
      <c r="F125" s="193">
        <v>0</v>
      </c>
      <c r="G125" s="157">
        <f>E125*F125</f>
        <v>0</v>
      </c>
      <c r="O125" s="151">
        <v>2</v>
      </c>
      <c r="AA125" s="129">
        <v>12</v>
      </c>
      <c r="AB125" s="129">
        <v>0</v>
      </c>
      <c r="AC125" s="129">
        <v>691</v>
      </c>
      <c r="AZ125" s="129">
        <v>1</v>
      </c>
      <c r="BA125" s="129">
        <f>IF(AZ125=1,G125,0)</f>
        <v>0</v>
      </c>
      <c r="BB125" s="129">
        <f>IF(AZ125=2,G125,0)</f>
        <v>0</v>
      </c>
      <c r="BC125" s="129">
        <f>IF(AZ125=3,G125,0)</f>
        <v>0</v>
      </c>
      <c r="BD125" s="129">
        <f>IF(AZ125=4,G125,0)</f>
        <v>0</v>
      </c>
      <c r="BE125" s="129">
        <f>IF(AZ125=5,G125,0)</f>
        <v>0</v>
      </c>
      <c r="CZ125" s="129">
        <v>0</v>
      </c>
    </row>
    <row r="126" spans="1:104" ht="12.75">
      <c r="A126" s="152">
        <v>33</v>
      </c>
      <c r="B126" s="153" t="s">
        <v>210</v>
      </c>
      <c r="C126" s="154" t="s">
        <v>211</v>
      </c>
      <c r="D126" s="155" t="s">
        <v>76</v>
      </c>
      <c r="E126" s="156">
        <v>1</v>
      </c>
      <c r="F126" s="193">
        <v>0</v>
      </c>
      <c r="G126" s="157">
        <f>E126*F126</f>
        <v>0</v>
      </c>
      <c r="O126" s="151">
        <v>2</v>
      </c>
      <c r="AA126" s="129">
        <v>12</v>
      </c>
      <c r="AB126" s="129">
        <v>0</v>
      </c>
      <c r="AC126" s="129">
        <v>692</v>
      </c>
      <c r="AZ126" s="129">
        <v>1</v>
      </c>
      <c r="BA126" s="129">
        <f>IF(AZ126=1,G126,0)</f>
        <v>0</v>
      </c>
      <c r="BB126" s="129">
        <f>IF(AZ126=2,G126,0)</f>
        <v>0</v>
      </c>
      <c r="BC126" s="129">
        <f>IF(AZ126=3,G126,0)</f>
        <v>0</v>
      </c>
      <c r="BD126" s="129">
        <f>IF(AZ126=4,G126,0)</f>
        <v>0</v>
      </c>
      <c r="BE126" s="129">
        <f>IF(AZ126=5,G126,0)</f>
        <v>0</v>
      </c>
      <c r="CZ126" s="129">
        <v>0</v>
      </c>
    </row>
    <row r="127" spans="1:57" ht="12.75">
      <c r="A127" s="164"/>
      <c r="B127" s="165" t="s">
        <v>67</v>
      </c>
      <c r="C127" s="166" t="str">
        <f>CONCATENATE(B105," ",C105)</f>
        <v>95 Dokončovací konstrukce na pozemních stavbách</v>
      </c>
      <c r="D127" s="164"/>
      <c r="E127" s="167"/>
      <c r="F127" s="167"/>
      <c r="G127" s="168">
        <f>SUM(G105:G126)</f>
        <v>0</v>
      </c>
      <c r="O127" s="151">
        <v>4</v>
      </c>
      <c r="BA127" s="169">
        <f>SUM(BA105:BA126)</f>
        <v>0</v>
      </c>
      <c r="BB127" s="169">
        <f>SUM(BB105:BB126)</f>
        <v>0</v>
      </c>
      <c r="BC127" s="169">
        <f>SUM(BC105:BC126)</f>
        <v>0</v>
      </c>
      <c r="BD127" s="169">
        <f>SUM(BD105:BD126)</f>
        <v>0</v>
      </c>
      <c r="BE127" s="169">
        <f>SUM(BE105:BE126)</f>
        <v>0</v>
      </c>
    </row>
    <row r="128" spans="1:15" ht="12.75">
      <c r="A128" s="144" t="s">
        <v>65</v>
      </c>
      <c r="B128" s="145" t="s">
        <v>212</v>
      </c>
      <c r="C128" s="146" t="s">
        <v>213</v>
      </c>
      <c r="D128" s="147"/>
      <c r="E128" s="148"/>
      <c r="F128" s="148"/>
      <c r="G128" s="149"/>
      <c r="H128" s="150"/>
      <c r="I128" s="150"/>
      <c r="O128" s="151">
        <v>1</v>
      </c>
    </row>
    <row r="129" spans="1:104" ht="12.75">
      <c r="A129" s="152">
        <v>34</v>
      </c>
      <c r="B129" s="153" t="s">
        <v>214</v>
      </c>
      <c r="C129" s="154" t="s">
        <v>215</v>
      </c>
      <c r="D129" s="155" t="s">
        <v>156</v>
      </c>
      <c r="E129" s="156">
        <v>1</v>
      </c>
      <c r="F129" s="193">
        <v>0</v>
      </c>
      <c r="G129" s="157">
        <f>E129*F129</f>
        <v>0</v>
      </c>
      <c r="O129" s="151">
        <v>2</v>
      </c>
      <c r="AA129" s="129">
        <v>1</v>
      </c>
      <c r="AB129" s="129">
        <v>9</v>
      </c>
      <c r="AC129" s="129">
        <v>9</v>
      </c>
      <c r="AZ129" s="129">
        <v>1</v>
      </c>
      <c r="BA129" s="129">
        <f>IF(AZ129=1,G129,0)</f>
        <v>0</v>
      </c>
      <c r="BB129" s="129">
        <f>IF(AZ129=2,G129,0)</f>
        <v>0</v>
      </c>
      <c r="BC129" s="129">
        <f>IF(AZ129=3,G129,0)</f>
        <v>0</v>
      </c>
      <c r="BD129" s="129">
        <f>IF(AZ129=4,G129,0)</f>
        <v>0</v>
      </c>
      <c r="BE129" s="129">
        <f>IF(AZ129=5,G129,0)</f>
        <v>0</v>
      </c>
      <c r="CZ129" s="129">
        <v>0</v>
      </c>
    </row>
    <row r="130" spans="1:104" ht="12.75">
      <c r="A130" s="152">
        <v>35</v>
      </c>
      <c r="B130" s="153" t="s">
        <v>216</v>
      </c>
      <c r="C130" s="154" t="s">
        <v>217</v>
      </c>
      <c r="D130" s="155" t="s">
        <v>97</v>
      </c>
      <c r="E130" s="156">
        <v>1.3</v>
      </c>
      <c r="F130" s="193">
        <v>0</v>
      </c>
      <c r="G130" s="157">
        <f>E130*F130</f>
        <v>0</v>
      </c>
      <c r="O130" s="151">
        <v>2</v>
      </c>
      <c r="AA130" s="129">
        <v>1</v>
      </c>
      <c r="AB130" s="129">
        <v>7</v>
      </c>
      <c r="AC130" s="129">
        <v>7</v>
      </c>
      <c r="AZ130" s="129">
        <v>1</v>
      </c>
      <c r="BA130" s="129">
        <f>IF(AZ130=1,G130,0)</f>
        <v>0</v>
      </c>
      <c r="BB130" s="129">
        <f>IF(AZ130=2,G130,0)</f>
        <v>0</v>
      </c>
      <c r="BC130" s="129">
        <f>IF(AZ130=3,G130,0)</f>
        <v>0</v>
      </c>
      <c r="BD130" s="129">
        <f>IF(AZ130=4,G130,0)</f>
        <v>0</v>
      </c>
      <c r="BE130" s="129">
        <f>IF(AZ130=5,G130,0)</f>
        <v>0</v>
      </c>
      <c r="CZ130" s="129">
        <v>0</v>
      </c>
    </row>
    <row r="131" spans="1:15" ht="12.75">
      <c r="A131" s="158"/>
      <c r="B131" s="159"/>
      <c r="C131" s="244" t="s">
        <v>218</v>
      </c>
      <c r="D131" s="245"/>
      <c r="E131" s="161">
        <v>0</v>
      </c>
      <c r="F131" s="162"/>
      <c r="G131" s="163"/>
      <c r="M131" s="160" t="s">
        <v>218</v>
      </c>
      <c r="O131" s="151"/>
    </row>
    <row r="132" spans="1:15" ht="12.75">
      <c r="A132" s="158"/>
      <c r="B132" s="159"/>
      <c r="C132" s="244" t="s">
        <v>126</v>
      </c>
      <c r="D132" s="245"/>
      <c r="E132" s="161">
        <v>1.3</v>
      </c>
      <c r="F132" s="162"/>
      <c r="G132" s="163"/>
      <c r="M132" s="160" t="s">
        <v>126</v>
      </c>
      <c r="O132" s="151"/>
    </row>
    <row r="133" spans="1:104" ht="12.75">
      <c r="A133" s="152">
        <v>36</v>
      </c>
      <c r="B133" s="153" t="s">
        <v>219</v>
      </c>
      <c r="C133" s="154" t="s">
        <v>220</v>
      </c>
      <c r="D133" s="155" t="s">
        <v>221</v>
      </c>
      <c r="E133" s="156">
        <v>2.5</v>
      </c>
      <c r="F133" s="193">
        <v>0</v>
      </c>
      <c r="G133" s="157">
        <f>E133*F133</f>
        <v>0</v>
      </c>
      <c r="O133" s="151">
        <v>2</v>
      </c>
      <c r="AA133" s="129">
        <v>1</v>
      </c>
      <c r="AB133" s="129">
        <v>7</v>
      </c>
      <c r="AC133" s="129">
        <v>7</v>
      </c>
      <c r="AZ133" s="129">
        <v>1</v>
      </c>
      <c r="BA133" s="129">
        <f>IF(AZ133=1,G133,0)</f>
        <v>0</v>
      </c>
      <c r="BB133" s="129">
        <f>IF(AZ133=2,G133,0)</f>
        <v>0</v>
      </c>
      <c r="BC133" s="129">
        <f>IF(AZ133=3,G133,0)</f>
        <v>0</v>
      </c>
      <c r="BD133" s="129">
        <f>IF(AZ133=4,G133,0)</f>
        <v>0</v>
      </c>
      <c r="BE133" s="129">
        <f>IF(AZ133=5,G133,0)</f>
        <v>0</v>
      </c>
      <c r="CZ133" s="129">
        <v>5E-05</v>
      </c>
    </row>
    <row r="134" spans="1:15" ht="12.75">
      <c r="A134" s="158"/>
      <c r="B134" s="159"/>
      <c r="C134" s="244" t="s">
        <v>222</v>
      </c>
      <c r="D134" s="245"/>
      <c r="E134" s="161">
        <v>0</v>
      </c>
      <c r="F134" s="162"/>
      <c r="G134" s="163"/>
      <c r="M134" s="160" t="s">
        <v>222</v>
      </c>
      <c r="O134" s="151"/>
    </row>
    <row r="135" spans="1:15" ht="12.75">
      <c r="A135" s="158"/>
      <c r="B135" s="159"/>
      <c r="C135" s="244" t="s">
        <v>223</v>
      </c>
      <c r="D135" s="245"/>
      <c r="E135" s="161">
        <v>2.5</v>
      </c>
      <c r="F135" s="162"/>
      <c r="G135" s="163"/>
      <c r="M135" s="160" t="s">
        <v>223</v>
      </c>
      <c r="O135" s="151"/>
    </row>
    <row r="136" spans="1:104" ht="12.75">
      <c r="A136" s="152">
        <v>37</v>
      </c>
      <c r="B136" s="153" t="s">
        <v>224</v>
      </c>
      <c r="C136" s="154" t="s">
        <v>225</v>
      </c>
      <c r="D136" s="155" t="s">
        <v>81</v>
      </c>
      <c r="E136" s="156">
        <v>0.7073</v>
      </c>
      <c r="F136" s="193">
        <v>0</v>
      </c>
      <c r="G136" s="157">
        <f>E136*F136</f>
        <v>0</v>
      </c>
      <c r="O136" s="151">
        <v>2</v>
      </c>
      <c r="AA136" s="129">
        <v>1</v>
      </c>
      <c r="AB136" s="129">
        <v>1</v>
      </c>
      <c r="AC136" s="129">
        <v>1</v>
      </c>
      <c r="AZ136" s="129">
        <v>1</v>
      </c>
      <c r="BA136" s="129">
        <f>IF(AZ136=1,G136,0)</f>
        <v>0</v>
      </c>
      <c r="BB136" s="129">
        <f>IF(AZ136=2,G136,0)</f>
        <v>0</v>
      </c>
      <c r="BC136" s="129">
        <f>IF(AZ136=3,G136,0)</f>
        <v>0</v>
      </c>
      <c r="BD136" s="129">
        <f>IF(AZ136=4,G136,0)</f>
        <v>0</v>
      </c>
      <c r="BE136" s="129">
        <f>IF(AZ136=5,G136,0)</f>
        <v>0</v>
      </c>
      <c r="CZ136" s="129">
        <v>0.00128</v>
      </c>
    </row>
    <row r="137" spans="1:15" ht="12.75">
      <c r="A137" s="158"/>
      <c r="B137" s="159"/>
      <c r="C137" s="244" t="s">
        <v>226</v>
      </c>
      <c r="D137" s="245"/>
      <c r="E137" s="161">
        <v>0</v>
      </c>
      <c r="F137" s="162"/>
      <c r="G137" s="163"/>
      <c r="M137" s="160" t="s">
        <v>226</v>
      </c>
      <c r="O137" s="151"/>
    </row>
    <row r="138" spans="1:15" ht="12.75">
      <c r="A138" s="158"/>
      <c r="B138" s="159"/>
      <c r="C138" s="244" t="s">
        <v>227</v>
      </c>
      <c r="D138" s="245"/>
      <c r="E138" s="161">
        <v>0.7072</v>
      </c>
      <c r="F138" s="162"/>
      <c r="G138" s="163"/>
      <c r="M138" s="160" t="s">
        <v>227</v>
      </c>
      <c r="O138" s="151"/>
    </row>
    <row r="139" spans="1:104" ht="12.75">
      <c r="A139" s="152">
        <v>38</v>
      </c>
      <c r="B139" s="153" t="s">
        <v>228</v>
      </c>
      <c r="C139" s="154" t="s">
        <v>229</v>
      </c>
      <c r="D139" s="155" t="s">
        <v>97</v>
      </c>
      <c r="E139" s="156">
        <v>9.57</v>
      </c>
      <c r="F139" s="193">
        <v>0</v>
      </c>
      <c r="G139" s="157">
        <f>E139*F139</f>
        <v>0</v>
      </c>
      <c r="O139" s="151">
        <v>2</v>
      </c>
      <c r="AA139" s="129">
        <v>1</v>
      </c>
      <c r="AB139" s="129">
        <v>1</v>
      </c>
      <c r="AC139" s="129">
        <v>1</v>
      </c>
      <c r="AZ139" s="129">
        <v>1</v>
      </c>
      <c r="BA139" s="129">
        <f>IF(AZ139=1,G139,0)</f>
        <v>0</v>
      </c>
      <c r="BB139" s="129">
        <f>IF(AZ139=2,G139,0)</f>
        <v>0</v>
      </c>
      <c r="BC139" s="129">
        <f>IF(AZ139=3,G139,0)</f>
        <v>0</v>
      </c>
      <c r="BD139" s="129">
        <f>IF(AZ139=4,G139,0)</f>
        <v>0</v>
      </c>
      <c r="BE139" s="129">
        <f>IF(AZ139=5,G139,0)</f>
        <v>0</v>
      </c>
      <c r="CZ139" s="129">
        <v>0.00033</v>
      </c>
    </row>
    <row r="140" spans="1:15" ht="22.5">
      <c r="A140" s="158"/>
      <c r="B140" s="159"/>
      <c r="C140" s="244" t="s">
        <v>106</v>
      </c>
      <c r="D140" s="245"/>
      <c r="E140" s="161">
        <v>0</v>
      </c>
      <c r="F140" s="162"/>
      <c r="G140" s="163"/>
      <c r="M140" s="160" t="s">
        <v>106</v>
      </c>
      <c r="O140" s="151"/>
    </row>
    <row r="141" spans="1:15" ht="12.75">
      <c r="A141" s="158"/>
      <c r="B141" s="159"/>
      <c r="C141" s="244" t="s">
        <v>107</v>
      </c>
      <c r="D141" s="245"/>
      <c r="E141" s="161">
        <v>9.57</v>
      </c>
      <c r="F141" s="162"/>
      <c r="G141" s="163"/>
      <c r="M141" s="160" t="s">
        <v>107</v>
      </c>
      <c r="O141" s="151"/>
    </row>
    <row r="142" spans="1:104" ht="12.75">
      <c r="A142" s="152">
        <v>39</v>
      </c>
      <c r="B142" s="153" t="s">
        <v>230</v>
      </c>
      <c r="C142" s="154" t="s">
        <v>231</v>
      </c>
      <c r="D142" s="155" t="s">
        <v>81</v>
      </c>
      <c r="E142" s="156">
        <v>1.3475</v>
      </c>
      <c r="F142" s="193">
        <v>0</v>
      </c>
      <c r="G142" s="157">
        <f>E142*F142</f>
        <v>0</v>
      </c>
      <c r="O142" s="151">
        <v>2</v>
      </c>
      <c r="AA142" s="129">
        <v>1</v>
      </c>
      <c r="AB142" s="129">
        <v>1</v>
      </c>
      <c r="AC142" s="129">
        <v>1</v>
      </c>
      <c r="AZ142" s="129">
        <v>1</v>
      </c>
      <c r="BA142" s="129">
        <f>IF(AZ142=1,G142,0)</f>
        <v>0</v>
      </c>
      <c r="BB142" s="129">
        <f>IF(AZ142=2,G142,0)</f>
        <v>0</v>
      </c>
      <c r="BC142" s="129">
        <f>IF(AZ142=3,G142,0)</f>
        <v>0</v>
      </c>
      <c r="BD142" s="129">
        <f>IF(AZ142=4,G142,0)</f>
        <v>0</v>
      </c>
      <c r="BE142" s="129">
        <f>IF(AZ142=5,G142,0)</f>
        <v>0</v>
      </c>
      <c r="CZ142" s="129">
        <v>0.00666</v>
      </c>
    </row>
    <row r="143" spans="1:15" ht="12.75">
      <c r="A143" s="158"/>
      <c r="B143" s="159"/>
      <c r="C143" s="244" t="s">
        <v>232</v>
      </c>
      <c r="D143" s="245"/>
      <c r="E143" s="161">
        <v>0</v>
      </c>
      <c r="F143" s="162"/>
      <c r="G143" s="163"/>
      <c r="M143" s="160" t="s">
        <v>232</v>
      </c>
      <c r="O143" s="151"/>
    </row>
    <row r="144" spans="1:15" ht="12.75">
      <c r="A144" s="158"/>
      <c r="B144" s="159"/>
      <c r="C144" s="244" t="s">
        <v>233</v>
      </c>
      <c r="D144" s="245"/>
      <c r="E144" s="161">
        <v>1.3475</v>
      </c>
      <c r="F144" s="162"/>
      <c r="G144" s="163"/>
      <c r="M144" s="160" t="s">
        <v>233</v>
      </c>
      <c r="O144" s="151"/>
    </row>
    <row r="145" spans="1:104" ht="12.75">
      <c r="A145" s="152">
        <v>40</v>
      </c>
      <c r="B145" s="153" t="s">
        <v>234</v>
      </c>
      <c r="C145" s="154" t="s">
        <v>235</v>
      </c>
      <c r="D145" s="155" t="s">
        <v>81</v>
      </c>
      <c r="E145" s="156">
        <v>0.084</v>
      </c>
      <c r="F145" s="193">
        <v>0</v>
      </c>
      <c r="G145" s="157">
        <f>E145*F145</f>
        <v>0</v>
      </c>
      <c r="O145" s="151">
        <v>2</v>
      </c>
      <c r="AA145" s="129">
        <v>1</v>
      </c>
      <c r="AB145" s="129">
        <v>1</v>
      </c>
      <c r="AC145" s="129">
        <v>1</v>
      </c>
      <c r="AZ145" s="129">
        <v>1</v>
      </c>
      <c r="BA145" s="129">
        <f>IF(AZ145=1,G145,0)</f>
        <v>0</v>
      </c>
      <c r="BB145" s="129">
        <f>IF(AZ145=2,G145,0)</f>
        <v>0</v>
      </c>
      <c r="BC145" s="129">
        <f>IF(AZ145=3,G145,0)</f>
        <v>0</v>
      </c>
      <c r="BD145" s="129">
        <f>IF(AZ145=4,G145,0)</f>
        <v>0</v>
      </c>
      <c r="BE145" s="129">
        <f>IF(AZ145=5,G145,0)</f>
        <v>0</v>
      </c>
      <c r="CZ145" s="129">
        <v>0</v>
      </c>
    </row>
    <row r="146" spans="1:15" ht="12.75">
      <c r="A146" s="158"/>
      <c r="B146" s="159"/>
      <c r="C146" s="244" t="s">
        <v>236</v>
      </c>
      <c r="D146" s="245"/>
      <c r="E146" s="161">
        <v>0</v>
      </c>
      <c r="F146" s="162"/>
      <c r="G146" s="163"/>
      <c r="M146" s="160" t="s">
        <v>236</v>
      </c>
      <c r="O146" s="151"/>
    </row>
    <row r="147" spans="1:15" ht="12.75">
      <c r="A147" s="158"/>
      <c r="B147" s="159"/>
      <c r="C147" s="244" t="s">
        <v>237</v>
      </c>
      <c r="D147" s="245"/>
      <c r="E147" s="161">
        <v>0.084</v>
      </c>
      <c r="F147" s="162"/>
      <c r="G147" s="163"/>
      <c r="M147" s="160" t="s">
        <v>237</v>
      </c>
      <c r="O147" s="151"/>
    </row>
    <row r="148" spans="1:104" ht="12.75">
      <c r="A148" s="152">
        <v>41</v>
      </c>
      <c r="B148" s="153" t="s">
        <v>238</v>
      </c>
      <c r="C148" s="154" t="s">
        <v>239</v>
      </c>
      <c r="D148" s="155" t="s">
        <v>156</v>
      </c>
      <c r="E148" s="156">
        <v>1</v>
      </c>
      <c r="F148" s="193">
        <v>0</v>
      </c>
      <c r="G148" s="157">
        <f>E148*F148</f>
        <v>0</v>
      </c>
      <c r="O148" s="151">
        <v>2</v>
      </c>
      <c r="AA148" s="129">
        <v>1</v>
      </c>
      <c r="AB148" s="129">
        <v>1</v>
      </c>
      <c r="AC148" s="129">
        <v>1</v>
      </c>
      <c r="AZ148" s="129">
        <v>1</v>
      </c>
      <c r="BA148" s="129">
        <f>IF(AZ148=1,G148,0)</f>
        <v>0</v>
      </c>
      <c r="BB148" s="129">
        <f>IF(AZ148=2,G148,0)</f>
        <v>0</v>
      </c>
      <c r="BC148" s="129">
        <f>IF(AZ148=3,G148,0)</f>
        <v>0</v>
      </c>
      <c r="BD148" s="129">
        <f>IF(AZ148=4,G148,0)</f>
        <v>0</v>
      </c>
      <c r="BE148" s="129">
        <f>IF(AZ148=5,G148,0)</f>
        <v>0</v>
      </c>
      <c r="CZ148" s="129">
        <v>0</v>
      </c>
    </row>
    <row r="149" spans="1:15" ht="12.75">
      <c r="A149" s="158"/>
      <c r="B149" s="159"/>
      <c r="C149" s="244" t="s">
        <v>240</v>
      </c>
      <c r="D149" s="245"/>
      <c r="E149" s="161">
        <v>1</v>
      </c>
      <c r="F149" s="162"/>
      <c r="G149" s="163"/>
      <c r="M149" s="160" t="s">
        <v>240</v>
      </c>
      <c r="O149" s="151"/>
    </row>
    <row r="150" spans="1:104" ht="12.75">
      <c r="A150" s="152">
        <v>42</v>
      </c>
      <c r="B150" s="153" t="s">
        <v>241</v>
      </c>
      <c r="C150" s="154" t="s">
        <v>242</v>
      </c>
      <c r="D150" s="155" t="s">
        <v>156</v>
      </c>
      <c r="E150" s="156">
        <v>16</v>
      </c>
      <c r="F150" s="193">
        <v>0</v>
      </c>
      <c r="G150" s="157">
        <f>E150*F150</f>
        <v>0</v>
      </c>
      <c r="O150" s="151">
        <v>2</v>
      </c>
      <c r="AA150" s="129">
        <v>1</v>
      </c>
      <c r="AB150" s="129">
        <v>1</v>
      </c>
      <c r="AC150" s="129">
        <v>1</v>
      </c>
      <c r="AZ150" s="129">
        <v>1</v>
      </c>
      <c r="BA150" s="129">
        <f>IF(AZ150=1,G150,0)</f>
        <v>0</v>
      </c>
      <c r="BB150" s="129">
        <f>IF(AZ150=2,G150,0)</f>
        <v>0</v>
      </c>
      <c r="BC150" s="129">
        <f>IF(AZ150=3,G150,0)</f>
        <v>0</v>
      </c>
      <c r="BD150" s="129">
        <f>IF(AZ150=4,G150,0)</f>
        <v>0</v>
      </c>
      <c r="BE150" s="129">
        <f>IF(AZ150=5,G150,0)</f>
        <v>0</v>
      </c>
      <c r="CZ150" s="129">
        <v>0</v>
      </c>
    </row>
    <row r="151" spans="1:15" ht="12.75">
      <c r="A151" s="158"/>
      <c r="B151" s="159"/>
      <c r="C151" s="244" t="s">
        <v>243</v>
      </c>
      <c r="D151" s="245"/>
      <c r="E151" s="161">
        <v>0</v>
      </c>
      <c r="F151" s="162"/>
      <c r="G151" s="163"/>
      <c r="M151" s="160" t="s">
        <v>243</v>
      </c>
      <c r="O151" s="151"/>
    </row>
    <row r="152" spans="1:15" ht="12.75">
      <c r="A152" s="158"/>
      <c r="B152" s="159"/>
      <c r="C152" s="244" t="s">
        <v>244</v>
      </c>
      <c r="D152" s="245"/>
      <c r="E152" s="161">
        <v>16</v>
      </c>
      <c r="F152" s="162"/>
      <c r="G152" s="163"/>
      <c r="M152" s="160" t="s">
        <v>244</v>
      </c>
      <c r="O152" s="151"/>
    </row>
    <row r="153" spans="1:104" ht="12.75">
      <c r="A153" s="152">
        <v>43</v>
      </c>
      <c r="B153" s="153" t="s">
        <v>245</v>
      </c>
      <c r="C153" s="154" t="s">
        <v>246</v>
      </c>
      <c r="D153" s="155" t="s">
        <v>97</v>
      </c>
      <c r="E153" s="156">
        <v>1.6</v>
      </c>
      <c r="F153" s="193">
        <v>0</v>
      </c>
      <c r="G153" s="157">
        <f>E153*F153</f>
        <v>0</v>
      </c>
      <c r="O153" s="151">
        <v>2</v>
      </c>
      <c r="AA153" s="129">
        <v>1</v>
      </c>
      <c r="AB153" s="129">
        <v>1</v>
      </c>
      <c r="AC153" s="129">
        <v>1</v>
      </c>
      <c r="AZ153" s="129">
        <v>1</v>
      </c>
      <c r="BA153" s="129">
        <f>IF(AZ153=1,G153,0)</f>
        <v>0</v>
      </c>
      <c r="BB153" s="129">
        <f>IF(AZ153=2,G153,0)</f>
        <v>0</v>
      </c>
      <c r="BC153" s="129">
        <f>IF(AZ153=3,G153,0)</f>
        <v>0</v>
      </c>
      <c r="BD153" s="129">
        <f>IF(AZ153=4,G153,0)</f>
        <v>0</v>
      </c>
      <c r="BE153" s="129">
        <f>IF(AZ153=5,G153,0)</f>
        <v>0</v>
      </c>
      <c r="CZ153" s="129">
        <v>0.00117</v>
      </c>
    </row>
    <row r="154" spans="1:15" ht="12.75">
      <c r="A154" s="158"/>
      <c r="B154" s="159"/>
      <c r="C154" s="244" t="s">
        <v>247</v>
      </c>
      <c r="D154" s="245"/>
      <c r="E154" s="161">
        <v>1.6</v>
      </c>
      <c r="F154" s="162"/>
      <c r="G154" s="163"/>
      <c r="M154" s="160" t="s">
        <v>247</v>
      </c>
      <c r="O154" s="151"/>
    </row>
    <row r="155" spans="1:104" ht="12.75">
      <c r="A155" s="152">
        <v>44</v>
      </c>
      <c r="B155" s="153" t="s">
        <v>248</v>
      </c>
      <c r="C155" s="154" t="s">
        <v>249</v>
      </c>
      <c r="D155" s="155" t="s">
        <v>97</v>
      </c>
      <c r="E155" s="156">
        <v>24.64</v>
      </c>
      <c r="F155" s="193">
        <v>0</v>
      </c>
      <c r="G155" s="157">
        <f>E155*F155</f>
        <v>0</v>
      </c>
      <c r="O155" s="151">
        <v>2</v>
      </c>
      <c r="AA155" s="129">
        <v>1</v>
      </c>
      <c r="AB155" s="129">
        <v>1</v>
      </c>
      <c r="AC155" s="129">
        <v>1</v>
      </c>
      <c r="AZ155" s="129">
        <v>1</v>
      </c>
      <c r="BA155" s="129">
        <f>IF(AZ155=1,G155,0)</f>
        <v>0</v>
      </c>
      <c r="BB155" s="129">
        <f>IF(AZ155=2,G155,0)</f>
        <v>0</v>
      </c>
      <c r="BC155" s="129">
        <f>IF(AZ155=3,G155,0)</f>
        <v>0</v>
      </c>
      <c r="BD155" s="129">
        <f>IF(AZ155=4,G155,0)</f>
        <v>0</v>
      </c>
      <c r="BE155" s="129">
        <f>IF(AZ155=5,G155,0)</f>
        <v>0</v>
      </c>
      <c r="CZ155" s="129">
        <v>0.001</v>
      </c>
    </row>
    <row r="156" spans="1:15" ht="12.75">
      <c r="A156" s="158"/>
      <c r="B156" s="159"/>
      <c r="C156" s="244" t="s">
        <v>243</v>
      </c>
      <c r="D156" s="245"/>
      <c r="E156" s="161">
        <v>0</v>
      </c>
      <c r="F156" s="162"/>
      <c r="G156" s="163"/>
      <c r="M156" s="160" t="s">
        <v>243</v>
      </c>
      <c r="O156" s="151"/>
    </row>
    <row r="157" spans="1:15" ht="12.75">
      <c r="A157" s="158"/>
      <c r="B157" s="159"/>
      <c r="C157" s="244" t="s">
        <v>250</v>
      </c>
      <c r="D157" s="245"/>
      <c r="E157" s="161">
        <v>24.64</v>
      </c>
      <c r="F157" s="162"/>
      <c r="G157" s="163"/>
      <c r="M157" s="160" t="s">
        <v>250</v>
      </c>
      <c r="O157" s="151"/>
    </row>
    <row r="158" spans="1:104" ht="12.75">
      <c r="A158" s="152">
        <v>45</v>
      </c>
      <c r="B158" s="153" t="s">
        <v>251</v>
      </c>
      <c r="C158" s="154" t="s">
        <v>252</v>
      </c>
      <c r="D158" s="155" t="s">
        <v>116</v>
      </c>
      <c r="E158" s="156">
        <v>0.8</v>
      </c>
      <c r="F158" s="193">
        <v>0</v>
      </c>
      <c r="G158" s="157">
        <f>E158*F158</f>
        <v>0</v>
      </c>
      <c r="O158" s="151">
        <v>2</v>
      </c>
      <c r="AA158" s="129">
        <v>1</v>
      </c>
      <c r="AB158" s="129">
        <v>1</v>
      </c>
      <c r="AC158" s="129">
        <v>1</v>
      </c>
      <c r="AZ158" s="129">
        <v>1</v>
      </c>
      <c r="BA158" s="129">
        <f>IF(AZ158=1,G158,0)</f>
        <v>0</v>
      </c>
      <c r="BB158" s="129">
        <f>IF(AZ158=2,G158,0)</f>
        <v>0</v>
      </c>
      <c r="BC158" s="129">
        <f>IF(AZ158=3,G158,0)</f>
        <v>0</v>
      </c>
      <c r="BD158" s="129">
        <f>IF(AZ158=4,G158,0)</f>
        <v>0</v>
      </c>
      <c r="BE158" s="129">
        <f>IF(AZ158=5,G158,0)</f>
        <v>0</v>
      </c>
      <c r="CZ158" s="129">
        <v>0</v>
      </c>
    </row>
    <row r="159" spans="1:15" ht="12.75">
      <c r="A159" s="158"/>
      <c r="B159" s="159"/>
      <c r="C159" s="244" t="s">
        <v>253</v>
      </c>
      <c r="D159" s="245"/>
      <c r="E159" s="161">
        <v>0</v>
      </c>
      <c r="F159" s="162"/>
      <c r="G159" s="163"/>
      <c r="M159" s="160" t="s">
        <v>253</v>
      </c>
      <c r="O159" s="151"/>
    </row>
    <row r="160" spans="1:15" ht="12.75">
      <c r="A160" s="158"/>
      <c r="B160" s="159"/>
      <c r="C160" s="244" t="s">
        <v>254</v>
      </c>
      <c r="D160" s="245"/>
      <c r="E160" s="161">
        <v>0.8</v>
      </c>
      <c r="F160" s="162"/>
      <c r="G160" s="163"/>
      <c r="M160" s="160" t="s">
        <v>254</v>
      </c>
      <c r="O160" s="151"/>
    </row>
    <row r="161" spans="1:104" ht="12.75">
      <c r="A161" s="152">
        <v>46</v>
      </c>
      <c r="B161" s="153" t="s">
        <v>255</v>
      </c>
      <c r="C161" s="154" t="s">
        <v>256</v>
      </c>
      <c r="D161" s="155" t="s">
        <v>116</v>
      </c>
      <c r="E161" s="156">
        <v>0.64</v>
      </c>
      <c r="F161" s="193">
        <v>0</v>
      </c>
      <c r="G161" s="157">
        <f>E161*F161</f>
        <v>0</v>
      </c>
      <c r="O161" s="151">
        <v>2</v>
      </c>
      <c r="AA161" s="129">
        <v>1</v>
      </c>
      <c r="AB161" s="129">
        <v>1</v>
      </c>
      <c r="AC161" s="129">
        <v>1</v>
      </c>
      <c r="AZ161" s="129">
        <v>1</v>
      </c>
      <c r="BA161" s="129">
        <f>IF(AZ161=1,G161,0)</f>
        <v>0</v>
      </c>
      <c r="BB161" s="129">
        <f>IF(AZ161=2,G161,0)</f>
        <v>0</v>
      </c>
      <c r="BC161" s="129">
        <f>IF(AZ161=3,G161,0)</f>
        <v>0</v>
      </c>
      <c r="BD161" s="129">
        <f>IF(AZ161=4,G161,0)</f>
        <v>0</v>
      </c>
      <c r="BE161" s="129">
        <f>IF(AZ161=5,G161,0)</f>
        <v>0</v>
      </c>
      <c r="CZ161" s="129">
        <v>0</v>
      </c>
    </row>
    <row r="162" spans="1:15" ht="12.75">
      <c r="A162" s="158"/>
      <c r="B162" s="159"/>
      <c r="C162" s="244" t="s">
        <v>257</v>
      </c>
      <c r="D162" s="245"/>
      <c r="E162" s="161">
        <v>0</v>
      </c>
      <c r="F162" s="162"/>
      <c r="G162" s="163"/>
      <c r="M162" s="160" t="s">
        <v>257</v>
      </c>
      <c r="O162" s="151"/>
    </row>
    <row r="163" spans="1:15" ht="12.75">
      <c r="A163" s="158"/>
      <c r="B163" s="159"/>
      <c r="C163" s="244" t="s">
        <v>258</v>
      </c>
      <c r="D163" s="245"/>
      <c r="E163" s="161">
        <v>0.64</v>
      </c>
      <c r="F163" s="162"/>
      <c r="G163" s="163"/>
      <c r="M163" s="160" t="s">
        <v>258</v>
      </c>
      <c r="O163" s="151"/>
    </row>
    <row r="164" spans="1:104" ht="12.75">
      <c r="A164" s="152">
        <v>47</v>
      </c>
      <c r="B164" s="153" t="s">
        <v>259</v>
      </c>
      <c r="C164" s="154" t="s">
        <v>260</v>
      </c>
      <c r="D164" s="155" t="s">
        <v>116</v>
      </c>
      <c r="E164" s="156">
        <v>5.6</v>
      </c>
      <c r="F164" s="193">
        <v>0</v>
      </c>
      <c r="G164" s="157">
        <f>E164*F164</f>
        <v>0</v>
      </c>
      <c r="O164" s="151">
        <v>2</v>
      </c>
      <c r="AA164" s="129">
        <v>1</v>
      </c>
      <c r="AB164" s="129">
        <v>1</v>
      </c>
      <c r="AC164" s="129">
        <v>1</v>
      </c>
      <c r="AZ164" s="129">
        <v>1</v>
      </c>
      <c r="BA164" s="129">
        <f>IF(AZ164=1,G164,0)</f>
        <v>0</v>
      </c>
      <c r="BB164" s="129">
        <f>IF(AZ164=2,G164,0)</f>
        <v>0</v>
      </c>
      <c r="BC164" s="129">
        <f>IF(AZ164=3,G164,0)</f>
        <v>0</v>
      </c>
      <c r="BD164" s="129">
        <f>IF(AZ164=4,G164,0)</f>
        <v>0</v>
      </c>
      <c r="BE164" s="129">
        <f>IF(AZ164=5,G164,0)</f>
        <v>0</v>
      </c>
      <c r="CZ164" s="129">
        <v>0</v>
      </c>
    </row>
    <row r="165" spans="1:15" ht="12.75">
      <c r="A165" s="158"/>
      <c r="B165" s="159"/>
      <c r="C165" s="244" t="s">
        <v>261</v>
      </c>
      <c r="D165" s="245"/>
      <c r="E165" s="161">
        <v>0</v>
      </c>
      <c r="F165" s="162"/>
      <c r="G165" s="163"/>
      <c r="M165" s="160" t="s">
        <v>261</v>
      </c>
      <c r="O165" s="151"/>
    </row>
    <row r="166" spans="1:15" ht="12.75">
      <c r="A166" s="158"/>
      <c r="B166" s="159"/>
      <c r="C166" s="244" t="s">
        <v>262</v>
      </c>
      <c r="D166" s="245"/>
      <c r="E166" s="161">
        <v>5.6</v>
      </c>
      <c r="F166" s="162"/>
      <c r="G166" s="163"/>
      <c r="M166" s="160" t="s">
        <v>262</v>
      </c>
      <c r="O166" s="151"/>
    </row>
    <row r="167" spans="1:104" ht="12.75">
      <c r="A167" s="152">
        <v>48</v>
      </c>
      <c r="B167" s="153" t="s">
        <v>263</v>
      </c>
      <c r="C167" s="154" t="s">
        <v>264</v>
      </c>
      <c r="D167" s="155" t="s">
        <v>116</v>
      </c>
      <c r="E167" s="156">
        <v>5.6</v>
      </c>
      <c r="F167" s="193">
        <v>0</v>
      </c>
      <c r="G167" s="157">
        <f>E167*F167</f>
        <v>0</v>
      </c>
      <c r="O167" s="151">
        <v>2</v>
      </c>
      <c r="AA167" s="129">
        <v>1</v>
      </c>
      <c r="AB167" s="129">
        <v>1</v>
      </c>
      <c r="AC167" s="129">
        <v>1</v>
      </c>
      <c r="AZ167" s="129">
        <v>1</v>
      </c>
      <c r="BA167" s="129">
        <f>IF(AZ167=1,G167,0)</f>
        <v>0</v>
      </c>
      <c r="BB167" s="129">
        <f>IF(AZ167=2,G167,0)</f>
        <v>0</v>
      </c>
      <c r="BC167" s="129">
        <f>IF(AZ167=3,G167,0)</f>
        <v>0</v>
      </c>
      <c r="BD167" s="129">
        <f>IF(AZ167=4,G167,0)</f>
        <v>0</v>
      </c>
      <c r="BE167" s="129">
        <f>IF(AZ167=5,G167,0)</f>
        <v>0</v>
      </c>
      <c r="CZ167" s="129">
        <v>0</v>
      </c>
    </row>
    <row r="168" spans="1:15" ht="12.75">
      <c r="A168" s="158"/>
      <c r="B168" s="159"/>
      <c r="C168" s="244" t="s">
        <v>265</v>
      </c>
      <c r="D168" s="245"/>
      <c r="E168" s="161">
        <v>0</v>
      </c>
      <c r="F168" s="162"/>
      <c r="G168" s="163"/>
      <c r="M168" s="160" t="s">
        <v>265</v>
      </c>
      <c r="O168" s="151"/>
    </row>
    <row r="169" spans="1:15" ht="12.75">
      <c r="A169" s="158"/>
      <c r="B169" s="159"/>
      <c r="C169" s="244" t="s">
        <v>262</v>
      </c>
      <c r="D169" s="245"/>
      <c r="E169" s="161">
        <v>5.6</v>
      </c>
      <c r="F169" s="162"/>
      <c r="G169" s="163"/>
      <c r="M169" s="160" t="s">
        <v>262</v>
      </c>
      <c r="O169" s="151"/>
    </row>
    <row r="170" spans="1:104" ht="12.75">
      <c r="A170" s="152">
        <v>49</v>
      </c>
      <c r="B170" s="153" t="s">
        <v>266</v>
      </c>
      <c r="C170" s="154" t="s">
        <v>267</v>
      </c>
      <c r="D170" s="155" t="s">
        <v>156</v>
      </c>
      <c r="E170" s="156">
        <v>10</v>
      </c>
      <c r="F170" s="193">
        <v>0</v>
      </c>
      <c r="G170" s="157">
        <f>E170*F170</f>
        <v>0</v>
      </c>
      <c r="O170" s="151">
        <v>2</v>
      </c>
      <c r="AA170" s="129">
        <v>1</v>
      </c>
      <c r="AB170" s="129">
        <v>1</v>
      </c>
      <c r="AC170" s="129">
        <v>1</v>
      </c>
      <c r="AZ170" s="129">
        <v>1</v>
      </c>
      <c r="BA170" s="129">
        <f>IF(AZ170=1,G170,0)</f>
        <v>0</v>
      </c>
      <c r="BB170" s="129">
        <f>IF(AZ170=2,G170,0)</f>
        <v>0</v>
      </c>
      <c r="BC170" s="129">
        <f>IF(AZ170=3,G170,0)</f>
        <v>0</v>
      </c>
      <c r="BD170" s="129">
        <f>IF(AZ170=4,G170,0)</f>
        <v>0</v>
      </c>
      <c r="BE170" s="129">
        <f>IF(AZ170=5,G170,0)</f>
        <v>0</v>
      </c>
      <c r="CZ170" s="129">
        <v>0.00034</v>
      </c>
    </row>
    <row r="171" spans="1:15" ht="12.75">
      <c r="A171" s="158"/>
      <c r="B171" s="159"/>
      <c r="C171" s="244" t="s">
        <v>268</v>
      </c>
      <c r="D171" s="245"/>
      <c r="E171" s="161">
        <v>10</v>
      </c>
      <c r="F171" s="162"/>
      <c r="G171" s="163"/>
      <c r="M171" s="160" t="s">
        <v>268</v>
      </c>
      <c r="O171" s="151"/>
    </row>
    <row r="172" spans="1:104" ht="12.75">
      <c r="A172" s="152">
        <v>50</v>
      </c>
      <c r="B172" s="153" t="s">
        <v>269</v>
      </c>
      <c r="C172" s="154" t="s">
        <v>270</v>
      </c>
      <c r="D172" s="155" t="s">
        <v>156</v>
      </c>
      <c r="E172" s="156">
        <v>2</v>
      </c>
      <c r="F172" s="193">
        <v>0</v>
      </c>
      <c r="G172" s="157">
        <f>E172*F172</f>
        <v>0</v>
      </c>
      <c r="O172" s="151">
        <v>2</v>
      </c>
      <c r="AA172" s="129">
        <v>1</v>
      </c>
      <c r="AB172" s="129">
        <v>1</v>
      </c>
      <c r="AC172" s="129">
        <v>1</v>
      </c>
      <c r="AZ172" s="129">
        <v>1</v>
      </c>
      <c r="BA172" s="129">
        <f>IF(AZ172=1,G172,0)</f>
        <v>0</v>
      </c>
      <c r="BB172" s="129">
        <f>IF(AZ172=2,G172,0)</f>
        <v>0</v>
      </c>
      <c r="BC172" s="129">
        <f>IF(AZ172=3,G172,0)</f>
        <v>0</v>
      </c>
      <c r="BD172" s="129">
        <f>IF(AZ172=4,G172,0)</f>
        <v>0</v>
      </c>
      <c r="BE172" s="129">
        <f>IF(AZ172=5,G172,0)</f>
        <v>0</v>
      </c>
      <c r="CZ172" s="129">
        <v>0.00133</v>
      </c>
    </row>
    <row r="173" spans="1:15" ht="12.75">
      <c r="A173" s="158"/>
      <c r="B173" s="159"/>
      <c r="C173" s="244" t="s">
        <v>271</v>
      </c>
      <c r="D173" s="245"/>
      <c r="E173" s="161">
        <v>2</v>
      </c>
      <c r="F173" s="162"/>
      <c r="G173" s="163"/>
      <c r="M173" s="160" t="s">
        <v>271</v>
      </c>
      <c r="O173" s="151"/>
    </row>
    <row r="174" spans="1:104" ht="12.75">
      <c r="A174" s="152">
        <v>51</v>
      </c>
      <c r="B174" s="153" t="s">
        <v>272</v>
      </c>
      <c r="C174" s="154" t="s">
        <v>273</v>
      </c>
      <c r="D174" s="155" t="s">
        <v>81</v>
      </c>
      <c r="E174" s="156">
        <v>0.1059</v>
      </c>
      <c r="F174" s="193">
        <v>0</v>
      </c>
      <c r="G174" s="157">
        <f>E174*F174</f>
        <v>0</v>
      </c>
      <c r="O174" s="151">
        <v>2</v>
      </c>
      <c r="AA174" s="129">
        <v>1</v>
      </c>
      <c r="AB174" s="129">
        <v>1</v>
      </c>
      <c r="AC174" s="129">
        <v>1</v>
      </c>
      <c r="AZ174" s="129">
        <v>1</v>
      </c>
      <c r="BA174" s="129">
        <f>IF(AZ174=1,G174,0)</f>
        <v>0</v>
      </c>
      <c r="BB174" s="129">
        <f>IF(AZ174=2,G174,0)</f>
        <v>0</v>
      </c>
      <c r="BC174" s="129">
        <f>IF(AZ174=3,G174,0)</f>
        <v>0</v>
      </c>
      <c r="BD174" s="129">
        <f>IF(AZ174=4,G174,0)</f>
        <v>0</v>
      </c>
      <c r="BE174" s="129">
        <f>IF(AZ174=5,G174,0)</f>
        <v>0</v>
      </c>
      <c r="CZ174" s="129">
        <v>0.00182</v>
      </c>
    </row>
    <row r="175" spans="1:15" ht="12.75">
      <c r="A175" s="158"/>
      <c r="B175" s="159"/>
      <c r="C175" s="244" t="s">
        <v>253</v>
      </c>
      <c r="D175" s="245"/>
      <c r="E175" s="161">
        <v>0</v>
      </c>
      <c r="F175" s="162"/>
      <c r="G175" s="163"/>
      <c r="M175" s="160" t="s">
        <v>253</v>
      </c>
      <c r="O175" s="151"/>
    </row>
    <row r="176" spans="1:15" ht="12.75">
      <c r="A176" s="158"/>
      <c r="B176" s="159"/>
      <c r="C176" s="244" t="s">
        <v>274</v>
      </c>
      <c r="D176" s="245"/>
      <c r="E176" s="161">
        <v>0.1059</v>
      </c>
      <c r="F176" s="162"/>
      <c r="G176" s="163"/>
      <c r="M176" s="160" t="s">
        <v>274</v>
      </c>
      <c r="O176" s="151"/>
    </row>
    <row r="177" spans="1:104" ht="12.75">
      <c r="A177" s="152">
        <v>52</v>
      </c>
      <c r="B177" s="153" t="s">
        <v>275</v>
      </c>
      <c r="C177" s="154" t="s">
        <v>276</v>
      </c>
      <c r="D177" s="155" t="s">
        <v>81</v>
      </c>
      <c r="E177" s="156">
        <v>0.1823</v>
      </c>
      <c r="F177" s="193">
        <v>0</v>
      </c>
      <c r="G177" s="157">
        <f>E177*F177</f>
        <v>0</v>
      </c>
      <c r="O177" s="151">
        <v>2</v>
      </c>
      <c r="AA177" s="129">
        <v>1</v>
      </c>
      <c r="AB177" s="129">
        <v>1</v>
      </c>
      <c r="AC177" s="129">
        <v>1</v>
      </c>
      <c r="AZ177" s="129">
        <v>1</v>
      </c>
      <c r="BA177" s="129">
        <f>IF(AZ177=1,G177,0)</f>
        <v>0</v>
      </c>
      <c r="BB177" s="129">
        <f>IF(AZ177=2,G177,0)</f>
        <v>0</v>
      </c>
      <c r="BC177" s="129">
        <f>IF(AZ177=3,G177,0)</f>
        <v>0</v>
      </c>
      <c r="BD177" s="129">
        <f>IF(AZ177=4,G177,0)</f>
        <v>0</v>
      </c>
      <c r="BE177" s="129">
        <f>IF(AZ177=5,G177,0)</f>
        <v>0</v>
      </c>
      <c r="CZ177" s="129">
        <v>0.00182</v>
      </c>
    </row>
    <row r="178" spans="1:15" ht="12.75">
      <c r="A178" s="158"/>
      <c r="B178" s="159"/>
      <c r="C178" s="244" t="s">
        <v>253</v>
      </c>
      <c r="D178" s="245"/>
      <c r="E178" s="161">
        <v>0</v>
      </c>
      <c r="F178" s="162"/>
      <c r="G178" s="163"/>
      <c r="M178" s="160" t="s">
        <v>253</v>
      </c>
      <c r="O178" s="151"/>
    </row>
    <row r="179" spans="1:15" ht="12.75">
      <c r="A179" s="158"/>
      <c r="B179" s="159"/>
      <c r="C179" s="244" t="s">
        <v>277</v>
      </c>
      <c r="D179" s="245"/>
      <c r="E179" s="161">
        <v>0.1823</v>
      </c>
      <c r="F179" s="162"/>
      <c r="G179" s="163"/>
      <c r="M179" s="160" t="s">
        <v>277</v>
      </c>
      <c r="O179" s="151"/>
    </row>
    <row r="180" spans="1:104" ht="12.75">
      <c r="A180" s="152">
        <v>53</v>
      </c>
      <c r="B180" s="153" t="s">
        <v>278</v>
      </c>
      <c r="C180" s="154" t="s">
        <v>279</v>
      </c>
      <c r="D180" s="155" t="s">
        <v>156</v>
      </c>
      <c r="E180" s="156">
        <v>6</v>
      </c>
      <c r="F180" s="193">
        <v>0</v>
      </c>
      <c r="G180" s="157">
        <f>E180*F180</f>
        <v>0</v>
      </c>
      <c r="O180" s="151">
        <v>2</v>
      </c>
      <c r="AA180" s="129">
        <v>1</v>
      </c>
      <c r="AB180" s="129">
        <v>1</v>
      </c>
      <c r="AC180" s="129">
        <v>1</v>
      </c>
      <c r="AZ180" s="129">
        <v>1</v>
      </c>
      <c r="BA180" s="129">
        <f>IF(AZ180=1,G180,0)</f>
        <v>0</v>
      </c>
      <c r="BB180" s="129">
        <f>IF(AZ180=2,G180,0)</f>
        <v>0</v>
      </c>
      <c r="BC180" s="129">
        <f>IF(AZ180=3,G180,0)</f>
        <v>0</v>
      </c>
      <c r="BD180" s="129">
        <f>IF(AZ180=4,G180,0)</f>
        <v>0</v>
      </c>
      <c r="BE180" s="129">
        <f>IF(AZ180=5,G180,0)</f>
        <v>0</v>
      </c>
      <c r="CZ180" s="129">
        <v>0.00049</v>
      </c>
    </row>
    <row r="181" spans="1:15" ht="12.75">
      <c r="A181" s="158"/>
      <c r="B181" s="159"/>
      <c r="C181" s="244" t="s">
        <v>280</v>
      </c>
      <c r="D181" s="245"/>
      <c r="E181" s="161">
        <v>4</v>
      </c>
      <c r="F181" s="162"/>
      <c r="G181" s="163"/>
      <c r="M181" s="160" t="s">
        <v>280</v>
      </c>
      <c r="O181" s="151"/>
    </row>
    <row r="182" spans="1:15" ht="12.75">
      <c r="A182" s="158"/>
      <c r="B182" s="159"/>
      <c r="C182" s="244" t="s">
        <v>281</v>
      </c>
      <c r="D182" s="245"/>
      <c r="E182" s="161">
        <v>2</v>
      </c>
      <c r="F182" s="162"/>
      <c r="G182" s="163"/>
      <c r="M182" s="160" t="s">
        <v>281</v>
      </c>
      <c r="O182" s="151"/>
    </row>
    <row r="183" spans="1:104" ht="12.75">
      <c r="A183" s="152">
        <v>54</v>
      </c>
      <c r="B183" s="153" t="s">
        <v>282</v>
      </c>
      <c r="C183" s="154" t="s">
        <v>283</v>
      </c>
      <c r="D183" s="155" t="s">
        <v>116</v>
      </c>
      <c r="E183" s="156">
        <v>5.6</v>
      </c>
      <c r="F183" s="193">
        <v>0</v>
      </c>
      <c r="G183" s="157">
        <f>E183*F183</f>
        <v>0</v>
      </c>
      <c r="O183" s="151">
        <v>2</v>
      </c>
      <c r="AA183" s="129">
        <v>1</v>
      </c>
      <c r="AB183" s="129">
        <v>1</v>
      </c>
      <c r="AC183" s="129">
        <v>1</v>
      </c>
      <c r="AZ183" s="129">
        <v>1</v>
      </c>
      <c r="BA183" s="129">
        <f>IF(AZ183=1,G183,0)</f>
        <v>0</v>
      </c>
      <c r="BB183" s="129">
        <f>IF(AZ183=2,G183,0)</f>
        <v>0</v>
      </c>
      <c r="BC183" s="129">
        <f>IF(AZ183=3,G183,0)</f>
        <v>0</v>
      </c>
      <c r="BD183" s="129">
        <f>IF(AZ183=4,G183,0)</f>
        <v>0</v>
      </c>
      <c r="BE183" s="129">
        <f>IF(AZ183=5,G183,0)</f>
        <v>0</v>
      </c>
      <c r="CZ183" s="129">
        <v>0.00049</v>
      </c>
    </row>
    <row r="184" spans="1:15" ht="12.75">
      <c r="A184" s="158"/>
      <c r="B184" s="159"/>
      <c r="C184" s="244" t="s">
        <v>236</v>
      </c>
      <c r="D184" s="245"/>
      <c r="E184" s="161">
        <v>0</v>
      </c>
      <c r="F184" s="162"/>
      <c r="G184" s="163"/>
      <c r="M184" s="160" t="s">
        <v>236</v>
      </c>
      <c r="O184" s="151"/>
    </row>
    <row r="185" spans="1:15" ht="12.75">
      <c r="A185" s="158"/>
      <c r="B185" s="159"/>
      <c r="C185" s="244" t="s">
        <v>262</v>
      </c>
      <c r="D185" s="245"/>
      <c r="E185" s="161">
        <v>5.6</v>
      </c>
      <c r="F185" s="162"/>
      <c r="G185" s="163"/>
      <c r="M185" s="160" t="s">
        <v>262</v>
      </c>
      <c r="O185" s="151"/>
    </row>
    <row r="186" spans="1:104" ht="12.75">
      <c r="A186" s="152">
        <v>55</v>
      </c>
      <c r="B186" s="153" t="s">
        <v>284</v>
      </c>
      <c r="C186" s="154" t="s">
        <v>285</v>
      </c>
      <c r="D186" s="155" t="s">
        <v>97</v>
      </c>
      <c r="E186" s="156">
        <v>10.5375</v>
      </c>
      <c r="F186" s="193">
        <v>0</v>
      </c>
      <c r="G186" s="157">
        <f>E186*F186</f>
        <v>0</v>
      </c>
      <c r="O186" s="151">
        <v>2</v>
      </c>
      <c r="AA186" s="129">
        <v>1</v>
      </c>
      <c r="AB186" s="129">
        <v>1</v>
      </c>
      <c r="AC186" s="129">
        <v>1</v>
      </c>
      <c r="AZ186" s="129">
        <v>1</v>
      </c>
      <c r="BA186" s="129">
        <f>IF(AZ186=1,G186,0)</f>
        <v>0</v>
      </c>
      <c r="BB186" s="129">
        <f>IF(AZ186=2,G186,0)</f>
        <v>0</v>
      </c>
      <c r="BC186" s="129">
        <f>IF(AZ186=3,G186,0)</f>
        <v>0</v>
      </c>
      <c r="BD186" s="129">
        <f>IF(AZ186=4,G186,0)</f>
        <v>0</v>
      </c>
      <c r="BE186" s="129">
        <f>IF(AZ186=5,G186,0)</f>
        <v>0</v>
      </c>
      <c r="CZ186" s="129">
        <v>0</v>
      </c>
    </row>
    <row r="187" spans="1:15" ht="12.75">
      <c r="A187" s="158"/>
      <c r="B187" s="159"/>
      <c r="C187" s="244" t="s">
        <v>286</v>
      </c>
      <c r="D187" s="245"/>
      <c r="E187" s="161">
        <v>0</v>
      </c>
      <c r="F187" s="162"/>
      <c r="G187" s="163"/>
      <c r="M187" s="160" t="s">
        <v>286</v>
      </c>
      <c r="O187" s="151"/>
    </row>
    <row r="188" spans="1:15" ht="12.75">
      <c r="A188" s="158"/>
      <c r="B188" s="159"/>
      <c r="C188" s="244" t="s">
        <v>141</v>
      </c>
      <c r="D188" s="245"/>
      <c r="E188" s="161">
        <v>6.7375</v>
      </c>
      <c r="F188" s="162"/>
      <c r="G188" s="163"/>
      <c r="M188" s="160" t="s">
        <v>141</v>
      </c>
      <c r="O188" s="151"/>
    </row>
    <row r="189" spans="1:15" ht="12.75">
      <c r="A189" s="158"/>
      <c r="B189" s="159"/>
      <c r="C189" s="244" t="s">
        <v>142</v>
      </c>
      <c r="D189" s="245"/>
      <c r="E189" s="161">
        <v>0</v>
      </c>
      <c r="F189" s="162"/>
      <c r="G189" s="163"/>
      <c r="M189" s="160" t="s">
        <v>142</v>
      </c>
      <c r="O189" s="151"/>
    </row>
    <row r="190" spans="1:15" ht="12.75">
      <c r="A190" s="158"/>
      <c r="B190" s="159"/>
      <c r="C190" s="244" t="s">
        <v>143</v>
      </c>
      <c r="D190" s="245"/>
      <c r="E190" s="161">
        <v>3.8</v>
      </c>
      <c r="F190" s="162"/>
      <c r="G190" s="163"/>
      <c r="M190" s="160" t="s">
        <v>143</v>
      </c>
      <c r="O190" s="151"/>
    </row>
    <row r="191" spans="1:104" ht="12.75">
      <c r="A191" s="152">
        <v>56</v>
      </c>
      <c r="B191" s="153" t="s">
        <v>287</v>
      </c>
      <c r="C191" s="154" t="s">
        <v>288</v>
      </c>
      <c r="D191" s="155" t="s">
        <v>97</v>
      </c>
      <c r="E191" s="156">
        <v>257.09</v>
      </c>
      <c r="F191" s="193">
        <v>0</v>
      </c>
      <c r="G191" s="157">
        <f>E191*F191</f>
        <v>0</v>
      </c>
      <c r="O191" s="151">
        <v>2</v>
      </c>
      <c r="AA191" s="129">
        <v>1</v>
      </c>
      <c r="AB191" s="129">
        <v>1</v>
      </c>
      <c r="AC191" s="129">
        <v>1</v>
      </c>
      <c r="AZ191" s="129">
        <v>1</v>
      </c>
      <c r="BA191" s="129">
        <f>IF(AZ191=1,G191,0)</f>
        <v>0</v>
      </c>
      <c r="BB191" s="129">
        <f>IF(AZ191=2,G191,0)</f>
        <v>0</v>
      </c>
      <c r="BC191" s="129">
        <f>IF(AZ191=3,G191,0)</f>
        <v>0</v>
      </c>
      <c r="BD191" s="129">
        <f>IF(AZ191=4,G191,0)</f>
        <v>0</v>
      </c>
      <c r="BE191" s="129">
        <f>IF(AZ191=5,G191,0)</f>
        <v>0</v>
      </c>
      <c r="CZ191" s="129">
        <v>0</v>
      </c>
    </row>
    <row r="192" spans="1:15" ht="12.75">
      <c r="A192" s="158"/>
      <c r="B192" s="159"/>
      <c r="C192" s="244" t="s">
        <v>286</v>
      </c>
      <c r="D192" s="245"/>
      <c r="E192" s="161">
        <v>0</v>
      </c>
      <c r="F192" s="162"/>
      <c r="G192" s="163"/>
      <c r="M192" s="160" t="s">
        <v>286</v>
      </c>
      <c r="O192" s="151"/>
    </row>
    <row r="193" spans="1:15" ht="12.75">
      <c r="A193" s="158"/>
      <c r="B193" s="159"/>
      <c r="C193" s="244" t="s">
        <v>146</v>
      </c>
      <c r="D193" s="245"/>
      <c r="E193" s="161">
        <v>190.32</v>
      </c>
      <c r="F193" s="162"/>
      <c r="G193" s="163"/>
      <c r="M193" s="160" t="s">
        <v>146</v>
      </c>
      <c r="O193" s="151"/>
    </row>
    <row r="194" spans="1:15" ht="12.75">
      <c r="A194" s="158"/>
      <c r="B194" s="159"/>
      <c r="C194" s="244" t="s">
        <v>142</v>
      </c>
      <c r="D194" s="245"/>
      <c r="E194" s="161">
        <v>0</v>
      </c>
      <c r="F194" s="162"/>
      <c r="G194" s="163"/>
      <c r="M194" s="160" t="s">
        <v>142</v>
      </c>
      <c r="O194" s="151"/>
    </row>
    <row r="195" spans="1:15" ht="12.75">
      <c r="A195" s="158"/>
      <c r="B195" s="159"/>
      <c r="C195" s="244" t="s">
        <v>147</v>
      </c>
      <c r="D195" s="245"/>
      <c r="E195" s="161">
        <v>16.77</v>
      </c>
      <c r="F195" s="162"/>
      <c r="G195" s="163"/>
      <c r="M195" s="160" t="s">
        <v>147</v>
      </c>
      <c r="O195" s="151"/>
    </row>
    <row r="196" spans="1:15" ht="12.75">
      <c r="A196" s="158"/>
      <c r="B196" s="159"/>
      <c r="C196" s="244" t="s">
        <v>289</v>
      </c>
      <c r="D196" s="245"/>
      <c r="E196" s="161">
        <v>0</v>
      </c>
      <c r="F196" s="162"/>
      <c r="G196" s="163"/>
      <c r="M196" s="160" t="s">
        <v>289</v>
      </c>
      <c r="O196" s="151"/>
    </row>
    <row r="197" spans="1:15" ht="12.75">
      <c r="A197" s="158"/>
      <c r="B197" s="159"/>
      <c r="C197" s="244" t="s">
        <v>149</v>
      </c>
      <c r="D197" s="245"/>
      <c r="E197" s="161">
        <v>50</v>
      </c>
      <c r="F197" s="162"/>
      <c r="G197" s="163"/>
      <c r="M197" s="160" t="s">
        <v>149</v>
      </c>
      <c r="O197" s="151"/>
    </row>
    <row r="198" spans="1:104" ht="12.75">
      <c r="A198" s="152">
        <v>57</v>
      </c>
      <c r="B198" s="153" t="s">
        <v>290</v>
      </c>
      <c r="C198" s="154" t="s">
        <v>291</v>
      </c>
      <c r="D198" s="155" t="s">
        <v>76</v>
      </c>
      <c r="E198" s="156">
        <v>1</v>
      </c>
      <c r="F198" s="193">
        <v>0</v>
      </c>
      <c r="G198" s="157">
        <f>E198*F198</f>
        <v>0</v>
      </c>
      <c r="O198" s="151">
        <v>2</v>
      </c>
      <c r="AA198" s="129">
        <v>12</v>
      </c>
      <c r="AB198" s="129">
        <v>0</v>
      </c>
      <c r="AC198" s="129">
        <v>1256</v>
      </c>
      <c r="AZ198" s="129">
        <v>1</v>
      </c>
      <c r="BA198" s="129">
        <f>IF(AZ198=1,G198,0)</f>
        <v>0</v>
      </c>
      <c r="BB198" s="129">
        <f>IF(AZ198=2,G198,0)</f>
        <v>0</v>
      </c>
      <c r="BC198" s="129">
        <f>IF(AZ198=3,G198,0)</f>
        <v>0</v>
      </c>
      <c r="BD198" s="129">
        <f>IF(AZ198=4,G198,0)</f>
        <v>0</v>
      </c>
      <c r="BE198" s="129">
        <f>IF(AZ198=5,G198,0)</f>
        <v>0</v>
      </c>
      <c r="CZ198" s="129">
        <v>0</v>
      </c>
    </row>
    <row r="199" spans="1:57" ht="12.75">
      <c r="A199" s="164"/>
      <c r="B199" s="165" t="s">
        <v>67</v>
      </c>
      <c r="C199" s="166" t="str">
        <f>CONCATENATE(B128," ",C128)</f>
        <v>96 Bourání konstrukcí</v>
      </c>
      <c r="D199" s="164"/>
      <c r="E199" s="167"/>
      <c r="F199" s="167"/>
      <c r="G199" s="168">
        <f>SUM(G128:G198)</f>
        <v>0</v>
      </c>
      <c r="O199" s="151">
        <v>4</v>
      </c>
      <c r="BA199" s="169">
        <f>SUM(BA128:BA198)</f>
        <v>0</v>
      </c>
      <c r="BB199" s="169">
        <f>SUM(BB128:BB198)</f>
        <v>0</v>
      </c>
      <c r="BC199" s="169">
        <f>SUM(BC128:BC198)</f>
        <v>0</v>
      </c>
      <c r="BD199" s="169">
        <f>SUM(BD128:BD198)</f>
        <v>0</v>
      </c>
      <c r="BE199" s="169">
        <f>SUM(BE128:BE198)</f>
        <v>0</v>
      </c>
    </row>
    <row r="200" spans="1:15" ht="12.75">
      <c r="A200" s="144" t="s">
        <v>65</v>
      </c>
      <c r="B200" s="145" t="s">
        <v>292</v>
      </c>
      <c r="C200" s="146" t="s">
        <v>293</v>
      </c>
      <c r="D200" s="147"/>
      <c r="E200" s="148"/>
      <c r="F200" s="148"/>
      <c r="G200" s="149"/>
      <c r="H200" s="150"/>
      <c r="I200" s="150"/>
      <c r="O200" s="151">
        <v>1</v>
      </c>
    </row>
    <row r="201" spans="1:104" ht="12.75">
      <c r="A201" s="152">
        <v>58</v>
      </c>
      <c r="B201" s="153" t="s">
        <v>294</v>
      </c>
      <c r="C201" s="154" t="s">
        <v>295</v>
      </c>
      <c r="D201" s="155" t="s">
        <v>90</v>
      </c>
      <c r="E201" s="156">
        <v>10.968</v>
      </c>
      <c r="F201" s="193">
        <v>0</v>
      </c>
      <c r="G201" s="157">
        <f>E201*F201</f>
        <v>0</v>
      </c>
      <c r="O201" s="151">
        <v>2</v>
      </c>
      <c r="AA201" s="129">
        <v>7</v>
      </c>
      <c r="AB201" s="129">
        <v>1</v>
      </c>
      <c r="AC201" s="129">
        <v>2</v>
      </c>
      <c r="AZ201" s="129">
        <v>1</v>
      </c>
      <c r="BA201" s="129">
        <f>IF(AZ201=1,G201,0)</f>
        <v>0</v>
      </c>
      <c r="BB201" s="129">
        <f>IF(AZ201=2,G201,0)</f>
        <v>0</v>
      </c>
      <c r="BC201" s="129">
        <f>IF(AZ201=3,G201,0)</f>
        <v>0</v>
      </c>
      <c r="BD201" s="129">
        <f>IF(AZ201=4,G201,0)</f>
        <v>0</v>
      </c>
      <c r="BE201" s="129">
        <f>IF(AZ201=5,G201,0)</f>
        <v>0</v>
      </c>
      <c r="CZ201" s="129">
        <v>0</v>
      </c>
    </row>
    <row r="202" spans="1:57" ht="12.75">
      <c r="A202" s="164"/>
      <c r="B202" s="165" t="s">
        <v>67</v>
      </c>
      <c r="C202" s="166" t="str">
        <f>CONCATENATE(B200," ",C200)</f>
        <v>99 Staveništní přesun hmot</v>
      </c>
      <c r="D202" s="164"/>
      <c r="E202" s="167"/>
      <c r="F202" s="167"/>
      <c r="G202" s="168">
        <f>SUM(G200:G201)</f>
        <v>0</v>
      </c>
      <c r="O202" s="151">
        <v>4</v>
      </c>
      <c r="BA202" s="169">
        <f>SUM(BA200:BA201)</f>
        <v>0</v>
      </c>
      <c r="BB202" s="169">
        <f>SUM(BB200:BB201)</f>
        <v>0</v>
      </c>
      <c r="BC202" s="169">
        <f>SUM(BC200:BC201)</f>
        <v>0</v>
      </c>
      <c r="BD202" s="169">
        <f>SUM(BD200:BD201)</f>
        <v>0</v>
      </c>
      <c r="BE202" s="169">
        <f>SUM(BE200:BE201)</f>
        <v>0</v>
      </c>
    </row>
    <row r="203" spans="1:15" ht="12.75">
      <c r="A203" s="144" t="s">
        <v>65</v>
      </c>
      <c r="B203" s="145" t="s">
        <v>296</v>
      </c>
      <c r="C203" s="146" t="s">
        <v>297</v>
      </c>
      <c r="D203" s="147"/>
      <c r="E203" s="148"/>
      <c r="F203" s="148"/>
      <c r="G203" s="149"/>
      <c r="H203" s="150"/>
      <c r="I203" s="150"/>
      <c r="O203" s="151">
        <v>1</v>
      </c>
    </row>
    <row r="204" spans="1:104" ht="22.5">
      <c r="A204" s="152">
        <v>59</v>
      </c>
      <c r="B204" s="153" t="s">
        <v>298</v>
      </c>
      <c r="C204" s="154" t="s">
        <v>299</v>
      </c>
      <c r="D204" s="155" t="s">
        <v>156</v>
      </c>
      <c r="E204" s="156">
        <v>2</v>
      </c>
      <c r="F204" s="193">
        <v>0</v>
      </c>
      <c r="G204" s="157">
        <f>E204*F204</f>
        <v>0</v>
      </c>
      <c r="O204" s="151">
        <v>2</v>
      </c>
      <c r="AA204" s="129">
        <v>12</v>
      </c>
      <c r="AB204" s="129">
        <v>0</v>
      </c>
      <c r="AC204" s="129">
        <v>1169</v>
      </c>
      <c r="AZ204" s="129">
        <v>2</v>
      </c>
      <c r="BA204" s="129">
        <f>IF(AZ204=1,G204,0)</f>
        <v>0</v>
      </c>
      <c r="BB204" s="129">
        <f>IF(AZ204=2,G204,0)</f>
        <v>0</v>
      </c>
      <c r="BC204" s="129">
        <f>IF(AZ204=3,G204,0)</f>
        <v>0</v>
      </c>
      <c r="BD204" s="129">
        <f>IF(AZ204=4,G204,0)</f>
        <v>0</v>
      </c>
      <c r="BE204" s="129">
        <f>IF(AZ204=5,G204,0)</f>
        <v>0</v>
      </c>
      <c r="CZ204" s="129">
        <v>0</v>
      </c>
    </row>
    <row r="205" spans="1:104" ht="22.5">
      <c r="A205" s="152">
        <v>60</v>
      </c>
      <c r="B205" s="153" t="s">
        <v>300</v>
      </c>
      <c r="C205" s="154" t="s">
        <v>430</v>
      </c>
      <c r="D205" s="155" t="s">
        <v>55</v>
      </c>
      <c r="E205" s="156">
        <f>G204/100</f>
        <v>0</v>
      </c>
      <c r="F205" s="194">
        <v>0</v>
      </c>
      <c r="G205" s="157">
        <f>E205*F205</f>
        <v>0</v>
      </c>
      <c r="O205" s="151">
        <v>2</v>
      </c>
      <c r="AA205" s="129">
        <v>7</v>
      </c>
      <c r="AB205" s="129">
        <v>1002</v>
      </c>
      <c r="AC205" s="129">
        <v>5</v>
      </c>
      <c r="AZ205" s="129">
        <v>2</v>
      </c>
      <c r="BA205" s="129">
        <f>IF(AZ205=1,G205,0)</f>
        <v>0</v>
      </c>
      <c r="BB205" s="129">
        <f>IF(AZ205=2,G205,0)</f>
        <v>0</v>
      </c>
      <c r="BC205" s="129">
        <f>IF(AZ205=3,G205,0)</f>
        <v>0</v>
      </c>
      <c r="BD205" s="129">
        <f>IF(AZ205=4,G205,0)</f>
        <v>0</v>
      </c>
      <c r="BE205" s="129">
        <f>IF(AZ205=5,G205,0)</f>
        <v>0</v>
      </c>
      <c r="CZ205" s="129">
        <v>0</v>
      </c>
    </row>
    <row r="206" spans="1:57" ht="12.75">
      <c r="A206" s="164"/>
      <c r="B206" s="165" t="s">
        <v>67</v>
      </c>
      <c r="C206" s="166" t="str">
        <f>CONCATENATE(B203," ",C203)</f>
        <v>766 Konstrukce truhlářské</v>
      </c>
      <c r="D206" s="164"/>
      <c r="E206" s="167"/>
      <c r="F206" s="167"/>
      <c r="G206" s="168">
        <f>SUM(G203:G205)</f>
        <v>0</v>
      </c>
      <c r="O206" s="151">
        <v>4</v>
      </c>
      <c r="BA206" s="169">
        <f>SUM(BA203:BA205)</f>
        <v>0</v>
      </c>
      <c r="BB206" s="169">
        <f>SUM(BB203:BB205)</f>
        <v>0</v>
      </c>
      <c r="BC206" s="169">
        <f>SUM(BC203:BC205)</f>
        <v>0</v>
      </c>
      <c r="BD206" s="169">
        <f>SUM(BD203:BD205)</f>
        <v>0</v>
      </c>
      <c r="BE206" s="169">
        <f>SUM(BE203:BE205)</f>
        <v>0</v>
      </c>
    </row>
    <row r="207" spans="1:15" ht="12.75">
      <c r="A207" s="144" t="s">
        <v>65</v>
      </c>
      <c r="B207" s="145" t="s">
        <v>301</v>
      </c>
      <c r="C207" s="146" t="s">
        <v>302</v>
      </c>
      <c r="D207" s="147"/>
      <c r="E207" s="148"/>
      <c r="F207" s="148"/>
      <c r="G207" s="149"/>
      <c r="H207" s="150"/>
      <c r="I207" s="150"/>
      <c r="O207" s="151">
        <v>1</v>
      </c>
    </row>
    <row r="208" spans="1:104" ht="22.5">
      <c r="A208" s="152">
        <v>61</v>
      </c>
      <c r="B208" s="153" t="s">
        <v>303</v>
      </c>
      <c r="C208" s="154" t="s">
        <v>304</v>
      </c>
      <c r="D208" s="155" t="s">
        <v>156</v>
      </c>
      <c r="E208" s="156">
        <v>1</v>
      </c>
      <c r="F208" s="193">
        <v>0</v>
      </c>
      <c r="G208" s="157">
        <f>E208*F208</f>
        <v>0</v>
      </c>
      <c r="O208" s="151">
        <v>2</v>
      </c>
      <c r="AA208" s="129">
        <v>12</v>
      </c>
      <c r="AB208" s="129">
        <v>0</v>
      </c>
      <c r="AC208" s="129">
        <v>1285</v>
      </c>
      <c r="AZ208" s="129">
        <v>2</v>
      </c>
      <c r="BA208" s="129">
        <f>IF(AZ208=1,G208,0)</f>
        <v>0</v>
      </c>
      <c r="BB208" s="129">
        <f>IF(AZ208=2,G208,0)</f>
        <v>0</v>
      </c>
      <c r="BC208" s="129">
        <f>IF(AZ208=3,G208,0)</f>
        <v>0</v>
      </c>
      <c r="BD208" s="129">
        <f>IF(AZ208=4,G208,0)</f>
        <v>0</v>
      </c>
      <c r="BE208" s="129">
        <f>IF(AZ208=5,G208,0)</f>
        <v>0</v>
      </c>
      <c r="CZ208" s="129">
        <v>0</v>
      </c>
    </row>
    <row r="209" spans="1:104" ht="22.5">
      <c r="A209" s="152">
        <v>62</v>
      </c>
      <c r="B209" s="153" t="s">
        <v>305</v>
      </c>
      <c r="C209" s="154" t="s">
        <v>306</v>
      </c>
      <c r="D209" s="155" t="s">
        <v>156</v>
      </c>
      <c r="E209" s="156">
        <v>1</v>
      </c>
      <c r="F209" s="193">
        <v>0</v>
      </c>
      <c r="G209" s="157">
        <f>E209*F209</f>
        <v>0</v>
      </c>
      <c r="O209" s="151">
        <v>2</v>
      </c>
      <c r="AA209" s="129">
        <v>12</v>
      </c>
      <c r="AB209" s="129">
        <v>0</v>
      </c>
      <c r="AC209" s="129">
        <v>1286</v>
      </c>
      <c r="AZ209" s="129">
        <v>2</v>
      </c>
      <c r="BA209" s="129">
        <f>IF(AZ209=1,G209,0)</f>
        <v>0</v>
      </c>
      <c r="BB209" s="129">
        <f>IF(AZ209=2,G209,0)</f>
        <v>0</v>
      </c>
      <c r="BC209" s="129">
        <f>IF(AZ209=3,G209,0)</f>
        <v>0</v>
      </c>
      <c r="BD209" s="129">
        <f>IF(AZ209=4,G209,0)</f>
        <v>0</v>
      </c>
      <c r="BE209" s="129">
        <f>IF(AZ209=5,G209,0)</f>
        <v>0</v>
      </c>
      <c r="CZ209" s="129">
        <v>0</v>
      </c>
    </row>
    <row r="210" spans="1:15" ht="12.75">
      <c r="A210" s="158"/>
      <c r="B210" s="159"/>
      <c r="C210" s="244" t="s">
        <v>307</v>
      </c>
      <c r="D210" s="245"/>
      <c r="E210" s="161">
        <v>0</v>
      </c>
      <c r="F210" s="162"/>
      <c r="G210" s="163"/>
      <c r="M210" s="160" t="s">
        <v>307</v>
      </c>
      <c r="O210" s="151"/>
    </row>
    <row r="211" spans="1:15" ht="12.75">
      <c r="A211" s="158"/>
      <c r="B211" s="159"/>
      <c r="C211" s="244" t="s">
        <v>308</v>
      </c>
      <c r="D211" s="245"/>
      <c r="E211" s="161">
        <v>0</v>
      </c>
      <c r="F211" s="162"/>
      <c r="G211" s="163"/>
      <c r="M211" s="160" t="s">
        <v>308</v>
      </c>
      <c r="O211" s="151"/>
    </row>
    <row r="212" spans="1:15" ht="12.75">
      <c r="A212" s="158"/>
      <c r="B212" s="159"/>
      <c r="C212" s="244" t="s">
        <v>309</v>
      </c>
      <c r="D212" s="245"/>
      <c r="E212" s="161">
        <v>0</v>
      </c>
      <c r="F212" s="162"/>
      <c r="G212" s="163"/>
      <c r="M212" s="160" t="s">
        <v>309</v>
      </c>
      <c r="O212" s="151"/>
    </row>
    <row r="213" spans="1:15" ht="12.75">
      <c r="A213" s="158"/>
      <c r="B213" s="159"/>
      <c r="C213" s="244" t="s">
        <v>310</v>
      </c>
      <c r="D213" s="245"/>
      <c r="E213" s="161">
        <v>0</v>
      </c>
      <c r="F213" s="162"/>
      <c r="G213" s="163"/>
      <c r="M213" s="160" t="s">
        <v>310</v>
      </c>
      <c r="O213" s="151"/>
    </row>
    <row r="214" spans="1:15" ht="12.75">
      <c r="A214" s="158"/>
      <c r="B214" s="159"/>
      <c r="C214" s="244" t="s">
        <v>311</v>
      </c>
      <c r="D214" s="245"/>
      <c r="E214" s="161">
        <v>0</v>
      </c>
      <c r="F214" s="162"/>
      <c r="G214" s="163"/>
      <c r="M214" s="160"/>
      <c r="O214" s="151"/>
    </row>
    <row r="215" spans="1:15" ht="12.75">
      <c r="A215" s="158"/>
      <c r="B215" s="159"/>
      <c r="C215" s="244" t="s">
        <v>66</v>
      </c>
      <c r="D215" s="245"/>
      <c r="E215" s="161">
        <v>1</v>
      </c>
      <c r="F215" s="162"/>
      <c r="G215" s="163"/>
      <c r="M215" s="160">
        <v>1</v>
      </c>
      <c r="O215" s="151"/>
    </row>
    <row r="216" spans="1:104" ht="22.5">
      <c r="A216" s="152">
        <v>63</v>
      </c>
      <c r="B216" s="153" t="s">
        <v>312</v>
      </c>
      <c r="C216" s="154" t="s">
        <v>313</v>
      </c>
      <c r="D216" s="155" t="s">
        <v>156</v>
      </c>
      <c r="E216" s="156">
        <v>1</v>
      </c>
      <c r="F216" s="193">
        <v>0</v>
      </c>
      <c r="G216" s="157">
        <f>E216*F216</f>
        <v>0</v>
      </c>
      <c r="O216" s="151">
        <v>2</v>
      </c>
      <c r="AA216" s="129">
        <v>12</v>
      </c>
      <c r="AB216" s="129">
        <v>0</v>
      </c>
      <c r="AC216" s="129">
        <v>1287</v>
      </c>
      <c r="AZ216" s="129">
        <v>2</v>
      </c>
      <c r="BA216" s="129">
        <f>IF(AZ216=1,G216,0)</f>
        <v>0</v>
      </c>
      <c r="BB216" s="129">
        <f>IF(AZ216=2,G216,0)</f>
        <v>0</v>
      </c>
      <c r="BC216" s="129">
        <f>IF(AZ216=3,G216,0)</f>
        <v>0</v>
      </c>
      <c r="BD216" s="129">
        <f>IF(AZ216=4,G216,0)</f>
        <v>0</v>
      </c>
      <c r="BE216" s="129">
        <f>IF(AZ216=5,G216,0)</f>
        <v>0</v>
      </c>
      <c r="CZ216" s="129">
        <v>0</v>
      </c>
    </row>
    <row r="217" spans="1:104" ht="22.5">
      <c r="A217" s="152">
        <v>64</v>
      </c>
      <c r="B217" s="153" t="s">
        <v>314</v>
      </c>
      <c r="C217" s="154" t="s">
        <v>315</v>
      </c>
      <c r="D217" s="155" t="s">
        <v>156</v>
      </c>
      <c r="E217" s="156">
        <v>1</v>
      </c>
      <c r="F217" s="193">
        <v>0</v>
      </c>
      <c r="G217" s="157">
        <f>E217*F217</f>
        <v>0</v>
      </c>
      <c r="O217" s="151">
        <v>2</v>
      </c>
      <c r="AA217" s="129">
        <v>12</v>
      </c>
      <c r="AB217" s="129">
        <v>0</v>
      </c>
      <c r="AC217" s="129">
        <v>1288</v>
      </c>
      <c r="AZ217" s="129">
        <v>2</v>
      </c>
      <c r="BA217" s="129">
        <f>IF(AZ217=1,G217,0)</f>
        <v>0</v>
      </c>
      <c r="BB217" s="129">
        <f>IF(AZ217=2,G217,0)</f>
        <v>0</v>
      </c>
      <c r="BC217" s="129">
        <f>IF(AZ217=3,G217,0)</f>
        <v>0</v>
      </c>
      <c r="BD217" s="129">
        <f>IF(AZ217=4,G217,0)</f>
        <v>0</v>
      </c>
      <c r="BE217" s="129">
        <f>IF(AZ217=5,G217,0)</f>
        <v>0</v>
      </c>
      <c r="CZ217" s="129">
        <v>0</v>
      </c>
    </row>
    <row r="218" spans="1:15" ht="12.75">
      <c r="A218" s="158"/>
      <c r="B218" s="159"/>
      <c r="C218" s="244" t="s">
        <v>316</v>
      </c>
      <c r="D218" s="245"/>
      <c r="E218" s="161">
        <v>0</v>
      </c>
      <c r="F218" s="162"/>
      <c r="G218" s="163"/>
      <c r="M218" s="160" t="s">
        <v>316</v>
      </c>
      <c r="O218" s="151"/>
    </row>
    <row r="219" spans="1:15" ht="12.75">
      <c r="A219" s="158"/>
      <c r="B219" s="159"/>
      <c r="C219" s="244" t="s">
        <v>317</v>
      </c>
      <c r="D219" s="245"/>
      <c r="E219" s="161">
        <v>0</v>
      </c>
      <c r="F219" s="162"/>
      <c r="G219" s="163"/>
      <c r="M219" s="160" t="s">
        <v>317</v>
      </c>
      <c r="O219" s="151"/>
    </row>
    <row r="220" spans="1:15" ht="12.75">
      <c r="A220" s="158"/>
      <c r="B220" s="159"/>
      <c r="C220" s="244" t="s">
        <v>318</v>
      </c>
      <c r="D220" s="245"/>
      <c r="E220" s="161">
        <v>0</v>
      </c>
      <c r="F220" s="162"/>
      <c r="G220" s="163"/>
      <c r="M220" s="160" t="s">
        <v>318</v>
      </c>
      <c r="O220" s="151"/>
    </row>
    <row r="221" spans="1:15" ht="12.75">
      <c r="A221" s="158"/>
      <c r="B221" s="159"/>
      <c r="C221" s="244" t="s">
        <v>311</v>
      </c>
      <c r="D221" s="245"/>
      <c r="E221" s="161">
        <v>0</v>
      </c>
      <c r="F221" s="162"/>
      <c r="G221" s="163"/>
      <c r="M221" s="160"/>
      <c r="O221" s="151"/>
    </row>
    <row r="222" spans="1:15" ht="12.75">
      <c r="A222" s="158"/>
      <c r="B222" s="159"/>
      <c r="C222" s="244" t="s">
        <v>66</v>
      </c>
      <c r="D222" s="245"/>
      <c r="E222" s="161">
        <v>1</v>
      </c>
      <c r="F222" s="162"/>
      <c r="G222" s="163"/>
      <c r="M222" s="160">
        <v>1</v>
      </c>
      <c r="O222" s="151"/>
    </row>
    <row r="223" spans="1:104" ht="22.5">
      <c r="A223" s="152">
        <v>65</v>
      </c>
      <c r="B223" s="153" t="s">
        <v>319</v>
      </c>
      <c r="C223" s="154" t="s">
        <v>320</v>
      </c>
      <c r="D223" s="155" t="s">
        <v>156</v>
      </c>
      <c r="E223" s="156">
        <v>1</v>
      </c>
      <c r="F223" s="193"/>
      <c r="G223" s="157">
        <f>E223*F223</f>
        <v>0</v>
      </c>
      <c r="O223" s="151">
        <v>2</v>
      </c>
      <c r="AA223" s="129">
        <v>12</v>
      </c>
      <c r="AB223" s="129">
        <v>0</v>
      </c>
      <c r="AC223" s="129">
        <v>1289</v>
      </c>
      <c r="AZ223" s="129">
        <v>2</v>
      </c>
      <c r="BA223" s="129">
        <f>IF(AZ223=1,G223,0)</f>
        <v>0</v>
      </c>
      <c r="BB223" s="129">
        <f>IF(AZ223=2,G223,0)</f>
        <v>0</v>
      </c>
      <c r="BC223" s="129">
        <f>IF(AZ223=3,G223,0)</f>
        <v>0</v>
      </c>
      <c r="BD223" s="129">
        <f>IF(AZ223=4,G223,0)</f>
        <v>0</v>
      </c>
      <c r="BE223" s="129">
        <f>IF(AZ223=5,G223,0)</f>
        <v>0</v>
      </c>
      <c r="CZ223" s="129">
        <v>0</v>
      </c>
    </row>
    <row r="224" spans="1:104" ht="22.5">
      <c r="A224" s="152">
        <v>66</v>
      </c>
      <c r="B224" s="153" t="s">
        <v>321</v>
      </c>
      <c r="C224" s="154" t="s">
        <v>322</v>
      </c>
      <c r="D224" s="155" t="s">
        <v>156</v>
      </c>
      <c r="E224" s="156">
        <v>2</v>
      </c>
      <c r="F224" s="193"/>
      <c r="G224" s="157">
        <f>E224*F224</f>
        <v>0</v>
      </c>
      <c r="O224" s="151">
        <v>2</v>
      </c>
      <c r="AA224" s="129">
        <v>12</v>
      </c>
      <c r="AB224" s="129">
        <v>0</v>
      </c>
      <c r="AC224" s="129">
        <v>1290</v>
      </c>
      <c r="AZ224" s="129">
        <v>2</v>
      </c>
      <c r="BA224" s="129">
        <f>IF(AZ224=1,G224,0)</f>
        <v>0</v>
      </c>
      <c r="BB224" s="129">
        <f>IF(AZ224=2,G224,0)</f>
        <v>0</v>
      </c>
      <c r="BC224" s="129">
        <f>IF(AZ224=3,G224,0)</f>
        <v>0</v>
      </c>
      <c r="BD224" s="129">
        <f>IF(AZ224=4,G224,0)</f>
        <v>0</v>
      </c>
      <c r="BE224" s="129">
        <f>IF(AZ224=5,G224,0)</f>
        <v>0</v>
      </c>
      <c r="CZ224" s="129">
        <v>0</v>
      </c>
    </row>
    <row r="225" spans="1:15" ht="12.75">
      <c r="A225" s="158"/>
      <c r="B225" s="159"/>
      <c r="C225" s="244" t="s">
        <v>323</v>
      </c>
      <c r="D225" s="245"/>
      <c r="E225" s="161">
        <v>0</v>
      </c>
      <c r="F225" s="162"/>
      <c r="G225" s="163"/>
      <c r="M225" s="160" t="s">
        <v>323</v>
      </c>
      <c r="O225" s="151"/>
    </row>
    <row r="226" spans="1:15" ht="12.75">
      <c r="A226" s="158"/>
      <c r="B226" s="159"/>
      <c r="C226" s="244" t="s">
        <v>324</v>
      </c>
      <c r="D226" s="245"/>
      <c r="E226" s="161">
        <v>0</v>
      </c>
      <c r="F226" s="162"/>
      <c r="G226" s="163"/>
      <c r="M226" s="160" t="s">
        <v>324</v>
      </c>
      <c r="O226" s="151"/>
    </row>
    <row r="227" spans="1:15" ht="12.75">
      <c r="A227" s="158"/>
      <c r="B227" s="159"/>
      <c r="C227" s="244" t="s">
        <v>325</v>
      </c>
      <c r="D227" s="245"/>
      <c r="E227" s="161">
        <v>0</v>
      </c>
      <c r="F227" s="162"/>
      <c r="G227" s="163"/>
      <c r="M227" s="160" t="s">
        <v>325</v>
      </c>
      <c r="O227" s="151"/>
    </row>
    <row r="228" spans="1:15" ht="12.75">
      <c r="A228" s="158"/>
      <c r="B228" s="159"/>
      <c r="C228" s="244" t="s">
        <v>311</v>
      </c>
      <c r="D228" s="245"/>
      <c r="E228" s="161">
        <v>0</v>
      </c>
      <c r="F228" s="162"/>
      <c r="G228" s="163"/>
      <c r="M228" s="160"/>
      <c r="O228" s="151"/>
    </row>
    <row r="229" spans="1:15" ht="12.75">
      <c r="A229" s="158"/>
      <c r="B229" s="159"/>
      <c r="C229" s="244" t="s">
        <v>326</v>
      </c>
      <c r="D229" s="245"/>
      <c r="E229" s="161">
        <v>2</v>
      </c>
      <c r="F229" s="162"/>
      <c r="G229" s="163"/>
      <c r="M229" s="160">
        <v>2</v>
      </c>
      <c r="O229" s="151"/>
    </row>
    <row r="230" spans="1:104" ht="22.5">
      <c r="A230" s="152">
        <v>67</v>
      </c>
      <c r="B230" s="153" t="s">
        <v>327</v>
      </c>
      <c r="C230" s="154" t="s">
        <v>429</v>
      </c>
      <c r="D230" s="155" t="s">
        <v>55</v>
      </c>
      <c r="E230" s="156">
        <f>SUM(G208:G224)/100</f>
        <v>0</v>
      </c>
      <c r="F230" s="194">
        <v>0</v>
      </c>
      <c r="G230" s="157">
        <f>E230*F230</f>
        <v>0</v>
      </c>
      <c r="O230" s="151">
        <v>2</v>
      </c>
      <c r="AA230" s="129">
        <v>7</v>
      </c>
      <c r="AB230" s="129">
        <v>1002</v>
      </c>
      <c r="AC230" s="129">
        <v>5</v>
      </c>
      <c r="AZ230" s="129">
        <v>2</v>
      </c>
      <c r="BA230" s="129">
        <f>IF(AZ230=1,G230,0)</f>
        <v>0</v>
      </c>
      <c r="BB230" s="129">
        <f>IF(AZ230=2,G230,0)</f>
        <v>0</v>
      </c>
      <c r="BC230" s="129">
        <f>IF(AZ230=3,G230,0)</f>
        <v>0</v>
      </c>
      <c r="BD230" s="129">
        <f>IF(AZ230=4,G230,0)</f>
        <v>0</v>
      </c>
      <c r="BE230" s="129">
        <f>IF(AZ230=5,G230,0)</f>
        <v>0</v>
      </c>
      <c r="CZ230" s="129">
        <v>0</v>
      </c>
    </row>
    <row r="231" spans="1:57" ht="12.75">
      <c r="A231" s="164"/>
      <c r="B231" s="165" t="s">
        <v>67</v>
      </c>
      <c r="C231" s="166" t="str">
        <f>CONCATENATE(B207," ",C207)</f>
        <v>767 Konstrukce zámečnické</v>
      </c>
      <c r="D231" s="164"/>
      <c r="E231" s="167"/>
      <c r="F231" s="167"/>
      <c r="G231" s="168">
        <f>SUM(G207:G230)</f>
        <v>0</v>
      </c>
      <c r="O231" s="151">
        <v>4</v>
      </c>
      <c r="BA231" s="169">
        <f>SUM(BA207:BA230)</f>
        <v>0</v>
      </c>
      <c r="BB231" s="169">
        <f>SUM(BB207:BB230)</f>
        <v>0</v>
      </c>
      <c r="BC231" s="169">
        <f>SUM(BC207:BC230)</f>
        <v>0</v>
      </c>
      <c r="BD231" s="169">
        <f>SUM(BD207:BD230)</f>
        <v>0</v>
      </c>
      <c r="BE231" s="169">
        <f>SUM(BE207:BE230)</f>
        <v>0</v>
      </c>
    </row>
    <row r="232" spans="1:15" ht="12.75">
      <c r="A232" s="144" t="s">
        <v>65</v>
      </c>
      <c r="B232" s="145" t="s">
        <v>328</v>
      </c>
      <c r="C232" s="146" t="s">
        <v>329</v>
      </c>
      <c r="D232" s="147"/>
      <c r="E232" s="148"/>
      <c r="F232" s="148"/>
      <c r="G232" s="149"/>
      <c r="H232" s="150"/>
      <c r="I232" s="150"/>
      <c r="O232" s="151">
        <v>1</v>
      </c>
    </row>
    <row r="233" spans="1:104" ht="12.75">
      <c r="A233" s="152">
        <v>68</v>
      </c>
      <c r="B233" s="153" t="s">
        <v>330</v>
      </c>
      <c r="C233" s="154" t="s">
        <v>331</v>
      </c>
      <c r="D233" s="155" t="s">
        <v>97</v>
      </c>
      <c r="E233" s="156">
        <v>0.84</v>
      </c>
      <c r="F233" s="193">
        <v>0</v>
      </c>
      <c r="G233" s="157">
        <f>E233*F233</f>
        <v>0</v>
      </c>
      <c r="O233" s="151">
        <v>2</v>
      </c>
      <c r="AA233" s="129">
        <v>12</v>
      </c>
      <c r="AB233" s="129">
        <v>0</v>
      </c>
      <c r="AC233" s="129">
        <v>1271</v>
      </c>
      <c r="AZ233" s="129">
        <v>2</v>
      </c>
      <c r="BA233" s="129">
        <f>IF(AZ233=1,G233,0)</f>
        <v>0</v>
      </c>
      <c r="BB233" s="129">
        <f>IF(AZ233=2,G233,0)</f>
        <v>0</v>
      </c>
      <c r="BC233" s="129">
        <f>IF(AZ233=3,G233,0)</f>
        <v>0</v>
      </c>
      <c r="BD233" s="129">
        <f>IF(AZ233=4,G233,0)</f>
        <v>0</v>
      </c>
      <c r="BE233" s="129">
        <f>IF(AZ233=5,G233,0)</f>
        <v>0</v>
      </c>
      <c r="CZ233" s="129">
        <v>0.0655</v>
      </c>
    </row>
    <row r="234" spans="1:15" ht="12.75">
      <c r="A234" s="158"/>
      <c r="B234" s="159"/>
      <c r="C234" s="244" t="s">
        <v>236</v>
      </c>
      <c r="D234" s="245"/>
      <c r="E234" s="161">
        <v>0</v>
      </c>
      <c r="F234" s="162"/>
      <c r="G234" s="163"/>
      <c r="M234" s="160" t="s">
        <v>236</v>
      </c>
      <c r="O234" s="151"/>
    </row>
    <row r="235" spans="1:15" ht="12.75">
      <c r="A235" s="158"/>
      <c r="B235" s="159"/>
      <c r="C235" s="244" t="s">
        <v>332</v>
      </c>
      <c r="D235" s="245"/>
      <c r="E235" s="161">
        <v>0.84</v>
      </c>
      <c r="F235" s="162"/>
      <c r="G235" s="163"/>
      <c r="M235" s="160" t="s">
        <v>332</v>
      </c>
      <c r="O235" s="151"/>
    </row>
    <row r="236" spans="1:104" ht="22.5">
      <c r="A236" s="152">
        <v>69</v>
      </c>
      <c r="B236" s="153" t="s">
        <v>333</v>
      </c>
      <c r="C236" s="154" t="s">
        <v>428</v>
      </c>
      <c r="D236" s="155" t="s">
        <v>55</v>
      </c>
      <c r="E236" s="156">
        <f>G233/100</f>
        <v>0</v>
      </c>
      <c r="F236" s="194">
        <v>0</v>
      </c>
      <c r="G236" s="157">
        <f>E236*F236</f>
        <v>0</v>
      </c>
      <c r="O236" s="151">
        <v>2</v>
      </c>
      <c r="AA236" s="129">
        <v>7</v>
      </c>
      <c r="AB236" s="129">
        <v>1002</v>
      </c>
      <c r="AC236" s="129">
        <v>5</v>
      </c>
      <c r="AZ236" s="129">
        <v>2</v>
      </c>
      <c r="BA236" s="129">
        <f>IF(AZ236=1,G236,0)</f>
        <v>0</v>
      </c>
      <c r="BB236" s="129">
        <f>IF(AZ236=2,G236,0)</f>
        <v>0</v>
      </c>
      <c r="BC236" s="129">
        <f>IF(AZ236=3,G236,0)</f>
        <v>0</v>
      </c>
      <c r="BD236" s="129">
        <f>IF(AZ236=4,G236,0)</f>
        <v>0</v>
      </c>
      <c r="BE236" s="129">
        <f>IF(AZ236=5,G236,0)</f>
        <v>0</v>
      </c>
      <c r="CZ236" s="129">
        <v>0</v>
      </c>
    </row>
    <row r="237" spans="1:57" ht="12.75">
      <c r="A237" s="164"/>
      <c r="B237" s="165" t="s">
        <v>67</v>
      </c>
      <c r="C237" s="166" t="str">
        <f>CONCATENATE(B232," ",C232)</f>
        <v>771 Podlahy z dlaždic a obklady</v>
      </c>
      <c r="D237" s="164"/>
      <c r="E237" s="167"/>
      <c r="F237" s="167"/>
      <c r="G237" s="168">
        <f>SUM(G232:G236)</f>
        <v>0</v>
      </c>
      <c r="O237" s="151">
        <v>4</v>
      </c>
      <c r="BA237" s="169">
        <f>SUM(BA232:BA236)</f>
        <v>0</v>
      </c>
      <c r="BB237" s="169">
        <f>SUM(BB232:BB236)</f>
        <v>0</v>
      </c>
      <c r="BC237" s="169">
        <f>SUM(BC232:BC236)</f>
        <v>0</v>
      </c>
      <c r="BD237" s="169">
        <f>SUM(BD232:BD236)</f>
        <v>0</v>
      </c>
      <c r="BE237" s="169">
        <f>SUM(BE232:BE236)</f>
        <v>0</v>
      </c>
    </row>
    <row r="238" spans="1:15" ht="12.75">
      <c r="A238" s="144" t="s">
        <v>65</v>
      </c>
      <c r="B238" s="145" t="s">
        <v>334</v>
      </c>
      <c r="C238" s="146" t="s">
        <v>335</v>
      </c>
      <c r="D238" s="147"/>
      <c r="E238" s="148"/>
      <c r="F238" s="148"/>
      <c r="G238" s="149"/>
      <c r="H238" s="150"/>
      <c r="I238" s="150"/>
      <c r="O238" s="151">
        <v>1</v>
      </c>
    </row>
    <row r="239" spans="1:104" ht="12.75">
      <c r="A239" s="152">
        <v>70</v>
      </c>
      <c r="B239" s="153" t="s">
        <v>336</v>
      </c>
      <c r="C239" s="154" t="s">
        <v>337</v>
      </c>
      <c r="D239" s="155" t="s">
        <v>97</v>
      </c>
      <c r="E239" s="156">
        <v>5</v>
      </c>
      <c r="F239" s="193">
        <v>0</v>
      </c>
      <c r="G239" s="157">
        <f>E239*F239</f>
        <v>0</v>
      </c>
      <c r="O239" s="151">
        <v>2</v>
      </c>
      <c r="AA239" s="129">
        <v>1</v>
      </c>
      <c r="AB239" s="129">
        <v>7</v>
      </c>
      <c r="AC239" s="129">
        <v>7</v>
      </c>
      <c r="AZ239" s="129">
        <v>2</v>
      </c>
      <c r="BA239" s="129">
        <f>IF(AZ239=1,G239,0)</f>
        <v>0</v>
      </c>
      <c r="BB239" s="129">
        <f>IF(AZ239=2,G239,0)</f>
        <v>0</v>
      </c>
      <c r="BC239" s="129">
        <f>IF(AZ239=3,G239,0)</f>
        <v>0</v>
      </c>
      <c r="BD239" s="129">
        <f>IF(AZ239=4,G239,0)</f>
        <v>0</v>
      </c>
      <c r="BE239" s="129">
        <f>IF(AZ239=5,G239,0)</f>
        <v>0</v>
      </c>
      <c r="CZ239" s="129">
        <v>0.00031</v>
      </c>
    </row>
    <row r="240" spans="1:15" ht="12.75">
      <c r="A240" s="158"/>
      <c r="B240" s="159"/>
      <c r="C240" s="244" t="s">
        <v>82</v>
      </c>
      <c r="D240" s="245"/>
      <c r="E240" s="161">
        <v>0</v>
      </c>
      <c r="F240" s="162"/>
      <c r="G240" s="163"/>
      <c r="M240" s="160" t="s">
        <v>82</v>
      </c>
      <c r="O240" s="151"/>
    </row>
    <row r="241" spans="1:15" ht="12.75">
      <c r="A241" s="158"/>
      <c r="B241" s="159"/>
      <c r="C241" s="244" t="s">
        <v>338</v>
      </c>
      <c r="D241" s="245"/>
      <c r="E241" s="161">
        <v>5</v>
      </c>
      <c r="F241" s="162"/>
      <c r="G241" s="163"/>
      <c r="M241" s="160" t="s">
        <v>338</v>
      </c>
      <c r="O241" s="151"/>
    </row>
    <row r="242" spans="1:57" ht="12.75">
      <c r="A242" s="164"/>
      <c r="B242" s="165" t="s">
        <v>67</v>
      </c>
      <c r="C242" s="166" t="str">
        <f>CONCATENATE(B238," ",C238)</f>
        <v>783 Nátěry</v>
      </c>
      <c r="D242" s="164"/>
      <c r="E242" s="167"/>
      <c r="F242" s="167"/>
      <c r="G242" s="168">
        <f>SUM(G238:G241)</f>
        <v>0</v>
      </c>
      <c r="O242" s="151">
        <v>4</v>
      </c>
      <c r="BA242" s="169">
        <f>SUM(BA238:BA241)</f>
        <v>0</v>
      </c>
      <c r="BB242" s="169">
        <f>SUM(BB238:BB241)</f>
        <v>0</v>
      </c>
      <c r="BC242" s="169">
        <f>SUM(BC238:BC241)</f>
        <v>0</v>
      </c>
      <c r="BD242" s="169">
        <f>SUM(BD238:BD241)</f>
        <v>0</v>
      </c>
      <c r="BE242" s="169">
        <f>SUM(BE238:BE241)</f>
        <v>0</v>
      </c>
    </row>
    <row r="243" spans="1:15" ht="12.75">
      <c r="A243" s="144" t="s">
        <v>65</v>
      </c>
      <c r="B243" s="145" t="s">
        <v>339</v>
      </c>
      <c r="C243" s="146" t="s">
        <v>340</v>
      </c>
      <c r="D243" s="147"/>
      <c r="E243" s="148"/>
      <c r="F243" s="148"/>
      <c r="G243" s="149"/>
      <c r="H243" s="150"/>
      <c r="I243" s="150"/>
      <c r="O243" s="151">
        <v>1</v>
      </c>
    </row>
    <row r="244" spans="1:104" ht="12.75">
      <c r="A244" s="152">
        <v>71</v>
      </c>
      <c r="B244" s="153" t="s">
        <v>341</v>
      </c>
      <c r="C244" s="154" t="s">
        <v>342</v>
      </c>
      <c r="D244" s="155" t="s">
        <v>97</v>
      </c>
      <c r="E244" s="156">
        <v>701.015</v>
      </c>
      <c r="F244" s="193">
        <v>0</v>
      </c>
      <c r="G244" s="157">
        <f>E244*F244</f>
        <v>0</v>
      </c>
      <c r="O244" s="151">
        <v>2</v>
      </c>
      <c r="AA244" s="129">
        <v>1</v>
      </c>
      <c r="AB244" s="129">
        <v>7</v>
      </c>
      <c r="AC244" s="129">
        <v>7</v>
      </c>
      <c r="AZ244" s="129">
        <v>2</v>
      </c>
      <c r="BA244" s="129">
        <f>IF(AZ244=1,G244,0)</f>
        <v>0</v>
      </c>
      <c r="BB244" s="129">
        <f>IF(AZ244=2,G244,0)</f>
        <v>0</v>
      </c>
      <c r="BC244" s="129">
        <f>IF(AZ244=3,G244,0)</f>
        <v>0</v>
      </c>
      <c r="BD244" s="129">
        <f>IF(AZ244=4,G244,0)</f>
        <v>0</v>
      </c>
      <c r="BE244" s="129">
        <f>IF(AZ244=5,G244,0)</f>
        <v>0</v>
      </c>
      <c r="CZ244" s="129">
        <v>7E-05</v>
      </c>
    </row>
    <row r="245" spans="1:15" ht="12.75">
      <c r="A245" s="158"/>
      <c r="B245" s="159"/>
      <c r="C245" s="244" t="s">
        <v>343</v>
      </c>
      <c r="D245" s="245"/>
      <c r="E245" s="161">
        <v>0</v>
      </c>
      <c r="F245" s="162"/>
      <c r="G245" s="163"/>
      <c r="M245" s="160" t="s">
        <v>343</v>
      </c>
      <c r="O245" s="151"/>
    </row>
    <row r="246" spans="1:15" ht="12.75">
      <c r="A246" s="158"/>
      <c r="B246" s="159"/>
      <c r="C246" s="244" t="s">
        <v>140</v>
      </c>
      <c r="D246" s="245"/>
      <c r="E246" s="161">
        <v>0</v>
      </c>
      <c r="F246" s="162"/>
      <c r="G246" s="163"/>
      <c r="M246" s="160" t="s">
        <v>140</v>
      </c>
      <c r="O246" s="151"/>
    </row>
    <row r="247" spans="1:15" ht="12.75">
      <c r="A247" s="158"/>
      <c r="B247" s="159"/>
      <c r="C247" s="244" t="s">
        <v>141</v>
      </c>
      <c r="D247" s="245"/>
      <c r="E247" s="161">
        <v>6.7375</v>
      </c>
      <c r="F247" s="162"/>
      <c r="G247" s="163"/>
      <c r="M247" s="160" t="s">
        <v>141</v>
      </c>
      <c r="O247" s="151"/>
    </row>
    <row r="248" spans="1:15" ht="12.75">
      <c r="A248" s="158"/>
      <c r="B248" s="159"/>
      <c r="C248" s="244" t="s">
        <v>168</v>
      </c>
      <c r="D248" s="245"/>
      <c r="E248" s="161">
        <v>0</v>
      </c>
      <c r="F248" s="162"/>
      <c r="G248" s="163"/>
      <c r="M248" s="160" t="s">
        <v>168</v>
      </c>
      <c r="O248" s="151"/>
    </row>
    <row r="249" spans="1:15" ht="12.75">
      <c r="A249" s="158"/>
      <c r="B249" s="159"/>
      <c r="C249" s="244" t="s">
        <v>169</v>
      </c>
      <c r="D249" s="245"/>
      <c r="E249" s="161">
        <v>26.0075</v>
      </c>
      <c r="F249" s="162"/>
      <c r="G249" s="163"/>
      <c r="M249" s="160" t="s">
        <v>169</v>
      </c>
      <c r="O249" s="151"/>
    </row>
    <row r="250" spans="1:15" ht="12.75">
      <c r="A250" s="158"/>
      <c r="B250" s="159"/>
      <c r="C250" s="244" t="s">
        <v>142</v>
      </c>
      <c r="D250" s="245"/>
      <c r="E250" s="161">
        <v>0</v>
      </c>
      <c r="F250" s="162"/>
      <c r="G250" s="163"/>
      <c r="M250" s="160" t="s">
        <v>142</v>
      </c>
      <c r="O250" s="151"/>
    </row>
    <row r="251" spans="1:15" ht="12.75">
      <c r="A251" s="158"/>
      <c r="B251" s="159"/>
      <c r="C251" s="244" t="s">
        <v>143</v>
      </c>
      <c r="D251" s="245"/>
      <c r="E251" s="161">
        <v>3.8</v>
      </c>
      <c r="F251" s="162"/>
      <c r="G251" s="163"/>
      <c r="M251" s="160" t="s">
        <v>143</v>
      </c>
      <c r="O251" s="151"/>
    </row>
    <row r="252" spans="1:15" ht="12.75">
      <c r="A252" s="158"/>
      <c r="B252" s="159"/>
      <c r="C252" s="244" t="s">
        <v>162</v>
      </c>
      <c r="D252" s="245"/>
      <c r="E252" s="161">
        <v>0</v>
      </c>
      <c r="F252" s="162"/>
      <c r="G252" s="163"/>
      <c r="M252" s="160" t="s">
        <v>162</v>
      </c>
      <c r="O252" s="151"/>
    </row>
    <row r="253" spans="1:15" ht="12.75">
      <c r="A253" s="158"/>
      <c r="B253" s="159"/>
      <c r="C253" s="244" t="s">
        <v>163</v>
      </c>
      <c r="D253" s="245"/>
      <c r="E253" s="161">
        <v>2.625</v>
      </c>
      <c r="F253" s="162"/>
      <c r="G253" s="163"/>
      <c r="M253" s="160" t="s">
        <v>163</v>
      </c>
      <c r="O253" s="151"/>
    </row>
    <row r="254" spans="1:15" ht="12.75">
      <c r="A254" s="158"/>
      <c r="B254" s="159"/>
      <c r="C254" s="244" t="s">
        <v>344</v>
      </c>
      <c r="D254" s="245"/>
      <c r="E254" s="161">
        <v>0</v>
      </c>
      <c r="F254" s="162"/>
      <c r="G254" s="163"/>
      <c r="M254" s="160" t="s">
        <v>344</v>
      </c>
      <c r="O254" s="151"/>
    </row>
    <row r="255" spans="1:15" ht="12.75">
      <c r="A255" s="158"/>
      <c r="B255" s="159"/>
      <c r="C255" s="244" t="s">
        <v>165</v>
      </c>
      <c r="D255" s="245"/>
      <c r="E255" s="161">
        <v>100</v>
      </c>
      <c r="F255" s="162"/>
      <c r="G255" s="163"/>
      <c r="M255" s="160" t="s">
        <v>165</v>
      </c>
      <c r="O255" s="151"/>
    </row>
    <row r="256" spans="1:15" ht="12.75">
      <c r="A256" s="158"/>
      <c r="B256" s="159"/>
      <c r="C256" s="244" t="s">
        <v>345</v>
      </c>
      <c r="D256" s="245"/>
      <c r="E256" s="161">
        <v>0</v>
      </c>
      <c r="F256" s="162"/>
      <c r="G256" s="163"/>
      <c r="M256" s="160" t="s">
        <v>345</v>
      </c>
      <c r="O256" s="151"/>
    </row>
    <row r="257" spans="1:15" ht="12.75">
      <c r="A257" s="158"/>
      <c r="B257" s="159"/>
      <c r="C257" s="244" t="s">
        <v>140</v>
      </c>
      <c r="D257" s="245"/>
      <c r="E257" s="161">
        <v>0</v>
      </c>
      <c r="F257" s="162"/>
      <c r="G257" s="163"/>
      <c r="M257" s="160" t="s">
        <v>140</v>
      </c>
      <c r="O257" s="151"/>
    </row>
    <row r="258" spans="1:15" ht="12.75">
      <c r="A258" s="158"/>
      <c r="B258" s="159"/>
      <c r="C258" s="244" t="s">
        <v>146</v>
      </c>
      <c r="D258" s="245"/>
      <c r="E258" s="161">
        <v>190.32</v>
      </c>
      <c r="F258" s="162"/>
      <c r="G258" s="163"/>
      <c r="M258" s="160" t="s">
        <v>146</v>
      </c>
      <c r="O258" s="151"/>
    </row>
    <row r="259" spans="1:15" ht="12.75">
      <c r="A259" s="158"/>
      <c r="B259" s="159"/>
      <c r="C259" s="244" t="s">
        <v>168</v>
      </c>
      <c r="D259" s="245"/>
      <c r="E259" s="161">
        <v>0</v>
      </c>
      <c r="F259" s="162"/>
      <c r="G259" s="163"/>
      <c r="M259" s="160" t="s">
        <v>168</v>
      </c>
      <c r="O259" s="151"/>
    </row>
    <row r="260" spans="1:15" ht="12.75">
      <c r="A260" s="158"/>
      <c r="B260" s="159"/>
      <c r="C260" s="244" t="s">
        <v>346</v>
      </c>
      <c r="D260" s="245"/>
      <c r="E260" s="161">
        <v>90.78</v>
      </c>
      <c r="F260" s="162"/>
      <c r="G260" s="163"/>
      <c r="M260" s="160" t="s">
        <v>346</v>
      </c>
      <c r="O260" s="151"/>
    </row>
    <row r="261" spans="1:15" ht="12.75">
      <c r="A261" s="158"/>
      <c r="B261" s="159"/>
      <c r="C261" s="244" t="s">
        <v>142</v>
      </c>
      <c r="D261" s="245"/>
      <c r="E261" s="161">
        <v>0</v>
      </c>
      <c r="F261" s="162"/>
      <c r="G261" s="163"/>
      <c r="M261" s="160" t="s">
        <v>142</v>
      </c>
      <c r="O261" s="151"/>
    </row>
    <row r="262" spans="1:15" ht="12.75">
      <c r="A262" s="158"/>
      <c r="B262" s="159"/>
      <c r="C262" s="244" t="s">
        <v>147</v>
      </c>
      <c r="D262" s="245"/>
      <c r="E262" s="161">
        <v>16.77</v>
      </c>
      <c r="F262" s="162"/>
      <c r="G262" s="163"/>
      <c r="M262" s="160" t="s">
        <v>147</v>
      </c>
      <c r="O262" s="151"/>
    </row>
    <row r="263" spans="1:15" ht="12.75">
      <c r="A263" s="158"/>
      <c r="B263" s="159"/>
      <c r="C263" s="244" t="s">
        <v>162</v>
      </c>
      <c r="D263" s="245"/>
      <c r="E263" s="161">
        <v>0</v>
      </c>
      <c r="F263" s="162"/>
      <c r="G263" s="163"/>
      <c r="M263" s="160" t="s">
        <v>162</v>
      </c>
      <c r="O263" s="151"/>
    </row>
    <row r="264" spans="1:15" ht="12.75">
      <c r="A264" s="158"/>
      <c r="B264" s="159"/>
      <c r="C264" s="244" t="s">
        <v>347</v>
      </c>
      <c r="D264" s="245"/>
      <c r="E264" s="161">
        <v>13.975</v>
      </c>
      <c r="F264" s="162"/>
      <c r="G264" s="163"/>
      <c r="M264" s="160" t="s">
        <v>347</v>
      </c>
      <c r="O264" s="151"/>
    </row>
    <row r="265" spans="1:15" ht="12.75">
      <c r="A265" s="158"/>
      <c r="B265" s="159"/>
      <c r="C265" s="244" t="s">
        <v>148</v>
      </c>
      <c r="D265" s="245"/>
      <c r="E265" s="161">
        <v>0</v>
      </c>
      <c r="F265" s="162"/>
      <c r="G265" s="163"/>
      <c r="M265" s="160" t="s">
        <v>148</v>
      </c>
      <c r="O265" s="151"/>
    </row>
    <row r="266" spans="1:15" ht="12.75">
      <c r="A266" s="158"/>
      <c r="B266" s="159"/>
      <c r="C266" s="244" t="s">
        <v>348</v>
      </c>
      <c r="D266" s="245"/>
      <c r="E266" s="161">
        <v>250</v>
      </c>
      <c r="F266" s="162"/>
      <c r="G266" s="163"/>
      <c r="M266" s="160" t="s">
        <v>348</v>
      </c>
      <c r="O266" s="151"/>
    </row>
    <row r="267" spans="1:104" ht="12.75">
      <c r="A267" s="152">
        <v>72</v>
      </c>
      <c r="B267" s="153" t="s">
        <v>349</v>
      </c>
      <c r="C267" s="154" t="s">
        <v>350</v>
      </c>
      <c r="D267" s="155" t="s">
        <v>97</v>
      </c>
      <c r="E267" s="156">
        <v>701.015</v>
      </c>
      <c r="F267" s="193">
        <v>0</v>
      </c>
      <c r="G267" s="157">
        <f>E267*F267</f>
        <v>0</v>
      </c>
      <c r="O267" s="151">
        <v>2</v>
      </c>
      <c r="AA267" s="129">
        <v>1</v>
      </c>
      <c r="AB267" s="129">
        <v>7</v>
      </c>
      <c r="AC267" s="129">
        <v>7</v>
      </c>
      <c r="AZ267" s="129">
        <v>2</v>
      </c>
      <c r="BA267" s="129">
        <f>IF(AZ267=1,G267,0)</f>
        <v>0</v>
      </c>
      <c r="BB267" s="129">
        <f>IF(AZ267=2,G267,0)</f>
        <v>0</v>
      </c>
      <c r="BC267" s="129">
        <f>IF(AZ267=3,G267,0)</f>
        <v>0</v>
      </c>
      <c r="BD267" s="129">
        <f>IF(AZ267=4,G267,0)</f>
        <v>0</v>
      </c>
      <c r="BE267" s="129">
        <f>IF(AZ267=5,G267,0)</f>
        <v>0</v>
      </c>
      <c r="CZ267" s="129">
        <v>0.00016</v>
      </c>
    </row>
    <row r="268" spans="1:15" ht="12.75">
      <c r="A268" s="158"/>
      <c r="B268" s="159"/>
      <c r="C268" s="244" t="s">
        <v>343</v>
      </c>
      <c r="D268" s="245"/>
      <c r="E268" s="161">
        <v>0</v>
      </c>
      <c r="F268" s="162"/>
      <c r="G268" s="163"/>
      <c r="M268" s="160" t="s">
        <v>343</v>
      </c>
      <c r="O268" s="151"/>
    </row>
    <row r="269" spans="1:15" ht="12.75">
      <c r="A269" s="158"/>
      <c r="B269" s="159"/>
      <c r="C269" s="244" t="s">
        <v>140</v>
      </c>
      <c r="D269" s="245"/>
      <c r="E269" s="161">
        <v>0</v>
      </c>
      <c r="F269" s="162"/>
      <c r="G269" s="163"/>
      <c r="M269" s="160" t="s">
        <v>140</v>
      </c>
      <c r="O269" s="151"/>
    </row>
    <row r="270" spans="1:15" ht="12.75">
      <c r="A270" s="158"/>
      <c r="B270" s="159"/>
      <c r="C270" s="244" t="s">
        <v>141</v>
      </c>
      <c r="D270" s="245"/>
      <c r="E270" s="161">
        <v>6.7375</v>
      </c>
      <c r="F270" s="162"/>
      <c r="G270" s="163"/>
      <c r="M270" s="160" t="s">
        <v>141</v>
      </c>
      <c r="O270" s="151"/>
    </row>
    <row r="271" spans="1:15" ht="12.75">
      <c r="A271" s="158"/>
      <c r="B271" s="159"/>
      <c r="C271" s="244" t="s">
        <v>168</v>
      </c>
      <c r="D271" s="245"/>
      <c r="E271" s="161">
        <v>0</v>
      </c>
      <c r="F271" s="162"/>
      <c r="G271" s="163"/>
      <c r="M271" s="160" t="s">
        <v>168</v>
      </c>
      <c r="O271" s="151"/>
    </row>
    <row r="272" spans="1:15" ht="12.75">
      <c r="A272" s="158"/>
      <c r="B272" s="159"/>
      <c r="C272" s="244" t="s">
        <v>169</v>
      </c>
      <c r="D272" s="245"/>
      <c r="E272" s="161">
        <v>26.0075</v>
      </c>
      <c r="F272" s="162"/>
      <c r="G272" s="163"/>
      <c r="M272" s="160" t="s">
        <v>169</v>
      </c>
      <c r="O272" s="151"/>
    </row>
    <row r="273" spans="1:15" ht="12.75">
      <c r="A273" s="158"/>
      <c r="B273" s="159"/>
      <c r="C273" s="244" t="s">
        <v>142</v>
      </c>
      <c r="D273" s="245"/>
      <c r="E273" s="161">
        <v>0</v>
      </c>
      <c r="F273" s="162"/>
      <c r="G273" s="163"/>
      <c r="M273" s="160" t="s">
        <v>142</v>
      </c>
      <c r="O273" s="151"/>
    </row>
    <row r="274" spans="1:15" ht="12.75">
      <c r="A274" s="158"/>
      <c r="B274" s="159"/>
      <c r="C274" s="244" t="s">
        <v>143</v>
      </c>
      <c r="D274" s="245"/>
      <c r="E274" s="161">
        <v>3.8</v>
      </c>
      <c r="F274" s="162"/>
      <c r="G274" s="163"/>
      <c r="M274" s="160" t="s">
        <v>143</v>
      </c>
      <c r="O274" s="151"/>
    </row>
    <row r="275" spans="1:15" ht="12.75">
      <c r="A275" s="158"/>
      <c r="B275" s="159"/>
      <c r="C275" s="244" t="s">
        <v>162</v>
      </c>
      <c r="D275" s="245"/>
      <c r="E275" s="161">
        <v>0</v>
      </c>
      <c r="F275" s="162"/>
      <c r="G275" s="163"/>
      <c r="M275" s="160" t="s">
        <v>162</v>
      </c>
      <c r="O275" s="151"/>
    </row>
    <row r="276" spans="1:15" ht="12.75">
      <c r="A276" s="158"/>
      <c r="B276" s="159"/>
      <c r="C276" s="244" t="s">
        <v>163</v>
      </c>
      <c r="D276" s="245"/>
      <c r="E276" s="161">
        <v>2.625</v>
      </c>
      <c r="F276" s="162"/>
      <c r="G276" s="163"/>
      <c r="M276" s="160" t="s">
        <v>163</v>
      </c>
      <c r="O276" s="151"/>
    </row>
    <row r="277" spans="1:15" ht="12.75">
      <c r="A277" s="158"/>
      <c r="B277" s="159"/>
      <c r="C277" s="244" t="s">
        <v>344</v>
      </c>
      <c r="D277" s="245"/>
      <c r="E277" s="161">
        <v>0</v>
      </c>
      <c r="F277" s="162"/>
      <c r="G277" s="163"/>
      <c r="M277" s="160" t="s">
        <v>344</v>
      </c>
      <c r="O277" s="151"/>
    </row>
    <row r="278" spans="1:15" ht="12.75">
      <c r="A278" s="158"/>
      <c r="B278" s="159"/>
      <c r="C278" s="244" t="s">
        <v>165</v>
      </c>
      <c r="D278" s="245"/>
      <c r="E278" s="161">
        <v>100</v>
      </c>
      <c r="F278" s="162"/>
      <c r="G278" s="163"/>
      <c r="M278" s="160" t="s">
        <v>165</v>
      </c>
      <c r="O278" s="151"/>
    </row>
    <row r="279" spans="1:15" ht="12.75">
      <c r="A279" s="158"/>
      <c r="B279" s="159"/>
      <c r="C279" s="244" t="s">
        <v>345</v>
      </c>
      <c r="D279" s="245"/>
      <c r="E279" s="161">
        <v>0</v>
      </c>
      <c r="F279" s="162"/>
      <c r="G279" s="163"/>
      <c r="M279" s="160" t="s">
        <v>345</v>
      </c>
      <c r="O279" s="151"/>
    </row>
    <row r="280" spans="1:15" ht="12.75">
      <c r="A280" s="158"/>
      <c r="B280" s="159"/>
      <c r="C280" s="244" t="s">
        <v>140</v>
      </c>
      <c r="D280" s="245"/>
      <c r="E280" s="161">
        <v>0</v>
      </c>
      <c r="F280" s="162"/>
      <c r="G280" s="163"/>
      <c r="M280" s="160" t="s">
        <v>140</v>
      </c>
      <c r="O280" s="151"/>
    </row>
    <row r="281" spans="1:15" ht="12.75">
      <c r="A281" s="158"/>
      <c r="B281" s="159"/>
      <c r="C281" s="244" t="s">
        <v>146</v>
      </c>
      <c r="D281" s="245"/>
      <c r="E281" s="161">
        <v>190.32</v>
      </c>
      <c r="F281" s="162"/>
      <c r="G281" s="163"/>
      <c r="M281" s="160" t="s">
        <v>146</v>
      </c>
      <c r="O281" s="151"/>
    </row>
    <row r="282" spans="1:15" ht="12.75">
      <c r="A282" s="158"/>
      <c r="B282" s="159"/>
      <c r="C282" s="244" t="s">
        <v>168</v>
      </c>
      <c r="D282" s="245"/>
      <c r="E282" s="161">
        <v>0</v>
      </c>
      <c r="F282" s="162"/>
      <c r="G282" s="163"/>
      <c r="M282" s="160" t="s">
        <v>168</v>
      </c>
      <c r="O282" s="151"/>
    </row>
    <row r="283" spans="1:15" ht="12.75">
      <c r="A283" s="158"/>
      <c r="B283" s="159"/>
      <c r="C283" s="244" t="s">
        <v>346</v>
      </c>
      <c r="D283" s="245"/>
      <c r="E283" s="161">
        <v>90.78</v>
      </c>
      <c r="F283" s="162"/>
      <c r="G283" s="163"/>
      <c r="M283" s="160" t="s">
        <v>346</v>
      </c>
      <c r="O283" s="151"/>
    </row>
    <row r="284" spans="1:15" ht="12.75">
      <c r="A284" s="158"/>
      <c r="B284" s="159"/>
      <c r="C284" s="244" t="s">
        <v>142</v>
      </c>
      <c r="D284" s="245"/>
      <c r="E284" s="161">
        <v>0</v>
      </c>
      <c r="F284" s="162"/>
      <c r="G284" s="163"/>
      <c r="M284" s="160" t="s">
        <v>142</v>
      </c>
      <c r="O284" s="151"/>
    </row>
    <row r="285" spans="1:15" ht="12.75">
      <c r="A285" s="158"/>
      <c r="B285" s="159"/>
      <c r="C285" s="244" t="s">
        <v>147</v>
      </c>
      <c r="D285" s="245"/>
      <c r="E285" s="161">
        <v>16.77</v>
      </c>
      <c r="F285" s="162"/>
      <c r="G285" s="163"/>
      <c r="M285" s="160" t="s">
        <v>147</v>
      </c>
      <c r="O285" s="151"/>
    </row>
    <row r="286" spans="1:15" ht="12.75">
      <c r="A286" s="158"/>
      <c r="B286" s="159"/>
      <c r="C286" s="244" t="s">
        <v>162</v>
      </c>
      <c r="D286" s="245"/>
      <c r="E286" s="161">
        <v>0</v>
      </c>
      <c r="F286" s="162"/>
      <c r="G286" s="163"/>
      <c r="M286" s="160" t="s">
        <v>162</v>
      </c>
      <c r="O286" s="151"/>
    </row>
    <row r="287" spans="1:15" ht="12.75">
      <c r="A287" s="158"/>
      <c r="B287" s="159"/>
      <c r="C287" s="244" t="s">
        <v>347</v>
      </c>
      <c r="D287" s="245"/>
      <c r="E287" s="161">
        <v>13.975</v>
      </c>
      <c r="F287" s="162"/>
      <c r="G287" s="163"/>
      <c r="M287" s="160" t="s">
        <v>347</v>
      </c>
      <c r="O287" s="151"/>
    </row>
    <row r="288" spans="1:15" ht="12.75">
      <c r="A288" s="158"/>
      <c r="B288" s="159"/>
      <c r="C288" s="244" t="s">
        <v>148</v>
      </c>
      <c r="D288" s="245"/>
      <c r="E288" s="161">
        <v>0</v>
      </c>
      <c r="F288" s="162"/>
      <c r="G288" s="163"/>
      <c r="M288" s="160" t="s">
        <v>148</v>
      </c>
      <c r="O288" s="151"/>
    </row>
    <row r="289" spans="1:15" ht="12.75">
      <c r="A289" s="158"/>
      <c r="B289" s="159"/>
      <c r="C289" s="244" t="s">
        <v>348</v>
      </c>
      <c r="D289" s="245"/>
      <c r="E289" s="161">
        <v>250</v>
      </c>
      <c r="F289" s="162"/>
      <c r="G289" s="163"/>
      <c r="M289" s="160" t="s">
        <v>348</v>
      </c>
      <c r="O289" s="151"/>
    </row>
    <row r="290" spans="1:104" ht="12.75">
      <c r="A290" s="152">
        <v>73</v>
      </c>
      <c r="B290" s="153" t="s">
        <v>351</v>
      </c>
      <c r="C290" s="154" t="s">
        <v>352</v>
      </c>
      <c r="D290" s="155" t="s">
        <v>97</v>
      </c>
      <c r="E290" s="156">
        <v>267.6275</v>
      </c>
      <c r="F290" s="193"/>
      <c r="G290" s="157">
        <f>E290*F290</f>
        <v>0</v>
      </c>
      <c r="O290" s="151">
        <v>2</v>
      </c>
      <c r="AA290" s="129">
        <v>1</v>
      </c>
      <c r="AB290" s="129">
        <v>7</v>
      </c>
      <c r="AC290" s="129">
        <v>7</v>
      </c>
      <c r="AZ290" s="129">
        <v>2</v>
      </c>
      <c r="BA290" s="129">
        <f>IF(AZ290=1,G290,0)</f>
        <v>0</v>
      </c>
      <c r="BB290" s="129">
        <f>IF(AZ290=2,G290,0)</f>
        <v>0</v>
      </c>
      <c r="BC290" s="129">
        <f>IF(AZ290=3,G290,0)</f>
        <v>0</v>
      </c>
      <c r="BD290" s="129">
        <f>IF(AZ290=4,G290,0)</f>
        <v>0</v>
      </c>
      <c r="BE290" s="129">
        <f>IF(AZ290=5,G290,0)</f>
        <v>0</v>
      </c>
      <c r="CZ290" s="129">
        <v>0.00077</v>
      </c>
    </row>
    <row r="291" spans="1:15" ht="12.75">
      <c r="A291" s="158"/>
      <c r="B291" s="159"/>
      <c r="C291" s="244" t="s">
        <v>343</v>
      </c>
      <c r="D291" s="245"/>
      <c r="E291" s="161">
        <v>0</v>
      </c>
      <c r="F291" s="162"/>
      <c r="G291" s="163"/>
      <c r="M291" s="160" t="s">
        <v>343</v>
      </c>
      <c r="O291" s="151"/>
    </row>
    <row r="292" spans="1:15" ht="12.75">
      <c r="A292" s="158"/>
      <c r="B292" s="159"/>
      <c r="C292" s="244" t="s">
        <v>140</v>
      </c>
      <c r="D292" s="245"/>
      <c r="E292" s="161">
        <v>0</v>
      </c>
      <c r="F292" s="162"/>
      <c r="G292" s="163"/>
      <c r="M292" s="160" t="s">
        <v>140</v>
      </c>
      <c r="O292" s="151"/>
    </row>
    <row r="293" spans="1:15" ht="12.75">
      <c r="A293" s="158"/>
      <c r="B293" s="159"/>
      <c r="C293" s="244" t="s">
        <v>141</v>
      </c>
      <c r="D293" s="245"/>
      <c r="E293" s="161">
        <v>6.7375</v>
      </c>
      <c r="F293" s="162"/>
      <c r="G293" s="163"/>
      <c r="M293" s="160" t="s">
        <v>141</v>
      </c>
      <c r="O293" s="151"/>
    </row>
    <row r="294" spans="1:15" ht="12.75">
      <c r="A294" s="158"/>
      <c r="B294" s="159"/>
      <c r="C294" s="244" t="s">
        <v>142</v>
      </c>
      <c r="D294" s="245"/>
      <c r="E294" s="161">
        <v>0</v>
      </c>
      <c r="F294" s="162"/>
      <c r="G294" s="163"/>
      <c r="M294" s="160" t="s">
        <v>142</v>
      </c>
      <c r="O294" s="151"/>
    </row>
    <row r="295" spans="1:15" ht="12.75">
      <c r="A295" s="158"/>
      <c r="B295" s="159"/>
      <c r="C295" s="244" t="s">
        <v>143</v>
      </c>
      <c r="D295" s="245"/>
      <c r="E295" s="161">
        <v>3.8</v>
      </c>
      <c r="F295" s="162"/>
      <c r="G295" s="163"/>
      <c r="M295" s="160" t="s">
        <v>143</v>
      </c>
      <c r="O295" s="151"/>
    </row>
    <row r="296" spans="1:15" ht="12.75">
      <c r="A296" s="158"/>
      <c r="B296" s="159"/>
      <c r="C296" s="244" t="s">
        <v>345</v>
      </c>
      <c r="D296" s="245"/>
      <c r="E296" s="161">
        <v>0</v>
      </c>
      <c r="F296" s="162"/>
      <c r="G296" s="163"/>
      <c r="M296" s="160" t="s">
        <v>345</v>
      </c>
      <c r="O296" s="151"/>
    </row>
    <row r="297" spans="1:15" ht="12.75">
      <c r="A297" s="158"/>
      <c r="B297" s="159"/>
      <c r="C297" s="244" t="s">
        <v>140</v>
      </c>
      <c r="D297" s="245"/>
      <c r="E297" s="161">
        <v>0</v>
      </c>
      <c r="F297" s="162"/>
      <c r="G297" s="163"/>
      <c r="M297" s="160" t="s">
        <v>140</v>
      </c>
      <c r="O297" s="151"/>
    </row>
    <row r="298" spans="1:15" ht="12.75">
      <c r="A298" s="158"/>
      <c r="B298" s="159"/>
      <c r="C298" s="244" t="s">
        <v>146</v>
      </c>
      <c r="D298" s="245"/>
      <c r="E298" s="161">
        <v>190.32</v>
      </c>
      <c r="F298" s="162"/>
      <c r="G298" s="163"/>
      <c r="M298" s="160" t="s">
        <v>146</v>
      </c>
      <c r="O298" s="151"/>
    </row>
    <row r="299" spans="1:15" ht="12.75">
      <c r="A299" s="158"/>
      <c r="B299" s="159"/>
      <c r="C299" s="244" t="s">
        <v>142</v>
      </c>
      <c r="D299" s="245"/>
      <c r="E299" s="161">
        <v>0</v>
      </c>
      <c r="F299" s="162"/>
      <c r="G299" s="163"/>
      <c r="M299" s="160" t="s">
        <v>142</v>
      </c>
      <c r="O299" s="151"/>
    </row>
    <row r="300" spans="1:15" ht="12.75">
      <c r="A300" s="158"/>
      <c r="B300" s="159"/>
      <c r="C300" s="244" t="s">
        <v>147</v>
      </c>
      <c r="D300" s="245"/>
      <c r="E300" s="161">
        <v>16.77</v>
      </c>
      <c r="F300" s="162"/>
      <c r="G300" s="163"/>
      <c r="M300" s="160" t="s">
        <v>147</v>
      </c>
      <c r="O300" s="151"/>
    </row>
    <row r="301" spans="1:15" ht="12.75">
      <c r="A301" s="158"/>
      <c r="B301" s="159"/>
      <c r="C301" s="244" t="s">
        <v>148</v>
      </c>
      <c r="D301" s="245"/>
      <c r="E301" s="161">
        <v>0</v>
      </c>
      <c r="F301" s="162"/>
      <c r="G301" s="163"/>
      <c r="M301" s="160" t="s">
        <v>148</v>
      </c>
      <c r="O301" s="151"/>
    </row>
    <row r="302" spans="1:15" ht="12.75">
      <c r="A302" s="158"/>
      <c r="B302" s="159"/>
      <c r="C302" s="244" t="s">
        <v>149</v>
      </c>
      <c r="D302" s="245"/>
      <c r="E302" s="161">
        <v>50</v>
      </c>
      <c r="F302" s="162"/>
      <c r="G302" s="163"/>
      <c r="M302" s="160" t="s">
        <v>149</v>
      </c>
      <c r="O302" s="151"/>
    </row>
    <row r="303" spans="1:57" ht="12.75">
      <c r="A303" s="164"/>
      <c r="B303" s="165" t="s">
        <v>67</v>
      </c>
      <c r="C303" s="166" t="str">
        <f>CONCATENATE(B243," ",C243)</f>
        <v>784 Malby</v>
      </c>
      <c r="D303" s="164"/>
      <c r="E303" s="167"/>
      <c r="F303" s="167"/>
      <c r="G303" s="168">
        <f>SUM(G243:G302)</f>
        <v>0</v>
      </c>
      <c r="O303" s="151">
        <v>4</v>
      </c>
      <c r="BA303" s="169">
        <f>SUM(BA243:BA302)</f>
        <v>0</v>
      </c>
      <c r="BB303" s="169">
        <f>SUM(BB243:BB302)</f>
        <v>0</v>
      </c>
      <c r="BC303" s="169">
        <f>SUM(BC243:BC302)</f>
        <v>0</v>
      </c>
      <c r="BD303" s="169">
        <f>SUM(BD243:BD302)</f>
        <v>0</v>
      </c>
      <c r="BE303" s="169">
        <f>SUM(BE243:BE302)</f>
        <v>0</v>
      </c>
    </row>
    <row r="304" spans="1:15" ht="12.75">
      <c r="A304" s="144" t="s">
        <v>65</v>
      </c>
      <c r="B304" s="145" t="s">
        <v>353</v>
      </c>
      <c r="C304" s="146" t="s">
        <v>354</v>
      </c>
      <c r="D304" s="147"/>
      <c r="E304" s="148"/>
      <c r="F304" s="148"/>
      <c r="G304" s="149"/>
      <c r="H304" s="150"/>
      <c r="I304" s="150"/>
      <c r="O304" s="151">
        <v>1</v>
      </c>
    </row>
    <row r="305" spans="1:104" ht="12.75">
      <c r="A305" s="152">
        <v>74</v>
      </c>
      <c r="B305" s="153" t="s">
        <v>355</v>
      </c>
      <c r="C305" s="154" t="s">
        <v>356</v>
      </c>
      <c r="D305" s="155" t="s">
        <v>97</v>
      </c>
      <c r="E305" s="156">
        <v>10</v>
      </c>
      <c r="F305" s="193">
        <v>0</v>
      </c>
      <c r="G305" s="157">
        <f>E305*F305</f>
        <v>0</v>
      </c>
      <c r="O305" s="151">
        <v>2</v>
      </c>
      <c r="AA305" s="129">
        <v>1</v>
      </c>
      <c r="AB305" s="129">
        <v>1</v>
      </c>
      <c r="AC305" s="129">
        <v>1</v>
      </c>
      <c r="AZ305" s="129">
        <v>4</v>
      </c>
      <c r="BA305" s="129">
        <f>IF(AZ305=1,G305,0)</f>
        <v>0</v>
      </c>
      <c r="BB305" s="129">
        <f>IF(AZ305=2,G305,0)</f>
        <v>0</v>
      </c>
      <c r="BC305" s="129">
        <f>IF(AZ305=3,G305,0)</f>
        <v>0</v>
      </c>
      <c r="BD305" s="129">
        <f>IF(AZ305=4,G305,0)</f>
        <v>0</v>
      </c>
      <c r="BE305" s="129">
        <f>IF(AZ305=5,G305,0)</f>
        <v>0</v>
      </c>
      <c r="CZ305" s="129">
        <v>0</v>
      </c>
    </row>
    <row r="306" spans="1:104" ht="12.75">
      <c r="A306" s="152">
        <v>75</v>
      </c>
      <c r="B306" s="153" t="s">
        <v>357</v>
      </c>
      <c r="C306" s="154" t="s">
        <v>358</v>
      </c>
      <c r="D306" s="155" t="s">
        <v>97</v>
      </c>
      <c r="E306" s="156">
        <v>10</v>
      </c>
      <c r="F306" s="193">
        <v>0</v>
      </c>
      <c r="G306" s="157">
        <f>E306*F306</f>
        <v>0</v>
      </c>
      <c r="O306" s="151">
        <v>2</v>
      </c>
      <c r="AA306" s="129">
        <v>1</v>
      </c>
      <c r="AB306" s="129">
        <v>1</v>
      </c>
      <c r="AC306" s="129">
        <v>1</v>
      </c>
      <c r="AZ306" s="129">
        <v>4</v>
      </c>
      <c r="BA306" s="129">
        <f>IF(AZ306=1,G306,0)</f>
        <v>0</v>
      </c>
      <c r="BB306" s="129">
        <f>IF(AZ306=2,G306,0)</f>
        <v>0</v>
      </c>
      <c r="BC306" s="129">
        <f>IF(AZ306=3,G306,0)</f>
        <v>0</v>
      </c>
      <c r="BD306" s="129">
        <f>IF(AZ306=4,G306,0)</f>
        <v>0</v>
      </c>
      <c r="BE306" s="129">
        <f>IF(AZ306=5,G306,0)</f>
        <v>0</v>
      </c>
      <c r="CZ306" s="129">
        <v>0.40481</v>
      </c>
    </row>
    <row r="307" spans="1:104" ht="22.5">
      <c r="A307" s="152">
        <v>76</v>
      </c>
      <c r="B307" s="153" t="s">
        <v>359</v>
      </c>
      <c r="C307" s="154" t="s">
        <v>360</v>
      </c>
      <c r="D307" s="155" t="s">
        <v>97</v>
      </c>
      <c r="E307" s="156">
        <v>10</v>
      </c>
      <c r="F307" s="193">
        <v>0</v>
      </c>
      <c r="G307" s="157">
        <f>E307*F307</f>
        <v>0</v>
      </c>
      <c r="O307" s="151">
        <v>2</v>
      </c>
      <c r="AA307" s="129">
        <v>1</v>
      </c>
      <c r="AB307" s="129">
        <v>1</v>
      </c>
      <c r="AC307" s="129">
        <v>1</v>
      </c>
      <c r="AZ307" s="129">
        <v>4</v>
      </c>
      <c r="BA307" s="129">
        <f>IF(AZ307=1,G307,0)</f>
        <v>0</v>
      </c>
      <c r="BB307" s="129">
        <f>IF(AZ307=2,G307,0)</f>
        <v>0</v>
      </c>
      <c r="BC307" s="129">
        <f>IF(AZ307=3,G307,0)</f>
        <v>0</v>
      </c>
      <c r="BD307" s="129">
        <f>IF(AZ307=4,G307,0)</f>
        <v>0</v>
      </c>
      <c r="BE307" s="129">
        <f>IF(AZ307=5,G307,0)</f>
        <v>0</v>
      </c>
      <c r="CZ307" s="129">
        <v>0.23339</v>
      </c>
    </row>
    <row r="308" spans="1:104" ht="22.5">
      <c r="A308" s="152">
        <v>77</v>
      </c>
      <c r="B308" s="153" t="s">
        <v>361</v>
      </c>
      <c r="C308" s="154" t="s">
        <v>362</v>
      </c>
      <c r="D308" s="155" t="s">
        <v>76</v>
      </c>
      <c r="E308" s="225">
        <v>1</v>
      </c>
      <c r="F308" s="227">
        <f>'EL'!F51</f>
        <v>0</v>
      </c>
      <c r="G308" s="226">
        <f>E308*F308</f>
        <v>0</v>
      </c>
      <c r="O308" s="151">
        <v>2</v>
      </c>
      <c r="AA308" s="129">
        <v>12</v>
      </c>
      <c r="AB308" s="129">
        <v>0</v>
      </c>
      <c r="AC308" s="129">
        <v>750</v>
      </c>
      <c r="AZ308" s="129">
        <v>4</v>
      </c>
      <c r="BA308" s="129">
        <f>IF(AZ308=1,G308,0)</f>
        <v>0</v>
      </c>
      <c r="BB308" s="129">
        <f>IF(AZ308=2,G308,0)</f>
        <v>0</v>
      </c>
      <c r="BC308" s="129">
        <f>IF(AZ308=3,G308,0)</f>
        <v>0</v>
      </c>
      <c r="BD308" s="129">
        <f>IF(AZ308=4,G308,0)</f>
        <v>0</v>
      </c>
      <c r="BE308" s="129">
        <f>IF(AZ308=5,G308,0)</f>
        <v>0</v>
      </c>
      <c r="CZ308" s="129">
        <v>0</v>
      </c>
    </row>
    <row r="309" spans="1:57" ht="12.75">
      <c r="A309" s="164"/>
      <c r="B309" s="165" t="s">
        <v>67</v>
      </c>
      <c r="C309" s="166" t="str">
        <f>CONCATENATE(B304," ",C304)</f>
        <v>M21 Elektromontáže</v>
      </c>
      <c r="D309" s="164"/>
      <c r="E309" s="167"/>
      <c r="F309" s="167"/>
      <c r="G309" s="168">
        <f>SUM(G304:G308)</f>
        <v>0</v>
      </c>
      <c r="O309" s="151">
        <v>4</v>
      </c>
      <c r="BA309" s="169">
        <f>SUM(BA304:BA308)</f>
        <v>0</v>
      </c>
      <c r="BB309" s="169">
        <f>SUM(BB304:BB308)</f>
        <v>0</v>
      </c>
      <c r="BC309" s="169">
        <f>SUM(BC304:BC308)</f>
        <v>0</v>
      </c>
      <c r="BD309" s="169">
        <f>SUM(BD304:BD308)</f>
        <v>0</v>
      </c>
      <c r="BE309" s="169">
        <f>SUM(BE304:BE308)</f>
        <v>0</v>
      </c>
    </row>
    <row r="310" spans="1:15" ht="12.75">
      <c r="A310" s="144" t="s">
        <v>65</v>
      </c>
      <c r="B310" s="145" t="s">
        <v>363</v>
      </c>
      <c r="C310" s="146" t="s">
        <v>364</v>
      </c>
      <c r="D310" s="147"/>
      <c r="E310" s="148"/>
      <c r="F310" s="148"/>
      <c r="G310" s="149"/>
      <c r="H310" s="150"/>
      <c r="I310" s="150"/>
      <c r="O310" s="151">
        <v>1</v>
      </c>
    </row>
    <row r="311" spans="1:104" ht="12.75">
      <c r="A311" s="152">
        <v>78</v>
      </c>
      <c r="B311" s="153" t="s">
        <v>365</v>
      </c>
      <c r="C311" s="154" t="s">
        <v>431</v>
      </c>
      <c r="D311" s="155" t="s">
        <v>76</v>
      </c>
      <c r="E311" s="156">
        <v>1</v>
      </c>
      <c r="F311" s="193">
        <v>0</v>
      </c>
      <c r="G311" s="157">
        <f>E311*F311</f>
        <v>0</v>
      </c>
      <c r="O311" s="151">
        <v>2</v>
      </c>
      <c r="AA311" s="129">
        <v>12</v>
      </c>
      <c r="AB311" s="129">
        <v>0</v>
      </c>
      <c r="AC311" s="129">
        <v>722</v>
      </c>
      <c r="AZ311" s="129">
        <v>4</v>
      </c>
      <c r="BA311" s="129">
        <f>IF(AZ311=1,G311,0)</f>
        <v>0</v>
      </c>
      <c r="BB311" s="129">
        <f>IF(AZ311=2,G311,0)</f>
        <v>0</v>
      </c>
      <c r="BC311" s="129">
        <f>IF(AZ311=3,G311,0)</f>
        <v>0</v>
      </c>
      <c r="BD311" s="129">
        <f>IF(AZ311=4,G311,0)</f>
        <v>0</v>
      </c>
      <c r="BE311" s="129">
        <f>IF(AZ311=5,G311,0)</f>
        <v>0</v>
      </c>
      <c r="CZ311" s="129">
        <v>0</v>
      </c>
    </row>
    <row r="312" spans="1:57" ht="12.75">
      <c r="A312" s="164"/>
      <c r="B312" s="165" t="s">
        <v>67</v>
      </c>
      <c r="C312" s="166" t="str">
        <f>CONCATENATE(B310," ",C310)</f>
        <v>M33 Montáže dopravních zařízení a vah-výtahy</v>
      </c>
      <c r="D312" s="164"/>
      <c r="E312" s="167"/>
      <c r="F312" s="167"/>
      <c r="G312" s="168">
        <f>SUM(G310:G311)</f>
        <v>0</v>
      </c>
      <c r="O312" s="151">
        <v>4</v>
      </c>
      <c r="BA312" s="169">
        <f>SUM(BA310:BA311)</f>
        <v>0</v>
      </c>
      <c r="BB312" s="169">
        <f>SUM(BB310:BB311)</f>
        <v>0</v>
      </c>
      <c r="BC312" s="169">
        <f>SUM(BC310:BC311)</f>
        <v>0</v>
      </c>
      <c r="BD312" s="169">
        <f>SUM(BD310:BD311)</f>
        <v>0</v>
      </c>
      <c r="BE312" s="169">
        <f>SUM(BE310:BE311)</f>
        <v>0</v>
      </c>
    </row>
    <row r="313" spans="1:15" ht="12.75">
      <c r="A313" s="144" t="s">
        <v>65</v>
      </c>
      <c r="B313" s="145" t="s">
        <v>366</v>
      </c>
      <c r="C313" s="146" t="s">
        <v>367</v>
      </c>
      <c r="D313" s="147"/>
      <c r="E313" s="148"/>
      <c r="F313" s="148"/>
      <c r="G313" s="149"/>
      <c r="H313" s="150"/>
      <c r="I313" s="150"/>
      <c r="O313" s="151">
        <v>1</v>
      </c>
    </row>
    <row r="314" spans="1:104" ht="12.75">
      <c r="A314" s="152">
        <v>79</v>
      </c>
      <c r="B314" s="153" t="s">
        <v>368</v>
      </c>
      <c r="C314" s="154" t="s">
        <v>369</v>
      </c>
      <c r="D314" s="155" t="s">
        <v>90</v>
      </c>
      <c r="E314" s="156">
        <v>17.1720994</v>
      </c>
      <c r="F314" s="193"/>
      <c r="G314" s="157">
        <f aca="true" t="shared" si="0" ref="G314:G323">E314*F314</f>
        <v>0</v>
      </c>
      <c r="O314" s="151">
        <v>2</v>
      </c>
      <c r="AA314" s="129">
        <v>8</v>
      </c>
      <c r="AB314" s="129">
        <v>1</v>
      </c>
      <c r="AC314" s="129">
        <v>3</v>
      </c>
      <c r="AZ314" s="129">
        <v>1</v>
      </c>
      <c r="BA314" s="129">
        <f aca="true" t="shared" si="1" ref="BA314:BA323">IF(AZ314=1,G314,0)</f>
        <v>0</v>
      </c>
      <c r="BB314" s="129">
        <f aca="true" t="shared" si="2" ref="BB314:BB323">IF(AZ314=2,G314,0)</f>
        <v>0</v>
      </c>
      <c r="BC314" s="129">
        <f aca="true" t="shared" si="3" ref="BC314:BC323">IF(AZ314=3,G314,0)</f>
        <v>0</v>
      </c>
      <c r="BD314" s="129">
        <f aca="true" t="shared" si="4" ref="BD314:BD323">IF(AZ314=4,G314,0)</f>
        <v>0</v>
      </c>
      <c r="BE314" s="129">
        <f aca="true" t="shared" si="5" ref="BE314:BE323">IF(AZ314=5,G314,0)</f>
        <v>0</v>
      </c>
      <c r="CZ314" s="129">
        <v>0</v>
      </c>
    </row>
    <row r="315" spans="1:104" ht="12.75">
      <c r="A315" s="152">
        <v>80</v>
      </c>
      <c r="B315" s="153" t="s">
        <v>370</v>
      </c>
      <c r="C315" s="154" t="s">
        <v>371</v>
      </c>
      <c r="D315" s="155" t="s">
        <v>90</v>
      </c>
      <c r="E315" s="156">
        <v>34.3441988</v>
      </c>
      <c r="F315" s="193">
        <v>0</v>
      </c>
      <c r="G315" s="157">
        <f t="shared" si="0"/>
        <v>0</v>
      </c>
      <c r="O315" s="151">
        <v>2</v>
      </c>
      <c r="AA315" s="129">
        <v>8</v>
      </c>
      <c r="AB315" s="129">
        <v>0</v>
      </c>
      <c r="AC315" s="129">
        <v>3</v>
      </c>
      <c r="AZ315" s="129">
        <v>1</v>
      </c>
      <c r="BA315" s="129">
        <f t="shared" si="1"/>
        <v>0</v>
      </c>
      <c r="BB315" s="129">
        <f t="shared" si="2"/>
        <v>0</v>
      </c>
      <c r="BC315" s="129">
        <f t="shared" si="3"/>
        <v>0</v>
      </c>
      <c r="BD315" s="129">
        <f t="shared" si="4"/>
        <v>0</v>
      </c>
      <c r="BE315" s="129">
        <f t="shared" si="5"/>
        <v>0</v>
      </c>
      <c r="CZ315" s="129">
        <v>0</v>
      </c>
    </row>
    <row r="316" spans="1:104" ht="12.75">
      <c r="A316" s="152">
        <v>81</v>
      </c>
      <c r="B316" s="153" t="s">
        <v>372</v>
      </c>
      <c r="C316" s="154" t="s">
        <v>373</v>
      </c>
      <c r="D316" s="155" t="s">
        <v>66</v>
      </c>
      <c r="E316" s="156">
        <v>17.1720994</v>
      </c>
      <c r="F316" s="193">
        <v>0</v>
      </c>
      <c r="G316" s="157">
        <f t="shared" si="0"/>
        <v>0</v>
      </c>
      <c r="O316" s="151">
        <v>2</v>
      </c>
      <c r="AA316" s="129">
        <v>8</v>
      </c>
      <c r="AB316" s="129">
        <v>1</v>
      </c>
      <c r="AC316" s="129">
        <v>3</v>
      </c>
      <c r="AZ316" s="129">
        <v>1</v>
      </c>
      <c r="BA316" s="129">
        <f t="shared" si="1"/>
        <v>0</v>
      </c>
      <c r="BB316" s="129">
        <f t="shared" si="2"/>
        <v>0</v>
      </c>
      <c r="BC316" s="129">
        <f t="shared" si="3"/>
        <v>0</v>
      </c>
      <c r="BD316" s="129">
        <f t="shared" si="4"/>
        <v>0</v>
      </c>
      <c r="BE316" s="129">
        <f t="shared" si="5"/>
        <v>0</v>
      </c>
      <c r="CZ316" s="129">
        <v>0</v>
      </c>
    </row>
    <row r="317" spans="1:104" ht="12.75">
      <c r="A317" s="152">
        <v>82</v>
      </c>
      <c r="B317" s="153" t="s">
        <v>374</v>
      </c>
      <c r="C317" s="154" t="s">
        <v>375</v>
      </c>
      <c r="D317" s="155" t="s">
        <v>90</v>
      </c>
      <c r="E317" s="156">
        <v>154.5488946</v>
      </c>
      <c r="F317" s="193">
        <v>0</v>
      </c>
      <c r="G317" s="157">
        <f t="shared" si="0"/>
        <v>0</v>
      </c>
      <c r="O317" s="151">
        <v>2</v>
      </c>
      <c r="AA317" s="129">
        <v>8</v>
      </c>
      <c r="AB317" s="129">
        <v>1</v>
      </c>
      <c r="AC317" s="129">
        <v>3</v>
      </c>
      <c r="AZ317" s="129">
        <v>1</v>
      </c>
      <c r="BA317" s="129">
        <f t="shared" si="1"/>
        <v>0</v>
      </c>
      <c r="BB317" s="129">
        <f t="shared" si="2"/>
        <v>0</v>
      </c>
      <c r="BC317" s="129">
        <f t="shared" si="3"/>
        <v>0</v>
      </c>
      <c r="BD317" s="129">
        <f t="shared" si="4"/>
        <v>0</v>
      </c>
      <c r="BE317" s="129">
        <f t="shared" si="5"/>
        <v>0</v>
      </c>
      <c r="CZ317" s="129">
        <v>0</v>
      </c>
    </row>
    <row r="318" spans="1:104" ht="12.75">
      <c r="A318" s="152">
        <v>83</v>
      </c>
      <c r="B318" s="153" t="s">
        <v>376</v>
      </c>
      <c r="C318" s="154" t="s">
        <v>377</v>
      </c>
      <c r="D318" s="155" t="s">
        <v>90</v>
      </c>
      <c r="E318" s="156">
        <v>17.1720994</v>
      </c>
      <c r="F318" s="193">
        <v>0</v>
      </c>
      <c r="G318" s="157">
        <f t="shared" si="0"/>
        <v>0</v>
      </c>
      <c r="O318" s="151">
        <v>2</v>
      </c>
      <c r="AA318" s="129">
        <v>8</v>
      </c>
      <c r="AB318" s="129">
        <v>1</v>
      </c>
      <c r="AC318" s="129">
        <v>3</v>
      </c>
      <c r="AZ318" s="129">
        <v>1</v>
      </c>
      <c r="BA318" s="129">
        <f t="shared" si="1"/>
        <v>0</v>
      </c>
      <c r="BB318" s="129">
        <f t="shared" si="2"/>
        <v>0</v>
      </c>
      <c r="BC318" s="129">
        <f t="shared" si="3"/>
        <v>0</v>
      </c>
      <c r="BD318" s="129">
        <f t="shared" si="4"/>
        <v>0</v>
      </c>
      <c r="BE318" s="129">
        <f t="shared" si="5"/>
        <v>0</v>
      </c>
      <c r="CZ318" s="129">
        <v>0</v>
      </c>
    </row>
    <row r="319" spans="1:104" ht="12.75">
      <c r="A319" s="152">
        <v>84</v>
      </c>
      <c r="B319" s="153" t="s">
        <v>378</v>
      </c>
      <c r="C319" s="154" t="s">
        <v>379</v>
      </c>
      <c r="D319" s="155" t="s">
        <v>90</v>
      </c>
      <c r="E319" s="156">
        <v>103.0325964</v>
      </c>
      <c r="F319" s="193">
        <v>0</v>
      </c>
      <c r="G319" s="157">
        <f t="shared" si="0"/>
        <v>0</v>
      </c>
      <c r="O319" s="151">
        <v>2</v>
      </c>
      <c r="AA319" s="129">
        <v>8</v>
      </c>
      <c r="AB319" s="129">
        <v>1</v>
      </c>
      <c r="AC319" s="129">
        <v>3</v>
      </c>
      <c r="AZ319" s="129">
        <v>1</v>
      </c>
      <c r="BA319" s="129">
        <f t="shared" si="1"/>
        <v>0</v>
      </c>
      <c r="BB319" s="129">
        <f t="shared" si="2"/>
        <v>0</v>
      </c>
      <c r="BC319" s="129">
        <f t="shared" si="3"/>
        <v>0</v>
      </c>
      <c r="BD319" s="129">
        <f t="shared" si="4"/>
        <v>0</v>
      </c>
      <c r="BE319" s="129">
        <f t="shared" si="5"/>
        <v>0</v>
      </c>
      <c r="CZ319" s="129">
        <v>0</v>
      </c>
    </row>
    <row r="320" spans="1:104" ht="12.75">
      <c r="A320" s="152">
        <v>85</v>
      </c>
      <c r="B320" s="153" t="s">
        <v>380</v>
      </c>
      <c r="C320" s="154" t="s">
        <v>381</v>
      </c>
      <c r="D320" s="155" t="s">
        <v>90</v>
      </c>
      <c r="E320" s="156">
        <v>17.1720994</v>
      </c>
      <c r="F320" s="193">
        <v>0</v>
      </c>
      <c r="G320" s="157">
        <f t="shared" si="0"/>
        <v>0</v>
      </c>
      <c r="O320" s="151">
        <v>2</v>
      </c>
      <c r="AA320" s="129">
        <v>8</v>
      </c>
      <c r="AB320" s="129">
        <v>1</v>
      </c>
      <c r="AC320" s="129">
        <v>3</v>
      </c>
      <c r="AZ320" s="129">
        <v>1</v>
      </c>
      <c r="BA320" s="129">
        <f t="shared" si="1"/>
        <v>0</v>
      </c>
      <c r="BB320" s="129">
        <f t="shared" si="2"/>
        <v>0</v>
      </c>
      <c r="BC320" s="129">
        <f t="shared" si="3"/>
        <v>0</v>
      </c>
      <c r="BD320" s="129">
        <f t="shared" si="4"/>
        <v>0</v>
      </c>
      <c r="BE320" s="129">
        <f t="shared" si="5"/>
        <v>0</v>
      </c>
      <c r="CZ320" s="129">
        <v>0</v>
      </c>
    </row>
    <row r="321" spans="1:104" ht="12.75">
      <c r="A321" s="152">
        <v>86</v>
      </c>
      <c r="B321" s="153" t="s">
        <v>382</v>
      </c>
      <c r="C321" s="154" t="s">
        <v>383</v>
      </c>
      <c r="D321" s="155" t="s">
        <v>90</v>
      </c>
      <c r="E321" s="156">
        <v>17.1720994</v>
      </c>
      <c r="F321" s="193">
        <v>0</v>
      </c>
      <c r="G321" s="157">
        <f t="shared" si="0"/>
        <v>0</v>
      </c>
      <c r="O321" s="151">
        <v>2</v>
      </c>
      <c r="AA321" s="129">
        <v>8</v>
      </c>
      <c r="AB321" s="129">
        <v>0</v>
      </c>
      <c r="AC321" s="129">
        <v>3</v>
      </c>
      <c r="AZ321" s="129">
        <v>1</v>
      </c>
      <c r="BA321" s="129">
        <f t="shared" si="1"/>
        <v>0</v>
      </c>
      <c r="BB321" s="129">
        <f t="shared" si="2"/>
        <v>0</v>
      </c>
      <c r="BC321" s="129">
        <f t="shared" si="3"/>
        <v>0</v>
      </c>
      <c r="BD321" s="129">
        <f t="shared" si="4"/>
        <v>0</v>
      </c>
      <c r="BE321" s="129">
        <f t="shared" si="5"/>
        <v>0</v>
      </c>
      <c r="CZ321" s="129">
        <v>0</v>
      </c>
    </row>
    <row r="322" spans="1:104" ht="12.75">
      <c r="A322" s="152">
        <v>87</v>
      </c>
      <c r="B322" s="153" t="s">
        <v>384</v>
      </c>
      <c r="C322" s="154" t="s">
        <v>385</v>
      </c>
      <c r="D322" s="155" t="s">
        <v>90</v>
      </c>
      <c r="E322" s="156">
        <v>10.30325964</v>
      </c>
      <c r="F322" s="193">
        <v>0</v>
      </c>
      <c r="G322" s="157">
        <f t="shared" si="0"/>
        <v>0</v>
      </c>
      <c r="O322" s="151">
        <v>2</v>
      </c>
      <c r="AA322" s="129">
        <v>8</v>
      </c>
      <c r="AB322" s="129">
        <v>1</v>
      </c>
      <c r="AC322" s="129">
        <v>3</v>
      </c>
      <c r="AZ322" s="129">
        <v>1</v>
      </c>
      <c r="BA322" s="129">
        <f t="shared" si="1"/>
        <v>0</v>
      </c>
      <c r="BB322" s="129">
        <f t="shared" si="2"/>
        <v>0</v>
      </c>
      <c r="BC322" s="129">
        <f t="shared" si="3"/>
        <v>0</v>
      </c>
      <c r="BD322" s="129">
        <f t="shared" si="4"/>
        <v>0</v>
      </c>
      <c r="BE322" s="129">
        <f t="shared" si="5"/>
        <v>0</v>
      </c>
      <c r="CZ322" s="129">
        <v>0</v>
      </c>
    </row>
    <row r="323" spans="1:104" ht="12.75">
      <c r="A323" s="152">
        <v>88</v>
      </c>
      <c r="B323" s="153" t="s">
        <v>386</v>
      </c>
      <c r="C323" s="154" t="s">
        <v>387</v>
      </c>
      <c r="D323" s="155" t="s">
        <v>90</v>
      </c>
      <c r="E323" s="156">
        <v>6.86883976</v>
      </c>
      <c r="F323" s="193">
        <v>0</v>
      </c>
      <c r="G323" s="157">
        <f t="shared" si="0"/>
        <v>0</v>
      </c>
      <c r="O323" s="151">
        <v>2</v>
      </c>
      <c r="AA323" s="129">
        <v>8</v>
      </c>
      <c r="AB323" s="129">
        <v>1</v>
      </c>
      <c r="AC323" s="129">
        <v>3</v>
      </c>
      <c r="AZ323" s="129">
        <v>1</v>
      </c>
      <c r="BA323" s="129">
        <f t="shared" si="1"/>
        <v>0</v>
      </c>
      <c r="BB323" s="129">
        <f t="shared" si="2"/>
        <v>0</v>
      </c>
      <c r="BC323" s="129">
        <f t="shared" si="3"/>
        <v>0</v>
      </c>
      <c r="BD323" s="129">
        <f t="shared" si="4"/>
        <v>0</v>
      </c>
      <c r="BE323" s="129">
        <f t="shared" si="5"/>
        <v>0</v>
      </c>
      <c r="CZ323" s="129">
        <v>0</v>
      </c>
    </row>
    <row r="324" spans="1:57" ht="12.75">
      <c r="A324" s="164"/>
      <c r="B324" s="165" t="s">
        <v>67</v>
      </c>
      <c r="C324" s="166" t="str">
        <f>CONCATENATE(B313," ",C313)</f>
        <v>D96 Přesuny suti a vybouraných hmot</v>
      </c>
      <c r="D324" s="164"/>
      <c r="E324" s="167"/>
      <c r="F324" s="167"/>
      <c r="G324" s="168">
        <f>SUM(G313:G323)</f>
        <v>0</v>
      </c>
      <c r="O324" s="151">
        <v>4</v>
      </c>
      <c r="BA324" s="169">
        <f>SUM(BA313:BA323)</f>
        <v>0</v>
      </c>
      <c r="BB324" s="169">
        <f>SUM(BB313:BB323)</f>
        <v>0</v>
      </c>
      <c r="BC324" s="169">
        <f>SUM(BC313:BC323)</f>
        <v>0</v>
      </c>
      <c r="BD324" s="169">
        <f>SUM(BD313:BD323)</f>
        <v>0</v>
      </c>
      <c r="BE324" s="169">
        <f>SUM(BE313:BE323)</f>
        <v>0</v>
      </c>
    </row>
    <row r="325" ht="12.75">
      <c r="E325" s="129"/>
    </row>
    <row r="326" ht="12.75">
      <c r="E326" s="129"/>
    </row>
    <row r="327" ht="12.75">
      <c r="E327" s="129"/>
    </row>
    <row r="328" ht="12.75">
      <c r="E328" s="129"/>
    </row>
    <row r="329" ht="12.75">
      <c r="E329" s="129"/>
    </row>
    <row r="330" ht="12.75">
      <c r="E330" s="129"/>
    </row>
    <row r="331" ht="12.75">
      <c r="E331" s="129"/>
    </row>
    <row r="332" ht="12.75">
      <c r="E332" s="129"/>
    </row>
    <row r="333" ht="12.75">
      <c r="E333" s="129"/>
    </row>
    <row r="334" ht="12.75">
      <c r="E334" s="129"/>
    </row>
    <row r="335" ht="12.75">
      <c r="E335" s="129"/>
    </row>
    <row r="336" ht="12.75">
      <c r="E336" s="129"/>
    </row>
    <row r="337" ht="12.75">
      <c r="E337" s="129"/>
    </row>
    <row r="338" ht="12.75">
      <c r="E338" s="129"/>
    </row>
    <row r="339" ht="12.75">
      <c r="E339" s="129"/>
    </row>
    <row r="340" ht="12.75">
      <c r="E340" s="129"/>
    </row>
    <row r="341" ht="12.75">
      <c r="E341" s="129"/>
    </row>
    <row r="342" ht="12.75">
      <c r="E342" s="129"/>
    </row>
    <row r="343" ht="12.75">
      <c r="E343" s="129"/>
    </row>
    <row r="344" ht="12.75">
      <c r="E344" s="129"/>
    </row>
    <row r="345" ht="12.75">
      <c r="E345" s="129"/>
    </row>
    <row r="346" ht="12.75">
      <c r="E346" s="129"/>
    </row>
    <row r="347" ht="12.75">
      <c r="E347" s="129"/>
    </row>
    <row r="348" spans="1:7" ht="12.75">
      <c r="A348" s="170"/>
      <c r="B348" s="170"/>
      <c r="C348" s="170"/>
      <c r="D348" s="170"/>
      <c r="E348" s="170"/>
      <c r="F348" s="170"/>
      <c r="G348" s="170"/>
    </row>
    <row r="349" spans="1:7" ht="12.75">
      <c r="A349" s="170"/>
      <c r="B349" s="170"/>
      <c r="C349" s="170"/>
      <c r="D349" s="170"/>
      <c r="E349" s="170"/>
      <c r="F349" s="170"/>
      <c r="G349" s="170"/>
    </row>
    <row r="350" spans="1:7" ht="12.75">
      <c r="A350" s="170"/>
      <c r="B350" s="170"/>
      <c r="C350" s="170"/>
      <c r="D350" s="170"/>
      <c r="E350" s="170"/>
      <c r="F350" s="170"/>
      <c r="G350" s="170"/>
    </row>
    <row r="351" spans="1:7" ht="12.75">
      <c r="A351" s="170"/>
      <c r="B351" s="170"/>
      <c r="C351" s="170"/>
      <c r="D351" s="170"/>
      <c r="E351" s="170"/>
      <c r="F351" s="170"/>
      <c r="G351" s="170"/>
    </row>
    <row r="352" ht="12.75">
      <c r="E352" s="129"/>
    </row>
    <row r="353" ht="12.75">
      <c r="E353" s="129"/>
    </row>
    <row r="354" ht="12.75">
      <c r="E354" s="129"/>
    </row>
    <row r="355" ht="12.75">
      <c r="E355" s="129"/>
    </row>
    <row r="356" ht="12.75">
      <c r="E356" s="129"/>
    </row>
    <row r="357" ht="12.75">
      <c r="E357" s="129"/>
    </row>
    <row r="358" ht="12.75">
      <c r="E358" s="129"/>
    </row>
    <row r="359" ht="12.75">
      <c r="E359" s="129"/>
    </row>
    <row r="360" ht="12.75">
      <c r="E360" s="129"/>
    </row>
    <row r="361" ht="12.75">
      <c r="E361" s="129"/>
    </row>
    <row r="362" ht="12.75">
      <c r="E362" s="129"/>
    </row>
    <row r="363" ht="12.75">
      <c r="E363" s="129"/>
    </row>
    <row r="364" ht="12.75">
      <c r="E364" s="129"/>
    </row>
    <row r="365" ht="12.75">
      <c r="E365" s="129"/>
    </row>
    <row r="366" ht="12.75">
      <c r="E366" s="129"/>
    </row>
    <row r="367" ht="12.75">
      <c r="E367" s="129"/>
    </row>
    <row r="368" ht="12.75">
      <c r="E368" s="129"/>
    </row>
    <row r="369" ht="12.75">
      <c r="E369" s="129"/>
    </row>
    <row r="370" ht="12.75">
      <c r="E370" s="129"/>
    </row>
    <row r="371" ht="12.75">
      <c r="E371" s="129"/>
    </row>
    <row r="372" ht="12.75">
      <c r="E372" s="129"/>
    </row>
    <row r="373" ht="12.75">
      <c r="E373" s="129"/>
    </row>
    <row r="374" ht="12.75">
      <c r="E374" s="129"/>
    </row>
    <row r="375" ht="12.75">
      <c r="E375" s="129"/>
    </row>
    <row r="376" ht="12.75">
      <c r="E376" s="129"/>
    </row>
    <row r="377" ht="12.75">
      <c r="E377" s="129"/>
    </row>
    <row r="378" ht="12.75">
      <c r="E378" s="129"/>
    </row>
    <row r="379" ht="12.75">
      <c r="E379" s="129"/>
    </row>
    <row r="380" ht="12.75">
      <c r="E380" s="129"/>
    </row>
    <row r="381" ht="12.75">
      <c r="E381" s="129"/>
    </row>
    <row r="382" ht="12.75">
      <c r="E382" s="129"/>
    </row>
    <row r="383" spans="1:2" ht="12.75">
      <c r="A383" s="171"/>
      <c r="B383" s="171"/>
    </row>
    <row r="384" spans="1:7" ht="12.75">
      <c r="A384" s="170"/>
      <c r="B384" s="170"/>
      <c r="C384" s="172"/>
      <c r="D384" s="172"/>
      <c r="E384" s="173"/>
      <c r="F384" s="172"/>
      <c r="G384" s="174"/>
    </row>
    <row r="385" spans="1:7" ht="12.75">
      <c r="A385" s="175"/>
      <c r="B385" s="175"/>
      <c r="C385" s="170"/>
      <c r="D385" s="170"/>
      <c r="E385" s="176"/>
      <c r="F385" s="170"/>
      <c r="G385" s="170"/>
    </row>
    <row r="386" spans="1:7" ht="12.75">
      <c r="A386" s="170"/>
      <c r="B386" s="170"/>
      <c r="C386" s="170"/>
      <c r="D386" s="170"/>
      <c r="E386" s="176"/>
      <c r="F386" s="170"/>
      <c r="G386" s="170"/>
    </row>
    <row r="387" spans="1:7" ht="12.75">
      <c r="A387" s="170"/>
      <c r="B387" s="170"/>
      <c r="C387" s="170"/>
      <c r="D387" s="170"/>
      <c r="E387" s="176"/>
      <c r="F387" s="170"/>
      <c r="G387" s="170"/>
    </row>
    <row r="388" spans="1:7" ht="12.75">
      <c r="A388" s="170"/>
      <c r="B388" s="170"/>
      <c r="C388" s="170"/>
      <c r="D388" s="170"/>
      <c r="E388" s="176"/>
      <c r="F388" s="170"/>
      <c r="G388" s="170"/>
    </row>
    <row r="389" spans="1:7" ht="12.75">
      <c r="A389" s="170"/>
      <c r="B389" s="170"/>
      <c r="C389" s="170"/>
      <c r="D389" s="170"/>
      <c r="E389" s="176"/>
      <c r="F389" s="170"/>
      <c r="G389" s="170"/>
    </row>
    <row r="390" spans="1:7" ht="12.75">
      <c r="A390" s="170"/>
      <c r="B390" s="170"/>
      <c r="C390" s="170"/>
      <c r="D390" s="170"/>
      <c r="E390" s="176"/>
      <c r="F390" s="170"/>
      <c r="G390" s="170"/>
    </row>
    <row r="391" spans="1:7" ht="12.75">
      <c r="A391" s="170"/>
      <c r="B391" s="170"/>
      <c r="C391" s="170"/>
      <c r="D391" s="170"/>
      <c r="E391" s="176"/>
      <c r="F391" s="170"/>
      <c r="G391" s="170"/>
    </row>
    <row r="392" spans="1:7" ht="12.75">
      <c r="A392" s="170"/>
      <c r="B392" s="170"/>
      <c r="C392" s="170"/>
      <c r="D392" s="170"/>
      <c r="E392" s="176"/>
      <c r="F392" s="170"/>
      <c r="G392" s="170"/>
    </row>
    <row r="393" spans="1:7" ht="12.75">
      <c r="A393" s="170"/>
      <c r="B393" s="170"/>
      <c r="C393" s="170"/>
      <c r="D393" s="170"/>
      <c r="E393" s="176"/>
      <c r="F393" s="170"/>
      <c r="G393" s="170"/>
    </row>
    <row r="394" spans="1:7" ht="12.75">
      <c r="A394" s="170"/>
      <c r="B394" s="170"/>
      <c r="C394" s="170"/>
      <c r="D394" s="170"/>
      <c r="E394" s="176"/>
      <c r="F394" s="170"/>
      <c r="G394" s="170"/>
    </row>
    <row r="395" spans="1:7" ht="12.75">
      <c r="A395" s="170"/>
      <c r="B395" s="170"/>
      <c r="C395" s="170"/>
      <c r="D395" s="170"/>
      <c r="E395" s="176"/>
      <c r="F395" s="170"/>
      <c r="G395" s="170"/>
    </row>
    <row r="396" spans="1:7" ht="12.75">
      <c r="A396" s="170"/>
      <c r="B396" s="170"/>
      <c r="C396" s="170"/>
      <c r="D396" s="170"/>
      <c r="E396" s="176"/>
      <c r="F396" s="170"/>
      <c r="G396" s="170"/>
    </row>
    <row r="397" spans="1:7" ht="12.75">
      <c r="A397" s="170"/>
      <c r="B397" s="170"/>
      <c r="C397" s="170"/>
      <c r="D397" s="170"/>
      <c r="E397" s="176"/>
      <c r="F397" s="170"/>
      <c r="G397" s="170"/>
    </row>
  </sheetData>
  <sheetProtection sheet="1" selectLockedCells="1"/>
  <mergeCells count="198">
    <mergeCell ref="C20:D20"/>
    <mergeCell ref="C22:D22"/>
    <mergeCell ref="A1:G1"/>
    <mergeCell ref="A3:B3"/>
    <mergeCell ref="A4:B4"/>
    <mergeCell ref="E4:G4"/>
    <mergeCell ref="C23:D23"/>
    <mergeCell ref="C25:D25"/>
    <mergeCell ref="C26:D26"/>
    <mergeCell ref="C28:D28"/>
    <mergeCell ref="C12:D12"/>
    <mergeCell ref="C13:D13"/>
    <mergeCell ref="C15:D15"/>
    <mergeCell ref="C16:D16"/>
    <mergeCell ref="C17:D17"/>
    <mergeCell ref="C19:D19"/>
    <mergeCell ref="C58:D58"/>
    <mergeCell ref="C29:D29"/>
    <mergeCell ref="C33:D33"/>
    <mergeCell ref="C34:D34"/>
    <mergeCell ref="C36:D36"/>
    <mergeCell ref="C37:D37"/>
    <mergeCell ref="C39:D39"/>
    <mergeCell ref="C40:D40"/>
    <mergeCell ref="C42:D42"/>
    <mergeCell ref="C68:D68"/>
    <mergeCell ref="C69:D69"/>
    <mergeCell ref="C70:D70"/>
    <mergeCell ref="C43:D43"/>
    <mergeCell ref="C47:D47"/>
    <mergeCell ref="C48:D48"/>
    <mergeCell ref="C50:D50"/>
    <mergeCell ref="C51:D51"/>
    <mergeCell ref="C54:D54"/>
    <mergeCell ref="C55:D55"/>
    <mergeCell ref="C100:D100"/>
    <mergeCell ref="C102:D102"/>
    <mergeCell ref="C71:D71"/>
    <mergeCell ref="C72:D72"/>
    <mergeCell ref="C73:D73"/>
    <mergeCell ref="C59:D59"/>
    <mergeCell ref="C63:D63"/>
    <mergeCell ref="C64:D64"/>
    <mergeCell ref="C65:D65"/>
    <mergeCell ref="C66:D66"/>
    <mergeCell ref="C93:D93"/>
    <mergeCell ref="C78:D78"/>
    <mergeCell ref="C79:D79"/>
    <mergeCell ref="C94:D94"/>
    <mergeCell ref="C96:D96"/>
    <mergeCell ref="C99:D99"/>
    <mergeCell ref="C113:D113"/>
    <mergeCell ref="C114:D114"/>
    <mergeCell ref="C83:D83"/>
    <mergeCell ref="C84:D84"/>
    <mergeCell ref="C85:D85"/>
    <mergeCell ref="C86:D86"/>
    <mergeCell ref="C87:D87"/>
    <mergeCell ref="C88:D88"/>
    <mergeCell ref="C90:D90"/>
    <mergeCell ref="C91:D91"/>
    <mergeCell ref="C115:D115"/>
    <mergeCell ref="C116:D116"/>
    <mergeCell ref="C117:D117"/>
    <mergeCell ref="C118:D118"/>
    <mergeCell ref="C107:D107"/>
    <mergeCell ref="C108:D108"/>
    <mergeCell ref="C109:D109"/>
    <mergeCell ref="C110:D110"/>
    <mergeCell ref="C111:D111"/>
    <mergeCell ref="C112:D112"/>
    <mergeCell ref="C138:D138"/>
    <mergeCell ref="C140:D140"/>
    <mergeCell ref="C119:D119"/>
    <mergeCell ref="C120:D120"/>
    <mergeCell ref="C121:D121"/>
    <mergeCell ref="C122:D122"/>
    <mergeCell ref="C141:D141"/>
    <mergeCell ref="C143:D143"/>
    <mergeCell ref="C144:D144"/>
    <mergeCell ref="C146:D146"/>
    <mergeCell ref="C124:D124"/>
    <mergeCell ref="C131:D131"/>
    <mergeCell ref="C132:D132"/>
    <mergeCell ref="C134:D134"/>
    <mergeCell ref="C135:D135"/>
    <mergeCell ref="C137:D137"/>
    <mergeCell ref="C154:D154"/>
    <mergeCell ref="C156:D156"/>
    <mergeCell ref="C157:D157"/>
    <mergeCell ref="C159:D159"/>
    <mergeCell ref="C147:D147"/>
    <mergeCell ref="C149:D149"/>
    <mergeCell ref="C151:D151"/>
    <mergeCell ref="C152:D152"/>
    <mergeCell ref="C166:D166"/>
    <mergeCell ref="C168:D168"/>
    <mergeCell ref="C169:D169"/>
    <mergeCell ref="C171:D171"/>
    <mergeCell ref="C160:D160"/>
    <mergeCell ref="C162:D162"/>
    <mergeCell ref="C163:D163"/>
    <mergeCell ref="C165:D165"/>
    <mergeCell ref="C179:D179"/>
    <mergeCell ref="C181:D181"/>
    <mergeCell ref="C182:D182"/>
    <mergeCell ref="C184:D184"/>
    <mergeCell ref="C173:D173"/>
    <mergeCell ref="C175:D175"/>
    <mergeCell ref="C176:D176"/>
    <mergeCell ref="C178:D178"/>
    <mergeCell ref="C190:D190"/>
    <mergeCell ref="C192:D192"/>
    <mergeCell ref="C193:D193"/>
    <mergeCell ref="C194:D194"/>
    <mergeCell ref="C185:D185"/>
    <mergeCell ref="C187:D187"/>
    <mergeCell ref="C188:D188"/>
    <mergeCell ref="C189:D189"/>
    <mergeCell ref="C226:D226"/>
    <mergeCell ref="C227:D227"/>
    <mergeCell ref="C228:D228"/>
    <mergeCell ref="C195:D195"/>
    <mergeCell ref="C196:D196"/>
    <mergeCell ref="C197:D197"/>
    <mergeCell ref="C218:D218"/>
    <mergeCell ref="C219:D219"/>
    <mergeCell ref="C220:D220"/>
    <mergeCell ref="C221:D221"/>
    <mergeCell ref="C246:D246"/>
    <mergeCell ref="C247:D247"/>
    <mergeCell ref="C222:D222"/>
    <mergeCell ref="C225:D225"/>
    <mergeCell ref="C210:D210"/>
    <mergeCell ref="C211:D211"/>
    <mergeCell ref="C212:D212"/>
    <mergeCell ref="C213:D213"/>
    <mergeCell ref="C214:D214"/>
    <mergeCell ref="C215:D215"/>
    <mergeCell ref="C240:D240"/>
    <mergeCell ref="C241:D241"/>
    <mergeCell ref="C229:D229"/>
    <mergeCell ref="C234:D234"/>
    <mergeCell ref="C235:D235"/>
    <mergeCell ref="C245:D245"/>
    <mergeCell ref="C248:D248"/>
    <mergeCell ref="C249:D249"/>
    <mergeCell ref="C250:D250"/>
    <mergeCell ref="C257:D257"/>
    <mergeCell ref="C258:D258"/>
    <mergeCell ref="C259:D259"/>
    <mergeCell ref="C251:D251"/>
    <mergeCell ref="C252:D252"/>
    <mergeCell ref="C260:D260"/>
    <mergeCell ref="C253:D253"/>
    <mergeCell ref="C254:D254"/>
    <mergeCell ref="C255:D255"/>
    <mergeCell ref="C256:D256"/>
    <mergeCell ref="C265:D265"/>
    <mergeCell ref="C266:D266"/>
    <mergeCell ref="C268:D268"/>
    <mergeCell ref="C269:D269"/>
    <mergeCell ref="C261:D261"/>
    <mergeCell ref="C262:D262"/>
    <mergeCell ref="C263:D263"/>
    <mergeCell ref="C264:D264"/>
    <mergeCell ref="C274:D274"/>
    <mergeCell ref="C275:D275"/>
    <mergeCell ref="C276:D276"/>
    <mergeCell ref="C277:D277"/>
    <mergeCell ref="C270:D270"/>
    <mergeCell ref="C271:D271"/>
    <mergeCell ref="C272:D272"/>
    <mergeCell ref="C273:D273"/>
    <mergeCell ref="C282:D282"/>
    <mergeCell ref="C283:D283"/>
    <mergeCell ref="C284:D284"/>
    <mergeCell ref="C285:D285"/>
    <mergeCell ref="C278:D278"/>
    <mergeCell ref="C279:D279"/>
    <mergeCell ref="C280:D280"/>
    <mergeCell ref="C281:D281"/>
    <mergeCell ref="C291:D291"/>
    <mergeCell ref="C292:D292"/>
    <mergeCell ref="C293:D293"/>
    <mergeCell ref="C294:D294"/>
    <mergeCell ref="C286:D286"/>
    <mergeCell ref="C287:D287"/>
    <mergeCell ref="C288:D288"/>
    <mergeCell ref="C289:D289"/>
    <mergeCell ref="C299:D299"/>
    <mergeCell ref="C300:D300"/>
    <mergeCell ref="C301:D301"/>
    <mergeCell ref="C302:D302"/>
    <mergeCell ref="C295:D295"/>
    <mergeCell ref="C296:D296"/>
    <mergeCell ref="C297:D297"/>
    <mergeCell ref="C298:D298"/>
  </mergeCells>
  <printOptions/>
  <pageMargins left="0.5905511811023623" right="0.3937007874015748" top="0.1968503937007874" bottom="0.5905511811023623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1">
      <selection activeCell="E7" sqref="E7:E8"/>
    </sheetView>
  </sheetViews>
  <sheetFormatPr defaultColWidth="9.00390625" defaultRowHeight="12.75"/>
  <cols>
    <col min="1" max="1" width="4.75390625" style="181" customWidth="1"/>
    <col min="2" max="2" width="95.75390625" style="181" customWidth="1"/>
    <col min="3" max="3" width="10.75390625" style="181" customWidth="1"/>
    <col min="4" max="4" width="4.75390625" style="183" customWidth="1"/>
    <col min="5" max="5" width="15.75390625" style="181" customWidth="1"/>
    <col min="6" max="6" width="16.75390625" style="181" customWidth="1"/>
    <col min="7" max="16384" width="9.125" style="181" customWidth="1"/>
  </cols>
  <sheetData>
    <row r="1" spans="1:6" ht="24" customHeight="1" thickBot="1">
      <c r="A1" s="280" t="s">
        <v>388</v>
      </c>
      <c r="B1" s="281"/>
      <c r="C1" s="281"/>
      <c r="D1" s="281"/>
      <c r="E1" s="282"/>
      <c r="F1" s="207" t="s">
        <v>389</v>
      </c>
    </row>
    <row r="2" spans="1:6" ht="24" customHeight="1" thickBot="1">
      <c r="A2" s="280" t="s">
        <v>433</v>
      </c>
      <c r="B2" s="281"/>
      <c r="C2" s="281"/>
      <c r="D2" s="281"/>
      <c r="E2" s="281"/>
      <c r="F2" s="282"/>
    </row>
    <row r="3" spans="1:6" ht="21.75" customHeight="1" thickBot="1">
      <c r="A3" s="280" t="s">
        <v>390</v>
      </c>
      <c r="B3" s="281"/>
      <c r="C3" s="281"/>
      <c r="D3" s="281"/>
      <c r="E3" s="281"/>
      <c r="F3" s="282"/>
    </row>
    <row r="4" spans="1:6" ht="21.75" customHeight="1" thickBot="1">
      <c r="A4" s="280" t="s">
        <v>391</v>
      </c>
      <c r="B4" s="281"/>
      <c r="C4" s="281"/>
      <c r="D4" s="281"/>
      <c r="E4" s="281"/>
      <c r="F4" s="282"/>
    </row>
    <row r="5" spans="1:6" ht="24" customHeight="1" thickBot="1">
      <c r="A5" s="208" t="s">
        <v>392</v>
      </c>
      <c r="B5" s="209" t="s">
        <v>393</v>
      </c>
      <c r="C5" s="210" t="s">
        <v>394</v>
      </c>
      <c r="D5" s="208" t="s">
        <v>61</v>
      </c>
      <c r="E5" s="208" t="s">
        <v>395</v>
      </c>
      <c r="F5" s="211" t="s">
        <v>396</v>
      </c>
    </row>
    <row r="6" spans="1:6" ht="18" customHeight="1" thickBot="1">
      <c r="A6" s="254" t="s">
        <v>397</v>
      </c>
      <c r="B6" s="255"/>
      <c r="C6" s="255"/>
      <c r="D6" s="255"/>
      <c r="E6" s="255"/>
      <c r="F6" s="256"/>
    </row>
    <row r="7" spans="1:6" s="182" customFormat="1" ht="18" customHeight="1">
      <c r="A7" s="272">
        <v>1</v>
      </c>
      <c r="B7" s="195" t="s">
        <v>398</v>
      </c>
      <c r="C7" s="274">
        <v>1</v>
      </c>
      <c r="D7" s="274" t="s">
        <v>76</v>
      </c>
      <c r="E7" s="276">
        <v>0</v>
      </c>
      <c r="F7" s="278">
        <f>C7*E7</f>
        <v>0</v>
      </c>
    </row>
    <row r="8" spans="1:6" s="182" customFormat="1" ht="18" customHeight="1" thickBot="1">
      <c r="A8" s="273"/>
      <c r="B8" s="196" t="s">
        <v>399</v>
      </c>
      <c r="C8" s="275"/>
      <c r="D8" s="275"/>
      <c r="E8" s="277"/>
      <c r="F8" s="279"/>
    </row>
    <row r="9" spans="1:6" s="182" customFormat="1" ht="18" customHeight="1">
      <c r="A9" s="272">
        <v>2</v>
      </c>
      <c r="B9" s="195" t="s">
        <v>400</v>
      </c>
      <c r="C9" s="274">
        <v>1</v>
      </c>
      <c r="D9" s="274" t="s">
        <v>76</v>
      </c>
      <c r="E9" s="276"/>
      <c r="F9" s="278">
        <f>C9*E9</f>
        <v>0</v>
      </c>
    </row>
    <row r="10" spans="1:6" s="182" customFormat="1" ht="30" customHeight="1" thickBot="1">
      <c r="A10" s="273"/>
      <c r="B10" s="198" t="s">
        <v>401</v>
      </c>
      <c r="C10" s="275"/>
      <c r="D10" s="275"/>
      <c r="E10" s="277"/>
      <c r="F10" s="279"/>
    </row>
    <row r="11" spans="1:6" ht="18" customHeight="1" thickBot="1">
      <c r="A11" s="212"/>
      <c r="B11" s="260" t="s">
        <v>402</v>
      </c>
      <c r="C11" s="261"/>
      <c r="D11" s="261"/>
      <c r="E11" s="262"/>
      <c r="F11" s="213">
        <f>SUM(F7:F10)</f>
        <v>0</v>
      </c>
    </row>
    <row r="12" spans="1:6" s="182" customFormat="1" ht="18" customHeight="1" thickBot="1">
      <c r="A12" s="251"/>
      <c r="B12" s="252"/>
      <c r="C12" s="252"/>
      <c r="D12" s="252"/>
      <c r="E12" s="252"/>
      <c r="F12" s="253"/>
    </row>
    <row r="13" spans="1:6" s="182" customFormat="1" ht="18" customHeight="1" thickBot="1">
      <c r="A13" s="254" t="s">
        <v>403</v>
      </c>
      <c r="B13" s="255"/>
      <c r="C13" s="255"/>
      <c r="D13" s="255"/>
      <c r="E13" s="255"/>
      <c r="F13" s="256"/>
    </row>
    <row r="14" spans="1:6" s="182" customFormat="1" ht="18" customHeight="1" thickBot="1">
      <c r="A14" s="214">
        <v>3</v>
      </c>
      <c r="B14" s="199" t="s">
        <v>404</v>
      </c>
      <c r="C14" s="200">
        <v>1</v>
      </c>
      <c r="D14" s="200" t="s">
        <v>405</v>
      </c>
      <c r="E14" s="188"/>
      <c r="F14" s="215">
        <f>C14*E14</f>
        <v>0</v>
      </c>
    </row>
    <row r="15" spans="1:6" s="182" customFormat="1" ht="18" customHeight="1" thickBot="1">
      <c r="A15" s="214">
        <v>4</v>
      </c>
      <c r="B15" s="199" t="s">
        <v>406</v>
      </c>
      <c r="C15" s="200">
        <v>4</v>
      </c>
      <c r="D15" s="200" t="s">
        <v>405</v>
      </c>
      <c r="E15" s="188"/>
      <c r="F15" s="215">
        <f>C15*E15</f>
        <v>0</v>
      </c>
    </row>
    <row r="16" spans="1:6" ht="18" customHeight="1" thickBot="1">
      <c r="A16" s="216"/>
      <c r="B16" s="260" t="s">
        <v>402</v>
      </c>
      <c r="C16" s="261"/>
      <c r="D16" s="261"/>
      <c r="E16" s="262"/>
      <c r="F16" s="213">
        <f>SUM(F14:F15)</f>
        <v>0</v>
      </c>
    </row>
    <row r="17" spans="1:6" s="182" customFormat="1" ht="18" customHeight="1" thickBot="1">
      <c r="A17" s="269" t="s">
        <v>4</v>
      </c>
      <c r="B17" s="270"/>
      <c r="C17" s="270"/>
      <c r="D17" s="270"/>
      <c r="E17" s="270"/>
      <c r="F17" s="271"/>
    </row>
    <row r="18" spans="1:6" s="182" customFormat="1" ht="18" customHeight="1" thickBot="1">
      <c r="A18" s="254" t="s">
        <v>407</v>
      </c>
      <c r="B18" s="255"/>
      <c r="C18" s="255"/>
      <c r="D18" s="255"/>
      <c r="E18" s="255"/>
      <c r="F18" s="256"/>
    </row>
    <row r="19" spans="1:6" s="182" customFormat="1" ht="18" customHeight="1" thickBot="1">
      <c r="A19" s="214">
        <v>5</v>
      </c>
      <c r="B19" s="204" t="s">
        <v>408</v>
      </c>
      <c r="C19" s="197">
        <v>1</v>
      </c>
      <c r="D19" s="197" t="s">
        <v>405</v>
      </c>
      <c r="E19" s="189"/>
      <c r="F19" s="217">
        <f>C19*E19</f>
        <v>0</v>
      </c>
    </row>
    <row r="20" spans="1:6" ht="18" customHeight="1" thickBot="1">
      <c r="A20" s="216"/>
      <c r="B20" s="260" t="s">
        <v>402</v>
      </c>
      <c r="C20" s="261"/>
      <c r="D20" s="261"/>
      <c r="E20" s="262"/>
      <c r="F20" s="213">
        <f>SUM(F19:F19)</f>
        <v>0</v>
      </c>
    </row>
    <row r="21" spans="1:6" ht="18" customHeight="1" thickBot="1">
      <c r="A21" s="263"/>
      <c r="B21" s="264"/>
      <c r="C21" s="264"/>
      <c r="D21" s="264"/>
      <c r="E21" s="264"/>
      <c r="F21" s="265"/>
    </row>
    <row r="22" spans="1:6" s="182" customFormat="1" ht="18" customHeight="1" thickBot="1">
      <c r="A22" s="257" t="s">
        <v>409</v>
      </c>
      <c r="B22" s="258"/>
      <c r="C22" s="258"/>
      <c r="D22" s="258"/>
      <c r="E22" s="258"/>
      <c r="F22" s="259"/>
    </row>
    <row r="23" spans="1:6" s="182" customFormat="1" ht="18" customHeight="1" thickBot="1">
      <c r="A23" s="214">
        <v>6</v>
      </c>
      <c r="B23" s="201" t="s">
        <v>410</v>
      </c>
      <c r="C23" s="202">
        <v>45</v>
      </c>
      <c r="D23" s="203" t="s">
        <v>116</v>
      </c>
      <c r="E23" s="190"/>
      <c r="F23" s="218">
        <f>C23*E23</f>
        <v>0</v>
      </c>
    </row>
    <row r="24" spans="1:6" s="182" customFormat="1" ht="18" customHeight="1" thickBot="1">
      <c r="A24" s="214">
        <v>7</v>
      </c>
      <c r="B24" s="201" t="s">
        <v>436</v>
      </c>
      <c r="C24" s="202">
        <v>115</v>
      </c>
      <c r="D24" s="203" t="s">
        <v>116</v>
      </c>
      <c r="E24" s="190">
        <v>0</v>
      </c>
      <c r="F24" s="218">
        <f>C24*E24</f>
        <v>0</v>
      </c>
    </row>
    <row r="25" spans="1:6" ht="18" customHeight="1" thickBot="1">
      <c r="A25" s="214">
        <v>8</v>
      </c>
      <c r="B25" s="201" t="s">
        <v>411</v>
      </c>
      <c r="C25" s="202">
        <v>45</v>
      </c>
      <c r="D25" s="202" t="s">
        <v>116</v>
      </c>
      <c r="E25" s="190"/>
      <c r="F25" s="219">
        <f>C25*E25</f>
        <v>0</v>
      </c>
    </row>
    <row r="26" spans="1:6" s="182" customFormat="1" ht="18" customHeight="1" thickBot="1">
      <c r="A26" s="214"/>
      <c r="B26" s="260" t="s">
        <v>402</v>
      </c>
      <c r="C26" s="261"/>
      <c r="D26" s="261"/>
      <c r="E26" s="262"/>
      <c r="F26" s="213">
        <f>SUM(F23:F25)</f>
        <v>0</v>
      </c>
    </row>
    <row r="27" spans="1:6" s="182" customFormat="1" ht="18" customHeight="1" thickBot="1">
      <c r="A27" s="266" t="s">
        <v>4</v>
      </c>
      <c r="B27" s="267"/>
      <c r="C27" s="267"/>
      <c r="D27" s="267"/>
      <c r="E27" s="267"/>
      <c r="F27" s="268"/>
    </row>
    <row r="28" spans="1:6" s="182" customFormat="1" ht="18" customHeight="1" thickBot="1">
      <c r="A28" s="257" t="s">
        <v>412</v>
      </c>
      <c r="B28" s="258"/>
      <c r="C28" s="258"/>
      <c r="D28" s="258"/>
      <c r="E28" s="258"/>
      <c r="F28" s="259"/>
    </row>
    <row r="29" spans="1:6" s="182" customFormat="1" ht="18" customHeight="1" thickBot="1">
      <c r="A29" s="214">
        <v>9</v>
      </c>
      <c r="B29" s="201" t="s">
        <v>413</v>
      </c>
      <c r="C29" s="220">
        <v>5</v>
      </c>
      <c r="D29" s="221" t="s">
        <v>116</v>
      </c>
      <c r="E29" s="191"/>
      <c r="F29" s="222">
        <f aca="true" t="shared" si="0" ref="F29:F35">C29*E29</f>
        <v>0</v>
      </c>
    </row>
    <row r="30" spans="1:6" s="182" customFormat="1" ht="18" customHeight="1" thickBot="1">
      <c r="A30" s="214">
        <v>10</v>
      </c>
      <c r="B30" s="201" t="s">
        <v>414</v>
      </c>
      <c r="C30" s="220">
        <v>210</v>
      </c>
      <c r="D30" s="221" t="s">
        <v>116</v>
      </c>
      <c r="E30" s="191"/>
      <c r="F30" s="222">
        <f t="shared" si="0"/>
        <v>0</v>
      </c>
    </row>
    <row r="31" spans="1:6" s="182" customFormat="1" ht="18" customHeight="1" thickBot="1">
      <c r="A31" s="214">
        <v>11</v>
      </c>
      <c r="B31" s="201" t="s">
        <v>415</v>
      </c>
      <c r="C31" s="220">
        <v>85</v>
      </c>
      <c r="D31" s="221" t="s">
        <v>116</v>
      </c>
      <c r="E31" s="191"/>
      <c r="F31" s="222">
        <f t="shared" si="0"/>
        <v>0</v>
      </c>
    </row>
    <row r="32" spans="1:6" s="182" customFormat="1" ht="18" customHeight="1" thickBot="1">
      <c r="A32" s="214">
        <v>12</v>
      </c>
      <c r="B32" s="201" t="s">
        <v>416</v>
      </c>
      <c r="C32" s="220">
        <v>85</v>
      </c>
      <c r="D32" s="221" t="s">
        <v>116</v>
      </c>
      <c r="E32" s="191"/>
      <c r="F32" s="222">
        <f t="shared" si="0"/>
        <v>0</v>
      </c>
    </row>
    <row r="33" spans="1:6" s="182" customFormat="1" ht="18" customHeight="1" thickBot="1">
      <c r="A33" s="214">
        <v>13</v>
      </c>
      <c r="B33" s="201" t="s">
        <v>417</v>
      </c>
      <c r="C33" s="220">
        <v>110</v>
      </c>
      <c r="D33" s="221" t="s">
        <v>116</v>
      </c>
      <c r="E33" s="191"/>
      <c r="F33" s="222">
        <f t="shared" si="0"/>
        <v>0</v>
      </c>
    </row>
    <row r="34" spans="1:6" ht="18" customHeight="1" thickBot="1">
      <c r="A34" s="214">
        <v>14</v>
      </c>
      <c r="B34" s="201" t="s">
        <v>418</v>
      </c>
      <c r="C34" s="202">
        <v>5</v>
      </c>
      <c r="D34" s="203" t="s">
        <v>116</v>
      </c>
      <c r="E34" s="192"/>
      <c r="F34" s="223">
        <f t="shared" si="0"/>
        <v>0</v>
      </c>
    </row>
    <row r="35" spans="1:6" ht="18" customHeight="1" thickBot="1">
      <c r="A35" s="214">
        <v>15</v>
      </c>
      <c r="B35" s="201" t="s">
        <v>419</v>
      </c>
      <c r="C35" s="202">
        <v>5</v>
      </c>
      <c r="D35" s="203" t="s">
        <v>116</v>
      </c>
      <c r="E35" s="192"/>
      <c r="F35" s="223">
        <f t="shared" si="0"/>
        <v>0</v>
      </c>
    </row>
    <row r="36" spans="1:6" ht="18" customHeight="1" thickBot="1">
      <c r="A36" s="214"/>
      <c r="B36" s="260" t="s">
        <v>402</v>
      </c>
      <c r="C36" s="261"/>
      <c r="D36" s="261"/>
      <c r="E36" s="262"/>
      <c r="F36" s="213">
        <f>SUM(F29:F35)</f>
        <v>0</v>
      </c>
    </row>
    <row r="37" spans="1:6" s="182" customFormat="1" ht="18" customHeight="1" thickBot="1">
      <c r="A37" s="251"/>
      <c r="B37" s="252"/>
      <c r="C37" s="252"/>
      <c r="D37" s="252"/>
      <c r="E37" s="252"/>
      <c r="F37" s="253"/>
    </row>
    <row r="38" spans="1:6" s="182" customFormat="1" ht="18" customHeight="1" thickBot="1">
      <c r="A38" s="257" t="s">
        <v>420</v>
      </c>
      <c r="B38" s="258"/>
      <c r="C38" s="258"/>
      <c r="D38" s="258"/>
      <c r="E38" s="258"/>
      <c r="F38" s="259"/>
    </row>
    <row r="39" spans="1:6" s="182" customFormat="1" ht="18" customHeight="1" thickBot="1">
      <c r="A39" s="214">
        <v>16</v>
      </c>
      <c r="B39" s="201" t="s">
        <v>421</v>
      </c>
      <c r="C39" s="205">
        <v>14</v>
      </c>
      <c r="D39" s="202" t="s">
        <v>405</v>
      </c>
      <c r="E39" s="192"/>
      <c r="F39" s="215">
        <f>C39*E39</f>
        <v>0</v>
      </c>
    </row>
    <row r="40" spans="1:6" ht="18" customHeight="1" thickBot="1">
      <c r="A40" s="214"/>
      <c r="B40" s="260" t="s">
        <v>402</v>
      </c>
      <c r="C40" s="261"/>
      <c r="D40" s="261"/>
      <c r="E40" s="262"/>
      <c r="F40" s="213">
        <f>SUM(F39:F39)</f>
        <v>0</v>
      </c>
    </row>
    <row r="41" spans="1:6" s="182" customFormat="1" ht="18" customHeight="1" thickBot="1">
      <c r="A41" s="251"/>
      <c r="B41" s="252"/>
      <c r="C41" s="252"/>
      <c r="D41" s="252"/>
      <c r="E41" s="252"/>
      <c r="F41" s="253"/>
    </row>
    <row r="42" spans="1:6" s="182" customFormat="1" ht="18" customHeight="1" thickBot="1">
      <c r="A42" s="257" t="s">
        <v>422</v>
      </c>
      <c r="B42" s="258"/>
      <c r="C42" s="258"/>
      <c r="D42" s="258"/>
      <c r="E42" s="258"/>
      <c r="F42" s="259"/>
    </row>
    <row r="43" spans="1:6" s="182" customFormat="1" ht="18" customHeight="1" thickBot="1">
      <c r="A43" s="214">
        <v>17</v>
      </c>
      <c r="B43" s="201" t="s">
        <v>423</v>
      </c>
      <c r="C43" s="202">
        <v>1</v>
      </c>
      <c r="D43" s="206" t="s">
        <v>76</v>
      </c>
      <c r="E43" s="192"/>
      <c r="F43" s="223">
        <f aca="true" t="shared" si="1" ref="F43:F48">C43*E43</f>
        <v>0</v>
      </c>
    </row>
    <row r="44" spans="1:6" s="182" customFormat="1" ht="31.5" customHeight="1" thickBot="1">
      <c r="A44" s="214">
        <v>18</v>
      </c>
      <c r="B44" s="201" t="s">
        <v>434</v>
      </c>
      <c r="C44" s="202">
        <v>15</v>
      </c>
      <c r="D44" s="206" t="s">
        <v>116</v>
      </c>
      <c r="E44" s="192"/>
      <c r="F44" s="223">
        <f t="shared" si="1"/>
        <v>0</v>
      </c>
    </row>
    <row r="45" spans="1:6" s="182" customFormat="1" ht="18" customHeight="1" thickBot="1">
      <c r="A45" s="214">
        <v>19</v>
      </c>
      <c r="B45" s="201" t="s">
        <v>424</v>
      </c>
      <c r="C45" s="202">
        <v>15</v>
      </c>
      <c r="D45" s="206" t="s">
        <v>116</v>
      </c>
      <c r="E45" s="192"/>
      <c r="F45" s="223">
        <f t="shared" si="1"/>
        <v>0</v>
      </c>
    </row>
    <row r="46" spans="1:6" s="182" customFormat="1" ht="18" customHeight="1" thickBot="1">
      <c r="A46" s="214">
        <v>20</v>
      </c>
      <c r="B46" s="201" t="s">
        <v>425</v>
      </c>
      <c r="C46" s="202">
        <v>1</v>
      </c>
      <c r="D46" s="206" t="s">
        <v>76</v>
      </c>
      <c r="E46" s="192"/>
      <c r="F46" s="223">
        <f t="shared" si="1"/>
        <v>0</v>
      </c>
    </row>
    <row r="47" spans="1:6" s="182" customFormat="1" ht="18" customHeight="1" thickBot="1">
      <c r="A47" s="214">
        <v>21</v>
      </c>
      <c r="B47" s="201" t="s">
        <v>435</v>
      </c>
      <c r="C47" s="202">
        <v>9</v>
      </c>
      <c r="D47" s="206" t="s">
        <v>405</v>
      </c>
      <c r="E47" s="192"/>
      <c r="F47" s="223">
        <f t="shared" si="1"/>
        <v>0</v>
      </c>
    </row>
    <row r="48" spans="1:6" s="182" customFormat="1" ht="18" customHeight="1" thickBot="1">
      <c r="A48" s="214">
        <v>22</v>
      </c>
      <c r="B48" s="201" t="s">
        <v>426</v>
      </c>
      <c r="C48" s="202">
        <v>25</v>
      </c>
      <c r="D48" s="206" t="s">
        <v>209</v>
      </c>
      <c r="E48" s="192"/>
      <c r="F48" s="223">
        <f t="shared" si="1"/>
        <v>0</v>
      </c>
    </row>
    <row r="49" spans="1:6" s="182" customFormat="1" ht="18" customHeight="1" thickBot="1">
      <c r="A49" s="214"/>
      <c r="B49" s="260" t="s">
        <v>402</v>
      </c>
      <c r="C49" s="261"/>
      <c r="D49" s="261"/>
      <c r="E49" s="262"/>
      <c r="F49" s="213">
        <f>SUM(F43:F48)</f>
        <v>0</v>
      </c>
    </row>
    <row r="50" spans="1:6" s="182" customFormat="1" ht="18" customHeight="1" thickBot="1">
      <c r="A50" s="251"/>
      <c r="B50" s="252"/>
      <c r="C50" s="252"/>
      <c r="D50" s="252"/>
      <c r="E50" s="252"/>
      <c r="F50" s="253"/>
    </row>
    <row r="51" spans="1:6" s="182" customFormat="1" ht="18" customHeight="1" thickBot="1">
      <c r="A51" s="254" t="s">
        <v>427</v>
      </c>
      <c r="B51" s="255"/>
      <c r="C51" s="255"/>
      <c r="D51" s="255"/>
      <c r="E51" s="256"/>
      <c r="F51" s="224">
        <f>F11+F16+F20+F26+F36+F40+F49</f>
        <v>0</v>
      </c>
    </row>
    <row r="52" spans="1:6" s="182" customFormat="1" ht="18" customHeight="1">
      <c r="A52" s="181"/>
      <c r="B52" s="181"/>
      <c r="C52" s="181"/>
      <c r="D52" s="183"/>
      <c r="E52" s="181"/>
      <c r="F52" s="184"/>
    </row>
    <row r="53" spans="1:6" s="182" customFormat="1" ht="18" customHeight="1">
      <c r="A53" s="181"/>
      <c r="B53" s="181"/>
      <c r="C53" s="181"/>
      <c r="D53" s="183"/>
      <c r="E53" s="181"/>
      <c r="F53" s="184"/>
    </row>
    <row r="54" spans="1:6" s="182" customFormat="1" ht="18" customHeight="1">
      <c r="A54" s="181"/>
      <c r="B54" s="181"/>
      <c r="C54" s="181"/>
      <c r="D54" s="183"/>
      <c r="E54" s="181"/>
      <c r="F54" s="184"/>
    </row>
    <row r="55" spans="1:6" s="182" customFormat="1" ht="18" customHeight="1">
      <c r="A55" s="181"/>
      <c r="B55" s="181"/>
      <c r="C55" s="181"/>
      <c r="D55" s="183"/>
      <c r="E55" s="181"/>
      <c r="F55" s="184"/>
    </row>
    <row r="56" spans="1:6" s="182" customFormat="1" ht="18" customHeight="1">
      <c r="A56" s="181"/>
      <c r="B56" s="181"/>
      <c r="C56" s="181"/>
      <c r="D56" s="183"/>
      <c r="E56" s="181"/>
      <c r="F56" s="184"/>
    </row>
    <row r="57" spans="1:6" s="182" customFormat="1" ht="18" customHeight="1">
      <c r="A57" s="181"/>
      <c r="B57" s="181"/>
      <c r="C57" s="181"/>
      <c r="D57" s="183"/>
      <c r="E57" s="181"/>
      <c r="F57" s="184"/>
    </row>
    <row r="58" ht="18" customHeight="1">
      <c r="F58" s="185"/>
    </row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spans="1:5" s="182" customFormat="1" ht="18" customHeight="1">
      <c r="A76" s="181"/>
      <c r="B76" s="181"/>
      <c r="C76" s="181"/>
      <c r="D76" s="183"/>
      <c r="E76" s="181"/>
    </row>
    <row r="77" spans="1:5" s="182" customFormat="1" ht="18" customHeight="1">
      <c r="A77" s="181"/>
      <c r="B77" s="181"/>
      <c r="C77" s="181"/>
      <c r="D77" s="183"/>
      <c r="E77" s="181"/>
    </row>
    <row r="78" spans="1:5" s="182" customFormat="1" ht="18" customHeight="1">
      <c r="A78" s="181"/>
      <c r="B78" s="181"/>
      <c r="C78" s="181"/>
      <c r="D78" s="183"/>
      <c r="E78" s="181"/>
    </row>
    <row r="79" spans="1:5" s="182" customFormat="1" ht="18" customHeight="1">
      <c r="A79" s="181"/>
      <c r="B79" s="181"/>
      <c r="C79" s="181"/>
      <c r="D79" s="183"/>
      <c r="E79" s="181"/>
    </row>
    <row r="80" spans="1:5" s="182" customFormat="1" ht="18" customHeight="1">
      <c r="A80" s="181"/>
      <c r="B80" s="181"/>
      <c r="C80" s="181"/>
      <c r="D80" s="183"/>
      <c r="E80" s="181"/>
    </row>
    <row r="81" ht="18" customHeight="1"/>
    <row r="82" ht="18" customHeight="1"/>
    <row r="83" ht="18" customHeight="1"/>
    <row r="84" spans="1:5" s="182" customFormat="1" ht="18" customHeight="1">
      <c r="A84" s="181"/>
      <c r="B84" s="181"/>
      <c r="C84" s="181"/>
      <c r="D84" s="183"/>
      <c r="E84" s="181"/>
    </row>
    <row r="85" spans="1:5" s="182" customFormat="1" ht="18" customHeight="1">
      <c r="A85" s="181"/>
      <c r="B85" s="181"/>
      <c r="C85" s="181"/>
      <c r="D85" s="183"/>
      <c r="E85" s="181"/>
    </row>
    <row r="86" spans="1:5" s="182" customFormat="1" ht="18" customHeight="1">
      <c r="A86" s="181"/>
      <c r="B86" s="181"/>
      <c r="C86" s="181"/>
      <c r="D86" s="183"/>
      <c r="E86" s="181"/>
    </row>
    <row r="87" spans="1:5" s="186" customFormat="1" ht="18" customHeight="1">
      <c r="A87" s="181"/>
      <c r="B87" s="181"/>
      <c r="C87" s="181"/>
      <c r="D87" s="183"/>
      <c r="E87" s="181"/>
    </row>
    <row r="88" spans="1:5" s="186" customFormat="1" ht="18" customHeight="1">
      <c r="A88" s="181"/>
      <c r="B88" s="181"/>
      <c r="C88" s="181"/>
      <c r="D88" s="183"/>
      <c r="E88" s="181"/>
    </row>
    <row r="89" spans="1:5" s="182" customFormat="1" ht="18" customHeight="1">
      <c r="A89" s="181"/>
      <c r="B89" s="181"/>
      <c r="C89" s="181"/>
      <c r="D89" s="183"/>
      <c r="E89" s="181"/>
    </row>
    <row r="90" ht="18" customHeight="1"/>
    <row r="91" spans="1:5" s="187" customFormat="1" ht="18" customHeight="1">
      <c r="A91" s="181"/>
      <c r="B91" s="181"/>
      <c r="C91" s="181"/>
      <c r="D91" s="183"/>
      <c r="E91" s="181"/>
    </row>
  </sheetData>
  <sheetProtection sheet="1" objects="1" scenarios="1" selectLockedCells="1"/>
  <mergeCells count="36">
    <mergeCell ref="A1:E1"/>
    <mergeCell ref="A2:F2"/>
    <mergeCell ref="A3:F3"/>
    <mergeCell ref="A4:F4"/>
    <mergeCell ref="A6:F6"/>
    <mergeCell ref="A7:A8"/>
    <mergeCell ref="C7:C8"/>
    <mergeCell ref="D7:D8"/>
    <mergeCell ref="E7:E8"/>
    <mergeCell ref="F7:F8"/>
    <mergeCell ref="A9:A10"/>
    <mergeCell ref="C9:C10"/>
    <mergeCell ref="D9:D10"/>
    <mergeCell ref="E9:E10"/>
    <mergeCell ref="F9:F10"/>
    <mergeCell ref="B11:E11"/>
    <mergeCell ref="A12:F12"/>
    <mergeCell ref="A13:F13"/>
    <mergeCell ref="B16:E16"/>
    <mergeCell ref="A17:F17"/>
    <mergeCell ref="A18:F18"/>
    <mergeCell ref="B20:E20"/>
    <mergeCell ref="A21:F21"/>
    <mergeCell ref="A22:F22"/>
    <mergeCell ref="B26:E26"/>
    <mergeCell ref="A27:F27"/>
    <mergeCell ref="A28:F28"/>
    <mergeCell ref="B36:E36"/>
    <mergeCell ref="A50:F50"/>
    <mergeCell ref="A51:E51"/>
    <mergeCell ref="A37:F37"/>
    <mergeCell ref="A38:F38"/>
    <mergeCell ref="B40:E40"/>
    <mergeCell ref="A41:F41"/>
    <mergeCell ref="A42:F42"/>
    <mergeCell ref="B49:E4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Otáhalová</cp:lastModifiedBy>
  <cp:lastPrinted>2018-10-04T06:01:48Z</cp:lastPrinted>
  <dcterms:created xsi:type="dcterms:W3CDTF">2018-10-04T05:23:47Z</dcterms:created>
  <dcterms:modified xsi:type="dcterms:W3CDTF">2019-01-07T11:54:15Z</dcterms:modified>
  <cp:category/>
  <cp:version/>
  <cp:contentType/>
  <cp:contentStatus/>
</cp:coreProperties>
</file>