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Pol'!$A$1:$U$212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202" i="12" l="1"/>
  <c r="F39" i="1" s="1"/>
  <c r="F40" i="1" s="1"/>
  <c r="G23" i="1" s="1"/>
  <c r="I51" i="1"/>
  <c r="I9" i="12"/>
  <c r="I8" i="12" s="1"/>
  <c r="K9" i="12"/>
  <c r="K8" i="12" s="1"/>
  <c r="O9" i="12"/>
  <c r="O8" i="12" s="1"/>
  <c r="Q9" i="12"/>
  <c r="Q8" i="12" s="1"/>
  <c r="U9" i="12"/>
  <c r="U8" i="12" s="1"/>
  <c r="G45" i="12"/>
  <c r="I45" i="12"/>
  <c r="K45" i="12"/>
  <c r="M45" i="12"/>
  <c r="O45" i="12"/>
  <c r="Q45" i="12"/>
  <c r="U45" i="12"/>
  <c r="G49" i="12"/>
  <c r="G44" i="12" s="1"/>
  <c r="I52" i="1" s="1"/>
  <c r="I49" i="12"/>
  <c r="K49" i="12"/>
  <c r="M49" i="12"/>
  <c r="O49" i="12"/>
  <c r="Q49" i="12"/>
  <c r="U49" i="12"/>
  <c r="G54" i="12"/>
  <c r="M54" i="12" s="1"/>
  <c r="I54" i="12"/>
  <c r="K54" i="12"/>
  <c r="O54" i="12"/>
  <c r="Q54" i="12"/>
  <c r="U54" i="12"/>
  <c r="G60" i="12"/>
  <c r="M60" i="12" s="1"/>
  <c r="I60" i="12"/>
  <c r="I44" i="12" s="1"/>
  <c r="K60" i="12"/>
  <c r="O60" i="12"/>
  <c r="Q60" i="12"/>
  <c r="U60" i="12"/>
  <c r="G64" i="12"/>
  <c r="I64" i="12"/>
  <c r="K64" i="12"/>
  <c r="M64" i="12"/>
  <c r="O64" i="12"/>
  <c r="Q64" i="12"/>
  <c r="U64" i="12"/>
  <c r="G69" i="12"/>
  <c r="G68" i="12" s="1"/>
  <c r="I53" i="1" s="1"/>
  <c r="I69" i="12"/>
  <c r="I68" i="12" s="1"/>
  <c r="K69" i="12"/>
  <c r="O69" i="12"/>
  <c r="Q69" i="12"/>
  <c r="Q68" i="12" s="1"/>
  <c r="U69" i="12"/>
  <c r="G70" i="12"/>
  <c r="M70" i="12" s="1"/>
  <c r="I70" i="12"/>
  <c r="K70" i="12"/>
  <c r="K68" i="12" s="1"/>
  <c r="O70" i="12"/>
  <c r="Q70" i="12"/>
  <c r="U70" i="12"/>
  <c r="G72" i="12"/>
  <c r="G71" i="12" s="1"/>
  <c r="I54" i="1" s="1"/>
  <c r="I72" i="12"/>
  <c r="K72" i="12"/>
  <c r="O72" i="12"/>
  <c r="Q72" i="12"/>
  <c r="U72" i="12"/>
  <c r="G80" i="12"/>
  <c r="M80" i="12" s="1"/>
  <c r="I80" i="12"/>
  <c r="K80" i="12"/>
  <c r="O80" i="12"/>
  <c r="Q80" i="12"/>
  <c r="U80" i="12"/>
  <c r="G88" i="12"/>
  <c r="I88" i="12"/>
  <c r="K88" i="12"/>
  <c r="M88" i="12"/>
  <c r="O88" i="12"/>
  <c r="Q88" i="12"/>
  <c r="U88" i="12"/>
  <c r="G92" i="12"/>
  <c r="M92" i="12" s="1"/>
  <c r="I92" i="12"/>
  <c r="K92" i="12"/>
  <c r="O92" i="12"/>
  <c r="Q92" i="12"/>
  <c r="U92" i="12"/>
  <c r="G96" i="12"/>
  <c r="I96" i="12"/>
  <c r="K96" i="12"/>
  <c r="M96" i="12"/>
  <c r="O96" i="12"/>
  <c r="Q96" i="12"/>
  <c r="U96" i="12"/>
  <c r="G109" i="12"/>
  <c r="M109" i="12" s="1"/>
  <c r="I109" i="12"/>
  <c r="K109" i="12"/>
  <c r="O109" i="12"/>
  <c r="Q109" i="12"/>
  <c r="U109" i="12"/>
  <c r="G123" i="12"/>
  <c r="M123" i="12" s="1"/>
  <c r="I123" i="12"/>
  <c r="K123" i="12"/>
  <c r="O123" i="12"/>
  <c r="Q123" i="12"/>
  <c r="U123" i="12"/>
  <c r="G124" i="12"/>
  <c r="I124" i="12"/>
  <c r="K124" i="12"/>
  <c r="M124" i="12"/>
  <c r="O124" i="12"/>
  <c r="Q124" i="12"/>
  <c r="U124" i="12"/>
  <c r="G127" i="12"/>
  <c r="M127" i="12" s="1"/>
  <c r="I127" i="12"/>
  <c r="K127" i="12"/>
  <c r="O127" i="12"/>
  <c r="Q127" i="12"/>
  <c r="U127" i="12"/>
  <c r="G131" i="12"/>
  <c r="I55" i="1" s="1"/>
  <c r="O131" i="12"/>
  <c r="G132" i="12"/>
  <c r="I132" i="12"/>
  <c r="I131" i="12" s="1"/>
  <c r="K132" i="12"/>
  <c r="K131" i="12" s="1"/>
  <c r="M132" i="12"/>
  <c r="M131" i="12" s="1"/>
  <c r="O132" i="12"/>
  <c r="Q132" i="12"/>
  <c r="Q131" i="12" s="1"/>
  <c r="U132" i="12"/>
  <c r="U131" i="12" s="1"/>
  <c r="G143" i="12"/>
  <c r="G142" i="12" s="1"/>
  <c r="I56" i="1" s="1"/>
  <c r="I143" i="12"/>
  <c r="I142" i="12" s="1"/>
  <c r="K143" i="12"/>
  <c r="K142" i="12" s="1"/>
  <c r="O143" i="12"/>
  <c r="O142" i="12" s="1"/>
  <c r="Q143" i="12"/>
  <c r="Q142" i="12" s="1"/>
  <c r="U143" i="12"/>
  <c r="U142" i="12" s="1"/>
  <c r="G148" i="12"/>
  <c r="I148" i="12"/>
  <c r="I147" i="12" s="1"/>
  <c r="K148" i="12"/>
  <c r="M148" i="12"/>
  <c r="O148" i="12"/>
  <c r="Q148" i="12"/>
  <c r="U148" i="12"/>
  <c r="G151" i="12"/>
  <c r="M151" i="12" s="1"/>
  <c r="I151" i="12"/>
  <c r="K151" i="12"/>
  <c r="O151" i="12"/>
  <c r="Q151" i="12"/>
  <c r="U151" i="12"/>
  <c r="G154" i="12"/>
  <c r="I154" i="12"/>
  <c r="K154" i="12"/>
  <c r="M154" i="12"/>
  <c r="O154" i="12"/>
  <c r="Q154" i="12"/>
  <c r="U154" i="12"/>
  <c r="G157" i="12"/>
  <c r="M157" i="12" s="1"/>
  <c r="I157" i="12"/>
  <c r="K157" i="12"/>
  <c r="O157" i="12"/>
  <c r="Q157" i="12"/>
  <c r="U157" i="12"/>
  <c r="G160" i="12"/>
  <c r="M160" i="12" s="1"/>
  <c r="I160" i="12"/>
  <c r="K160" i="12"/>
  <c r="O160" i="12"/>
  <c r="Q160" i="12"/>
  <c r="U160" i="12"/>
  <c r="U163" i="12"/>
  <c r="G164" i="12"/>
  <c r="I164" i="12"/>
  <c r="I163" i="12" s="1"/>
  <c r="K164" i="12"/>
  <c r="K163" i="12" s="1"/>
  <c r="M164" i="12"/>
  <c r="O164" i="12"/>
  <c r="Q164" i="12"/>
  <c r="Q163" i="12" s="1"/>
  <c r="U164" i="12"/>
  <c r="G167" i="12"/>
  <c r="G163" i="12" s="1"/>
  <c r="I58" i="1" s="1"/>
  <c r="I167" i="12"/>
  <c r="K167" i="12"/>
  <c r="O167" i="12"/>
  <c r="O163" i="12" s="1"/>
  <c r="Q167" i="12"/>
  <c r="U167" i="12"/>
  <c r="I168" i="12"/>
  <c r="G169" i="12"/>
  <c r="M169" i="12" s="1"/>
  <c r="M168" i="12" s="1"/>
  <c r="I169" i="12"/>
  <c r="K169" i="12"/>
  <c r="K168" i="12" s="1"/>
  <c r="O169" i="12"/>
  <c r="O168" i="12" s="1"/>
  <c r="Q169" i="12"/>
  <c r="Q168" i="12" s="1"/>
  <c r="U169" i="12"/>
  <c r="U168" i="12" s="1"/>
  <c r="G173" i="12"/>
  <c r="G172" i="12" s="1"/>
  <c r="I60" i="1" s="1"/>
  <c r="I173" i="12"/>
  <c r="K173" i="12"/>
  <c r="O173" i="12"/>
  <c r="Q173" i="12"/>
  <c r="U173" i="12"/>
  <c r="G176" i="12"/>
  <c r="M176" i="12" s="1"/>
  <c r="I176" i="12"/>
  <c r="K176" i="12"/>
  <c r="O176" i="12"/>
  <c r="Q176" i="12"/>
  <c r="U176" i="12"/>
  <c r="G177" i="12"/>
  <c r="M177" i="12" s="1"/>
  <c r="I177" i="12"/>
  <c r="K177" i="12"/>
  <c r="O177" i="12"/>
  <c r="Q177" i="12"/>
  <c r="U177" i="12"/>
  <c r="G178" i="12"/>
  <c r="I178" i="12"/>
  <c r="K178" i="12"/>
  <c r="M178" i="12"/>
  <c r="O178" i="12"/>
  <c r="Q178" i="12"/>
  <c r="U178" i="12"/>
  <c r="G181" i="12"/>
  <c r="M181" i="12" s="1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6" i="12"/>
  <c r="M186" i="12" s="1"/>
  <c r="I186" i="12"/>
  <c r="K186" i="12"/>
  <c r="O186" i="12"/>
  <c r="Q186" i="12"/>
  <c r="U186" i="12"/>
  <c r="G188" i="12"/>
  <c r="G187" i="12" s="1"/>
  <c r="I61" i="1" s="1"/>
  <c r="I188" i="12"/>
  <c r="I187" i="12" s="1"/>
  <c r="K188" i="12"/>
  <c r="K187" i="12" s="1"/>
  <c r="O188" i="12"/>
  <c r="O187" i="12" s="1"/>
  <c r="Q188" i="12"/>
  <c r="Q187" i="12" s="1"/>
  <c r="U188" i="12"/>
  <c r="U187" i="12" s="1"/>
  <c r="Q191" i="12"/>
  <c r="G192" i="12"/>
  <c r="M192" i="12" s="1"/>
  <c r="M191" i="12" s="1"/>
  <c r="I192" i="12"/>
  <c r="I191" i="12" s="1"/>
  <c r="K192" i="12"/>
  <c r="K191" i="12" s="1"/>
  <c r="O192" i="12"/>
  <c r="O191" i="12" s="1"/>
  <c r="Q192" i="12"/>
  <c r="U192" i="12"/>
  <c r="U191" i="12" s="1"/>
  <c r="G198" i="12"/>
  <c r="I198" i="12"/>
  <c r="I197" i="12" s="1"/>
  <c r="K198" i="12"/>
  <c r="O198" i="12"/>
  <c r="Q198" i="12"/>
  <c r="U198" i="12"/>
  <c r="U197" i="12" s="1"/>
  <c r="G199" i="12"/>
  <c r="I199" i="12"/>
  <c r="K199" i="12"/>
  <c r="M199" i="12"/>
  <c r="O199" i="12"/>
  <c r="Q199" i="12"/>
  <c r="U199" i="12"/>
  <c r="G200" i="12"/>
  <c r="M200" i="12" s="1"/>
  <c r="I200" i="12"/>
  <c r="K200" i="12"/>
  <c r="O200" i="12"/>
  <c r="Q200" i="12"/>
  <c r="U200" i="12"/>
  <c r="I20" i="1"/>
  <c r="I18" i="1"/>
  <c r="AZ45" i="1"/>
  <c r="AZ43" i="1"/>
  <c r="G27" i="1"/>
  <c r="J28" i="1"/>
  <c r="J26" i="1"/>
  <c r="G38" i="1"/>
  <c r="F38" i="1"/>
  <c r="J23" i="1"/>
  <c r="J24" i="1"/>
  <c r="J25" i="1"/>
  <c r="J27" i="1"/>
  <c r="E24" i="1"/>
  <c r="E26" i="1"/>
  <c r="Q197" i="12" l="1"/>
  <c r="G197" i="12"/>
  <c r="I63" i="1" s="1"/>
  <c r="I19" i="1" s="1"/>
  <c r="Q172" i="12"/>
  <c r="I172" i="12"/>
  <c r="O172" i="12"/>
  <c r="O147" i="12"/>
  <c r="M143" i="12"/>
  <c r="M142" i="12" s="1"/>
  <c r="M72" i="12"/>
  <c r="U68" i="12"/>
  <c r="O68" i="12"/>
  <c r="Q44" i="12"/>
  <c r="O71" i="12"/>
  <c r="O197" i="12"/>
  <c r="K172" i="12"/>
  <c r="U71" i="12"/>
  <c r="K71" i="12"/>
  <c r="O44" i="12"/>
  <c r="K197" i="12"/>
  <c r="U172" i="12"/>
  <c r="U147" i="12"/>
  <c r="K147" i="12"/>
  <c r="Q71" i="12"/>
  <c r="I71" i="12"/>
  <c r="U44" i="12"/>
  <c r="K44" i="12"/>
  <c r="Q147" i="12"/>
  <c r="AD202" i="12"/>
  <c r="G39" i="1" s="1"/>
  <c r="G40" i="1" s="1"/>
  <c r="G25" i="1" s="1"/>
  <c r="G26" i="1" s="1"/>
  <c r="G24" i="1"/>
  <c r="M71" i="12"/>
  <c r="M147" i="12"/>
  <c r="M44" i="12"/>
  <c r="G147" i="12"/>
  <c r="I57" i="1" s="1"/>
  <c r="I16" i="1" s="1"/>
  <c r="I21" i="1" s="1"/>
  <c r="M198" i="12"/>
  <c r="M197" i="12" s="1"/>
  <c r="G191" i="12"/>
  <c r="I62" i="1" s="1"/>
  <c r="I17" i="1" s="1"/>
  <c r="M188" i="12"/>
  <c r="M187" i="12" s="1"/>
  <c r="M173" i="12"/>
  <c r="M172" i="12" s="1"/>
  <c r="G168" i="12"/>
  <c r="I59" i="1" s="1"/>
  <c r="M167" i="12"/>
  <c r="M163" i="12" s="1"/>
  <c r="M69" i="12"/>
  <c r="M68" i="12" s="1"/>
  <c r="M9" i="12"/>
  <c r="M8" i="12" s="1"/>
  <c r="G202" i="12" l="1"/>
  <c r="I64" i="1"/>
  <c r="G29" i="1"/>
  <c r="G28" i="1"/>
  <c r="H39" i="1"/>
  <c r="H40" i="1" s="1"/>
  <c r="I39" i="1" l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<sst xmlns="http://schemas.openxmlformats.org/spreadsheetml/2006/main" count="653" uniqueCount="310">
  <si>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</si>
  <si>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</si>
  <si>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</si>
  <si>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</si>
  <si>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</si>
  <si>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</si>
  <si>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</si>
  <si>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</si>
  <si>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</si>
  <si>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</si>
  <si>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</si>
  <si>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</si>
  <si>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</si>
  <si>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</si>
  <si>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</si>
  <si>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</si>
  <si>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</si>
  <si>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</si>
  <si>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</si>
  <si>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</si>
  <si>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</si>
  <si>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</si>
  <si>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</si>
  <si>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</si>
  <si>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</si>
  <si>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</si>
  <si>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</si>
  <si>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</si>
  <si>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</si>
  <si>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</si>
  <si>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</si>
  <si>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</si>
  <si>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</si>
  <si>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</si>
  <si>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</si>
  <si>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</si>
  <si>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</si>
  <si>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</si>
  <si>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</si>
  <si>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</si>
  <si>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</si>
  <si>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</si>
  <si>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</si>
  <si>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parc.č. 392/1, k.ú. Klentnice</t>
  </si>
  <si>
    <t>Rozpočet:</t>
  </si>
  <si>
    <t>Misto</t>
  </si>
  <si>
    <t>Sanační opatření objektu opláštění ČOV Klentnice</t>
  </si>
  <si>
    <t>Srdce v domě, příspěvková organizace</t>
  </si>
  <si>
    <t>81</t>
  </si>
  <si>
    <t>Klentnice</t>
  </si>
  <si>
    <t>69201</t>
  </si>
  <si>
    <t>48452751</t>
  </si>
  <si>
    <t>Rozpočet</t>
  </si>
  <si>
    <t>Celkem za stavbu</t>
  </si>
  <si>
    <t>CZK</t>
  </si>
  <si>
    <t xml:space="preserve">Popis rozpočtu:  - </t>
  </si>
  <si>
    <t>Sanační opatření ČOV dle klientské změny ze dne 16.03.2019</t>
  </si>
  <si>
    <t>( sanace typu A nebudou provedeny )</t>
  </si>
  <si>
    <t>Rekapitulace dílů</t>
  </si>
  <si>
    <t>Typ dílu</t>
  </si>
  <si>
    <t>0</t>
  </si>
  <si>
    <t>Poznámky</t>
  </si>
  <si>
    <t>1</t>
  </si>
  <si>
    <t>Zemní práce</t>
  </si>
  <si>
    <t>11</t>
  </si>
  <si>
    <t>Přípravné a přidružené práce</t>
  </si>
  <si>
    <t>2</t>
  </si>
  <si>
    <t>Základy,zvláštní zakládání</t>
  </si>
  <si>
    <t>22</t>
  </si>
  <si>
    <t>Mikropiloty (vč. přesunu hmot)</t>
  </si>
  <si>
    <t>299</t>
  </si>
  <si>
    <t>Sanace (vč. přesunu hmot)</t>
  </si>
  <si>
    <t>4</t>
  </si>
  <si>
    <t>Vodorovné konstrukce</t>
  </si>
  <si>
    <t>93</t>
  </si>
  <si>
    <t>Dokončovací práce inž.staveb</t>
  </si>
  <si>
    <t>94</t>
  </si>
  <si>
    <t>Lešení a stavební výtahy</t>
  </si>
  <si>
    <t>96</t>
  </si>
  <si>
    <t>Bourání konstrukcí</t>
  </si>
  <si>
    <t>99</t>
  </si>
  <si>
    <t>Staveništní přesun hmot</t>
  </si>
  <si>
    <t>767</t>
  </si>
  <si>
    <t>Konstrukce zámečnické (vč.přesunu hmot)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</si>
  <si>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</si>
  <si>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</si>
  <si>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</si>
  <si>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</si>
  <si>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</si>
  <si>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</si>
  <si>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</si>
  <si>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</si>
  <si>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</si>
  <si>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</si>
  <si>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</si>
  <si>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</si>
  <si>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</si>
  <si>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</si>
  <si>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</si>
  <si>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</si>
  <si>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</si>
  <si>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</si>
  <si>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</si>
  <si>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</si>
  <si>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</si>
  <si>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</si>
  <si>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</si>
  <si>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</si>
  <si>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</si>
  <si>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</si>
  <si>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</si>
  <si>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</si>
  <si>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</si>
  <si>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-</t>
  </si>
  <si>
    <t>POL1_0</t>
  </si>
  <si>
    <t>Platí pro celou stavbu:</t>
  </si>
  <si>
    <t>VV</t>
  </si>
  <si>
    <t>a) veškeré položky na přípomoce,dopravu,montáž:</t>
  </si>
  <si>
    <t>zpevněné montážní plochy atd.zahrnout do:</t>
  </si>
  <si>
    <t>jednotkových cen:</t>
  </si>
  <si>
    <t>b) v rozsahu prací zhotovitele jsou rovněž jakékoliv:</t>
  </si>
  <si>
    <t>prvky,zařízení,práce a pomocné materiály:</t>
  </si>
  <si>
    <t>neuvedené v tomto soupisu výkonů, které jsou ale:</t>
  </si>
  <si>
    <t>nezbytně nutné k dokončení a provozování díla.:</t>
  </si>
  <si>
    <t>c) součástí dodávky jsou i náklady na geodetická:</t>
  </si>
  <si>
    <t>měření, jako například vytyčení konstrukcí, kontrolní:</t>
  </si>
  <si>
    <t>měření, zaměření skutečného stavu apod.:</t>
  </si>
  <si>
    <t>d) součástí dodávky jsou i náklady na případná:</t>
  </si>
  <si>
    <t>opatření související s ochranou stávajících sítí:</t>
  </si>
  <si>
    <t>komunikací či staveb.:</t>
  </si>
  <si>
    <t>e) součástí jednotkových cen jsou i vícenáklady:</t>
  </si>
  <si>
    <t>související s výstavbou v zimním období, průběžný:</t>
  </si>
  <si>
    <t>úklid staveniště a přilehlých komunikací, likvidací:</t>
  </si>
  <si>
    <t>odpadů, dočasná dopravní omezení apod.:</t>
  </si>
  <si>
    <t>f) nedílnou součástí výkazu výměr ( slepého:</t>
  </si>
  <si>
    <t>rozpočtu ) je projektová dokumentace.:</t>
  </si>
  <si>
    <t>Zpracovatel nabídky je povinen prověřit specifikace:</t>
  </si>
  <si>
    <t>a výměry uvedené ve výkazu výměr.:</t>
  </si>
  <si>
    <t>g) v případě zjištěných rozdílů má na tyto rozdíly:</t>
  </si>
  <si>
    <t>upozornit písemně prostřednictvím žádosti o:</t>
  </si>
  <si>
    <t>dodatečné informace.:</t>
  </si>
  <si>
    <t>h) součástí dodávky je kompletní dokladová část:</t>
  </si>
  <si>
    <t>díla nutná k získání kolaudačního souhlasu stavby.:</t>
  </si>
  <si>
    <t>i) veškeré práce budou fakturovány na základě:</t>
  </si>
  <si>
    <t>skutečně provedených prací dle odsouhlasených:</t>
  </si>
  <si>
    <t>zápisů ve stavebním deníku.:</t>
  </si>
  <si>
    <t>případné vícepráce ( méněpráce ) budou účtovány:</t>
  </si>
  <si>
    <t>v cenách kmenového rozpočtu.:</t>
  </si>
  <si>
    <t>j) výkaz výměr je sestaven dle dokumentace pro:</t>
  </si>
  <si>
    <t>provedení stavby datovanou 02/2019.:</t>
  </si>
  <si>
    <t>1-0</t>
  </si>
  <si>
    <t>Kalkulováno bez výkresu výkopů,:</t>
  </si>
  <si>
    <t>odečtem ze stavebních výkresů.:</t>
  </si>
  <si>
    <t>Bude účtováno dle skutečného provedení!!:</t>
  </si>
  <si>
    <t>131301110R00</t>
  </si>
  <si>
    <t>Hloubení nezapaž. jam v navážce do 50 m3, STROJNĚ, s naložením na dopravní prostředek</t>
  </si>
  <si>
    <t>m3</t>
  </si>
  <si>
    <t>výměry odečteny kreslícím programem:</t>
  </si>
  <si>
    <t>odkop rýh snace typu B:</t>
  </si>
  <si>
    <t>0,45*2*8</t>
  </si>
  <si>
    <t>Mezisoučet</t>
  </si>
  <si>
    <t>139601103R00</t>
  </si>
  <si>
    <t>Ruční výkop jam, rýh a šachet v navážce</t>
  </si>
  <si>
    <t>(začištění základové spáry):</t>
  </si>
  <si>
    <t>8,5*0,6*0,15</t>
  </si>
  <si>
    <t>174101101R00</t>
  </si>
  <si>
    <t>Zásyp jam, rýh, šachet se zhutněním</t>
  </si>
  <si>
    <t>zásyp rýh snace typu B:</t>
  </si>
  <si>
    <t>0,3*2*8</t>
  </si>
  <si>
    <t>175200010RA0</t>
  </si>
  <si>
    <t>Obsyp objektu prohozenou zeminou</t>
  </si>
  <si>
    <t>POL2_0</t>
  </si>
  <si>
    <t>předpoklad obsypu objektu kvalitní zeminou:</t>
  </si>
  <si>
    <t>vykopaná zemina bude využita na pozemku investora:</t>
  </si>
  <si>
    <t>bilance zemin:(7,2+0,765)-4,8</t>
  </si>
  <si>
    <t>11-01.R</t>
  </si>
  <si>
    <t>Zpevněné plochy pro vrtací stroj, montáž, demontáž, 2x doprava</t>
  </si>
  <si>
    <t>sada</t>
  </si>
  <si>
    <t>11-02.R</t>
  </si>
  <si>
    <t>Přejímky výztuží statikem</t>
  </si>
  <si>
    <t>216904211R00</t>
  </si>
  <si>
    <t>Očištění betonové plochy stlačeným vzduchem</t>
  </si>
  <si>
    <t>m2</t>
  </si>
  <si>
    <t>příprava svislých kontakních ploch obetonávek:</t>
  </si>
  <si>
    <t>typ B:</t>
  </si>
  <si>
    <t>2,2*(9,4+8,4)</t>
  </si>
  <si>
    <t>typ C:</t>
  </si>
  <si>
    <t>1,1*10,25-(7*0,5*0,3)</t>
  </si>
  <si>
    <t>967052021R00</t>
  </si>
  <si>
    <t>Zdrsnění betonové plochy kladivy</t>
  </si>
  <si>
    <t>274351215R00</t>
  </si>
  <si>
    <t>Bednění stěn základových pasů - zřízení</t>
  </si>
  <si>
    <t>bednění sanace typu B:</t>
  </si>
  <si>
    <t>2,2*(9,6+10,6)</t>
  </si>
  <si>
    <t>274351216R00</t>
  </si>
  <si>
    <t>Bednění stěn základových pasů - odstranění</t>
  </si>
  <si>
    <t>274323611RT9</t>
  </si>
  <si>
    <t>Železobeton základ.kcí.vodostavební tř.dle statiky, odolnost proti chemicky agresivnímu prostředí</t>
  </si>
  <si>
    <t>roznášecí nosník typ B:</t>
  </si>
  <si>
    <t>2,2*(2,61+2,915)</t>
  </si>
  <si>
    <t>kapsy nosníků typ B:</t>
  </si>
  <si>
    <t>17*0,5*0,5*0,3</t>
  </si>
  <si>
    <t>roznášecí nosník typ C:</t>
  </si>
  <si>
    <t>0,3*10,25*1,1</t>
  </si>
  <si>
    <t>kapsy nosníků typ C:</t>
  </si>
  <si>
    <t>7*0,5*0,3*0,3</t>
  </si>
  <si>
    <t>274361721R00</t>
  </si>
  <si>
    <t>Výztuž základových pasů z oceli BSt 500 S</t>
  </si>
  <si>
    <t>t</t>
  </si>
  <si>
    <t>tonáž dle popisu statiky:</t>
  </si>
  <si>
    <t>(2,2*(2,61+2,915))*105*1/1000</t>
  </si>
  <si>
    <t>(17*0,5*0,5*0,3)*305*1/1000</t>
  </si>
  <si>
    <t>(0,3*10,25*1,1)*105*1/1000</t>
  </si>
  <si>
    <t>(7*0,5*0,3*0,3)*305*1/1000</t>
  </si>
  <si>
    <t>262011212RTS</t>
  </si>
  <si>
    <t>Vrtání otvorů pro vlepení výztuže do betonu</t>
  </si>
  <si>
    <t>kus</t>
  </si>
  <si>
    <t>953981104RTS</t>
  </si>
  <si>
    <t>Chemické kotvy do betonu, M 16, ampule</t>
  </si>
  <si>
    <t>vč. dodávky a montáže:</t>
  </si>
  <si>
    <t>80</t>
  </si>
  <si>
    <t>274361821RTS</t>
  </si>
  <si>
    <t>Výztuž základ. pasů z betonářské oceli, vlepované roxory</t>
  </si>
  <si>
    <t>vč. nařezání délek, ztratného:</t>
  </si>
  <si>
    <t>229940020RA0</t>
  </si>
  <si>
    <t>Trubkové mikropiloty dle statiky, včetně injektáže</t>
  </si>
  <si>
    <t>m</t>
  </si>
  <si>
    <t>OBSAHUJE::</t>
  </si>
  <si>
    <t>- vrty vč likvidace zemin:</t>
  </si>
  <si>
    <t>- trubkovou ocelovou mikropilotu:</t>
  </si>
  <si>
    <t>- hlavu mikropiloty zajištěnou svarem:</t>
  </si>
  <si>
    <t>- tlakovou injektáž:</t>
  </si>
  <si>
    <t>- pomocné konstrukce:</t>
  </si>
  <si>
    <t>- náklady na přesuny hmot:</t>
  </si>
  <si>
    <t>komplet:</t>
  </si>
  <si>
    <t>dle popisu statiky:6*5</t>
  </si>
  <si>
    <t>299601111RTS</t>
  </si>
  <si>
    <t>D+M injektáž zdiva cihlového tl. 30 cm, vyplnění trhlin injektážním materiálem</t>
  </si>
  <si>
    <t>dle popisu statiky odhad 60%:</t>
  </si>
  <si>
    <t>bude účtováno dle skutečnosti:</t>
  </si>
  <si>
    <t>25</t>
  </si>
  <si>
    <t>4-0</t>
  </si>
  <si>
    <t>Poznámka</t>
  </si>
  <si>
    <t>obsahuje bednění sanace typu C:</t>
  </si>
  <si>
    <t>betony viz oddíl č.2:</t>
  </si>
  <si>
    <t>413351211R00</t>
  </si>
  <si>
    <t>Podpěrná konstr.nosníků do 4 m,do 5 kPa - zřízení</t>
  </si>
  <si>
    <t>podpěra bednění sanace typu C:</t>
  </si>
  <si>
    <t>10,25*0,3</t>
  </si>
  <si>
    <t>413351212R00</t>
  </si>
  <si>
    <t>Podpěrná konstr.nosníků do 4 m,5 kPa - odstranění</t>
  </si>
  <si>
    <t>413351107R00</t>
  </si>
  <si>
    <t>Bednění nosníků - zřízení</t>
  </si>
  <si>
    <t>bednění sanace typu C:</t>
  </si>
  <si>
    <t>10,25*1,4</t>
  </si>
  <si>
    <t>413351108R00</t>
  </si>
  <si>
    <t>Bednění nosníků - odstranění</t>
  </si>
  <si>
    <t>935111111R00</t>
  </si>
  <si>
    <t>Osazení přík. žlabu do štěrkopísku z tvárnic 50 cm</t>
  </si>
  <si>
    <t>žlaby strany A, B:</t>
  </si>
  <si>
    <t>32,5</t>
  </si>
  <si>
    <t>59227518R</t>
  </si>
  <si>
    <t>Příkopový žlab TBM 1-65/33, 330/630/150</t>
  </si>
  <si>
    <t>POL3_0</t>
  </si>
  <si>
    <t>941955001R00</t>
  </si>
  <si>
    <t>Lešení lehké pomocné, výška podlahy do 1,2 m</t>
  </si>
  <si>
    <t>odhad:15</t>
  </si>
  <si>
    <t>113231235RTS</t>
  </si>
  <si>
    <t>Bourání odvodňovacího prefa žlabu</t>
  </si>
  <si>
    <t>rozebrání žlabů strany A, B:</t>
  </si>
  <si>
    <t>973100030RA0</t>
  </si>
  <si>
    <t>Vysekání kapes ve zdivu z cihel, 50 x 50 x 30 cm</t>
  </si>
  <si>
    <t>973100020RAS</t>
  </si>
  <si>
    <t>Vysekání kapes ve zdivu z cihel, 50 x 30 x 30 cm</t>
  </si>
  <si>
    <t>979082111RAS</t>
  </si>
  <si>
    <t>Vnitrostaveništní doprava suti do 10 m, vč. naložení na dopravní prostředky</t>
  </si>
  <si>
    <t>generováno rozpočtářským programem:</t>
  </si>
  <si>
    <t>13,32</t>
  </si>
  <si>
    <t>979081111R00</t>
  </si>
  <si>
    <t>Odvoz suti a vybour. hmot na skládku do 1 km</t>
  </si>
  <si>
    <t>979081121R00</t>
  </si>
  <si>
    <t>Příplatek k odvozu za každý další 1 km</t>
  </si>
  <si>
    <t>předpoklad odvozu na nejbližší skládku:</t>
  </si>
  <si>
    <t>( do 17 km ):</t>
  </si>
  <si>
    <t>16*13,32</t>
  </si>
  <si>
    <t>979990101RTS</t>
  </si>
  <si>
    <t>Poplatek za sklád.suti-směs bet.a cihel</t>
  </si>
  <si>
    <t>999281105R00</t>
  </si>
  <si>
    <t>Přesun hmot pro opravy a údržbu do výšky 6 m</t>
  </si>
  <si>
    <t>54,38</t>
  </si>
  <si>
    <t>767990010RAE</t>
  </si>
  <si>
    <t>Atypické ocelové konstrukce, 100 - 250 kg/kus</t>
  </si>
  <si>
    <t>kg</t>
  </si>
  <si>
    <t>D+M vyztužení rohů dle schematu statiky:</t>
  </si>
  <si>
    <t>stojna + 2x diagonála:2*190</t>
  </si>
  <si>
    <t>ztratné na prořezy,svary,kotvy 15%:</t>
  </si>
  <si>
    <t>0,15*380</t>
  </si>
  <si>
    <t>VN-01</t>
  </si>
  <si>
    <t>Zařízení staveniště</t>
  </si>
  <si>
    <t>VN-02</t>
  </si>
  <si>
    <t>Mimostaveništní doprava</t>
  </si>
  <si>
    <t>VN-03</t>
  </si>
  <si>
    <t>Úklid stavby, likvidace směsných obalů</t>
  </si>
  <si>
    <t/>
  </si>
  <si>
    <t>SUM</t>
  </si>
  <si>
    <t>POPUZIV</t>
  </si>
  <si>
    <t>END</t>
  </si>
  <si>
    <t>CELKEM</t>
  </si>
  <si>
    <t>POZNÁMKY UCHAZEČE</t>
  </si>
  <si>
    <t>„Statické zajištění objektu ČOV“ Srdce v domě, p.o. , Klentnice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</si>
</sst>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10"/>
      <color rgb="FFC0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6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34" xfId="0" applyFont="1" applyBorder="1" applyAlignment="1">
      <alignment vertical="top" shrinkToFit="1"/>
    </xf>
    <xf numFmtId="0" fontId="17" fillId="0" borderId="33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18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9" fillId="0" borderId="34" xfId="0" applyNumberFormat="1" applyFont="1" applyBorder="1" applyAlignment="1">
      <alignment vertical="top" wrapText="1" shrinkToFit="1"/>
    </xf>
    <xf numFmtId="164" fontId="17" fillId="0" borderId="33" xfId="0" applyNumberFormat="1" applyFont="1" applyBorder="1" applyAlignment="1">
      <alignment vertical="top" shrinkToFit="1"/>
    </xf>
    <xf numFmtId="164" fontId="18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164" fontId="19" fillId="0" borderId="33" xfId="0" applyNumberFormat="1" applyFont="1" applyBorder="1" applyAlignment="1">
      <alignment vertical="top" wrapText="1" shrinkToFit="1"/>
    </xf>
    <xf numFmtId="4" fontId="17" fillId="4" borderId="33" xfId="0" applyNumberFormat="1" applyFont="1" applyFill="1" applyBorder="1" applyAlignment="1" applyProtection="1">
      <alignment vertical="top" shrinkToFit="1"/>
      <protection locked="0"/>
    </xf>
    <xf numFmtId="4" fontId="17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38" xfId="0" applyFont="1" applyBorder="1" applyAlignment="1">
      <alignment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0" fontId="17" fillId="0" borderId="39" xfId="0" applyFont="1" applyBorder="1" applyAlignment="1">
      <alignment vertical="top" shrinkToFit="1"/>
    </xf>
    <xf numFmtId="0" fontId="17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7" fillId="0" borderId="33" xfId="0" applyNumberFormat="1" applyFont="1" applyBorder="1" applyAlignment="1">
      <alignment horizontal="left" vertical="top" wrapText="1"/>
    </xf>
    <xf numFmtId="0" fontId="18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9" fillId="0" borderId="33" xfId="0" quotePrefix="1" applyNumberFormat="1" applyFont="1" applyBorder="1" applyAlignment="1">
      <alignment horizontal="left" vertical="top" wrapText="1"/>
    </xf>
    <xf numFmtId="0" fontId="17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0" fillId="0" borderId="0" xfId="0" applyFont="1"/>
    <xf numFmtId="0" fontId="20" fillId="0" borderId="0" xfId="0" applyFont="1" applyAlignment="1"/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0" fillId="0" borderId="0" xfId="0" applyNumberFormat="1" applyFont="1" applyAlignment="1">
      <alignment wrapText="1"/>
    </xf>
    <xf numFmtId="0" fontId="16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8" t="s">
        <v>39</v>
      </c>
      <c r="B2" s="208"/>
      <c r="C2" s="208"/>
      <c r="D2" s="208"/>
      <c r="E2" s="208"/>
      <c r="F2" s="208"/>
      <c r="G2" s="20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7"/>
  <sheetViews>
    <sheetView showGridLines="0" tabSelected="1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73" t="s">
        <v>36</v>
      </c>
      <c r="B1" s="209" t="s">
        <v>42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4"/>
      <c r="B2" s="81" t="s">
        <v>40</v>
      </c>
      <c r="C2" s="82"/>
      <c r="D2" s="235" t="s">
        <v>309</v>
      </c>
      <c r="E2" s="236"/>
      <c r="F2" s="236"/>
      <c r="G2" s="236"/>
      <c r="H2" s="236"/>
      <c r="I2" s="236"/>
      <c r="J2" s="237"/>
      <c r="O2" s="2"/>
    </row>
    <row r="3" spans="1:15" ht="23.25" customHeight="1" x14ac:dyDescent="0.2">
      <c r="A3" s="4"/>
      <c r="B3" s="83" t="s">
        <v>45</v>
      </c>
      <c r="C3" s="84"/>
      <c r="D3" s="228" t="s">
        <v>43</v>
      </c>
      <c r="E3" s="229"/>
      <c r="F3" s="229"/>
      <c r="G3" s="229"/>
      <c r="H3" s="229"/>
      <c r="I3" s="229"/>
      <c r="J3" s="230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 t="s">
        <v>51</v>
      </c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50</v>
      </c>
      <c r="D7" s="80" t="s">
        <v>49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9"/>
      <c r="E11" s="239"/>
      <c r="F11" s="239"/>
      <c r="G11" s="239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26"/>
      <c r="E12" s="226"/>
      <c r="F12" s="226"/>
      <c r="G12" s="226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7"/>
      <c r="E13" s="227"/>
      <c r="F13" s="227"/>
      <c r="G13" s="227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8"/>
      <c r="F15" s="238"/>
      <c r="G15" s="223"/>
      <c r="H15" s="223"/>
      <c r="I15" s="223" t="s">
        <v>28</v>
      </c>
      <c r="J15" s="224"/>
    </row>
    <row r="16" spans="1:15" ht="23.25" customHeight="1" x14ac:dyDescent="0.2">
      <c r="A16" s="142" t="s">
        <v>23</v>
      </c>
      <c r="B16" s="143" t="s">
        <v>23</v>
      </c>
      <c r="C16" s="58"/>
      <c r="D16" s="59"/>
      <c r="E16" s="218"/>
      <c r="F16" s="225"/>
      <c r="G16" s="218"/>
      <c r="H16" s="225"/>
      <c r="I16" s="218">
        <f>SUMIF(F51:F63,A16,I51:I63)+SUMIF(F51:F63,"PSU",I51:I63)</f>
        <v>0</v>
      </c>
      <c r="J16" s="219"/>
    </row>
    <row r="17" spans="1:10" ht="23.25" customHeight="1" x14ac:dyDescent="0.2">
      <c r="A17" s="142" t="s">
        <v>24</v>
      </c>
      <c r="B17" s="143" t="s">
        <v>24</v>
      </c>
      <c r="C17" s="58"/>
      <c r="D17" s="59"/>
      <c r="E17" s="218"/>
      <c r="F17" s="225"/>
      <c r="G17" s="218"/>
      <c r="H17" s="225"/>
      <c r="I17" s="218">
        <f>SUMIF(F51:F63,A17,I51:I63)</f>
        <v>0</v>
      </c>
      <c r="J17" s="219"/>
    </row>
    <row r="18" spans="1:10" ht="23.25" customHeight="1" x14ac:dyDescent="0.2">
      <c r="A18" s="142" t="s">
        <v>25</v>
      </c>
      <c r="B18" s="143" t="s">
        <v>25</v>
      </c>
      <c r="C18" s="58"/>
      <c r="D18" s="59"/>
      <c r="E18" s="218"/>
      <c r="F18" s="225"/>
      <c r="G18" s="218"/>
      <c r="H18" s="225"/>
      <c r="I18" s="218">
        <f>SUMIF(F51:F63,A18,I51:I63)</f>
        <v>0</v>
      </c>
      <c r="J18" s="219"/>
    </row>
    <row r="19" spans="1:10" ht="23.25" customHeight="1" x14ac:dyDescent="0.2">
      <c r="A19" s="142" t="s">
        <v>84</v>
      </c>
      <c r="B19" s="143" t="s">
        <v>26</v>
      </c>
      <c r="C19" s="58"/>
      <c r="D19" s="59"/>
      <c r="E19" s="218"/>
      <c r="F19" s="225"/>
      <c r="G19" s="218"/>
      <c r="H19" s="225"/>
      <c r="I19" s="218">
        <f>SUMIF(F51:F63,A19,I51:I63)</f>
        <v>0</v>
      </c>
      <c r="J19" s="219"/>
    </row>
    <row r="20" spans="1:10" ht="23.25" customHeight="1" x14ac:dyDescent="0.2">
      <c r="A20" s="142" t="s">
        <v>85</v>
      </c>
      <c r="B20" s="143" t="s">
        <v>27</v>
      </c>
      <c r="C20" s="58"/>
      <c r="D20" s="59"/>
      <c r="E20" s="218"/>
      <c r="F20" s="225"/>
      <c r="G20" s="218"/>
      <c r="H20" s="225"/>
      <c r="I20" s="218">
        <f>SUMIF(F51:F63,A20,I51:I63)</f>
        <v>0</v>
      </c>
      <c r="J20" s="219"/>
    </row>
    <row r="21" spans="1:10" ht="23.25" customHeight="1" x14ac:dyDescent="0.2">
      <c r="A21" s="4"/>
      <c r="B21" s="74" t="s">
        <v>28</v>
      </c>
      <c r="C21" s="75"/>
      <c r="D21" s="76"/>
      <c r="E21" s="220"/>
      <c r="F21" s="221"/>
      <c r="G21" s="220"/>
      <c r="H21" s="221"/>
      <c r="I21" s="22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6">
        <f>ZakladDPHSniVypocet</f>
        <v>0</v>
      </c>
      <c r="H23" s="217"/>
      <c r="I23" s="217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41">
        <f>ZakladDPHSni*SazbaDPH1/100</f>
        <v>0</v>
      </c>
      <c r="H24" s="242"/>
      <c r="I24" s="242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6">
        <f>ZakladDPHZaklVypocet</f>
        <v>0</v>
      </c>
      <c r="H25" s="217"/>
      <c r="I25" s="217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12">
        <f>ZakladDPHZakl*SazbaDPH2/100</f>
        <v>0</v>
      </c>
      <c r="H26" s="213"/>
      <c r="I26" s="213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14">
        <f>0</f>
        <v>0</v>
      </c>
      <c r="H27" s="214"/>
      <c r="I27" s="214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22">
        <f>ZakladDPHSniVypocet+ZakladDPHZaklVypocet</f>
        <v>0</v>
      </c>
      <c r="H28" s="222"/>
      <c r="I28" s="22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15">
        <f>ZakladDPHSni+DPHSni+ZakladDPHZakl+DPHZakl+Zaokrouhleni</f>
        <v>0</v>
      </c>
      <c r="H29" s="215"/>
      <c r="I29" s="215"/>
      <c r="J29" s="119" t="s">
        <v>54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52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52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52" ht="12.75" customHeight="1" x14ac:dyDescent="0.2">
      <c r="A35" s="4"/>
      <c r="B35" s="4"/>
      <c r="C35" s="5"/>
      <c r="D35" s="240" t="s">
        <v>2</v>
      </c>
      <c r="E35" s="240"/>
      <c r="F35" s="5"/>
      <c r="G35" s="45"/>
      <c r="H35" s="13" t="s">
        <v>3</v>
      </c>
      <c r="I35" s="45"/>
      <c r="J35" s="12"/>
    </row>
    <row r="36" spans="1:52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52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52" ht="25.5" hidden="1" customHeight="1" x14ac:dyDescent="0.2">
      <c r="A39" s="97">
        <v>1</v>
      </c>
      <c r="B39" s="103" t="s">
        <v>52</v>
      </c>
      <c r="C39" s="243" t="s">
        <v>46</v>
      </c>
      <c r="D39" s="244"/>
      <c r="E39" s="244"/>
      <c r="F39" s="108">
        <f>'Rozpočet Pol'!AC202</f>
        <v>0</v>
      </c>
      <c r="G39" s="109">
        <f>'Rozpočet Pol'!AD202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52" ht="25.5" hidden="1" customHeight="1" x14ac:dyDescent="0.2">
      <c r="A40" s="97"/>
      <c r="B40" s="245" t="s">
        <v>53</v>
      </c>
      <c r="C40" s="246"/>
      <c r="D40" s="246"/>
      <c r="E40" s="247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2" spans="1:52" x14ac:dyDescent="0.2">
      <c r="B42" s="206" t="s">
        <v>55</v>
      </c>
      <c r="C42" s="206"/>
      <c r="D42" s="206"/>
      <c r="E42" s="206"/>
      <c r="F42" s="206"/>
      <c r="G42" s="207"/>
      <c r="H42" s="206"/>
      <c r="I42" s="207"/>
      <c r="J42" s="207"/>
    </row>
    <row r="43" spans="1:52" x14ac:dyDescent="0.2">
      <c r="B43" s="248" t="s">
        <v>56</v>
      </c>
      <c r="C43" s="248"/>
      <c r="D43" s="248"/>
      <c r="E43" s="248"/>
      <c r="F43" s="248"/>
      <c r="G43" s="248"/>
      <c r="H43" s="248"/>
      <c r="I43" s="248"/>
      <c r="J43" s="248"/>
      <c r="AZ43" s="120" t="str">
        <f>B43</f>
        <v>Sanační opatření ČOV dle klientské změny ze dne 16.03.2019</v>
      </c>
    </row>
    <row r="44" spans="1:52" x14ac:dyDescent="0.2">
      <c r="B44" s="206"/>
      <c r="C44" s="206"/>
      <c r="D44" s="206"/>
      <c r="E44" s="206"/>
      <c r="F44" s="206"/>
      <c r="G44" s="207"/>
      <c r="H44" s="206"/>
      <c r="I44" s="207"/>
      <c r="J44" s="207"/>
    </row>
    <row r="45" spans="1:52" x14ac:dyDescent="0.2">
      <c r="B45" s="248" t="s">
        <v>57</v>
      </c>
      <c r="C45" s="248"/>
      <c r="D45" s="248"/>
      <c r="E45" s="248"/>
      <c r="F45" s="248"/>
      <c r="G45" s="248"/>
      <c r="H45" s="248"/>
      <c r="I45" s="248"/>
      <c r="J45" s="248"/>
      <c r="AZ45" s="120" t="str">
        <f>B45</f>
        <v>( sanace typu A nebudou provedeny )</v>
      </c>
    </row>
    <row r="48" spans="1:52" ht="15.75" x14ac:dyDescent="0.25">
      <c r="B48" s="121" t="s">
        <v>58</v>
      </c>
    </row>
    <row r="50" spans="1:10" ht="25.5" customHeight="1" x14ac:dyDescent="0.2">
      <c r="A50" s="122"/>
      <c r="B50" s="126" t="s">
        <v>16</v>
      </c>
      <c r="C50" s="126" t="s">
        <v>5</v>
      </c>
      <c r="D50" s="127"/>
      <c r="E50" s="127"/>
      <c r="F50" s="130" t="s">
        <v>59</v>
      </c>
      <c r="G50" s="130"/>
      <c r="H50" s="130"/>
      <c r="I50" s="249" t="s">
        <v>28</v>
      </c>
      <c r="J50" s="249"/>
    </row>
    <row r="51" spans="1:10" ht="25.5" customHeight="1" x14ac:dyDescent="0.2">
      <c r="A51" s="123"/>
      <c r="B51" s="131" t="s">
        <v>60</v>
      </c>
      <c r="C51" s="233" t="s">
        <v>61</v>
      </c>
      <c r="D51" s="234"/>
      <c r="E51" s="234"/>
      <c r="F51" s="133" t="s">
        <v>23</v>
      </c>
      <c r="G51" s="134"/>
      <c r="H51" s="134"/>
      <c r="I51" s="232">
        <f>'Rozpočet Pol'!G8</f>
        <v>0</v>
      </c>
      <c r="J51" s="232"/>
    </row>
    <row r="52" spans="1:10" ht="25.5" customHeight="1" x14ac:dyDescent="0.2">
      <c r="A52" s="123"/>
      <c r="B52" s="125" t="s">
        <v>62</v>
      </c>
      <c r="C52" s="251" t="s">
        <v>63</v>
      </c>
      <c r="D52" s="252"/>
      <c r="E52" s="252"/>
      <c r="F52" s="135" t="s">
        <v>23</v>
      </c>
      <c r="G52" s="136"/>
      <c r="H52" s="136"/>
      <c r="I52" s="250">
        <f>'Rozpočet Pol'!G44</f>
        <v>0</v>
      </c>
      <c r="J52" s="250"/>
    </row>
    <row r="53" spans="1:10" ht="25.5" customHeight="1" x14ac:dyDescent="0.2">
      <c r="A53" s="123"/>
      <c r="B53" s="125" t="s">
        <v>64</v>
      </c>
      <c r="C53" s="251" t="s">
        <v>65</v>
      </c>
      <c r="D53" s="252"/>
      <c r="E53" s="252"/>
      <c r="F53" s="135" t="s">
        <v>23</v>
      </c>
      <c r="G53" s="136"/>
      <c r="H53" s="136"/>
      <c r="I53" s="250">
        <f>'Rozpočet Pol'!G68</f>
        <v>0</v>
      </c>
      <c r="J53" s="250"/>
    </row>
    <row r="54" spans="1:10" ht="25.5" customHeight="1" x14ac:dyDescent="0.2">
      <c r="A54" s="123"/>
      <c r="B54" s="125" t="s">
        <v>66</v>
      </c>
      <c r="C54" s="251" t="s">
        <v>67</v>
      </c>
      <c r="D54" s="252"/>
      <c r="E54" s="252"/>
      <c r="F54" s="135" t="s">
        <v>23</v>
      </c>
      <c r="G54" s="136"/>
      <c r="H54" s="136"/>
      <c r="I54" s="250">
        <f>'Rozpočet Pol'!G71</f>
        <v>0</v>
      </c>
      <c r="J54" s="250"/>
    </row>
    <row r="55" spans="1:10" ht="25.5" customHeight="1" x14ac:dyDescent="0.2">
      <c r="A55" s="123"/>
      <c r="B55" s="125" t="s">
        <v>68</v>
      </c>
      <c r="C55" s="251" t="s">
        <v>69</v>
      </c>
      <c r="D55" s="252"/>
      <c r="E55" s="252"/>
      <c r="F55" s="135" t="s">
        <v>23</v>
      </c>
      <c r="G55" s="136"/>
      <c r="H55" s="136"/>
      <c r="I55" s="250">
        <f>'Rozpočet Pol'!G131</f>
        <v>0</v>
      </c>
      <c r="J55" s="250"/>
    </row>
    <row r="56" spans="1:10" ht="25.5" customHeight="1" x14ac:dyDescent="0.2">
      <c r="A56" s="123"/>
      <c r="B56" s="125" t="s">
        <v>70</v>
      </c>
      <c r="C56" s="251" t="s">
        <v>71</v>
      </c>
      <c r="D56" s="252"/>
      <c r="E56" s="252"/>
      <c r="F56" s="135" t="s">
        <v>23</v>
      </c>
      <c r="G56" s="136"/>
      <c r="H56" s="136"/>
      <c r="I56" s="250">
        <f>'Rozpočet Pol'!G142</f>
        <v>0</v>
      </c>
      <c r="J56" s="250"/>
    </row>
    <row r="57" spans="1:10" ht="25.5" customHeight="1" x14ac:dyDescent="0.2">
      <c r="A57" s="123"/>
      <c r="B57" s="125" t="s">
        <v>72</v>
      </c>
      <c r="C57" s="251" t="s">
        <v>73</v>
      </c>
      <c r="D57" s="252"/>
      <c r="E57" s="252"/>
      <c r="F57" s="135" t="s">
        <v>23</v>
      </c>
      <c r="G57" s="136"/>
      <c r="H57" s="136"/>
      <c r="I57" s="250">
        <f>'Rozpočet Pol'!G147</f>
        <v>0</v>
      </c>
      <c r="J57" s="250"/>
    </row>
    <row r="58" spans="1:10" ht="25.5" customHeight="1" x14ac:dyDescent="0.2">
      <c r="A58" s="123"/>
      <c r="B58" s="125" t="s">
        <v>74</v>
      </c>
      <c r="C58" s="251" t="s">
        <v>75</v>
      </c>
      <c r="D58" s="252"/>
      <c r="E58" s="252"/>
      <c r="F58" s="135" t="s">
        <v>23</v>
      </c>
      <c r="G58" s="136"/>
      <c r="H58" s="136"/>
      <c r="I58" s="250">
        <f>'Rozpočet Pol'!G163</f>
        <v>0</v>
      </c>
      <c r="J58" s="250"/>
    </row>
    <row r="59" spans="1:10" ht="25.5" customHeight="1" x14ac:dyDescent="0.2">
      <c r="A59" s="123"/>
      <c r="B59" s="125" t="s">
        <v>76</v>
      </c>
      <c r="C59" s="251" t="s">
        <v>77</v>
      </c>
      <c r="D59" s="252"/>
      <c r="E59" s="252"/>
      <c r="F59" s="135" t="s">
        <v>23</v>
      </c>
      <c r="G59" s="136"/>
      <c r="H59" s="136"/>
      <c r="I59" s="250">
        <f>'Rozpočet Pol'!G168</f>
        <v>0</v>
      </c>
      <c r="J59" s="250"/>
    </row>
    <row r="60" spans="1:10" ht="25.5" customHeight="1" x14ac:dyDescent="0.2">
      <c r="A60" s="123"/>
      <c r="B60" s="125" t="s">
        <v>78</v>
      </c>
      <c r="C60" s="251" t="s">
        <v>79</v>
      </c>
      <c r="D60" s="252"/>
      <c r="E60" s="252"/>
      <c r="F60" s="135" t="s">
        <v>23</v>
      </c>
      <c r="G60" s="136"/>
      <c r="H60" s="136"/>
      <c r="I60" s="250">
        <f>'Rozpočet Pol'!G172</f>
        <v>0</v>
      </c>
      <c r="J60" s="250"/>
    </row>
    <row r="61" spans="1:10" ht="25.5" customHeight="1" x14ac:dyDescent="0.2">
      <c r="A61" s="123"/>
      <c r="B61" s="125" t="s">
        <v>80</v>
      </c>
      <c r="C61" s="251" t="s">
        <v>81</v>
      </c>
      <c r="D61" s="252"/>
      <c r="E61" s="252"/>
      <c r="F61" s="135" t="s">
        <v>23</v>
      </c>
      <c r="G61" s="136"/>
      <c r="H61" s="136"/>
      <c r="I61" s="250">
        <f>'Rozpočet Pol'!G187</f>
        <v>0</v>
      </c>
      <c r="J61" s="250"/>
    </row>
    <row r="62" spans="1:10" ht="25.5" customHeight="1" x14ac:dyDescent="0.2">
      <c r="A62" s="123"/>
      <c r="B62" s="125" t="s">
        <v>82</v>
      </c>
      <c r="C62" s="251" t="s">
        <v>83</v>
      </c>
      <c r="D62" s="252"/>
      <c r="E62" s="252"/>
      <c r="F62" s="135" t="s">
        <v>24</v>
      </c>
      <c r="G62" s="136"/>
      <c r="H62" s="136"/>
      <c r="I62" s="250">
        <f>'Rozpočet Pol'!G191</f>
        <v>0</v>
      </c>
      <c r="J62" s="250"/>
    </row>
    <row r="63" spans="1:10" ht="25.5" customHeight="1" x14ac:dyDescent="0.2">
      <c r="A63" s="123"/>
      <c r="B63" s="132" t="s">
        <v>84</v>
      </c>
      <c r="C63" s="255" t="s">
        <v>26</v>
      </c>
      <c r="D63" s="256"/>
      <c r="E63" s="256"/>
      <c r="F63" s="137" t="s">
        <v>84</v>
      </c>
      <c r="G63" s="138"/>
      <c r="H63" s="138"/>
      <c r="I63" s="254">
        <f>'Rozpočet Pol'!G197</f>
        <v>0</v>
      </c>
      <c r="J63" s="254"/>
    </row>
    <row r="64" spans="1:10" ht="25.5" customHeight="1" x14ac:dyDescent="0.2">
      <c r="A64" s="124"/>
      <c r="B64" s="128" t="s">
        <v>1</v>
      </c>
      <c r="C64" s="128"/>
      <c r="D64" s="129"/>
      <c r="E64" s="129"/>
      <c r="F64" s="139"/>
      <c r="G64" s="140"/>
      <c r="H64" s="140"/>
      <c r="I64" s="253">
        <f>SUM(I51:I63)</f>
        <v>0</v>
      </c>
      <c r="J64" s="253"/>
    </row>
    <row r="65" spans="6:10" x14ac:dyDescent="0.2">
      <c r="F65" s="141"/>
      <c r="G65" s="96"/>
      <c r="H65" s="141"/>
      <c r="I65" s="96"/>
      <c r="J65" s="96"/>
    </row>
    <row r="66" spans="6:10" x14ac:dyDescent="0.2">
      <c r="F66" s="141"/>
      <c r="G66" s="96"/>
      <c r="H66" s="141"/>
      <c r="I66" s="96"/>
      <c r="J66" s="96"/>
    </row>
    <row r="67" spans="6:10" x14ac:dyDescent="0.2">
      <c r="F67" s="141"/>
      <c r="G67" s="96"/>
      <c r="H67" s="141"/>
      <c r="I67" s="96"/>
      <c r="J67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I64:J6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C39:E39"/>
    <mergeCell ref="B40:E40"/>
    <mergeCell ref="B43:J43"/>
    <mergeCell ref="B45:J45"/>
    <mergeCell ref="I50:J50"/>
    <mergeCell ref="I51:J51"/>
    <mergeCell ref="C51:E5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7" t="s">
        <v>6</v>
      </c>
      <c r="B1" s="257"/>
      <c r="C1" s="258"/>
      <c r="D1" s="257"/>
      <c r="E1" s="257"/>
      <c r="F1" s="257"/>
      <c r="G1" s="257"/>
    </row>
    <row r="2" spans="1:7" ht="24.95" customHeight="1" x14ac:dyDescent="0.2">
      <c r="A2" s="79" t="s">
        <v>41</v>
      </c>
      <c r="B2" s="78"/>
      <c r="C2" s="259"/>
      <c r="D2" s="259"/>
      <c r="E2" s="259"/>
      <c r="F2" s="259"/>
      <c r="G2" s="260"/>
    </row>
    <row r="3" spans="1:7" ht="24.95" hidden="1" customHeight="1" x14ac:dyDescent="0.2">
      <c r="A3" s="79" t="s">
        <v>7</v>
      </c>
      <c r="B3" s="78"/>
      <c r="C3" s="259"/>
      <c r="D3" s="259"/>
      <c r="E3" s="259"/>
      <c r="F3" s="259"/>
      <c r="G3" s="260"/>
    </row>
    <row r="4" spans="1:7" ht="24.95" hidden="1" customHeight="1" x14ac:dyDescent="0.2">
      <c r="A4" s="79" t="s">
        <v>8</v>
      </c>
      <c r="B4" s="78"/>
      <c r="C4" s="259"/>
      <c r="D4" s="259"/>
      <c r="E4" s="259"/>
      <c r="F4" s="259"/>
      <c r="G4" s="26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12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73" t="s">
        <v>6</v>
      </c>
      <c r="B1" s="273"/>
      <c r="C1" s="273"/>
      <c r="D1" s="273"/>
      <c r="E1" s="273"/>
      <c r="F1" s="273"/>
      <c r="G1" s="273"/>
      <c r="AE1" t="s">
        <v>87</v>
      </c>
    </row>
    <row r="2" spans="1:60" ht="24.95" customHeight="1" x14ac:dyDescent="0.2">
      <c r="A2" s="146" t="s">
        <v>86</v>
      </c>
      <c r="B2" s="144"/>
      <c r="C2" s="274" t="s">
        <v>46</v>
      </c>
      <c r="D2" s="275"/>
      <c r="E2" s="275"/>
      <c r="F2" s="275"/>
      <c r="G2" s="276"/>
      <c r="AE2" t="s">
        <v>88</v>
      </c>
    </row>
    <row r="3" spans="1:60" ht="24.95" customHeight="1" x14ac:dyDescent="0.2">
      <c r="A3" s="147" t="s">
        <v>7</v>
      </c>
      <c r="B3" s="145"/>
      <c r="C3" s="277" t="s">
        <v>43</v>
      </c>
      <c r="D3" s="278"/>
      <c r="E3" s="278"/>
      <c r="F3" s="278"/>
      <c r="G3" s="279"/>
      <c r="AE3" t="s">
        <v>89</v>
      </c>
    </row>
    <row r="4" spans="1:60" ht="24.95" hidden="1" customHeight="1" x14ac:dyDescent="0.2">
      <c r="A4" s="147" t="s">
        <v>8</v>
      </c>
      <c r="B4" s="145"/>
      <c r="C4" s="277"/>
      <c r="D4" s="278"/>
      <c r="E4" s="278"/>
      <c r="F4" s="278"/>
      <c r="G4" s="279"/>
      <c r="AE4" t="s">
        <v>90</v>
      </c>
    </row>
    <row r="5" spans="1:60" hidden="1" x14ac:dyDescent="0.2">
      <c r="A5" s="148" t="s">
        <v>91</v>
      </c>
      <c r="B5" s="149"/>
      <c r="C5" s="150"/>
      <c r="D5" s="151"/>
      <c r="E5" s="151"/>
      <c r="F5" s="151"/>
      <c r="G5" s="152"/>
      <c r="AE5" t="s">
        <v>92</v>
      </c>
    </row>
    <row r="7" spans="1:60" ht="38.25" x14ac:dyDescent="0.2">
      <c r="A7" s="157" t="s">
        <v>93</v>
      </c>
      <c r="B7" s="158" t="s">
        <v>94</v>
      </c>
      <c r="C7" s="158" t="s">
        <v>95</v>
      </c>
      <c r="D7" s="157" t="s">
        <v>96</v>
      </c>
      <c r="E7" s="157" t="s">
        <v>97</v>
      </c>
      <c r="F7" s="153" t="s">
        <v>98</v>
      </c>
      <c r="G7" s="178" t="s">
        <v>28</v>
      </c>
      <c r="H7" s="179" t="s">
        <v>29</v>
      </c>
      <c r="I7" s="179" t="s">
        <v>99</v>
      </c>
      <c r="J7" s="179" t="s">
        <v>30</v>
      </c>
      <c r="K7" s="179" t="s">
        <v>100</v>
      </c>
      <c r="L7" s="179" t="s">
        <v>101</v>
      </c>
      <c r="M7" s="179" t="s">
        <v>102</v>
      </c>
      <c r="N7" s="179" t="s">
        <v>103</v>
      </c>
      <c r="O7" s="179" t="s">
        <v>104</v>
      </c>
      <c r="P7" s="179" t="s">
        <v>105</v>
      </c>
      <c r="Q7" s="179" t="s">
        <v>106</v>
      </c>
      <c r="R7" s="179" t="s">
        <v>107</v>
      </c>
      <c r="S7" s="179" t="s">
        <v>108</v>
      </c>
      <c r="T7" s="179" t="s">
        <v>109</v>
      </c>
      <c r="U7" s="160" t="s">
        <v>110</v>
      </c>
    </row>
    <row r="8" spans="1:60" x14ac:dyDescent="0.2">
      <c r="A8" s="180" t="s">
        <v>111</v>
      </c>
      <c r="B8" s="181" t="s">
        <v>60</v>
      </c>
      <c r="C8" s="182" t="s">
        <v>61</v>
      </c>
      <c r="D8" s="183"/>
      <c r="E8" s="184"/>
      <c r="F8" s="185"/>
      <c r="G8" s="185"/>
      <c r="H8" s="185"/>
      <c r="I8" s="185">
        <f>SUM(I9:I43)</f>
        <v>0</v>
      </c>
      <c r="J8" s="185"/>
      <c r="K8" s="185">
        <f>SUM(K9:K43)</f>
        <v>0</v>
      </c>
      <c r="L8" s="185"/>
      <c r="M8" s="185">
        <f>SUM(M9:M43)</f>
        <v>0</v>
      </c>
      <c r="N8" s="159"/>
      <c r="O8" s="159">
        <f>SUM(O9:O43)</f>
        <v>0</v>
      </c>
      <c r="P8" s="159"/>
      <c r="Q8" s="159">
        <f>SUM(Q9:Q43)</f>
        <v>0</v>
      </c>
      <c r="R8" s="159"/>
      <c r="S8" s="159"/>
      <c r="T8" s="180"/>
      <c r="U8" s="159">
        <f>SUM(U9:U43)</f>
        <v>0</v>
      </c>
      <c r="AE8" t="s">
        <v>112</v>
      </c>
    </row>
    <row r="9" spans="1:60" outlineLevel="1" x14ac:dyDescent="0.2">
      <c r="A9" s="155">
        <v>1</v>
      </c>
      <c r="B9" s="161" t="s">
        <v>113</v>
      </c>
      <c r="C9" s="198" t="s">
        <v>61</v>
      </c>
      <c r="D9" s="163" t="s">
        <v>113</v>
      </c>
      <c r="E9" s="171"/>
      <c r="F9" s="175"/>
      <c r="G9" s="176"/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64">
        <v>0</v>
      </c>
      <c r="O9" s="164">
        <f>ROUND(E9*N9,5)</f>
        <v>0</v>
      </c>
      <c r="P9" s="164">
        <v>0</v>
      </c>
      <c r="Q9" s="164">
        <f>ROUND(E9*P9,5)</f>
        <v>0</v>
      </c>
      <c r="R9" s="164"/>
      <c r="S9" s="164"/>
      <c r="T9" s="165">
        <v>0</v>
      </c>
      <c r="U9" s="164">
        <f>ROUND(E9*T9,2)</f>
        <v>0</v>
      </c>
      <c r="V9" s="154"/>
      <c r="W9" s="154"/>
      <c r="X9" s="154"/>
      <c r="Y9" s="154"/>
      <c r="Z9" s="154"/>
      <c r="AA9" s="154"/>
      <c r="AB9" s="154"/>
      <c r="AC9" s="154"/>
      <c r="AD9" s="154"/>
      <c r="AE9" s="154" t="s">
        <v>114</v>
      </c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">
      <c r="A10" s="155"/>
      <c r="B10" s="161"/>
      <c r="C10" s="199" t="s">
        <v>115</v>
      </c>
      <c r="D10" s="166"/>
      <c r="E10" s="172"/>
      <c r="F10" s="176"/>
      <c r="G10" s="176"/>
      <c r="H10" s="176"/>
      <c r="I10" s="176"/>
      <c r="J10" s="176"/>
      <c r="K10" s="176"/>
      <c r="L10" s="176"/>
      <c r="M10" s="176"/>
      <c r="N10" s="164"/>
      <c r="O10" s="164"/>
      <c r="P10" s="164"/>
      <c r="Q10" s="164"/>
      <c r="R10" s="164"/>
      <c r="S10" s="164"/>
      <c r="T10" s="165"/>
      <c r="U10" s="164"/>
      <c r="V10" s="154"/>
      <c r="W10" s="154"/>
      <c r="X10" s="154"/>
      <c r="Y10" s="154"/>
      <c r="Z10" s="154"/>
      <c r="AA10" s="154"/>
      <c r="AB10" s="154"/>
      <c r="AC10" s="154"/>
      <c r="AD10" s="154"/>
      <c r="AE10" s="154" t="s">
        <v>116</v>
      </c>
      <c r="AF10" s="154">
        <v>0</v>
      </c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">
      <c r="A11" s="155"/>
      <c r="B11" s="161"/>
      <c r="C11" s="199" t="s">
        <v>117</v>
      </c>
      <c r="D11" s="166"/>
      <c r="E11" s="172"/>
      <c r="F11" s="176"/>
      <c r="G11" s="176"/>
      <c r="H11" s="176"/>
      <c r="I11" s="176"/>
      <c r="J11" s="176"/>
      <c r="K11" s="176"/>
      <c r="L11" s="176"/>
      <c r="M11" s="176"/>
      <c r="N11" s="164"/>
      <c r="O11" s="164"/>
      <c r="P11" s="164"/>
      <c r="Q11" s="164"/>
      <c r="R11" s="164"/>
      <c r="S11" s="164"/>
      <c r="T11" s="165"/>
      <c r="U11" s="164"/>
      <c r="V11" s="154"/>
      <c r="W11" s="154"/>
      <c r="X11" s="154"/>
      <c r="Y11" s="154"/>
      <c r="Z11" s="154"/>
      <c r="AA11" s="154"/>
      <c r="AB11" s="154"/>
      <c r="AC11" s="154"/>
      <c r="AD11" s="154"/>
      <c r="AE11" s="154" t="s">
        <v>116</v>
      </c>
      <c r="AF11" s="154">
        <v>0</v>
      </c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">
      <c r="A12" s="155"/>
      <c r="B12" s="161"/>
      <c r="C12" s="199" t="s">
        <v>118</v>
      </c>
      <c r="D12" s="166"/>
      <c r="E12" s="172"/>
      <c r="F12" s="176"/>
      <c r="G12" s="176"/>
      <c r="H12" s="176"/>
      <c r="I12" s="176"/>
      <c r="J12" s="176"/>
      <c r="K12" s="176"/>
      <c r="L12" s="176"/>
      <c r="M12" s="176"/>
      <c r="N12" s="164"/>
      <c r="O12" s="164"/>
      <c r="P12" s="164"/>
      <c r="Q12" s="164"/>
      <c r="R12" s="164"/>
      <c r="S12" s="164"/>
      <c r="T12" s="165"/>
      <c r="U12" s="164"/>
      <c r="V12" s="154"/>
      <c r="W12" s="154"/>
      <c r="X12" s="154"/>
      <c r="Y12" s="154"/>
      <c r="Z12" s="154"/>
      <c r="AA12" s="154"/>
      <c r="AB12" s="154"/>
      <c r="AC12" s="154"/>
      <c r="AD12" s="154"/>
      <c r="AE12" s="154" t="s">
        <v>116</v>
      </c>
      <c r="AF12" s="154">
        <v>0</v>
      </c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">
      <c r="A13" s="155"/>
      <c r="B13" s="161"/>
      <c r="C13" s="199" t="s">
        <v>119</v>
      </c>
      <c r="D13" s="166"/>
      <c r="E13" s="172"/>
      <c r="F13" s="176"/>
      <c r="G13" s="176"/>
      <c r="H13" s="176"/>
      <c r="I13" s="176"/>
      <c r="J13" s="176"/>
      <c r="K13" s="176"/>
      <c r="L13" s="176"/>
      <c r="M13" s="176"/>
      <c r="N13" s="164"/>
      <c r="O13" s="164"/>
      <c r="P13" s="164"/>
      <c r="Q13" s="164"/>
      <c r="R13" s="164"/>
      <c r="S13" s="164"/>
      <c r="T13" s="165"/>
      <c r="U13" s="164"/>
      <c r="V13" s="154"/>
      <c r="W13" s="154"/>
      <c r="X13" s="154"/>
      <c r="Y13" s="154"/>
      <c r="Z13" s="154"/>
      <c r="AA13" s="154"/>
      <c r="AB13" s="154"/>
      <c r="AC13" s="154"/>
      <c r="AD13" s="154"/>
      <c r="AE13" s="154" t="s">
        <v>116</v>
      </c>
      <c r="AF13" s="154">
        <v>0</v>
      </c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">
      <c r="A14" s="155"/>
      <c r="B14" s="161"/>
      <c r="C14" s="199" t="s">
        <v>120</v>
      </c>
      <c r="D14" s="166"/>
      <c r="E14" s="172"/>
      <c r="F14" s="176"/>
      <c r="G14" s="176"/>
      <c r="H14" s="176"/>
      <c r="I14" s="176"/>
      <c r="J14" s="176"/>
      <c r="K14" s="176"/>
      <c r="L14" s="176"/>
      <c r="M14" s="176"/>
      <c r="N14" s="164"/>
      <c r="O14" s="164"/>
      <c r="P14" s="164"/>
      <c r="Q14" s="164"/>
      <c r="R14" s="164"/>
      <c r="S14" s="164"/>
      <c r="T14" s="165"/>
      <c r="U14" s="164"/>
      <c r="V14" s="154"/>
      <c r="W14" s="154"/>
      <c r="X14" s="154"/>
      <c r="Y14" s="154"/>
      <c r="Z14" s="154"/>
      <c r="AA14" s="154"/>
      <c r="AB14" s="154"/>
      <c r="AC14" s="154"/>
      <c r="AD14" s="154"/>
      <c r="AE14" s="154" t="s">
        <v>116</v>
      </c>
      <c r="AF14" s="154">
        <v>0</v>
      </c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">
      <c r="A15" s="155"/>
      <c r="B15" s="161"/>
      <c r="C15" s="199" t="s">
        <v>121</v>
      </c>
      <c r="D15" s="166"/>
      <c r="E15" s="172"/>
      <c r="F15" s="176"/>
      <c r="G15" s="176"/>
      <c r="H15" s="176"/>
      <c r="I15" s="176"/>
      <c r="J15" s="176"/>
      <c r="K15" s="176"/>
      <c r="L15" s="176"/>
      <c r="M15" s="176"/>
      <c r="N15" s="164"/>
      <c r="O15" s="164"/>
      <c r="P15" s="164"/>
      <c r="Q15" s="164"/>
      <c r="R15" s="164"/>
      <c r="S15" s="164"/>
      <c r="T15" s="165"/>
      <c r="U15" s="164"/>
      <c r="V15" s="154"/>
      <c r="W15" s="154"/>
      <c r="X15" s="154"/>
      <c r="Y15" s="154"/>
      <c r="Z15" s="154"/>
      <c r="AA15" s="154"/>
      <c r="AB15" s="154"/>
      <c r="AC15" s="154"/>
      <c r="AD15" s="154"/>
      <c r="AE15" s="154" t="s">
        <v>116</v>
      </c>
      <c r="AF15" s="154">
        <v>0</v>
      </c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">
      <c r="A16" s="155"/>
      <c r="B16" s="161"/>
      <c r="C16" s="199" t="s">
        <v>122</v>
      </c>
      <c r="D16" s="166"/>
      <c r="E16" s="172"/>
      <c r="F16" s="176"/>
      <c r="G16" s="176"/>
      <c r="H16" s="176"/>
      <c r="I16" s="176"/>
      <c r="J16" s="176"/>
      <c r="K16" s="176"/>
      <c r="L16" s="176"/>
      <c r="M16" s="176"/>
      <c r="N16" s="164"/>
      <c r="O16" s="164"/>
      <c r="P16" s="164"/>
      <c r="Q16" s="164"/>
      <c r="R16" s="164"/>
      <c r="S16" s="164"/>
      <c r="T16" s="165"/>
      <c r="U16" s="164"/>
      <c r="V16" s="154"/>
      <c r="W16" s="154"/>
      <c r="X16" s="154"/>
      <c r="Y16" s="154"/>
      <c r="Z16" s="154"/>
      <c r="AA16" s="154"/>
      <c r="AB16" s="154"/>
      <c r="AC16" s="154"/>
      <c r="AD16" s="154"/>
      <c r="AE16" s="154" t="s">
        <v>116</v>
      </c>
      <c r="AF16" s="154">
        <v>0</v>
      </c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">
      <c r="A17" s="155"/>
      <c r="B17" s="161"/>
      <c r="C17" s="199" t="s">
        <v>123</v>
      </c>
      <c r="D17" s="166"/>
      <c r="E17" s="172"/>
      <c r="F17" s="176"/>
      <c r="G17" s="176"/>
      <c r="H17" s="176"/>
      <c r="I17" s="176"/>
      <c r="J17" s="176"/>
      <c r="K17" s="176"/>
      <c r="L17" s="176"/>
      <c r="M17" s="176"/>
      <c r="N17" s="164"/>
      <c r="O17" s="164"/>
      <c r="P17" s="164"/>
      <c r="Q17" s="164"/>
      <c r="R17" s="164"/>
      <c r="S17" s="164"/>
      <c r="T17" s="165"/>
      <c r="U17" s="164"/>
      <c r="V17" s="154"/>
      <c r="W17" s="154"/>
      <c r="X17" s="154"/>
      <c r="Y17" s="154"/>
      <c r="Z17" s="154"/>
      <c r="AA17" s="154"/>
      <c r="AB17" s="154"/>
      <c r="AC17" s="154"/>
      <c r="AD17" s="154"/>
      <c r="AE17" s="154" t="s">
        <v>116</v>
      </c>
      <c r="AF17" s="154">
        <v>0</v>
      </c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">
      <c r="A18" s="155"/>
      <c r="B18" s="161"/>
      <c r="C18" s="199" t="s">
        <v>124</v>
      </c>
      <c r="D18" s="166"/>
      <c r="E18" s="172"/>
      <c r="F18" s="176"/>
      <c r="G18" s="176"/>
      <c r="H18" s="176"/>
      <c r="I18" s="176"/>
      <c r="J18" s="176"/>
      <c r="K18" s="176"/>
      <c r="L18" s="176"/>
      <c r="M18" s="176"/>
      <c r="N18" s="164"/>
      <c r="O18" s="164"/>
      <c r="P18" s="164"/>
      <c r="Q18" s="164"/>
      <c r="R18" s="164"/>
      <c r="S18" s="164"/>
      <c r="T18" s="165"/>
      <c r="U18" s="164"/>
      <c r="V18" s="154"/>
      <c r="W18" s="154"/>
      <c r="X18" s="154"/>
      <c r="Y18" s="154"/>
      <c r="Z18" s="154"/>
      <c r="AA18" s="154"/>
      <c r="AB18" s="154"/>
      <c r="AC18" s="154"/>
      <c r="AD18" s="154"/>
      <c r="AE18" s="154" t="s">
        <v>116</v>
      </c>
      <c r="AF18" s="154">
        <v>0</v>
      </c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">
      <c r="A19" s="155"/>
      <c r="B19" s="161"/>
      <c r="C19" s="199" t="s">
        <v>125</v>
      </c>
      <c r="D19" s="166"/>
      <c r="E19" s="172"/>
      <c r="F19" s="176"/>
      <c r="G19" s="176"/>
      <c r="H19" s="176"/>
      <c r="I19" s="176"/>
      <c r="J19" s="176"/>
      <c r="K19" s="176"/>
      <c r="L19" s="176"/>
      <c r="M19" s="176"/>
      <c r="N19" s="164"/>
      <c r="O19" s="164"/>
      <c r="P19" s="164"/>
      <c r="Q19" s="164"/>
      <c r="R19" s="164"/>
      <c r="S19" s="164"/>
      <c r="T19" s="165"/>
      <c r="U19" s="164"/>
      <c r="V19" s="154"/>
      <c r="W19" s="154"/>
      <c r="X19" s="154"/>
      <c r="Y19" s="154"/>
      <c r="Z19" s="154"/>
      <c r="AA19" s="154"/>
      <c r="AB19" s="154"/>
      <c r="AC19" s="154"/>
      <c r="AD19" s="154"/>
      <c r="AE19" s="154" t="s">
        <v>116</v>
      </c>
      <c r="AF19" s="154">
        <v>0</v>
      </c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">
      <c r="A20" s="155"/>
      <c r="B20" s="161"/>
      <c r="C20" s="199" t="s">
        <v>126</v>
      </c>
      <c r="D20" s="166"/>
      <c r="E20" s="172"/>
      <c r="F20" s="176"/>
      <c r="G20" s="176"/>
      <c r="H20" s="176"/>
      <c r="I20" s="176"/>
      <c r="J20" s="176"/>
      <c r="K20" s="176"/>
      <c r="L20" s="176"/>
      <c r="M20" s="176"/>
      <c r="N20" s="164"/>
      <c r="O20" s="164"/>
      <c r="P20" s="164"/>
      <c r="Q20" s="164"/>
      <c r="R20" s="164"/>
      <c r="S20" s="164"/>
      <c r="T20" s="165"/>
      <c r="U20" s="164"/>
      <c r="V20" s="154"/>
      <c r="W20" s="154"/>
      <c r="X20" s="154"/>
      <c r="Y20" s="154"/>
      <c r="Z20" s="154"/>
      <c r="AA20" s="154"/>
      <c r="AB20" s="154"/>
      <c r="AC20" s="154"/>
      <c r="AD20" s="154"/>
      <c r="AE20" s="154" t="s">
        <v>116</v>
      </c>
      <c r="AF20" s="154">
        <v>0</v>
      </c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">
      <c r="A21" s="155"/>
      <c r="B21" s="161"/>
      <c r="C21" s="199" t="s">
        <v>127</v>
      </c>
      <c r="D21" s="166"/>
      <c r="E21" s="172"/>
      <c r="F21" s="176"/>
      <c r="G21" s="176"/>
      <c r="H21" s="176"/>
      <c r="I21" s="176"/>
      <c r="J21" s="176"/>
      <c r="K21" s="176"/>
      <c r="L21" s="176"/>
      <c r="M21" s="176"/>
      <c r="N21" s="164"/>
      <c r="O21" s="164"/>
      <c r="P21" s="164"/>
      <c r="Q21" s="164"/>
      <c r="R21" s="164"/>
      <c r="S21" s="164"/>
      <c r="T21" s="165"/>
      <c r="U21" s="164"/>
      <c r="V21" s="154"/>
      <c r="W21" s="154"/>
      <c r="X21" s="154"/>
      <c r="Y21" s="154"/>
      <c r="Z21" s="154"/>
      <c r="AA21" s="154"/>
      <c r="AB21" s="154"/>
      <c r="AC21" s="154"/>
      <c r="AD21" s="154"/>
      <c r="AE21" s="154" t="s">
        <v>116</v>
      </c>
      <c r="AF21" s="154">
        <v>0</v>
      </c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">
      <c r="A22" s="155"/>
      <c r="B22" s="161"/>
      <c r="C22" s="199" t="s">
        <v>128</v>
      </c>
      <c r="D22" s="166"/>
      <c r="E22" s="172"/>
      <c r="F22" s="176"/>
      <c r="G22" s="176"/>
      <c r="H22" s="176"/>
      <c r="I22" s="176"/>
      <c r="J22" s="176"/>
      <c r="K22" s="176"/>
      <c r="L22" s="176"/>
      <c r="M22" s="176"/>
      <c r="N22" s="164"/>
      <c r="O22" s="164"/>
      <c r="P22" s="164"/>
      <c r="Q22" s="164"/>
      <c r="R22" s="164"/>
      <c r="S22" s="164"/>
      <c r="T22" s="165"/>
      <c r="U22" s="164"/>
      <c r="V22" s="154"/>
      <c r="W22" s="154"/>
      <c r="X22" s="154"/>
      <c r="Y22" s="154"/>
      <c r="Z22" s="154"/>
      <c r="AA22" s="154"/>
      <c r="AB22" s="154"/>
      <c r="AC22" s="154"/>
      <c r="AD22" s="154"/>
      <c r="AE22" s="154" t="s">
        <v>116</v>
      </c>
      <c r="AF22" s="154">
        <v>0</v>
      </c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">
      <c r="A23" s="155"/>
      <c r="B23" s="161"/>
      <c r="C23" s="199" t="s">
        <v>129</v>
      </c>
      <c r="D23" s="166"/>
      <c r="E23" s="172"/>
      <c r="F23" s="176"/>
      <c r="G23" s="176"/>
      <c r="H23" s="176"/>
      <c r="I23" s="176"/>
      <c r="J23" s="176"/>
      <c r="K23" s="176"/>
      <c r="L23" s="176"/>
      <c r="M23" s="176"/>
      <c r="N23" s="164"/>
      <c r="O23" s="164"/>
      <c r="P23" s="164"/>
      <c r="Q23" s="164"/>
      <c r="R23" s="164"/>
      <c r="S23" s="164"/>
      <c r="T23" s="165"/>
      <c r="U23" s="164"/>
      <c r="V23" s="154"/>
      <c r="W23" s="154"/>
      <c r="X23" s="154"/>
      <c r="Y23" s="154"/>
      <c r="Z23" s="154"/>
      <c r="AA23" s="154"/>
      <c r="AB23" s="154"/>
      <c r="AC23" s="154"/>
      <c r="AD23" s="154"/>
      <c r="AE23" s="154" t="s">
        <v>116</v>
      </c>
      <c r="AF23" s="154">
        <v>0</v>
      </c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">
      <c r="A24" s="155"/>
      <c r="B24" s="161"/>
      <c r="C24" s="199" t="s">
        <v>130</v>
      </c>
      <c r="D24" s="166"/>
      <c r="E24" s="172"/>
      <c r="F24" s="176"/>
      <c r="G24" s="176"/>
      <c r="H24" s="176"/>
      <c r="I24" s="176"/>
      <c r="J24" s="176"/>
      <c r="K24" s="176"/>
      <c r="L24" s="176"/>
      <c r="M24" s="176"/>
      <c r="N24" s="164"/>
      <c r="O24" s="164"/>
      <c r="P24" s="164"/>
      <c r="Q24" s="164"/>
      <c r="R24" s="164"/>
      <c r="S24" s="164"/>
      <c r="T24" s="165"/>
      <c r="U24" s="164"/>
      <c r="V24" s="154"/>
      <c r="W24" s="154"/>
      <c r="X24" s="154"/>
      <c r="Y24" s="154"/>
      <c r="Z24" s="154"/>
      <c r="AA24" s="154"/>
      <c r="AB24" s="154"/>
      <c r="AC24" s="154"/>
      <c r="AD24" s="154"/>
      <c r="AE24" s="154" t="s">
        <v>116</v>
      </c>
      <c r="AF24" s="154">
        <v>0</v>
      </c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">
      <c r="A25" s="155"/>
      <c r="B25" s="161"/>
      <c r="C25" s="199" t="s">
        <v>131</v>
      </c>
      <c r="D25" s="166"/>
      <c r="E25" s="172"/>
      <c r="F25" s="176"/>
      <c r="G25" s="176"/>
      <c r="H25" s="176"/>
      <c r="I25" s="176"/>
      <c r="J25" s="176"/>
      <c r="K25" s="176"/>
      <c r="L25" s="176"/>
      <c r="M25" s="176"/>
      <c r="N25" s="164"/>
      <c r="O25" s="164"/>
      <c r="P25" s="164"/>
      <c r="Q25" s="164"/>
      <c r="R25" s="164"/>
      <c r="S25" s="164"/>
      <c r="T25" s="165"/>
      <c r="U25" s="164"/>
      <c r="V25" s="154"/>
      <c r="W25" s="154"/>
      <c r="X25" s="154"/>
      <c r="Y25" s="154"/>
      <c r="Z25" s="154"/>
      <c r="AA25" s="154"/>
      <c r="AB25" s="154"/>
      <c r="AC25" s="154"/>
      <c r="AD25" s="154"/>
      <c r="AE25" s="154" t="s">
        <v>116</v>
      </c>
      <c r="AF25" s="154">
        <v>0</v>
      </c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">
      <c r="A26" s="155"/>
      <c r="B26" s="161"/>
      <c r="C26" s="199" t="s">
        <v>132</v>
      </c>
      <c r="D26" s="166"/>
      <c r="E26" s="172"/>
      <c r="F26" s="176"/>
      <c r="G26" s="176"/>
      <c r="H26" s="176"/>
      <c r="I26" s="176"/>
      <c r="J26" s="176"/>
      <c r="K26" s="176"/>
      <c r="L26" s="176"/>
      <c r="M26" s="176"/>
      <c r="N26" s="164"/>
      <c r="O26" s="164"/>
      <c r="P26" s="164"/>
      <c r="Q26" s="164"/>
      <c r="R26" s="164"/>
      <c r="S26" s="164"/>
      <c r="T26" s="165"/>
      <c r="U26" s="164"/>
      <c r="V26" s="154"/>
      <c r="W26" s="154"/>
      <c r="X26" s="154"/>
      <c r="Y26" s="154"/>
      <c r="Z26" s="154"/>
      <c r="AA26" s="154"/>
      <c r="AB26" s="154"/>
      <c r="AC26" s="154"/>
      <c r="AD26" s="154"/>
      <c r="AE26" s="154" t="s">
        <v>116</v>
      </c>
      <c r="AF26" s="154">
        <v>0</v>
      </c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">
      <c r="A27" s="155"/>
      <c r="B27" s="161"/>
      <c r="C27" s="199" t="s">
        <v>133</v>
      </c>
      <c r="D27" s="166"/>
      <c r="E27" s="172"/>
      <c r="F27" s="176"/>
      <c r="G27" s="176"/>
      <c r="H27" s="176"/>
      <c r="I27" s="176"/>
      <c r="J27" s="176"/>
      <c r="K27" s="176"/>
      <c r="L27" s="176"/>
      <c r="M27" s="176"/>
      <c r="N27" s="164"/>
      <c r="O27" s="164"/>
      <c r="P27" s="164"/>
      <c r="Q27" s="164"/>
      <c r="R27" s="164"/>
      <c r="S27" s="164"/>
      <c r="T27" s="165"/>
      <c r="U27" s="164"/>
      <c r="V27" s="154"/>
      <c r="W27" s="154"/>
      <c r="X27" s="154"/>
      <c r="Y27" s="154"/>
      <c r="Z27" s="154"/>
      <c r="AA27" s="154"/>
      <c r="AB27" s="154"/>
      <c r="AC27" s="154"/>
      <c r="AD27" s="154"/>
      <c r="AE27" s="154" t="s">
        <v>116</v>
      </c>
      <c r="AF27" s="154">
        <v>0</v>
      </c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">
      <c r="A28" s="155"/>
      <c r="B28" s="161"/>
      <c r="C28" s="199" t="s">
        <v>134</v>
      </c>
      <c r="D28" s="166"/>
      <c r="E28" s="172"/>
      <c r="F28" s="176"/>
      <c r="G28" s="176"/>
      <c r="H28" s="176"/>
      <c r="I28" s="176"/>
      <c r="J28" s="176"/>
      <c r="K28" s="176"/>
      <c r="L28" s="176"/>
      <c r="M28" s="176"/>
      <c r="N28" s="164"/>
      <c r="O28" s="164"/>
      <c r="P28" s="164"/>
      <c r="Q28" s="164"/>
      <c r="R28" s="164"/>
      <c r="S28" s="164"/>
      <c r="T28" s="165"/>
      <c r="U28" s="164"/>
      <c r="V28" s="154"/>
      <c r="W28" s="154"/>
      <c r="X28" s="154"/>
      <c r="Y28" s="154"/>
      <c r="Z28" s="154"/>
      <c r="AA28" s="154"/>
      <c r="AB28" s="154"/>
      <c r="AC28" s="154"/>
      <c r="AD28" s="154"/>
      <c r="AE28" s="154" t="s">
        <v>116</v>
      </c>
      <c r="AF28" s="154">
        <v>0</v>
      </c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">
      <c r="A29" s="155"/>
      <c r="B29" s="161"/>
      <c r="C29" s="199" t="s">
        <v>135</v>
      </c>
      <c r="D29" s="166"/>
      <c r="E29" s="172"/>
      <c r="F29" s="176"/>
      <c r="G29" s="176"/>
      <c r="H29" s="176"/>
      <c r="I29" s="176"/>
      <c r="J29" s="176"/>
      <c r="K29" s="176"/>
      <c r="L29" s="176"/>
      <c r="M29" s="176"/>
      <c r="N29" s="164"/>
      <c r="O29" s="164"/>
      <c r="P29" s="164"/>
      <c r="Q29" s="164"/>
      <c r="R29" s="164"/>
      <c r="S29" s="164"/>
      <c r="T29" s="165"/>
      <c r="U29" s="164"/>
      <c r="V29" s="154"/>
      <c r="W29" s="154"/>
      <c r="X29" s="154"/>
      <c r="Y29" s="154"/>
      <c r="Z29" s="154"/>
      <c r="AA29" s="154"/>
      <c r="AB29" s="154"/>
      <c r="AC29" s="154"/>
      <c r="AD29" s="154"/>
      <c r="AE29" s="154" t="s">
        <v>116</v>
      </c>
      <c r="AF29" s="154">
        <v>0</v>
      </c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">
      <c r="A30" s="155"/>
      <c r="B30" s="161"/>
      <c r="C30" s="199" t="s">
        <v>136</v>
      </c>
      <c r="D30" s="166"/>
      <c r="E30" s="172"/>
      <c r="F30" s="176"/>
      <c r="G30" s="176"/>
      <c r="H30" s="176"/>
      <c r="I30" s="176"/>
      <c r="J30" s="176"/>
      <c r="K30" s="176"/>
      <c r="L30" s="176"/>
      <c r="M30" s="176"/>
      <c r="N30" s="164"/>
      <c r="O30" s="164"/>
      <c r="P30" s="164"/>
      <c r="Q30" s="164"/>
      <c r="R30" s="164"/>
      <c r="S30" s="164"/>
      <c r="T30" s="165"/>
      <c r="U30" s="164"/>
      <c r="V30" s="154"/>
      <c r="W30" s="154"/>
      <c r="X30" s="154"/>
      <c r="Y30" s="154"/>
      <c r="Z30" s="154"/>
      <c r="AA30" s="154"/>
      <c r="AB30" s="154"/>
      <c r="AC30" s="154"/>
      <c r="AD30" s="154"/>
      <c r="AE30" s="154" t="s">
        <v>116</v>
      </c>
      <c r="AF30" s="154">
        <v>0</v>
      </c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">
      <c r="A31" s="155"/>
      <c r="B31" s="161"/>
      <c r="C31" s="199" t="s">
        <v>137</v>
      </c>
      <c r="D31" s="166"/>
      <c r="E31" s="172"/>
      <c r="F31" s="176"/>
      <c r="G31" s="176"/>
      <c r="H31" s="176"/>
      <c r="I31" s="176"/>
      <c r="J31" s="176"/>
      <c r="K31" s="176"/>
      <c r="L31" s="176"/>
      <c r="M31" s="176"/>
      <c r="N31" s="164"/>
      <c r="O31" s="164"/>
      <c r="P31" s="164"/>
      <c r="Q31" s="164"/>
      <c r="R31" s="164"/>
      <c r="S31" s="164"/>
      <c r="T31" s="165"/>
      <c r="U31" s="164"/>
      <c r="V31" s="154"/>
      <c r="W31" s="154"/>
      <c r="X31" s="154"/>
      <c r="Y31" s="154"/>
      <c r="Z31" s="154"/>
      <c r="AA31" s="154"/>
      <c r="AB31" s="154"/>
      <c r="AC31" s="154"/>
      <c r="AD31" s="154"/>
      <c r="AE31" s="154" t="s">
        <v>116</v>
      </c>
      <c r="AF31" s="154">
        <v>0</v>
      </c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">
      <c r="A32" s="155"/>
      <c r="B32" s="161"/>
      <c r="C32" s="199" t="s">
        <v>138</v>
      </c>
      <c r="D32" s="166"/>
      <c r="E32" s="172"/>
      <c r="F32" s="176"/>
      <c r="G32" s="176"/>
      <c r="H32" s="176"/>
      <c r="I32" s="176"/>
      <c r="J32" s="176"/>
      <c r="K32" s="176"/>
      <c r="L32" s="176"/>
      <c r="M32" s="176"/>
      <c r="N32" s="164"/>
      <c r="O32" s="164"/>
      <c r="P32" s="164"/>
      <c r="Q32" s="164"/>
      <c r="R32" s="164"/>
      <c r="S32" s="164"/>
      <c r="T32" s="165"/>
      <c r="U32" s="164"/>
      <c r="V32" s="154"/>
      <c r="W32" s="154"/>
      <c r="X32" s="154"/>
      <c r="Y32" s="154"/>
      <c r="Z32" s="154"/>
      <c r="AA32" s="154"/>
      <c r="AB32" s="154"/>
      <c r="AC32" s="154"/>
      <c r="AD32" s="154"/>
      <c r="AE32" s="154" t="s">
        <v>116</v>
      </c>
      <c r="AF32" s="154">
        <v>0</v>
      </c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">
      <c r="A33" s="155"/>
      <c r="B33" s="161"/>
      <c r="C33" s="199" t="s">
        <v>139</v>
      </c>
      <c r="D33" s="166"/>
      <c r="E33" s="172"/>
      <c r="F33" s="176"/>
      <c r="G33" s="176"/>
      <c r="H33" s="176"/>
      <c r="I33" s="176"/>
      <c r="J33" s="176"/>
      <c r="K33" s="176"/>
      <c r="L33" s="176"/>
      <c r="M33" s="176"/>
      <c r="N33" s="164"/>
      <c r="O33" s="164"/>
      <c r="P33" s="164"/>
      <c r="Q33" s="164"/>
      <c r="R33" s="164"/>
      <c r="S33" s="164"/>
      <c r="T33" s="165"/>
      <c r="U33" s="164"/>
      <c r="V33" s="154"/>
      <c r="W33" s="154"/>
      <c r="X33" s="154"/>
      <c r="Y33" s="154"/>
      <c r="Z33" s="154"/>
      <c r="AA33" s="154"/>
      <c r="AB33" s="154"/>
      <c r="AC33" s="154"/>
      <c r="AD33" s="154"/>
      <c r="AE33" s="154" t="s">
        <v>116</v>
      </c>
      <c r="AF33" s="154">
        <v>0</v>
      </c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">
      <c r="A34" s="155"/>
      <c r="B34" s="161"/>
      <c r="C34" s="199" t="s">
        <v>140</v>
      </c>
      <c r="D34" s="166"/>
      <c r="E34" s="172"/>
      <c r="F34" s="176"/>
      <c r="G34" s="176"/>
      <c r="H34" s="176"/>
      <c r="I34" s="176"/>
      <c r="J34" s="176"/>
      <c r="K34" s="176"/>
      <c r="L34" s="176"/>
      <c r="M34" s="176"/>
      <c r="N34" s="164"/>
      <c r="O34" s="164"/>
      <c r="P34" s="164"/>
      <c r="Q34" s="164"/>
      <c r="R34" s="164"/>
      <c r="S34" s="164"/>
      <c r="T34" s="165"/>
      <c r="U34" s="164"/>
      <c r="V34" s="154"/>
      <c r="W34" s="154"/>
      <c r="X34" s="154"/>
      <c r="Y34" s="154"/>
      <c r="Z34" s="154"/>
      <c r="AA34" s="154"/>
      <c r="AB34" s="154"/>
      <c r="AC34" s="154"/>
      <c r="AD34" s="154"/>
      <c r="AE34" s="154" t="s">
        <v>116</v>
      </c>
      <c r="AF34" s="154">
        <v>0</v>
      </c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">
      <c r="A35" s="155"/>
      <c r="B35" s="161"/>
      <c r="C35" s="199" t="s">
        <v>141</v>
      </c>
      <c r="D35" s="166"/>
      <c r="E35" s="172"/>
      <c r="F35" s="176"/>
      <c r="G35" s="176"/>
      <c r="H35" s="176"/>
      <c r="I35" s="176"/>
      <c r="J35" s="176"/>
      <c r="K35" s="176"/>
      <c r="L35" s="176"/>
      <c r="M35" s="176"/>
      <c r="N35" s="164"/>
      <c r="O35" s="164"/>
      <c r="P35" s="164"/>
      <c r="Q35" s="164"/>
      <c r="R35" s="164"/>
      <c r="S35" s="164"/>
      <c r="T35" s="165"/>
      <c r="U35" s="164"/>
      <c r="V35" s="154"/>
      <c r="W35" s="154"/>
      <c r="X35" s="154"/>
      <c r="Y35" s="154"/>
      <c r="Z35" s="154"/>
      <c r="AA35" s="154"/>
      <c r="AB35" s="154"/>
      <c r="AC35" s="154"/>
      <c r="AD35" s="154"/>
      <c r="AE35" s="154" t="s">
        <v>116</v>
      </c>
      <c r="AF35" s="154">
        <v>0</v>
      </c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">
      <c r="A36" s="155"/>
      <c r="B36" s="161"/>
      <c r="C36" s="199" t="s">
        <v>142</v>
      </c>
      <c r="D36" s="166"/>
      <c r="E36" s="172"/>
      <c r="F36" s="176"/>
      <c r="G36" s="176"/>
      <c r="H36" s="176"/>
      <c r="I36" s="176"/>
      <c r="J36" s="176"/>
      <c r="K36" s="176"/>
      <c r="L36" s="176"/>
      <c r="M36" s="176"/>
      <c r="N36" s="164"/>
      <c r="O36" s="164"/>
      <c r="P36" s="164"/>
      <c r="Q36" s="164"/>
      <c r="R36" s="164"/>
      <c r="S36" s="164"/>
      <c r="T36" s="165"/>
      <c r="U36" s="164"/>
      <c r="V36" s="154"/>
      <c r="W36" s="154"/>
      <c r="X36" s="154"/>
      <c r="Y36" s="154"/>
      <c r="Z36" s="154"/>
      <c r="AA36" s="154"/>
      <c r="AB36" s="154"/>
      <c r="AC36" s="154"/>
      <c r="AD36" s="154"/>
      <c r="AE36" s="154" t="s">
        <v>116</v>
      </c>
      <c r="AF36" s="154">
        <v>0</v>
      </c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">
      <c r="A37" s="155"/>
      <c r="B37" s="161"/>
      <c r="C37" s="199" t="s">
        <v>143</v>
      </c>
      <c r="D37" s="166"/>
      <c r="E37" s="172"/>
      <c r="F37" s="176"/>
      <c r="G37" s="176"/>
      <c r="H37" s="176"/>
      <c r="I37" s="176"/>
      <c r="J37" s="176"/>
      <c r="K37" s="176"/>
      <c r="L37" s="176"/>
      <c r="M37" s="176"/>
      <c r="N37" s="164"/>
      <c r="O37" s="164"/>
      <c r="P37" s="164"/>
      <c r="Q37" s="164"/>
      <c r="R37" s="164"/>
      <c r="S37" s="164"/>
      <c r="T37" s="165"/>
      <c r="U37" s="164"/>
      <c r="V37" s="154"/>
      <c r="W37" s="154"/>
      <c r="X37" s="154"/>
      <c r="Y37" s="154"/>
      <c r="Z37" s="154"/>
      <c r="AA37" s="154"/>
      <c r="AB37" s="154"/>
      <c r="AC37" s="154"/>
      <c r="AD37" s="154"/>
      <c r="AE37" s="154" t="s">
        <v>116</v>
      </c>
      <c r="AF37" s="154">
        <v>0</v>
      </c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">
      <c r="A38" s="155"/>
      <c r="B38" s="161"/>
      <c r="C38" s="199" t="s">
        <v>144</v>
      </c>
      <c r="D38" s="166"/>
      <c r="E38" s="172"/>
      <c r="F38" s="176"/>
      <c r="G38" s="176"/>
      <c r="H38" s="176"/>
      <c r="I38" s="176"/>
      <c r="J38" s="176"/>
      <c r="K38" s="176"/>
      <c r="L38" s="176"/>
      <c r="M38" s="176"/>
      <c r="N38" s="164"/>
      <c r="O38" s="164"/>
      <c r="P38" s="164"/>
      <c r="Q38" s="164"/>
      <c r="R38" s="164"/>
      <c r="S38" s="164"/>
      <c r="T38" s="165"/>
      <c r="U38" s="164"/>
      <c r="V38" s="154"/>
      <c r="W38" s="154"/>
      <c r="X38" s="154"/>
      <c r="Y38" s="154"/>
      <c r="Z38" s="154"/>
      <c r="AA38" s="154"/>
      <c r="AB38" s="154"/>
      <c r="AC38" s="154"/>
      <c r="AD38" s="154"/>
      <c r="AE38" s="154" t="s">
        <v>116</v>
      </c>
      <c r="AF38" s="154">
        <v>0</v>
      </c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">
      <c r="A39" s="155"/>
      <c r="B39" s="161"/>
      <c r="C39" s="199" t="s">
        <v>145</v>
      </c>
      <c r="D39" s="166"/>
      <c r="E39" s="172"/>
      <c r="F39" s="176"/>
      <c r="G39" s="176"/>
      <c r="H39" s="176"/>
      <c r="I39" s="176"/>
      <c r="J39" s="176"/>
      <c r="K39" s="176"/>
      <c r="L39" s="176"/>
      <c r="M39" s="176"/>
      <c r="N39" s="164"/>
      <c r="O39" s="164"/>
      <c r="P39" s="164"/>
      <c r="Q39" s="164"/>
      <c r="R39" s="164"/>
      <c r="S39" s="164"/>
      <c r="T39" s="165"/>
      <c r="U39" s="164"/>
      <c r="V39" s="154"/>
      <c r="W39" s="154"/>
      <c r="X39" s="154"/>
      <c r="Y39" s="154"/>
      <c r="Z39" s="154"/>
      <c r="AA39" s="154"/>
      <c r="AB39" s="154"/>
      <c r="AC39" s="154"/>
      <c r="AD39" s="154"/>
      <c r="AE39" s="154" t="s">
        <v>116</v>
      </c>
      <c r="AF39" s="154">
        <v>0</v>
      </c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">
      <c r="A40" s="155"/>
      <c r="B40" s="161"/>
      <c r="C40" s="199" t="s">
        <v>146</v>
      </c>
      <c r="D40" s="166"/>
      <c r="E40" s="172"/>
      <c r="F40" s="176"/>
      <c r="G40" s="176"/>
      <c r="H40" s="176"/>
      <c r="I40" s="176"/>
      <c r="J40" s="176"/>
      <c r="K40" s="176"/>
      <c r="L40" s="176"/>
      <c r="M40" s="176"/>
      <c r="N40" s="164"/>
      <c r="O40" s="164"/>
      <c r="P40" s="164"/>
      <c r="Q40" s="164"/>
      <c r="R40" s="164"/>
      <c r="S40" s="164"/>
      <c r="T40" s="165"/>
      <c r="U40" s="164"/>
      <c r="V40" s="154"/>
      <c r="W40" s="154"/>
      <c r="X40" s="154"/>
      <c r="Y40" s="154"/>
      <c r="Z40" s="154"/>
      <c r="AA40" s="154"/>
      <c r="AB40" s="154"/>
      <c r="AC40" s="154"/>
      <c r="AD40" s="154"/>
      <c r="AE40" s="154" t="s">
        <v>116</v>
      </c>
      <c r="AF40" s="154">
        <v>0</v>
      </c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">
      <c r="A41" s="155"/>
      <c r="B41" s="161"/>
      <c r="C41" s="199" t="s">
        <v>147</v>
      </c>
      <c r="D41" s="166"/>
      <c r="E41" s="172"/>
      <c r="F41" s="176"/>
      <c r="G41" s="176"/>
      <c r="H41" s="176"/>
      <c r="I41" s="176"/>
      <c r="J41" s="176"/>
      <c r="K41" s="176"/>
      <c r="L41" s="176"/>
      <c r="M41" s="176"/>
      <c r="N41" s="164"/>
      <c r="O41" s="164"/>
      <c r="P41" s="164"/>
      <c r="Q41" s="164"/>
      <c r="R41" s="164"/>
      <c r="S41" s="164"/>
      <c r="T41" s="165"/>
      <c r="U41" s="164"/>
      <c r="V41" s="154"/>
      <c r="W41" s="154"/>
      <c r="X41" s="154"/>
      <c r="Y41" s="154"/>
      <c r="Z41" s="154"/>
      <c r="AA41" s="154"/>
      <c r="AB41" s="154"/>
      <c r="AC41" s="154"/>
      <c r="AD41" s="154"/>
      <c r="AE41" s="154" t="s">
        <v>116</v>
      </c>
      <c r="AF41" s="154">
        <v>0</v>
      </c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">
      <c r="A42" s="155"/>
      <c r="B42" s="161"/>
      <c r="C42" s="199" t="s">
        <v>148</v>
      </c>
      <c r="D42" s="166"/>
      <c r="E42" s="172"/>
      <c r="F42" s="176"/>
      <c r="G42" s="176"/>
      <c r="H42" s="176"/>
      <c r="I42" s="176"/>
      <c r="J42" s="176"/>
      <c r="K42" s="176"/>
      <c r="L42" s="176"/>
      <c r="M42" s="176"/>
      <c r="N42" s="164"/>
      <c r="O42" s="164"/>
      <c r="P42" s="164"/>
      <c r="Q42" s="164"/>
      <c r="R42" s="164"/>
      <c r="S42" s="164"/>
      <c r="T42" s="165"/>
      <c r="U42" s="164"/>
      <c r="V42" s="154"/>
      <c r="W42" s="154"/>
      <c r="X42" s="154"/>
      <c r="Y42" s="154"/>
      <c r="Z42" s="154"/>
      <c r="AA42" s="154"/>
      <c r="AB42" s="154"/>
      <c r="AC42" s="154"/>
      <c r="AD42" s="154"/>
      <c r="AE42" s="154" t="s">
        <v>116</v>
      </c>
      <c r="AF42" s="154">
        <v>0</v>
      </c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">
      <c r="A43" s="155"/>
      <c r="B43" s="161"/>
      <c r="C43" s="199" t="s">
        <v>149</v>
      </c>
      <c r="D43" s="166"/>
      <c r="E43" s="172"/>
      <c r="F43" s="176"/>
      <c r="G43" s="176"/>
      <c r="H43" s="176"/>
      <c r="I43" s="176"/>
      <c r="J43" s="176"/>
      <c r="K43" s="176"/>
      <c r="L43" s="176"/>
      <c r="M43" s="176"/>
      <c r="N43" s="164"/>
      <c r="O43" s="164"/>
      <c r="P43" s="164"/>
      <c r="Q43" s="164"/>
      <c r="R43" s="164"/>
      <c r="S43" s="164"/>
      <c r="T43" s="165"/>
      <c r="U43" s="164"/>
      <c r="V43" s="154"/>
      <c r="W43" s="154"/>
      <c r="X43" s="154"/>
      <c r="Y43" s="154"/>
      <c r="Z43" s="154"/>
      <c r="AA43" s="154"/>
      <c r="AB43" s="154"/>
      <c r="AC43" s="154"/>
      <c r="AD43" s="154"/>
      <c r="AE43" s="154" t="s">
        <v>116</v>
      </c>
      <c r="AF43" s="154">
        <v>0</v>
      </c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x14ac:dyDescent="0.2">
      <c r="A44" s="156" t="s">
        <v>111</v>
      </c>
      <c r="B44" s="162" t="s">
        <v>62</v>
      </c>
      <c r="C44" s="200" t="s">
        <v>63</v>
      </c>
      <c r="D44" s="167"/>
      <c r="E44" s="173"/>
      <c r="F44" s="177"/>
      <c r="G44" s="177">
        <f>SUMIF(AE45:AE67,"&lt;&gt;NOR",G45:G67)</f>
        <v>0</v>
      </c>
      <c r="H44" s="177"/>
      <c r="I44" s="177">
        <f>SUM(I45:I67)</f>
        <v>0</v>
      </c>
      <c r="J44" s="177"/>
      <c r="K44" s="177">
        <f>SUM(K45:K67)</f>
        <v>0</v>
      </c>
      <c r="L44" s="177"/>
      <c r="M44" s="177">
        <f>SUM(M45:M67)</f>
        <v>0</v>
      </c>
      <c r="N44" s="168"/>
      <c r="O44" s="168">
        <f>SUM(O45:O67)</f>
        <v>0</v>
      </c>
      <c r="P44" s="168"/>
      <c r="Q44" s="168">
        <f>SUM(Q45:Q67)</f>
        <v>0</v>
      </c>
      <c r="R44" s="168"/>
      <c r="S44" s="168"/>
      <c r="T44" s="169"/>
      <c r="U44" s="168">
        <f>SUM(U45:U67)</f>
        <v>17.100000000000001</v>
      </c>
      <c r="AE44" t="s">
        <v>112</v>
      </c>
    </row>
    <row r="45" spans="1:60" outlineLevel="1" x14ac:dyDescent="0.2">
      <c r="A45" s="155">
        <v>2</v>
      </c>
      <c r="B45" s="161" t="s">
        <v>150</v>
      </c>
      <c r="C45" s="198" t="s">
        <v>61</v>
      </c>
      <c r="D45" s="163" t="s">
        <v>113</v>
      </c>
      <c r="E45" s="171">
        <v>0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64">
        <v>0</v>
      </c>
      <c r="O45" s="164">
        <f>ROUND(E45*N45,5)</f>
        <v>0</v>
      </c>
      <c r="P45" s="164">
        <v>0</v>
      </c>
      <c r="Q45" s="164">
        <f>ROUND(E45*P45,5)</f>
        <v>0</v>
      </c>
      <c r="R45" s="164"/>
      <c r="S45" s="164"/>
      <c r="T45" s="165">
        <v>0</v>
      </c>
      <c r="U45" s="164">
        <f>ROUND(E45*T45,2)</f>
        <v>0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 t="s">
        <v>114</v>
      </c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">
      <c r="A46" s="155"/>
      <c r="B46" s="161"/>
      <c r="C46" s="199" t="s">
        <v>151</v>
      </c>
      <c r="D46" s="166"/>
      <c r="E46" s="172"/>
      <c r="F46" s="176"/>
      <c r="G46" s="176"/>
      <c r="H46" s="176"/>
      <c r="I46" s="176"/>
      <c r="J46" s="176"/>
      <c r="K46" s="176"/>
      <c r="L46" s="176"/>
      <c r="M46" s="176"/>
      <c r="N46" s="164"/>
      <c r="O46" s="164"/>
      <c r="P46" s="164"/>
      <c r="Q46" s="164"/>
      <c r="R46" s="164"/>
      <c r="S46" s="164"/>
      <c r="T46" s="165"/>
      <c r="U46" s="164"/>
      <c r="V46" s="154"/>
      <c r="W46" s="154"/>
      <c r="X46" s="154"/>
      <c r="Y46" s="154"/>
      <c r="Z46" s="154"/>
      <c r="AA46" s="154"/>
      <c r="AB46" s="154"/>
      <c r="AC46" s="154"/>
      <c r="AD46" s="154"/>
      <c r="AE46" s="154" t="s">
        <v>116</v>
      </c>
      <c r="AF46" s="154">
        <v>0</v>
      </c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">
      <c r="A47" s="155"/>
      <c r="B47" s="161"/>
      <c r="C47" s="199" t="s">
        <v>152</v>
      </c>
      <c r="D47" s="166"/>
      <c r="E47" s="172"/>
      <c r="F47" s="176"/>
      <c r="G47" s="176"/>
      <c r="H47" s="176"/>
      <c r="I47" s="176"/>
      <c r="J47" s="176"/>
      <c r="K47" s="176"/>
      <c r="L47" s="176"/>
      <c r="M47" s="176"/>
      <c r="N47" s="164"/>
      <c r="O47" s="164"/>
      <c r="P47" s="164"/>
      <c r="Q47" s="164"/>
      <c r="R47" s="164"/>
      <c r="S47" s="164"/>
      <c r="T47" s="165"/>
      <c r="U47" s="164"/>
      <c r="V47" s="154"/>
      <c r="W47" s="154"/>
      <c r="X47" s="154"/>
      <c r="Y47" s="154"/>
      <c r="Z47" s="154"/>
      <c r="AA47" s="154"/>
      <c r="AB47" s="154"/>
      <c r="AC47" s="154"/>
      <c r="AD47" s="154"/>
      <c r="AE47" s="154" t="s">
        <v>116</v>
      </c>
      <c r="AF47" s="154">
        <v>0</v>
      </c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">
      <c r="A48" s="155"/>
      <c r="B48" s="161"/>
      <c r="C48" s="199" t="s">
        <v>153</v>
      </c>
      <c r="D48" s="166"/>
      <c r="E48" s="172"/>
      <c r="F48" s="176"/>
      <c r="G48" s="176"/>
      <c r="H48" s="176"/>
      <c r="I48" s="176"/>
      <c r="J48" s="176"/>
      <c r="K48" s="176"/>
      <c r="L48" s="176"/>
      <c r="M48" s="176"/>
      <c r="N48" s="164"/>
      <c r="O48" s="164"/>
      <c r="P48" s="164"/>
      <c r="Q48" s="164"/>
      <c r="R48" s="164"/>
      <c r="S48" s="164"/>
      <c r="T48" s="165"/>
      <c r="U48" s="164"/>
      <c r="V48" s="154"/>
      <c r="W48" s="154"/>
      <c r="X48" s="154"/>
      <c r="Y48" s="154"/>
      <c r="Z48" s="154"/>
      <c r="AA48" s="154"/>
      <c r="AB48" s="154"/>
      <c r="AC48" s="154"/>
      <c r="AD48" s="154"/>
      <c r="AE48" s="154" t="s">
        <v>116</v>
      </c>
      <c r="AF48" s="154">
        <v>0</v>
      </c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ht="22.5" outlineLevel="1" x14ac:dyDescent="0.2">
      <c r="A49" s="155">
        <v>3</v>
      </c>
      <c r="B49" s="161" t="s">
        <v>154</v>
      </c>
      <c r="C49" s="198" t="s">
        <v>155</v>
      </c>
      <c r="D49" s="163" t="s">
        <v>156</v>
      </c>
      <c r="E49" s="171">
        <v>7.2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64">
        <v>0</v>
      </c>
      <c r="O49" s="164">
        <f>ROUND(E49*N49,5)</f>
        <v>0</v>
      </c>
      <c r="P49" s="164">
        <v>0</v>
      </c>
      <c r="Q49" s="164">
        <f>ROUND(E49*P49,5)</f>
        <v>0</v>
      </c>
      <c r="R49" s="164"/>
      <c r="S49" s="164"/>
      <c r="T49" s="165">
        <v>0.31</v>
      </c>
      <c r="U49" s="164">
        <f>ROUND(E49*T49,2)</f>
        <v>2.23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 t="s">
        <v>114</v>
      </c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">
      <c r="A50" s="155"/>
      <c r="B50" s="161"/>
      <c r="C50" s="199" t="s">
        <v>157</v>
      </c>
      <c r="D50" s="166"/>
      <c r="E50" s="172"/>
      <c r="F50" s="176"/>
      <c r="G50" s="176"/>
      <c r="H50" s="176"/>
      <c r="I50" s="176"/>
      <c r="J50" s="176"/>
      <c r="K50" s="176"/>
      <c r="L50" s="176"/>
      <c r="M50" s="176"/>
      <c r="N50" s="164"/>
      <c r="O50" s="164"/>
      <c r="P50" s="164"/>
      <c r="Q50" s="164"/>
      <c r="R50" s="164"/>
      <c r="S50" s="164"/>
      <c r="T50" s="165"/>
      <c r="U50" s="164"/>
      <c r="V50" s="154"/>
      <c r="W50" s="154"/>
      <c r="X50" s="154"/>
      <c r="Y50" s="154"/>
      <c r="Z50" s="154"/>
      <c r="AA50" s="154"/>
      <c r="AB50" s="154"/>
      <c r="AC50" s="154"/>
      <c r="AD50" s="154"/>
      <c r="AE50" s="154" t="s">
        <v>116</v>
      </c>
      <c r="AF50" s="154">
        <v>0</v>
      </c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">
      <c r="A51" s="155"/>
      <c r="B51" s="161"/>
      <c r="C51" s="199" t="s">
        <v>158</v>
      </c>
      <c r="D51" s="166"/>
      <c r="E51" s="172"/>
      <c r="F51" s="176"/>
      <c r="G51" s="176"/>
      <c r="H51" s="176"/>
      <c r="I51" s="176"/>
      <c r="J51" s="176"/>
      <c r="K51" s="176"/>
      <c r="L51" s="176"/>
      <c r="M51" s="176"/>
      <c r="N51" s="164"/>
      <c r="O51" s="164"/>
      <c r="P51" s="164"/>
      <c r="Q51" s="164"/>
      <c r="R51" s="164"/>
      <c r="S51" s="164"/>
      <c r="T51" s="165"/>
      <c r="U51" s="164"/>
      <c r="V51" s="154"/>
      <c r="W51" s="154"/>
      <c r="X51" s="154"/>
      <c r="Y51" s="154"/>
      <c r="Z51" s="154"/>
      <c r="AA51" s="154"/>
      <c r="AB51" s="154"/>
      <c r="AC51" s="154"/>
      <c r="AD51" s="154"/>
      <c r="AE51" s="154" t="s">
        <v>116</v>
      </c>
      <c r="AF51" s="154">
        <v>0</v>
      </c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">
      <c r="A52" s="155"/>
      <c r="B52" s="161"/>
      <c r="C52" s="199" t="s">
        <v>159</v>
      </c>
      <c r="D52" s="166"/>
      <c r="E52" s="172">
        <v>7.2</v>
      </c>
      <c r="F52" s="176"/>
      <c r="G52" s="176"/>
      <c r="H52" s="176"/>
      <c r="I52" s="176"/>
      <c r="J52" s="176"/>
      <c r="K52" s="176"/>
      <c r="L52" s="176"/>
      <c r="M52" s="176"/>
      <c r="N52" s="164"/>
      <c r="O52" s="164"/>
      <c r="P52" s="164"/>
      <c r="Q52" s="164"/>
      <c r="R52" s="164"/>
      <c r="S52" s="164"/>
      <c r="T52" s="165"/>
      <c r="U52" s="164"/>
      <c r="V52" s="154"/>
      <c r="W52" s="154"/>
      <c r="X52" s="154"/>
      <c r="Y52" s="154"/>
      <c r="Z52" s="154"/>
      <c r="AA52" s="154"/>
      <c r="AB52" s="154"/>
      <c r="AC52" s="154"/>
      <c r="AD52" s="154"/>
      <c r="AE52" s="154" t="s">
        <v>116</v>
      </c>
      <c r="AF52" s="154">
        <v>0</v>
      </c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">
      <c r="A53" s="155"/>
      <c r="B53" s="161"/>
      <c r="C53" s="201" t="s">
        <v>160</v>
      </c>
      <c r="D53" s="170"/>
      <c r="E53" s="174">
        <v>7.2</v>
      </c>
      <c r="F53" s="176"/>
      <c r="G53" s="176"/>
      <c r="H53" s="176"/>
      <c r="I53" s="176"/>
      <c r="J53" s="176"/>
      <c r="K53" s="176"/>
      <c r="L53" s="176"/>
      <c r="M53" s="176"/>
      <c r="N53" s="164"/>
      <c r="O53" s="164"/>
      <c r="P53" s="164"/>
      <c r="Q53" s="164"/>
      <c r="R53" s="164"/>
      <c r="S53" s="164"/>
      <c r="T53" s="165"/>
      <c r="U53" s="164"/>
      <c r="V53" s="154"/>
      <c r="W53" s="154"/>
      <c r="X53" s="154"/>
      <c r="Y53" s="154"/>
      <c r="Z53" s="154"/>
      <c r="AA53" s="154"/>
      <c r="AB53" s="154"/>
      <c r="AC53" s="154"/>
      <c r="AD53" s="154"/>
      <c r="AE53" s="154" t="s">
        <v>116</v>
      </c>
      <c r="AF53" s="154">
        <v>1</v>
      </c>
      <c r="AG53" s="154"/>
      <c r="AH53" s="154"/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">
      <c r="A54" s="155">
        <v>4</v>
      </c>
      <c r="B54" s="161" t="s">
        <v>161</v>
      </c>
      <c r="C54" s="198" t="s">
        <v>162</v>
      </c>
      <c r="D54" s="163" t="s">
        <v>156</v>
      </c>
      <c r="E54" s="171">
        <v>0.76500000000000001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64">
        <v>0</v>
      </c>
      <c r="O54" s="164">
        <f>ROUND(E54*N54,5)</f>
        <v>0</v>
      </c>
      <c r="P54" s="164">
        <v>0</v>
      </c>
      <c r="Q54" s="164">
        <f>ROUND(E54*P54,5)</f>
        <v>0</v>
      </c>
      <c r="R54" s="164"/>
      <c r="S54" s="164"/>
      <c r="T54" s="165">
        <v>4.6550000000000002</v>
      </c>
      <c r="U54" s="164">
        <f>ROUND(E54*T54,2)</f>
        <v>3.56</v>
      </c>
      <c r="V54" s="154"/>
      <c r="W54" s="154"/>
      <c r="X54" s="154"/>
      <c r="Y54" s="154"/>
      <c r="Z54" s="154"/>
      <c r="AA54" s="154"/>
      <c r="AB54" s="154"/>
      <c r="AC54" s="154"/>
      <c r="AD54" s="154"/>
      <c r="AE54" s="154" t="s">
        <v>114</v>
      </c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">
      <c r="A55" s="155"/>
      <c r="B55" s="161"/>
      <c r="C55" s="199" t="s">
        <v>157</v>
      </c>
      <c r="D55" s="166"/>
      <c r="E55" s="172"/>
      <c r="F55" s="176"/>
      <c r="G55" s="176"/>
      <c r="H55" s="176"/>
      <c r="I55" s="176"/>
      <c r="J55" s="176"/>
      <c r="K55" s="176"/>
      <c r="L55" s="176"/>
      <c r="M55" s="176"/>
      <c r="N55" s="164"/>
      <c r="O55" s="164"/>
      <c r="P55" s="164"/>
      <c r="Q55" s="164"/>
      <c r="R55" s="164"/>
      <c r="S55" s="164"/>
      <c r="T55" s="165"/>
      <c r="U55" s="164"/>
      <c r="V55" s="154"/>
      <c r="W55" s="154"/>
      <c r="X55" s="154"/>
      <c r="Y55" s="154"/>
      <c r="Z55" s="154"/>
      <c r="AA55" s="154"/>
      <c r="AB55" s="154"/>
      <c r="AC55" s="154"/>
      <c r="AD55" s="154"/>
      <c r="AE55" s="154" t="s">
        <v>116</v>
      </c>
      <c r="AF55" s="154">
        <v>0</v>
      </c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">
      <c r="A56" s="155"/>
      <c r="B56" s="161"/>
      <c r="C56" s="199" t="s">
        <v>158</v>
      </c>
      <c r="D56" s="166"/>
      <c r="E56" s="172"/>
      <c r="F56" s="176"/>
      <c r="G56" s="176"/>
      <c r="H56" s="176"/>
      <c r="I56" s="176"/>
      <c r="J56" s="176"/>
      <c r="K56" s="176"/>
      <c r="L56" s="176"/>
      <c r="M56" s="176"/>
      <c r="N56" s="164"/>
      <c r="O56" s="164"/>
      <c r="P56" s="164"/>
      <c r="Q56" s="164"/>
      <c r="R56" s="164"/>
      <c r="S56" s="164"/>
      <c r="T56" s="165"/>
      <c r="U56" s="164"/>
      <c r="V56" s="154"/>
      <c r="W56" s="154"/>
      <c r="X56" s="154"/>
      <c r="Y56" s="154"/>
      <c r="Z56" s="154"/>
      <c r="AA56" s="154"/>
      <c r="AB56" s="154"/>
      <c r="AC56" s="154"/>
      <c r="AD56" s="154"/>
      <c r="AE56" s="154" t="s">
        <v>116</v>
      </c>
      <c r="AF56" s="154">
        <v>0</v>
      </c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">
      <c r="A57" s="155"/>
      <c r="B57" s="161"/>
      <c r="C57" s="199" t="s">
        <v>163</v>
      </c>
      <c r="D57" s="166"/>
      <c r="E57" s="172"/>
      <c r="F57" s="176"/>
      <c r="G57" s="176"/>
      <c r="H57" s="176"/>
      <c r="I57" s="176"/>
      <c r="J57" s="176"/>
      <c r="K57" s="176"/>
      <c r="L57" s="176"/>
      <c r="M57" s="176"/>
      <c r="N57" s="164"/>
      <c r="O57" s="164"/>
      <c r="P57" s="164"/>
      <c r="Q57" s="164"/>
      <c r="R57" s="164"/>
      <c r="S57" s="164"/>
      <c r="T57" s="165"/>
      <c r="U57" s="164"/>
      <c r="V57" s="154"/>
      <c r="W57" s="154"/>
      <c r="X57" s="154"/>
      <c r="Y57" s="154"/>
      <c r="Z57" s="154"/>
      <c r="AA57" s="154"/>
      <c r="AB57" s="154"/>
      <c r="AC57" s="154"/>
      <c r="AD57" s="154"/>
      <c r="AE57" s="154" t="s">
        <v>116</v>
      </c>
      <c r="AF57" s="154">
        <v>0</v>
      </c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">
      <c r="A58" s="155"/>
      <c r="B58" s="161"/>
      <c r="C58" s="199" t="s">
        <v>164</v>
      </c>
      <c r="D58" s="166"/>
      <c r="E58" s="172">
        <v>0.76500000000000001</v>
      </c>
      <c r="F58" s="176"/>
      <c r="G58" s="176"/>
      <c r="H58" s="176"/>
      <c r="I58" s="176"/>
      <c r="J58" s="176"/>
      <c r="K58" s="176"/>
      <c r="L58" s="176"/>
      <c r="M58" s="176"/>
      <c r="N58" s="164"/>
      <c r="O58" s="164"/>
      <c r="P58" s="164"/>
      <c r="Q58" s="164"/>
      <c r="R58" s="164"/>
      <c r="S58" s="164"/>
      <c r="T58" s="165"/>
      <c r="U58" s="164"/>
      <c r="V58" s="154"/>
      <c r="W58" s="154"/>
      <c r="X58" s="154"/>
      <c r="Y58" s="154"/>
      <c r="Z58" s="154"/>
      <c r="AA58" s="154"/>
      <c r="AB58" s="154"/>
      <c r="AC58" s="154"/>
      <c r="AD58" s="154"/>
      <c r="AE58" s="154" t="s">
        <v>116</v>
      </c>
      <c r="AF58" s="154">
        <v>0</v>
      </c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">
      <c r="A59" s="155"/>
      <c r="B59" s="161"/>
      <c r="C59" s="201" t="s">
        <v>160</v>
      </c>
      <c r="D59" s="170"/>
      <c r="E59" s="174">
        <v>0.76500000000000001</v>
      </c>
      <c r="F59" s="176"/>
      <c r="G59" s="176"/>
      <c r="H59" s="176"/>
      <c r="I59" s="176"/>
      <c r="J59" s="176"/>
      <c r="K59" s="176"/>
      <c r="L59" s="176"/>
      <c r="M59" s="176"/>
      <c r="N59" s="164"/>
      <c r="O59" s="164"/>
      <c r="P59" s="164"/>
      <c r="Q59" s="164"/>
      <c r="R59" s="164"/>
      <c r="S59" s="164"/>
      <c r="T59" s="165"/>
      <c r="U59" s="164"/>
      <c r="V59" s="154"/>
      <c r="W59" s="154"/>
      <c r="X59" s="154"/>
      <c r="Y59" s="154"/>
      <c r="Z59" s="154"/>
      <c r="AA59" s="154"/>
      <c r="AB59" s="154"/>
      <c r="AC59" s="154"/>
      <c r="AD59" s="154"/>
      <c r="AE59" s="154" t="s">
        <v>116</v>
      </c>
      <c r="AF59" s="154">
        <v>1</v>
      </c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">
      <c r="A60" s="155">
        <v>5</v>
      </c>
      <c r="B60" s="161" t="s">
        <v>165</v>
      </c>
      <c r="C60" s="198" t="s">
        <v>166</v>
      </c>
      <c r="D60" s="163" t="s">
        <v>156</v>
      </c>
      <c r="E60" s="171">
        <v>4.8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64">
        <v>0</v>
      </c>
      <c r="O60" s="164">
        <f>ROUND(E60*N60,5)</f>
        <v>0</v>
      </c>
      <c r="P60" s="164">
        <v>0</v>
      </c>
      <c r="Q60" s="164">
        <f>ROUND(E60*P60,5)</f>
        <v>0</v>
      </c>
      <c r="R60" s="164"/>
      <c r="S60" s="164"/>
      <c r="T60" s="165">
        <v>0.20200000000000001</v>
      </c>
      <c r="U60" s="164">
        <f>ROUND(E60*T60,2)</f>
        <v>0.97</v>
      </c>
      <c r="V60" s="154"/>
      <c r="W60" s="154"/>
      <c r="X60" s="154"/>
      <c r="Y60" s="154"/>
      <c r="Z60" s="154"/>
      <c r="AA60" s="154"/>
      <c r="AB60" s="154"/>
      <c r="AC60" s="154"/>
      <c r="AD60" s="154"/>
      <c r="AE60" s="154" t="s">
        <v>114</v>
      </c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">
      <c r="A61" s="155"/>
      <c r="B61" s="161"/>
      <c r="C61" s="199" t="s">
        <v>167</v>
      </c>
      <c r="D61" s="166"/>
      <c r="E61" s="172"/>
      <c r="F61" s="176"/>
      <c r="G61" s="176"/>
      <c r="H61" s="176"/>
      <c r="I61" s="176"/>
      <c r="J61" s="176"/>
      <c r="K61" s="176"/>
      <c r="L61" s="176"/>
      <c r="M61" s="176"/>
      <c r="N61" s="164"/>
      <c r="O61" s="164"/>
      <c r="P61" s="164"/>
      <c r="Q61" s="164"/>
      <c r="R61" s="164"/>
      <c r="S61" s="164"/>
      <c r="T61" s="165"/>
      <c r="U61" s="164"/>
      <c r="V61" s="154"/>
      <c r="W61" s="154"/>
      <c r="X61" s="154"/>
      <c r="Y61" s="154"/>
      <c r="Z61" s="154"/>
      <c r="AA61" s="154"/>
      <c r="AB61" s="154"/>
      <c r="AC61" s="154"/>
      <c r="AD61" s="154"/>
      <c r="AE61" s="154" t="s">
        <v>116</v>
      </c>
      <c r="AF61" s="154">
        <v>0</v>
      </c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">
      <c r="A62" s="155"/>
      <c r="B62" s="161"/>
      <c r="C62" s="199" t="s">
        <v>168</v>
      </c>
      <c r="D62" s="166"/>
      <c r="E62" s="172">
        <v>4.8</v>
      </c>
      <c r="F62" s="176"/>
      <c r="G62" s="176"/>
      <c r="H62" s="176"/>
      <c r="I62" s="176"/>
      <c r="J62" s="176"/>
      <c r="K62" s="176"/>
      <c r="L62" s="176"/>
      <c r="M62" s="176"/>
      <c r="N62" s="164"/>
      <c r="O62" s="164"/>
      <c r="P62" s="164"/>
      <c r="Q62" s="164"/>
      <c r="R62" s="164"/>
      <c r="S62" s="164"/>
      <c r="T62" s="165"/>
      <c r="U62" s="164"/>
      <c r="V62" s="154"/>
      <c r="W62" s="154"/>
      <c r="X62" s="154"/>
      <c r="Y62" s="154"/>
      <c r="Z62" s="154"/>
      <c r="AA62" s="154"/>
      <c r="AB62" s="154"/>
      <c r="AC62" s="154"/>
      <c r="AD62" s="154"/>
      <c r="AE62" s="154" t="s">
        <v>116</v>
      </c>
      <c r="AF62" s="154">
        <v>0</v>
      </c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">
      <c r="A63" s="155"/>
      <c r="B63" s="161"/>
      <c r="C63" s="201" t="s">
        <v>160</v>
      </c>
      <c r="D63" s="170"/>
      <c r="E63" s="174">
        <v>4.8</v>
      </c>
      <c r="F63" s="176"/>
      <c r="G63" s="176"/>
      <c r="H63" s="176"/>
      <c r="I63" s="176"/>
      <c r="J63" s="176"/>
      <c r="K63" s="176"/>
      <c r="L63" s="176"/>
      <c r="M63" s="176"/>
      <c r="N63" s="164"/>
      <c r="O63" s="164"/>
      <c r="P63" s="164"/>
      <c r="Q63" s="164"/>
      <c r="R63" s="164"/>
      <c r="S63" s="164"/>
      <c r="T63" s="165"/>
      <c r="U63" s="164"/>
      <c r="V63" s="154"/>
      <c r="W63" s="154"/>
      <c r="X63" s="154"/>
      <c r="Y63" s="154"/>
      <c r="Z63" s="154"/>
      <c r="AA63" s="154"/>
      <c r="AB63" s="154"/>
      <c r="AC63" s="154"/>
      <c r="AD63" s="154"/>
      <c r="AE63" s="154" t="s">
        <v>116</v>
      </c>
      <c r="AF63" s="154">
        <v>1</v>
      </c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">
      <c r="A64" s="155">
        <v>6</v>
      </c>
      <c r="B64" s="161" t="s">
        <v>169</v>
      </c>
      <c r="C64" s="198" t="s">
        <v>170</v>
      </c>
      <c r="D64" s="163" t="s">
        <v>156</v>
      </c>
      <c r="E64" s="171">
        <v>3.165</v>
      </c>
      <c r="F64" s="175"/>
      <c r="G64" s="176">
        <f>ROUND(E64*F64,2)</f>
        <v>0</v>
      </c>
      <c r="H64" s="175"/>
      <c r="I64" s="176">
        <f>ROUND(E64*H64,2)</f>
        <v>0</v>
      </c>
      <c r="J64" s="175"/>
      <c r="K64" s="176">
        <f>ROUND(E64*J64,2)</f>
        <v>0</v>
      </c>
      <c r="L64" s="176">
        <v>21</v>
      </c>
      <c r="M64" s="176">
        <f>G64*(1+L64/100)</f>
        <v>0</v>
      </c>
      <c r="N64" s="164">
        <v>0</v>
      </c>
      <c r="O64" s="164">
        <f>ROUND(E64*N64,5)</f>
        <v>0</v>
      </c>
      <c r="P64" s="164">
        <v>0</v>
      </c>
      <c r="Q64" s="164">
        <f>ROUND(E64*P64,5)</f>
        <v>0</v>
      </c>
      <c r="R64" s="164"/>
      <c r="S64" s="164"/>
      <c r="T64" s="165">
        <v>3.266</v>
      </c>
      <c r="U64" s="164">
        <f>ROUND(E64*T64,2)</f>
        <v>10.34</v>
      </c>
      <c r="V64" s="154"/>
      <c r="W64" s="154"/>
      <c r="X64" s="154"/>
      <c r="Y64" s="154"/>
      <c r="Z64" s="154"/>
      <c r="AA64" s="154"/>
      <c r="AB64" s="154"/>
      <c r="AC64" s="154"/>
      <c r="AD64" s="154"/>
      <c r="AE64" s="154" t="s">
        <v>171</v>
      </c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">
      <c r="A65" s="155"/>
      <c r="B65" s="161"/>
      <c r="C65" s="199" t="s">
        <v>172</v>
      </c>
      <c r="D65" s="166"/>
      <c r="E65" s="172"/>
      <c r="F65" s="176"/>
      <c r="G65" s="176"/>
      <c r="H65" s="176"/>
      <c r="I65" s="176"/>
      <c r="J65" s="176"/>
      <c r="K65" s="176"/>
      <c r="L65" s="176"/>
      <c r="M65" s="176"/>
      <c r="N65" s="164"/>
      <c r="O65" s="164"/>
      <c r="P65" s="164"/>
      <c r="Q65" s="164"/>
      <c r="R65" s="164"/>
      <c r="S65" s="164"/>
      <c r="T65" s="165"/>
      <c r="U65" s="164"/>
      <c r="V65" s="154"/>
      <c r="W65" s="154"/>
      <c r="X65" s="154"/>
      <c r="Y65" s="154"/>
      <c r="Z65" s="154"/>
      <c r="AA65" s="154"/>
      <c r="AB65" s="154"/>
      <c r="AC65" s="154"/>
      <c r="AD65" s="154"/>
      <c r="AE65" s="154" t="s">
        <v>116</v>
      </c>
      <c r="AF65" s="154">
        <v>0</v>
      </c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2.5" outlineLevel="1" x14ac:dyDescent="0.2">
      <c r="A66" s="155"/>
      <c r="B66" s="161"/>
      <c r="C66" s="199" t="s">
        <v>173</v>
      </c>
      <c r="D66" s="166"/>
      <c r="E66" s="172"/>
      <c r="F66" s="176"/>
      <c r="G66" s="176"/>
      <c r="H66" s="176"/>
      <c r="I66" s="176"/>
      <c r="J66" s="176"/>
      <c r="K66" s="176"/>
      <c r="L66" s="176"/>
      <c r="M66" s="176"/>
      <c r="N66" s="164"/>
      <c r="O66" s="164"/>
      <c r="P66" s="164"/>
      <c r="Q66" s="164"/>
      <c r="R66" s="164"/>
      <c r="S66" s="164"/>
      <c r="T66" s="165"/>
      <c r="U66" s="164"/>
      <c r="V66" s="154"/>
      <c r="W66" s="154"/>
      <c r="X66" s="154"/>
      <c r="Y66" s="154"/>
      <c r="Z66" s="154"/>
      <c r="AA66" s="154"/>
      <c r="AB66" s="154"/>
      <c r="AC66" s="154"/>
      <c r="AD66" s="154"/>
      <c r="AE66" s="154" t="s">
        <v>116</v>
      </c>
      <c r="AF66" s="154">
        <v>0</v>
      </c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">
      <c r="A67" s="155"/>
      <c r="B67" s="161"/>
      <c r="C67" s="199" t="s">
        <v>174</v>
      </c>
      <c r="D67" s="166"/>
      <c r="E67" s="172">
        <v>3.165</v>
      </c>
      <c r="F67" s="176"/>
      <c r="G67" s="176"/>
      <c r="H67" s="176"/>
      <c r="I67" s="176"/>
      <c r="J67" s="176"/>
      <c r="K67" s="176"/>
      <c r="L67" s="176"/>
      <c r="M67" s="176"/>
      <c r="N67" s="164"/>
      <c r="O67" s="164"/>
      <c r="P67" s="164"/>
      <c r="Q67" s="164"/>
      <c r="R67" s="164"/>
      <c r="S67" s="164"/>
      <c r="T67" s="165"/>
      <c r="U67" s="164"/>
      <c r="V67" s="154"/>
      <c r="W67" s="154"/>
      <c r="X67" s="154"/>
      <c r="Y67" s="154"/>
      <c r="Z67" s="154"/>
      <c r="AA67" s="154"/>
      <c r="AB67" s="154"/>
      <c r="AC67" s="154"/>
      <c r="AD67" s="154"/>
      <c r="AE67" s="154" t="s">
        <v>116</v>
      </c>
      <c r="AF67" s="154">
        <v>0</v>
      </c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x14ac:dyDescent="0.2">
      <c r="A68" s="156" t="s">
        <v>111</v>
      </c>
      <c r="B68" s="162" t="s">
        <v>64</v>
      </c>
      <c r="C68" s="200" t="s">
        <v>65</v>
      </c>
      <c r="D68" s="167"/>
      <c r="E68" s="173"/>
      <c r="F68" s="177"/>
      <c r="G68" s="177">
        <f>SUMIF(AE69:AE70,"&lt;&gt;NOR",G69:G70)</f>
        <v>0</v>
      </c>
      <c r="H68" s="177"/>
      <c r="I68" s="177">
        <f>SUM(I69:I70)</f>
        <v>0</v>
      </c>
      <c r="J68" s="177"/>
      <c r="K68" s="177">
        <f>SUM(K69:K70)</f>
        <v>0</v>
      </c>
      <c r="L68" s="177"/>
      <c r="M68" s="177">
        <f>SUM(M69:M70)</f>
        <v>0</v>
      </c>
      <c r="N68" s="168"/>
      <c r="O68" s="168">
        <f>SUM(O69:O70)</f>
        <v>0</v>
      </c>
      <c r="P68" s="168"/>
      <c r="Q68" s="168">
        <f>SUM(Q69:Q70)</f>
        <v>0</v>
      </c>
      <c r="R68" s="168"/>
      <c r="S68" s="168"/>
      <c r="T68" s="169"/>
      <c r="U68" s="168">
        <f>SUM(U69:U70)</f>
        <v>0</v>
      </c>
      <c r="AE68" t="s">
        <v>112</v>
      </c>
    </row>
    <row r="69" spans="1:60" ht="22.5" outlineLevel="1" x14ac:dyDescent="0.2">
      <c r="A69" s="155">
        <v>7</v>
      </c>
      <c r="B69" s="161" t="s">
        <v>175</v>
      </c>
      <c r="C69" s="198" t="s">
        <v>176</v>
      </c>
      <c r="D69" s="163" t="s">
        <v>177</v>
      </c>
      <c r="E69" s="171">
        <v>1</v>
      </c>
      <c r="F69" s="175"/>
      <c r="G69" s="176">
        <f>ROUND(E69*F69,2)</f>
        <v>0</v>
      </c>
      <c r="H69" s="175"/>
      <c r="I69" s="176">
        <f>ROUND(E69*H69,2)</f>
        <v>0</v>
      </c>
      <c r="J69" s="175"/>
      <c r="K69" s="176">
        <f>ROUND(E69*J69,2)</f>
        <v>0</v>
      </c>
      <c r="L69" s="176">
        <v>21</v>
      </c>
      <c r="M69" s="176">
        <f>G69*(1+L69/100)</f>
        <v>0</v>
      </c>
      <c r="N69" s="164">
        <v>0</v>
      </c>
      <c r="O69" s="164">
        <f>ROUND(E69*N69,5)</f>
        <v>0</v>
      </c>
      <c r="P69" s="164">
        <v>0</v>
      </c>
      <c r="Q69" s="164">
        <f>ROUND(E69*P69,5)</f>
        <v>0</v>
      </c>
      <c r="R69" s="164"/>
      <c r="S69" s="164"/>
      <c r="T69" s="165">
        <v>0</v>
      </c>
      <c r="U69" s="164">
        <f>ROUND(E69*T69,2)</f>
        <v>0</v>
      </c>
      <c r="V69" s="154"/>
      <c r="W69" s="154"/>
      <c r="X69" s="154"/>
      <c r="Y69" s="154"/>
      <c r="Z69" s="154"/>
      <c r="AA69" s="154"/>
      <c r="AB69" s="154"/>
      <c r="AC69" s="154"/>
      <c r="AD69" s="154"/>
      <c r="AE69" s="154" t="s">
        <v>114</v>
      </c>
      <c r="AF69" s="154"/>
      <c r="AG69" s="154"/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">
      <c r="A70" s="155">
        <v>8</v>
      </c>
      <c r="B70" s="161" t="s">
        <v>178</v>
      </c>
      <c r="C70" s="198" t="s">
        <v>179</v>
      </c>
      <c r="D70" s="163" t="s">
        <v>177</v>
      </c>
      <c r="E70" s="171">
        <v>1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64">
        <v>0</v>
      </c>
      <c r="O70" s="164">
        <f>ROUND(E70*N70,5)</f>
        <v>0</v>
      </c>
      <c r="P70" s="164">
        <v>0</v>
      </c>
      <c r="Q70" s="164">
        <f>ROUND(E70*P70,5)</f>
        <v>0</v>
      </c>
      <c r="R70" s="164"/>
      <c r="S70" s="164"/>
      <c r="T70" s="165">
        <v>0</v>
      </c>
      <c r="U70" s="164">
        <f>ROUND(E70*T70,2)</f>
        <v>0</v>
      </c>
      <c r="V70" s="154"/>
      <c r="W70" s="154"/>
      <c r="X70" s="154"/>
      <c r="Y70" s="154"/>
      <c r="Z70" s="154"/>
      <c r="AA70" s="154"/>
      <c r="AB70" s="154"/>
      <c r="AC70" s="154"/>
      <c r="AD70" s="154"/>
      <c r="AE70" s="154" t="s">
        <v>114</v>
      </c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x14ac:dyDescent="0.2">
      <c r="A71" s="156" t="s">
        <v>111</v>
      </c>
      <c r="B71" s="162" t="s">
        <v>66</v>
      </c>
      <c r="C71" s="200" t="s">
        <v>67</v>
      </c>
      <c r="D71" s="167"/>
      <c r="E71" s="173"/>
      <c r="F71" s="177"/>
      <c r="G71" s="177">
        <f>SUMIF(AE72:AE130,"&lt;&gt;NOR",G72:G130)</f>
        <v>0</v>
      </c>
      <c r="H71" s="177"/>
      <c r="I71" s="177">
        <f>SUM(I72:I130)</f>
        <v>0</v>
      </c>
      <c r="J71" s="177"/>
      <c r="K71" s="177">
        <f>SUM(K72:K130)</f>
        <v>0</v>
      </c>
      <c r="L71" s="177"/>
      <c r="M71" s="177">
        <f>SUM(M72:M130)</f>
        <v>0</v>
      </c>
      <c r="N71" s="168"/>
      <c r="O71" s="168">
        <f>SUM(O72:O130)</f>
        <v>47.163580000000003</v>
      </c>
      <c r="P71" s="168"/>
      <c r="Q71" s="168">
        <f>SUM(Q72:Q130)</f>
        <v>3.2594099999999999</v>
      </c>
      <c r="R71" s="168"/>
      <c r="S71" s="168"/>
      <c r="T71" s="169"/>
      <c r="U71" s="168">
        <f>SUM(U72:U130)</f>
        <v>2137.0700000000002</v>
      </c>
      <c r="AE71" t="s">
        <v>112</v>
      </c>
    </row>
    <row r="72" spans="1:60" outlineLevel="1" x14ac:dyDescent="0.2">
      <c r="A72" s="155">
        <v>9</v>
      </c>
      <c r="B72" s="161" t="s">
        <v>180</v>
      </c>
      <c r="C72" s="198" t="s">
        <v>181</v>
      </c>
      <c r="D72" s="163" t="s">
        <v>182</v>
      </c>
      <c r="E72" s="171">
        <v>49.385000000000005</v>
      </c>
      <c r="F72" s="175"/>
      <c r="G72" s="176">
        <f>ROUND(E72*F72,2)</f>
        <v>0</v>
      </c>
      <c r="H72" s="175"/>
      <c r="I72" s="176">
        <f>ROUND(E72*H72,2)</f>
        <v>0</v>
      </c>
      <c r="J72" s="175"/>
      <c r="K72" s="176">
        <f>ROUND(E72*J72,2)</f>
        <v>0</v>
      </c>
      <c r="L72" s="176">
        <v>21</v>
      </c>
      <c r="M72" s="176">
        <f>G72*(1+L72/100)</f>
        <v>0</v>
      </c>
      <c r="N72" s="164">
        <v>0</v>
      </c>
      <c r="O72" s="164">
        <f>ROUND(E72*N72,5)</f>
        <v>0</v>
      </c>
      <c r="P72" s="164">
        <v>0</v>
      </c>
      <c r="Q72" s="164">
        <f>ROUND(E72*P72,5)</f>
        <v>0</v>
      </c>
      <c r="R72" s="164"/>
      <c r="S72" s="164"/>
      <c r="T72" s="165">
        <v>0.377</v>
      </c>
      <c r="U72" s="164">
        <f>ROUND(E72*T72,2)</f>
        <v>18.62</v>
      </c>
      <c r="V72" s="154"/>
      <c r="W72" s="154"/>
      <c r="X72" s="154"/>
      <c r="Y72" s="154"/>
      <c r="Z72" s="154"/>
      <c r="AA72" s="154"/>
      <c r="AB72" s="154"/>
      <c r="AC72" s="154"/>
      <c r="AD72" s="154"/>
      <c r="AE72" s="154" t="s">
        <v>114</v>
      </c>
      <c r="AF72" s="154"/>
      <c r="AG72" s="154"/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">
      <c r="A73" s="155"/>
      <c r="B73" s="161"/>
      <c r="C73" s="199" t="s">
        <v>183</v>
      </c>
      <c r="D73" s="166"/>
      <c r="E73" s="172"/>
      <c r="F73" s="176"/>
      <c r="G73" s="176"/>
      <c r="H73" s="176"/>
      <c r="I73" s="176"/>
      <c r="J73" s="176"/>
      <c r="K73" s="176"/>
      <c r="L73" s="176"/>
      <c r="M73" s="176"/>
      <c r="N73" s="164"/>
      <c r="O73" s="164"/>
      <c r="P73" s="164"/>
      <c r="Q73" s="164"/>
      <c r="R73" s="164"/>
      <c r="S73" s="164"/>
      <c r="T73" s="165"/>
      <c r="U73" s="164"/>
      <c r="V73" s="154"/>
      <c r="W73" s="154"/>
      <c r="X73" s="154"/>
      <c r="Y73" s="154"/>
      <c r="Z73" s="154"/>
      <c r="AA73" s="154"/>
      <c r="AB73" s="154"/>
      <c r="AC73" s="154"/>
      <c r="AD73" s="154"/>
      <c r="AE73" s="154" t="s">
        <v>116</v>
      </c>
      <c r="AF73" s="154">
        <v>0</v>
      </c>
      <c r="AG73" s="154"/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">
      <c r="A74" s="155"/>
      <c r="B74" s="161"/>
      <c r="C74" s="199" t="s">
        <v>184</v>
      </c>
      <c r="D74" s="166"/>
      <c r="E74" s="172"/>
      <c r="F74" s="176"/>
      <c r="G74" s="176"/>
      <c r="H74" s="176"/>
      <c r="I74" s="176"/>
      <c r="J74" s="176"/>
      <c r="K74" s="176"/>
      <c r="L74" s="176"/>
      <c r="M74" s="176"/>
      <c r="N74" s="164"/>
      <c r="O74" s="164"/>
      <c r="P74" s="164"/>
      <c r="Q74" s="164"/>
      <c r="R74" s="164"/>
      <c r="S74" s="164"/>
      <c r="T74" s="165"/>
      <c r="U74" s="164"/>
      <c r="V74" s="154"/>
      <c r="W74" s="154"/>
      <c r="X74" s="154"/>
      <c r="Y74" s="154"/>
      <c r="Z74" s="154"/>
      <c r="AA74" s="154"/>
      <c r="AB74" s="154"/>
      <c r="AC74" s="154"/>
      <c r="AD74" s="154"/>
      <c r="AE74" s="154" t="s">
        <v>116</v>
      </c>
      <c r="AF74" s="154">
        <v>0</v>
      </c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">
      <c r="A75" s="155"/>
      <c r="B75" s="161"/>
      <c r="C75" s="199" t="s">
        <v>185</v>
      </c>
      <c r="D75" s="166"/>
      <c r="E75" s="172">
        <v>39.159999999999997</v>
      </c>
      <c r="F75" s="176"/>
      <c r="G75" s="176"/>
      <c r="H75" s="176"/>
      <c r="I75" s="176"/>
      <c r="J75" s="176"/>
      <c r="K75" s="176"/>
      <c r="L75" s="176"/>
      <c r="M75" s="176"/>
      <c r="N75" s="164"/>
      <c r="O75" s="164"/>
      <c r="P75" s="164"/>
      <c r="Q75" s="164"/>
      <c r="R75" s="164"/>
      <c r="S75" s="164"/>
      <c r="T75" s="165"/>
      <c r="U75" s="164"/>
      <c r="V75" s="154"/>
      <c r="W75" s="154"/>
      <c r="X75" s="154"/>
      <c r="Y75" s="154"/>
      <c r="Z75" s="154"/>
      <c r="AA75" s="154"/>
      <c r="AB75" s="154"/>
      <c r="AC75" s="154"/>
      <c r="AD75" s="154"/>
      <c r="AE75" s="154" t="s">
        <v>116</v>
      </c>
      <c r="AF75" s="154">
        <v>0</v>
      </c>
      <c r="AG75" s="154"/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">
      <c r="A76" s="155"/>
      <c r="B76" s="161"/>
      <c r="C76" s="201" t="s">
        <v>160</v>
      </c>
      <c r="D76" s="170"/>
      <c r="E76" s="174">
        <v>39.159999999999997</v>
      </c>
      <c r="F76" s="176"/>
      <c r="G76" s="176"/>
      <c r="H76" s="176"/>
      <c r="I76" s="176"/>
      <c r="J76" s="176"/>
      <c r="K76" s="176"/>
      <c r="L76" s="176"/>
      <c r="M76" s="176"/>
      <c r="N76" s="164"/>
      <c r="O76" s="164"/>
      <c r="P76" s="164"/>
      <c r="Q76" s="164"/>
      <c r="R76" s="164"/>
      <c r="S76" s="164"/>
      <c r="T76" s="165"/>
      <c r="U76" s="164"/>
      <c r="V76" s="154"/>
      <c r="W76" s="154"/>
      <c r="X76" s="154"/>
      <c r="Y76" s="154"/>
      <c r="Z76" s="154"/>
      <c r="AA76" s="154"/>
      <c r="AB76" s="154"/>
      <c r="AC76" s="154"/>
      <c r="AD76" s="154"/>
      <c r="AE76" s="154" t="s">
        <v>116</v>
      </c>
      <c r="AF76" s="154">
        <v>1</v>
      </c>
      <c r="AG76" s="154"/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">
      <c r="A77" s="155"/>
      <c r="B77" s="161"/>
      <c r="C77" s="199" t="s">
        <v>186</v>
      </c>
      <c r="D77" s="166"/>
      <c r="E77" s="172"/>
      <c r="F77" s="176"/>
      <c r="G77" s="176"/>
      <c r="H77" s="176"/>
      <c r="I77" s="176"/>
      <c r="J77" s="176"/>
      <c r="K77" s="176"/>
      <c r="L77" s="176"/>
      <c r="M77" s="176"/>
      <c r="N77" s="164"/>
      <c r="O77" s="164"/>
      <c r="P77" s="164"/>
      <c r="Q77" s="164"/>
      <c r="R77" s="164"/>
      <c r="S77" s="164"/>
      <c r="T77" s="165"/>
      <c r="U77" s="164"/>
      <c r="V77" s="154"/>
      <c r="W77" s="154"/>
      <c r="X77" s="154"/>
      <c r="Y77" s="154"/>
      <c r="Z77" s="154"/>
      <c r="AA77" s="154"/>
      <c r="AB77" s="154"/>
      <c r="AC77" s="154"/>
      <c r="AD77" s="154"/>
      <c r="AE77" s="154" t="s">
        <v>116</v>
      </c>
      <c r="AF77" s="154">
        <v>0</v>
      </c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">
      <c r="A78" s="155"/>
      <c r="B78" s="161"/>
      <c r="C78" s="199" t="s">
        <v>187</v>
      </c>
      <c r="D78" s="166"/>
      <c r="E78" s="172">
        <v>10.225</v>
      </c>
      <c r="F78" s="176"/>
      <c r="G78" s="176"/>
      <c r="H78" s="176"/>
      <c r="I78" s="176"/>
      <c r="J78" s="176"/>
      <c r="K78" s="176"/>
      <c r="L78" s="176"/>
      <c r="M78" s="176"/>
      <c r="N78" s="164"/>
      <c r="O78" s="164"/>
      <c r="P78" s="164"/>
      <c r="Q78" s="164"/>
      <c r="R78" s="164"/>
      <c r="S78" s="164"/>
      <c r="T78" s="165"/>
      <c r="U78" s="164"/>
      <c r="V78" s="154"/>
      <c r="W78" s="154"/>
      <c r="X78" s="154"/>
      <c r="Y78" s="154"/>
      <c r="Z78" s="154"/>
      <c r="AA78" s="154"/>
      <c r="AB78" s="154"/>
      <c r="AC78" s="154"/>
      <c r="AD78" s="154"/>
      <c r="AE78" s="154" t="s">
        <v>116</v>
      </c>
      <c r="AF78" s="154">
        <v>0</v>
      </c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">
      <c r="A79" s="155"/>
      <c r="B79" s="161"/>
      <c r="C79" s="201" t="s">
        <v>160</v>
      </c>
      <c r="D79" s="170"/>
      <c r="E79" s="174">
        <v>10.225</v>
      </c>
      <c r="F79" s="176"/>
      <c r="G79" s="176"/>
      <c r="H79" s="176"/>
      <c r="I79" s="176"/>
      <c r="J79" s="176"/>
      <c r="K79" s="176"/>
      <c r="L79" s="176"/>
      <c r="M79" s="176"/>
      <c r="N79" s="164"/>
      <c r="O79" s="164"/>
      <c r="P79" s="164"/>
      <c r="Q79" s="164"/>
      <c r="R79" s="164"/>
      <c r="S79" s="164"/>
      <c r="T79" s="165"/>
      <c r="U79" s="164"/>
      <c r="V79" s="154"/>
      <c r="W79" s="154"/>
      <c r="X79" s="154"/>
      <c r="Y79" s="154"/>
      <c r="Z79" s="154"/>
      <c r="AA79" s="154"/>
      <c r="AB79" s="154"/>
      <c r="AC79" s="154"/>
      <c r="AD79" s="154"/>
      <c r="AE79" s="154" t="s">
        <v>116</v>
      </c>
      <c r="AF79" s="154">
        <v>1</v>
      </c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">
      <c r="A80" s="155">
        <v>10</v>
      </c>
      <c r="B80" s="161" t="s">
        <v>188</v>
      </c>
      <c r="C80" s="198" t="s">
        <v>189</v>
      </c>
      <c r="D80" s="163" t="s">
        <v>182</v>
      </c>
      <c r="E80" s="171">
        <v>49.385000000000005</v>
      </c>
      <c r="F80" s="175"/>
      <c r="G80" s="176">
        <f>ROUND(E80*F80,2)</f>
        <v>0</v>
      </c>
      <c r="H80" s="175"/>
      <c r="I80" s="176">
        <f>ROUND(E80*H80,2)</f>
        <v>0</v>
      </c>
      <c r="J80" s="175"/>
      <c r="K80" s="176">
        <f>ROUND(E80*J80,2)</f>
        <v>0</v>
      </c>
      <c r="L80" s="176">
        <v>21</v>
      </c>
      <c r="M80" s="176">
        <f>G80*(1+L80/100)</f>
        <v>0</v>
      </c>
      <c r="N80" s="164">
        <v>0</v>
      </c>
      <c r="O80" s="164">
        <f>ROUND(E80*N80,5)</f>
        <v>0</v>
      </c>
      <c r="P80" s="164">
        <v>6.6000000000000003E-2</v>
      </c>
      <c r="Q80" s="164">
        <f>ROUND(E80*P80,5)</f>
        <v>3.2594099999999999</v>
      </c>
      <c r="R80" s="164"/>
      <c r="S80" s="164"/>
      <c r="T80" s="165">
        <v>0.85599999999999998</v>
      </c>
      <c r="U80" s="164">
        <f>ROUND(E80*T80,2)</f>
        <v>42.27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 t="s">
        <v>114</v>
      </c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">
      <c r="A81" s="155"/>
      <c r="B81" s="161"/>
      <c r="C81" s="199" t="s">
        <v>183</v>
      </c>
      <c r="D81" s="166"/>
      <c r="E81" s="172"/>
      <c r="F81" s="176"/>
      <c r="G81" s="176"/>
      <c r="H81" s="176"/>
      <c r="I81" s="176"/>
      <c r="J81" s="176"/>
      <c r="K81" s="176"/>
      <c r="L81" s="176"/>
      <c r="M81" s="176"/>
      <c r="N81" s="164"/>
      <c r="O81" s="164"/>
      <c r="P81" s="164"/>
      <c r="Q81" s="164"/>
      <c r="R81" s="164"/>
      <c r="S81" s="164"/>
      <c r="T81" s="165"/>
      <c r="U81" s="164"/>
      <c r="V81" s="154"/>
      <c r="W81" s="154"/>
      <c r="X81" s="154"/>
      <c r="Y81" s="154"/>
      <c r="Z81" s="154"/>
      <c r="AA81" s="154"/>
      <c r="AB81" s="154"/>
      <c r="AC81" s="154"/>
      <c r="AD81" s="154"/>
      <c r="AE81" s="154" t="s">
        <v>116</v>
      </c>
      <c r="AF81" s="154">
        <v>0</v>
      </c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">
      <c r="A82" s="155"/>
      <c r="B82" s="161"/>
      <c r="C82" s="199" t="s">
        <v>184</v>
      </c>
      <c r="D82" s="166"/>
      <c r="E82" s="172"/>
      <c r="F82" s="176"/>
      <c r="G82" s="176"/>
      <c r="H82" s="176"/>
      <c r="I82" s="176"/>
      <c r="J82" s="176"/>
      <c r="K82" s="176"/>
      <c r="L82" s="176"/>
      <c r="M82" s="176"/>
      <c r="N82" s="164"/>
      <c r="O82" s="164"/>
      <c r="P82" s="164"/>
      <c r="Q82" s="164"/>
      <c r="R82" s="164"/>
      <c r="S82" s="164"/>
      <c r="T82" s="165"/>
      <c r="U82" s="164"/>
      <c r="V82" s="154"/>
      <c r="W82" s="154"/>
      <c r="X82" s="154"/>
      <c r="Y82" s="154"/>
      <c r="Z82" s="154"/>
      <c r="AA82" s="154"/>
      <c r="AB82" s="154"/>
      <c r="AC82" s="154"/>
      <c r="AD82" s="154"/>
      <c r="AE82" s="154" t="s">
        <v>116</v>
      </c>
      <c r="AF82" s="154">
        <v>0</v>
      </c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">
      <c r="A83" s="155"/>
      <c r="B83" s="161"/>
      <c r="C83" s="199" t="s">
        <v>185</v>
      </c>
      <c r="D83" s="166"/>
      <c r="E83" s="172">
        <v>39.159999999999997</v>
      </c>
      <c r="F83" s="176"/>
      <c r="G83" s="176"/>
      <c r="H83" s="176"/>
      <c r="I83" s="176"/>
      <c r="J83" s="176"/>
      <c r="K83" s="176"/>
      <c r="L83" s="176"/>
      <c r="M83" s="176"/>
      <c r="N83" s="164"/>
      <c r="O83" s="164"/>
      <c r="P83" s="164"/>
      <c r="Q83" s="164"/>
      <c r="R83" s="164"/>
      <c r="S83" s="164"/>
      <c r="T83" s="165"/>
      <c r="U83" s="164"/>
      <c r="V83" s="154"/>
      <c r="W83" s="154"/>
      <c r="X83" s="154"/>
      <c r="Y83" s="154"/>
      <c r="Z83" s="154"/>
      <c r="AA83" s="154"/>
      <c r="AB83" s="154"/>
      <c r="AC83" s="154"/>
      <c r="AD83" s="154"/>
      <c r="AE83" s="154" t="s">
        <v>116</v>
      </c>
      <c r="AF83" s="154">
        <v>0</v>
      </c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">
      <c r="A84" s="155"/>
      <c r="B84" s="161"/>
      <c r="C84" s="201" t="s">
        <v>160</v>
      </c>
      <c r="D84" s="170"/>
      <c r="E84" s="174">
        <v>39.159999999999997</v>
      </c>
      <c r="F84" s="176"/>
      <c r="G84" s="176"/>
      <c r="H84" s="176"/>
      <c r="I84" s="176"/>
      <c r="J84" s="176"/>
      <c r="K84" s="176"/>
      <c r="L84" s="176"/>
      <c r="M84" s="176"/>
      <c r="N84" s="164"/>
      <c r="O84" s="164"/>
      <c r="P84" s="164"/>
      <c r="Q84" s="164"/>
      <c r="R84" s="164"/>
      <c r="S84" s="164"/>
      <c r="T84" s="165"/>
      <c r="U84" s="164"/>
      <c r="V84" s="154"/>
      <c r="W84" s="154"/>
      <c r="X84" s="154"/>
      <c r="Y84" s="154"/>
      <c r="Z84" s="154"/>
      <c r="AA84" s="154"/>
      <c r="AB84" s="154"/>
      <c r="AC84" s="154"/>
      <c r="AD84" s="154"/>
      <c r="AE84" s="154" t="s">
        <v>116</v>
      </c>
      <c r="AF84" s="154">
        <v>1</v>
      </c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">
      <c r="A85" s="155"/>
      <c r="B85" s="161"/>
      <c r="C85" s="199" t="s">
        <v>186</v>
      </c>
      <c r="D85" s="166"/>
      <c r="E85" s="172"/>
      <c r="F85" s="176"/>
      <c r="G85" s="176"/>
      <c r="H85" s="176"/>
      <c r="I85" s="176"/>
      <c r="J85" s="176"/>
      <c r="K85" s="176"/>
      <c r="L85" s="176"/>
      <c r="M85" s="176"/>
      <c r="N85" s="164"/>
      <c r="O85" s="164"/>
      <c r="P85" s="164"/>
      <c r="Q85" s="164"/>
      <c r="R85" s="164"/>
      <c r="S85" s="164"/>
      <c r="T85" s="165"/>
      <c r="U85" s="164"/>
      <c r="V85" s="154"/>
      <c r="W85" s="154"/>
      <c r="X85" s="154"/>
      <c r="Y85" s="154"/>
      <c r="Z85" s="154"/>
      <c r="AA85" s="154"/>
      <c r="AB85" s="154"/>
      <c r="AC85" s="154"/>
      <c r="AD85" s="154"/>
      <c r="AE85" s="154" t="s">
        <v>116</v>
      </c>
      <c r="AF85" s="154">
        <v>0</v>
      </c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">
      <c r="A86" s="155"/>
      <c r="B86" s="161"/>
      <c r="C86" s="199" t="s">
        <v>187</v>
      </c>
      <c r="D86" s="166"/>
      <c r="E86" s="172">
        <v>10.225</v>
      </c>
      <c r="F86" s="176"/>
      <c r="G86" s="176"/>
      <c r="H86" s="176"/>
      <c r="I86" s="176"/>
      <c r="J86" s="176"/>
      <c r="K86" s="176"/>
      <c r="L86" s="176"/>
      <c r="M86" s="176"/>
      <c r="N86" s="164"/>
      <c r="O86" s="164"/>
      <c r="P86" s="164"/>
      <c r="Q86" s="164"/>
      <c r="R86" s="164"/>
      <c r="S86" s="164"/>
      <c r="T86" s="165"/>
      <c r="U86" s="164"/>
      <c r="V86" s="154"/>
      <c r="W86" s="154"/>
      <c r="X86" s="154"/>
      <c r="Y86" s="154"/>
      <c r="Z86" s="154"/>
      <c r="AA86" s="154"/>
      <c r="AB86" s="154"/>
      <c r="AC86" s="154"/>
      <c r="AD86" s="154"/>
      <c r="AE86" s="154" t="s">
        <v>116</v>
      </c>
      <c r="AF86" s="154">
        <v>0</v>
      </c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">
      <c r="A87" s="155"/>
      <c r="B87" s="161"/>
      <c r="C87" s="201" t="s">
        <v>160</v>
      </c>
      <c r="D87" s="170"/>
      <c r="E87" s="174">
        <v>10.225</v>
      </c>
      <c r="F87" s="176"/>
      <c r="G87" s="176"/>
      <c r="H87" s="176"/>
      <c r="I87" s="176"/>
      <c r="J87" s="176"/>
      <c r="K87" s="176"/>
      <c r="L87" s="176"/>
      <c r="M87" s="176"/>
      <c r="N87" s="164"/>
      <c r="O87" s="164"/>
      <c r="P87" s="164"/>
      <c r="Q87" s="164"/>
      <c r="R87" s="164"/>
      <c r="S87" s="164"/>
      <c r="T87" s="165"/>
      <c r="U87" s="164"/>
      <c r="V87" s="154"/>
      <c r="W87" s="154"/>
      <c r="X87" s="154"/>
      <c r="Y87" s="154"/>
      <c r="Z87" s="154"/>
      <c r="AA87" s="154"/>
      <c r="AB87" s="154"/>
      <c r="AC87" s="154"/>
      <c r="AD87" s="154"/>
      <c r="AE87" s="154" t="s">
        <v>116</v>
      </c>
      <c r="AF87" s="154">
        <v>1</v>
      </c>
      <c r="AG87" s="154"/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">
      <c r="A88" s="155">
        <v>11</v>
      </c>
      <c r="B88" s="161" t="s">
        <v>190</v>
      </c>
      <c r="C88" s="198" t="s">
        <v>191</v>
      </c>
      <c r="D88" s="163" t="s">
        <v>182</v>
      </c>
      <c r="E88" s="171">
        <v>44.440000000000005</v>
      </c>
      <c r="F88" s="175"/>
      <c r="G88" s="176">
        <f>ROUND(E88*F88,2)</f>
        <v>0</v>
      </c>
      <c r="H88" s="175"/>
      <c r="I88" s="176">
        <f>ROUND(E88*H88,2)</f>
        <v>0</v>
      </c>
      <c r="J88" s="175"/>
      <c r="K88" s="176">
        <f>ROUND(E88*J88,2)</f>
        <v>0</v>
      </c>
      <c r="L88" s="176">
        <v>21</v>
      </c>
      <c r="M88" s="176">
        <f>G88*(1+L88/100)</f>
        <v>0</v>
      </c>
      <c r="N88" s="164">
        <v>3.916E-2</v>
      </c>
      <c r="O88" s="164">
        <f>ROUND(E88*N88,5)</f>
        <v>1.74027</v>
      </c>
      <c r="P88" s="164">
        <v>0</v>
      </c>
      <c r="Q88" s="164">
        <f>ROUND(E88*P88,5)</f>
        <v>0</v>
      </c>
      <c r="R88" s="164"/>
      <c r="S88" s="164"/>
      <c r="T88" s="165">
        <v>1.05</v>
      </c>
      <c r="U88" s="164">
        <f>ROUND(E88*T88,2)</f>
        <v>46.66</v>
      </c>
      <c r="V88" s="154"/>
      <c r="W88" s="154"/>
      <c r="X88" s="154"/>
      <c r="Y88" s="154"/>
      <c r="Z88" s="154"/>
      <c r="AA88" s="154"/>
      <c r="AB88" s="154"/>
      <c r="AC88" s="154"/>
      <c r="AD88" s="154"/>
      <c r="AE88" s="154" t="s">
        <v>114</v>
      </c>
      <c r="AF88" s="154"/>
      <c r="AG88" s="154"/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">
      <c r="A89" s="155"/>
      <c r="B89" s="161"/>
      <c r="C89" s="199" t="s">
        <v>192</v>
      </c>
      <c r="D89" s="166"/>
      <c r="E89" s="172"/>
      <c r="F89" s="176"/>
      <c r="G89" s="176"/>
      <c r="H89" s="176"/>
      <c r="I89" s="176"/>
      <c r="J89" s="176"/>
      <c r="K89" s="176"/>
      <c r="L89" s="176"/>
      <c r="M89" s="176"/>
      <c r="N89" s="164"/>
      <c r="O89" s="164"/>
      <c r="P89" s="164"/>
      <c r="Q89" s="164"/>
      <c r="R89" s="164"/>
      <c r="S89" s="164"/>
      <c r="T89" s="165"/>
      <c r="U89" s="164"/>
      <c r="V89" s="154"/>
      <c r="W89" s="154"/>
      <c r="X89" s="154"/>
      <c r="Y89" s="154"/>
      <c r="Z89" s="154"/>
      <c r="AA89" s="154"/>
      <c r="AB89" s="154"/>
      <c r="AC89" s="154"/>
      <c r="AD89" s="154"/>
      <c r="AE89" s="154" t="s">
        <v>116</v>
      </c>
      <c r="AF89" s="154">
        <v>0</v>
      </c>
      <c r="AG89" s="154"/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">
      <c r="A90" s="155"/>
      <c r="B90" s="161"/>
      <c r="C90" s="199" t="s">
        <v>193</v>
      </c>
      <c r="D90" s="166"/>
      <c r="E90" s="172">
        <v>44.44</v>
      </c>
      <c r="F90" s="176"/>
      <c r="G90" s="176"/>
      <c r="H90" s="176"/>
      <c r="I90" s="176"/>
      <c r="J90" s="176"/>
      <c r="K90" s="176"/>
      <c r="L90" s="176"/>
      <c r="M90" s="176"/>
      <c r="N90" s="164"/>
      <c r="O90" s="164"/>
      <c r="P90" s="164"/>
      <c r="Q90" s="164"/>
      <c r="R90" s="164"/>
      <c r="S90" s="164"/>
      <c r="T90" s="165"/>
      <c r="U90" s="164"/>
      <c r="V90" s="154"/>
      <c r="W90" s="154"/>
      <c r="X90" s="154"/>
      <c r="Y90" s="154"/>
      <c r="Z90" s="154"/>
      <c r="AA90" s="154"/>
      <c r="AB90" s="154"/>
      <c r="AC90" s="154"/>
      <c r="AD90" s="154"/>
      <c r="AE90" s="154" t="s">
        <v>116</v>
      </c>
      <c r="AF90" s="154">
        <v>0</v>
      </c>
      <c r="AG90" s="154"/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">
      <c r="A91" s="155"/>
      <c r="B91" s="161"/>
      <c r="C91" s="201" t="s">
        <v>160</v>
      </c>
      <c r="D91" s="170"/>
      <c r="E91" s="174">
        <v>44.44</v>
      </c>
      <c r="F91" s="176"/>
      <c r="G91" s="176"/>
      <c r="H91" s="176"/>
      <c r="I91" s="176"/>
      <c r="J91" s="176"/>
      <c r="K91" s="176"/>
      <c r="L91" s="176"/>
      <c r="M91" s="176"/>
      <c r="N91" s="164"/>
      <c r="O91" s="164"/>
      <c r="P91" s="164"/>
      <c r="Q91" s="164"/>
      <c r="R91" s="164"/>
      <c r="S91" s="164"/>
      <c r="T91" s="165"/>
      <c r="U91" s="164"/>
      <c r="V91" s="154"/>
      <c r="W91" s="154"/>
      <c r="X91" s="154"/>
      <c r="Y91" s="154"/>
      <c r="Z91" s="154"/>
      <c r="AA91" s="154"/>
      <c r="AB91" s="154"/>
      <c r="AC91" s="154"/>
      <c r="AD91" s="154"/>
      <c r="AE91" s="154" t="s">
        <v>116</v>
      </c>
      <c r="AF91" s="154">
        <v>1</v>
      </c>
      <c r="AG91" s="154"/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">
      <c r="A92" s="155">
        <v>12</v>
      </c>
      <c r="B92" s="161" t="s">
        <v>194</v>
      </c>
      <c r="C92" s="198" t="s">
        <v>195</v>
      </c>
      <c r="D92" s="163" t="s">
        <v>182</v>
      </c>
      <c r="E92" s="171">
        <v>44.440000000000005</v>
      </c>
      <c r="F92" s="175"/>
      <c r="G92" s="176">
        <f>ROUND(E92*F92,2)</f>
        <v>0</v>
      </c>
      <c r="H92" s="175"/>
      <c r="I92" s="176">
        <f>ROUND(E92*H92,2)</f>
        <v>0</v>
      </c>
      <c r="J92" s="175"/>
      <c r="K92" s="176">
        <f>ROUND(E92*J92,2)</f>
        <v>0</v>
      </c>
      <c r="L92" s="176">
        <v>21</v>
      </c>
      <c r="M92" s="176">
        <f>G92*(1+L92/100)</f>
        <v>0</v>
      </c>
      <c r="N92" s="164">
        <v>0</v>
      </c>
      <c r="O92" s="164">
        <f>ROUND(E92*N92,5)</f>
        <v>0</v>
      </c>
      <c r="P92" s="164">
        <v>0</v>
      </c>
      <c r="Q92" s="164">
        <f>ROUND(E92*P92,5)</f>
        <v>0</v>
      </c>
      <c r="R92" s="164"/>
      <c r="S92" s="164"/>
      <c r="T92" s="165">
        <v>0.32</v>
      </c>
      <c r="U92" s="164">
        <f>ROUND(E92*T92,2)</f>
        <v>14.22</v>
      </c>
      <c r="V92" s="154"/>
      <c r="W92" s="154"/>
      <c r="X92" s="154"/>
      <c r="Y92" s="154"/>
      <c r="Z92" s="154"/>
      <c r="AA92" s="154"/>
      <c r="AB92" s="154"/>
      <c r="AC92" s="154"/>
      <c r="AD92" s="154"/>
      <c r="AE92" s="154" t="s">
        <v>114</v>
      </c>
      <c r="AF92" s="154"/>
      <c r="AG92" s="154"/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">
      <c r="A93" s="155"/>
      <c r="B93" s="161"/>
      <c r="C93" s="199" t="s">
        <v>192</v>
      </c>
      <c r="D93" s="166"/>
      <c r="E93" s="172"/>
      <c r="F93" s="176"/>
      <c r="G93" s="176"/>
      <c r="H93" s="176"/>
      <c r="I93" s="176"/>
      <c r="J93" s="176"/>
      <c r="K93" s="176"/>
      <c r="L93" s="176"/>
      <c r="M93" s="176"/>
      <c r="N93" s="164"/>
      <c r="O93" s="164"/>
      <c r="P93" s="164"/>
      <c r="Q93" s="164"/>
      <c r="R93" s="164"/>
      <c r="S93" s="164"/>
      <c r="T93" s="165"/>
      <c r="U93" s="164"/>
      <c r="V93" s="154"/>
      <c r="W93" s="154"/>
      <c r="X93" s="154"/>
      <c r="Y93" s="154"/>
      <c r="Z93" s="154"/>
      <c r="AA93" s="154"/>
      <c r="AB93" s="154"/>
      <c r="AC93" s="154"/>
      <c r="AD93" s="154"/>
      <c r="AE93" s="154" t="s">
        <v>116</v>
      </c>
      <c r="AF93" s="154">
        <v>0</v>
      </c>
      <c r="AG93" s="154"/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">
      <c r="A94" s="155"/>
      <c r="B94" s="161"/>
      <c r="C94" s="199" t="s">
        <v>193</v>
      </c>
      <c r="D94" s="166"/>
      <c r="E94" s="172">
        <v>44.44</v>
      </c>
      <c r="F94" s="176"/>
      <c r="G94" s="176"/>
      <c r="H94" s="176"/>
      <c r="I94" s="176"/>
      <c r="J94" s="176"/>
      <c r="K94" s="176"/>
      <c r="L94" s="176"/>
      <c r="M94" s="176"/>
      <c r="N94" s="164"/>
      <c r="O94" s="164"/>
      <c r="P94" s="164"/>
      <c r="Q94" s="164"/>
      <c r="R94" s="164"/>
      <c r="S94" s="164"/>
      <c r="T94" s="165"/>
      <c r="U94" s="164"/>
      <c r="V94" s="154"/>
      <c r="W94" s="154"/>
      <c r="X94" s="154"/>
      <c r="Y94" s="154"/>
      <c r="Z94" s="154"/>
      <c r="AA94" s="154"/>
      <c r="AB94" s="154"/>
      <c r="AC94" s="154"/>
      <c r="AD94" s="154"/>
      <c r="AE94" s="154" t="s">
        <v>116</v>
      </c>
      <c r="AF94" s="154">
        <v>0</v>
      </c>
      <c r="AG94" s="154"/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">
      <c r="A95" s="155"/>
      <c r="B95" s="161"/>
      <c r="C95" s="201" t="s">
        <v>160</v>
      </c>
      <c r="D95" s="170"/>
      <c r="E95" s="174">
        <v>44.44</v>
      </c>
      <c r="F95" s="176"/>
      <c r="G95" s="176"/>
      <c r="H95" s="176"/>
      <c r="I95" s="176"/>
      <c r="J95" s="176"/>
      <c r="K95" s="176"/>
      <c r="L95" s="176"/>
      <c r="M95" s="176"/>
      <c r="N95" s="164"/>
      <c r="O95" s="164"/>
      <c r="P95" s="164"/>
      <c r="Q95" s="164"/>
      <c r="R95" s="164"/>
      <c r="S95" s="164"/>
      <c r="T95" s="165"/>
      <c r="U95" s="164"/>
      <c r="V95" s="154"/>
      <c r="W95" s="154"/>
      <c r="X95" s="154"/>
      <c r="Y95" s="154"/>
      <c r="Z95" s="154"/>
      <c r="AA95" s="154"/>
      <c r="AB95" s="154"/>
      <c r="AC95" s="154"/>
      <c r="AD95" s="154"/>
      <c r="AE95" s="154" t="s">
        <v>116</v>
      </c>
      <c r="AF95" s="154">
        <v>1</v>
      </c>
      <c r="AG95" s="154"/>
      <c r="AH95" s="154"/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2.5" outlineLevel="1" x14ac:dyDescent="0.2">
      <c r="A96" s="155">
        <v>13</v>
      </c>
      <c r="B96" s="161" t="s">
        <v>196</v>
      </c>
      <c r="C96" s="198" t="s">
        <v>197</v>
      </c>
      <c r="D96" s="163" t="s">
        <v>156</v>
      </c>
      <c r="E96" s="171">
        <v>17.127500000000001</v>
      </c>
      <c r="F96" s="175"/>
      <c r="G96" s="176">
        <f>ROUND(E96*F96,2)</f>
        <v>0</v>
      </c>
      <c r="H96" s="175"/>
      <c r="I96" s="176">
        <f>ROUND(E96*H96,2)</f>
        <v>0</v>
      </c>
      <c r="J96" s="175"/>
      <c r="K96" s="176">
        <f>ROUND(E96*J96,2)</f>
        <v>0</v>
      </c>
      <c r="L96" s="176">
        <v>21</v>
      </c>
      <c r="M96" s="176">
        <f>G96*(1+L96/100)</f>
        <v>0</v>
      </c>
      <c r="N96" s="164">
        <v>2.5249999999999999</v>
      </c>
      <c r="O96" s="164">
        <f>ROUND(E96*N96,5)</f>
        <v>43.246940000000002</v>
      </c>
      <c r="P96" s="164">
        <v>0</v>
      </c>
      <c r="Q96" s="164">
        <f>ROUND(E96*P96,5)</f>
        <v>0</v>
      </c>
      <c r="R96" s="164"/>
      <c r="S96" s="164"/>
      <c r="T96" s="165">
        <v>0.48</v>
      </c>
      <c r="U96" s="164">
        <f>ROUND(E96*T96,2)</f>
        <v>8.2200000000000006</v>
      </c>
      <c r="V96" s="154"/>
      <c r="W96" s="154"/>
      <c r="X96" s="154"/>
      <c r="Y96" s="154"/>
      <c r="Z96" s="154"/>
      <c r="AA96" s="154"/>
      <c r="AB96" s="154"/>
      <c r="AC96" s="154"/>
      <c r="AD96" s="154"/>
      <c r="AE96" s="154" t="s">
        <v>114</v>
      </c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">
      <c r="A97" s="155"/>
      <c r="B97" s="161"/>
      <c r="C97" s="199" t="s">
        <v>198</v>
      </c>
      <c r="D97" s="166"/>
      <c r="E97" s="172"/>
      <c r="F97" s="176"/>
      <c r="G97" s="176"/>
      <c r="H97" s="176"/>
      <c r="I97" s="176"/>
      <c r="J97" s="176"/>
      <c r="K97" s="176"/>
      <c r="L97" s="176"/>
      <c r="M97" s="176"/>
      <c r="N97" s="164"/>
      <c r="O97" s="164"/>
      <c r="P97" s="164"/>
      <c r="Q97" s="164"/>
      <c r="R97" s="164"/>
      <c r="S97" s="164"/>
      <c r="T97" s="165"/>
      <c r="U97" s="164"/>
      <c r="V97" s="154"/>
      <c r="W97" s="154"/>
      <c r="X97" s="154"/>
      <c r="Y97" s="154"/>
      <c r="Z97" s="154"/>
      <c r="AA97" s="154"/>
      <c r="AB97" s="154"/>
      <c r="AC97" s="154"/>
      <c r="AD97" s="154"/>
      <c r="AE97" s="154" t="s">
        <v>116</v>
      </c>
      <c r="AF97" s="154">
        <v>0</v>
      </c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">
      <c r="A98" s="155"/>
      <c r="B98" s="161"/>
      <c r="C98" s="199" t="s">
        <v>199</v>
      </c>
      <c r="D98" s="166"/>
      <c r="E98" s="172">
        <v>12.154999999999999</v>
      </c>
      <c r="F98" s="176"/>
      <c r="G98" s="176"/>
      <c r="H98" s="176"/>
      <c r="I98" s="176"/>
      <c r="J98" s="176"/>
      <c r="K98" s="176"/>
      <c r="L98" s="176"/>
      <c r="M98" s="176"/>
      <c r="N98" s="164"/>
      <c r="O98" s="164"/>
      <c r="P98" s="164"/>
      <c r="Q98" s="164"/>
      <c r="R98" s="164"/>
      <c r="S98" s="164"/>
      <c r="T98" s="165"/>
      <c r="U98" s="164"/>
      <c r="V98" s="154"/>
      <c r="W98" s="154"/>
      <c r="X98" s="154"/>
      <c r="Y98" s="154"/>
      <c r="Z98" s="154"/>
      <c r="AA98" s="154"/>
      <c r="AB98" s="154"/>
      <c r="AC98" s="154"/>
      <c r="AD98" s="154"/>
      <c r="AE98" s="154" t="s">
        <v>116</v>
      </c>
      <c r="AF98" s="154">
        <v>0</v>
      </c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">
      <c r="A99" s="155"/>
      <c r="B99" s="161"/>
      <c r="C99" s="201" t="s">
        <v>160</v>
      </c>
      <c r="D99" s="170"/>
      <c r="E99" s="174">
        <v>12.154999999999999</v>
      </c>
      <c r="F99" s="176"/>
      <c r="G99" s="176"/>
      <c r="H99" s="176"/>
      <c r="I99" s="176"/>
      <c r="J99" s="176"/>
      <c r="K99" s="176"/>
      <c r="L99" s="176"/>
      <c r="M99" s="176"/>
      <c r="N99" s="164"/>
      <c r="O99" s="164"/>
      <c r="P99" s="164"/>
      <c r="Q99" s="164"/>
      <c r="R99" s="164"/>
      <c r="S99" s="164"/>
      <c r="T99" s="165"/>
      <c r="U99" s="164"/>
      <c r="V99" s="154"/>
      <c r="W99" s="154"/>
      <c r="X99" s="154"/>
      <c r="Y99" s="154"/>
      <c r="Z99" s="154"/>
      <c r="AA99" s="154"/>
      <c r="AB99" s="154"/>
      <c r="AC99" s="154"/>
      <c r="AD99" s="154"/>
      <c r="AE99" s="154" t="s">
        <v>116</v>
      </c>
      <c r="AF99" s="154">
        <v>1</v>
      </c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">
      <c r="A100" s="155"/>
      <c r="B100" s="161"/>
      <c r="C100" s="199" t="s">
        <v>200</v>
      </c>
      <c r="D100" s="166"/>
      <c r="E100" s="172"/>
      <c r="F100" s="176"/>
      <c r="G100" s="176"/>
      <c r="H100" s="176"/>
      <c r="I100" s="176"/>
      <c r="J100" s="176"/>
      <c r="K100" s="176"/>
      <c r="L100" s="176"/>
      <c r="M100" s="176"/>
      <c r="N100" s="164"/>
      <c r="O100" s="164"/>
      <c r="P100" s="164"/>
      <c r="Q100" s="164"/>
      <c r="R100" s="164"/>
      <c r="S100" s="164"/>
      <c r="T100" s="165"/>
      <c r="U100" s="16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 t="s">
        <v>116</v>
      </c>
      <c r="AF100" s="154">
        <v>0</v>
      </c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">
      <c r="A101" s="155"/>
      <c r="B101" s="161"/>
      <c r="C101" s="199" t="s">
        <v>201</v>
      </c>
      <c r="D101" s="166"/>
      <c r="E101" s="172">
        <v>1.2749999999999999</v>
      </c>
      <c r="F101" s="176"/>
      <c r="G101" s="176"/>
      <c r="H101" s="176"/>
      <c r="I101" s="176"/>
      <c r="J101" s="176"/>
      <c r="K101" s="176"/>
      <c r="L101" s="176"/>
      <c r="M101" s="176"/>
      <c r="N101" s="164"/>
      <c r="O101" s="164"/>
      <c r="P101" s="164"/>
      <c r="Q101" s="164"/>
      <c r="R101" s="164"/>
      <c r="S101" s="164"/>
      <c r="T101" s="165"/>
      <c r="U101" s="16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 t="s">
        <v>116</v>
      </c>
      <c r="AF101" s="154">
        <v>0</v>
      </c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">
      <c r="A102" s="155"/>
      <c r="B102" s="161"/>
      <c r="C102" s="201" t="s">
        <v>160</v>
      </c>
      <c r="D102" s="170"/>
      <c r="E102" s="174">
        <v>1.2749999999999999</v>
      </c>
      <c r="F102" s="176"/>
      <c r="G102" s="176"/>
      <c r="H102" s="176"/>
      <c r="I102" s="176"/>
      <c r="J102" s="176"/>
      <c r="K102" s="176"/>
      <c r="L102" s="176"/>
      <c r="M102" s="176"/>
      <c r="N102" s="164"/>
      <c r="O102" s="164"/>
      <c r="P102" s="164"/>
      <c r="Q102" s="164"/>
      <c r="R102" s="164"/>
      <c r="S102" s="164"/>
      <c r="T102" s="165"/>
      <c r="U102" s="16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 t="s">
        <v>116</v>
      </c>
      <c r="AF102" s="154">
        <v>1</v>
      </c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">
      <c r="A103" s="155"/>
      <c r="B103" s="161"/>
      <c r="C103" s="199" t="s">
        <v>202</v>
      </c>
      <c r="D103" s="166"/>
      <c r="E103" s="172"/>
      <c r="F103" s="176"/>
      <c r="G103" s="176"/>
      <c r="H103" s="176"/>
      <c r="I103" s="176"/>
      <c r="J103" s="176"/>
      <c r="K103" s="176"/>
      <c r="L103" s="176"/>
      <c r="M103" s="176"/>
      <c r="N103" s="164"/>
      <c r="O103" s="164"/>
      <c r="P103" s="164"/>
      <c r="Q103" s="164"/>
      <c r="R103" s="164"/>
      <c r="S103" s="164"/>
      <c r="T103" s="165"/>
      <c r="U103" s="16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 t="s">
        <v>116</v>
      </c>
      <c r="AF103" s="154">
        <v>0</v>
      </c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">
      <c r="A104" s="155"/>
      <c r="B104" s="161"/>
      <c r="C104" s="199" t="s">
        <v>203</v>
      </c>
      <c r="D104" s="166"/>
      <c r="E104" s="172">
        <v>3.3824999999999998</v>
      </c>
      <c r="F104" s="176"/>
      <c r="G104" s="176"/>
      <c r="H104" s="176"/>
      <c r="I104" s="176"/>
      <c r="J104" s="176"/>
      <c r="K104" s="176"/>
      <c r="L104" s="176"/>
      <c r="M104" s="176"/>
      <c r="N104" s="164"/>
      <c r="O104" s="164"/>
      <c r="P104" s="164"/>
      <c r="Q104" s="164"/>
      <c r="R104" s="164"/>
      <c r="S104" s="164"/>
      <c r="T104" s="165"/>
      <c r="U104" s="16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 t="s">
        <v>116</v>
      </c>
      <c r="AF104" s="154">
        <v>0</v>
      </c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">
      <c r="A105" s="155"/>
      <c r="B105" s="161"/>
      <c r="C105" s="201" t="s">
        <v>160</v>
      </c>
      <c r="D105" s="170"/>
      <c r="E105" s="174">
        <v>3.3824999999999998</v>
      </c>
      <c r="F105" s="176"/>
      <c r="G105" s="176"/>
      <c r="H105" s="176"/>
      <c r="I105" s="176"/>
      <c r="J105" s="176"/>
      <c r="K105" s="176"/>
      <c r="L105" s="176"/>
      <c r="M105" s="176"/>
      <c r="N105" s="164"/>
      <c r="O105" s="164"/>
      <c r="P105" s="164"/>
      <c r="Q105" s="164"/>
      <c r="R105" s="164"/>
      <c r="S105" s="164"/>
      <c r="T105" s="165"/>
      <c r="U105" s="16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 t="s">
        <v>116</v>
      </c>
      <c r="AF105" s="154">
        <v>1</v>
      </c>
      <c r="AG105" s="154"/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">
      <c r="A106" s="155"/>
      <c r="B106" s="161"/>
      <c r="C106" s="199" t="s">
        <v>204</v>
      </c>
      <c r="D106" s="166"/>
      <c r="E106" s="172"/>
      <c r="F106" s="176"/>
      <c r="G106" s="176"/>
      <c r="H106" s="176"/>
      <c r="I106" s="176"/>
      <c r="J106" s="176"/>
      <c r="K106" s="176"/>
      <c r="L106" s="176"/>
      <c r="M106" s="176"/>
      <c r="N106" s="164"/>
      <c r="O106" s="164"/>
      <c r="P106" s="164"/>
      <c r="Q106" s="164"/>
      <c r="R106" s="164"/>
      <c r="S106" s="164"/>
      <c r="T106" s="165"/>
      <c r="U106" s="164"/>
      <c r="V106" s="154"/>
      <c r="W106" s="154"/>
      <c r="X106" s="154"/>
      <c r="Y106" s="154"/>
      <c r="Z106" s="154"/>
      <c r="AA106" s="154"/>
      <c r="AB106" s="154"/>
      <c r="AC106" s="154"/>
      <c r="AD106" s="154"/>
      <c r="AE106" s="154" t="s">
        <v>116</v>
      </c>
      <c r="AF106" s="154">
        <v>0</v>
      </c>
      <c r="AG106" s="154"/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outlineLevel="1" x14ac:dyDescent="0.2">
      <c r="A107" s="155"/>
      <c r="B107" s="161"/>
      <c r="C107" s="199" t="s">
        <v>205</v>
      </c>
      <c r="D107" s="166"/>
      <c r="E107" s="172">
        <v>0.315</v>
      </c>
      <c r="F107" s="176"/>
      <c r="G107" s="176"/>
      <c r="H107" s="176"/>
      <c r="I107" s="176"/>
      <c r="J107" s="176"/>
      <c r="K107" s="176"/>
      <c r="L107" s="176"/>
      <c r="M107" s="176"/>
      <c r="N107" s="164"/>
      <c r="O107" s="164"/>
      <c r="P107" s="164"/>
      <c r="Q107" s="164"/>
      <c r="R107" s="164"/>
      <c r="S107" s="164"/>
      <c r="T107" s="165"/>
      <c r="U107" s="16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 t="s">
        <v>116</v>
      </c>
      <c r="AF107" s="154">
        <v>0</v>
      </c>
      <c r="AG107" s="154"/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54"/>
      <c r="BB107" s="154"/>
      <c r="BC107" s="154"/>
      <c r="BD107" s="154"/>
      <c r="BE107" s="154"/>
      <c r="BF107" s="154"/>
      <c r="BG107" s="154"/>
      <c r="BH107" s="154"/>
    </row>
    <row r="108" spans="1:60" outlineLevel="1" x14ac:dyDescent="0.2">
      <c r="A108" s="155"/>
      <c r="B108" s="161"/>
      <c r="C108" s="201" t="s">
        <v>160</v>
      </c>
      <c r="D108" s="170"/>
      <c r="E108" s="174">
        <v>0.315</v>
      </c>
      <c r="F108" s="176"/>
      <c r="G108" s="176"/>
      <c r="H108" s="176"/>
      <c r="I108" s="176"/>
      <c r="J108" s="176"/>
      <c r="K108" s="176"/>
      <c r="L108" s="176"/>
      <c r="M108" s="176"/>
      <c r="N108" s="164"/>
      <c r="O108" s="164"/>
      <c r="P108" s="164"/>
      <c r="Q108" s="164"/>
      <c r="R108" s="164"/>
      <c r="S108" s="164"/>
      <c r="T108" s="165"/>
      <c r="U108" s="16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 t="s">
        <v>116</v>
      </c>
      <c r="AF108" s="154">
        <v>1</v>
      </c>
      <c r="AG108" s="154"/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">
      <c r="A109" s="155">
        <v>14</v>
      </c>
      <c r="B109" s="161" t="s">
        <v>206</v>
      </c>
      <c r="C109" s="198" t="s">
        <v>207</v>
      </c>
      <c r="D109" s="163" t="s">
        <v>208</v>
      </c>
      <c r="E109" s="171">
        <v>2.1163875000000001</v>
      </c>
      <c r="F109" s="175"/>
      <c r="G109" s="176">
        <f>ROUND(E109*F109,2)</f>
        <v>0</v>
      </c>
      <c r="H109" s="175"/>
      <c r="I109" s="176">
        <f>ROUND(E109*H109,2)</f>
        <v>0</v>
      </c>
      <c r="J109" s="175"/>
      <c r="K109" s="176">
        <f>ROUND(E109*J109,2)</f>
        <v>0</v>
      </c>
      <c r="L109" s="176">
        <v>21</v>
      </c>
      <c r="M109" s="176">
        <f>G109*(1+L109/100)</f>
        <v>0</v>
      </c>
      <c r="N109" s="164">
        <v>1.0211600000000001</v>
      </c>
      <c r="O109" s="164">
        <f>ROUND(E109*N109,5)</f>
        <v>2.1611699999999998</v>
      </c>
      <c r="P109" s="164">
        <v>0</v>
      </c>
      <c r="Q109" s="164">
        <f>ROUND(E109*P109,5)</f>
        <v>0</v>
      </c>
      <c r="R109" s="164"/>
      <c r="S109" s="164"/>
      <c r="T109" s="165">
        <v>23.530999999999999</v>
      </c>
      <c r="U109" s="164">
        <f>ROUND(E109*T109,2)</f>
        <v>49.8</v>
      </c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 t="s">
        <v>114</v>
      </c>
      <c r="AF109" s="154"/>
      <c r="AG109" s="154"/>
      <c r="AH109" s="154"/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">
      <c r="A110" s="155"/>
      <c r="B110" s="161"/>
      <c r="C110" s="199" t="s">
        <v>209</v>
      </c>
      <c r="D110" s="166"/>
      <c r="E110" s="172"/>
      <c r="F110" s="176"/>
      <c r="G110" s="176"/>
      <c r="H110" s="176"/>
      <c r="I110" s="176"/>
      <c r="J110" s="176"/>
      <c r="K110" s="176"/>
      <c r="L110" s="176"/>
      <c r="M110" s="176"/>
      <c r="N110" s="164"/>
      <c r="O110" s="164"/>
      <c r="P110" s="164"/>
      <c r="Q110" s="164"/>
      <c r="R110" s="164"/>
      <c r="S110" s="164"/>
      <c r="T110" s="165"/>
      <c r="U110" s="16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 t="s">
        <v>116</v>
      </c>
      <c r="AF110" s="154">
        <v>0</v>
      </c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">
      <c r="A111" s="155"/>
      <c r="B111" s="161"/>
      <c r="C111" s="199" t="s">
        <v>198</v>
      </c>
      <c r="D111" s="166"/>
      <c r="E111" s="172"/>
      <c r="F111" s="176"/>
      <c r="G111" s="176"/>
      <c r="H111" s="176"/>
      <c r="I111" s="176"/>
      <c r="J111" s="176"/>
      <c r="K111" s="176"/>
      <c r="L111" s="176"/>
      <c r="M111" s="176"/>
      <c r="N111" s="164"/>
      <c r="O111" s="164"/>
      <c r="P111" s="164"/>
      <c r="Q111" s="164"/>
      <c r="R111" s="164"/>
      <c r="S111" s="164"/>
      <c r="T111" s="165"/>
      <c r="U111" s="164"/>
      <c r="V111" s="154"/>
      <c r="W111" s="154"/>
      <c r="X111" s="154"/>
      <c r="Y111" s="154"/>
      <c r="Z111" s="154"/>
      <c r="AA111" s="154"/>
      <c r="AB111" s="154"/>
      <c r="AC111" s="154"/>
      <c r="AD111" s="154"/>
      <c r="AE111" s="154" t="s">
        <v>116</v>
      </c>
      <c r="AF111" s="154">
        <v>0</v>
      </c>
      <c r="AG111" s="154"/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">
      <c r="A112" s="155"/>
      <c r="B112" s="161"/>
      <c r="C112" s="199" t="s">
        <v>210</v>
      </c>
      <c r="D112" s="166"/>
      <c r="E112" s="172">
        <v>1.276275</v>
      </c>
      <c r="F112" s="176"/>
      <c r="G112" s="176"/>
      <c r="H112" s="176"/>
      <c r="I112" s="176"/>
      <c r="J112" s="176"/>
      <c r="K112" s="176"/>
      <c r="L112" s="176"/>
      <c r="M112" s="176"/>
      <c r="N112" s="164"/>
      <c r="O112" s="164"/>
      <c r="P112" s="164"/>
      <c r="Q112" s="164"/>
      <c r="R112" s="164"/>
      <c r="S112" s="164"/>
      <c r="T112" s="165"/>
      <c r="U112" s="16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 t="s">
        <v>116</v>
      </c>
      <c r="AF112" s="154">
        <v>0</v>
      </c>
      <c r="AG112" s="154"/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">
      <c r="A113" s="155"/>
      <c r="B113" s="161"/>
      <c r="C113" s="201" t="s">
        <v>160</v>
      </c>
      <c r="D113" s="170"/>
      <c r="E113" s="174">
        <v>1.276275</v>
      </c>
      <c r="F113" s="176"/>
      <c r="G113" s="176"/>
      <c r="H113" s="176"/>
      <c r="I113" s="176"/>
      <c r="J113" s="176"/>
      <c r="K113" s="176"/>
      <c r="L113" s="176"/>
      <c r="M113" s="176"/>
      <c r="N113" s="164"/>
      <c r="O113" s="164"/>
      <c r="P113" s="164"/>
      <c r="Q113" s="164"/>
      <c r="R113" s="164"/>
      <c r="S113" s="164"/>
      <c r="T113" s="165"/>
      <c r="U113" s="16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 t="s">
        <v>116</v>
      </c>
      <c r="AF113" s="154">
        <v>1</v>
      </c>
      <c r="AG113" s="154"/>
      <c r="AH113" s="154"/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">
      <c r="A114" s="155"/>
      <c r="B114" s="161"/>
      <c r="C114" s="199" t="s">
        <v>200</v>
      </c>
      <c r="D114" s="166"/>
      <c r="E114" s="172"/>
      <c r="F114" s="176"/>
      <c r="G114" s="176"/>
      <c r="H114" s="176"/>
      <c r="I114" s="176"/>
      <c r="J114" s="176"/>
      <c r="K114" s="176"/>
      <c r="L114" s="176"/>
      <c r="M114" s="176"/>
      <c r="N114" s="164"/>
      <c r="O114" s="164"/>
      <c r="P114" s="164"/>
      <c r="Q114" s="164"/>
      <c r="R114" s="164"/>
      <c r="S114" s="164"/>
      <c r="T114" s="165"/>
      <c r="U114" s="16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 t="s">
        <v>116</v>
      </c>
      <c r="AF114" s="154">
        <v>0</v>
      </c>
      <c r="AG114" s="154"/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">
      <c r="A115" s="155"/>
      <c r="B115" s="161"/>
      <c r="C115" s="199" t="s">
        <v>211</v>
      </c>
      <c r="D115" s="166"/>
      <c r="E115" s="172">
        <v>0.38887500000000003</v>
      </c>
      <c r="F115" s="176"/>
      <c r="G115" s="176"/>
      <c r="H115" s="176"/>
      <c r="I115" s="176"/>
      <c r="J115" s="176"/>
      <c r="K115" s="176"/>
      <c r="L115" s="176"/>
      <c r="M115" s="176"/>
      <c r="N115" s="164"/>
      <c r="O115" s="164"/>
      <c r="P115" s="164"/>
      <c r="Q115" s="164"/>
      <c r="R115" s="164"/>
      <c r="S115" s="164"/>
      <c r="T115" s="165"/>
      <c r="U115" s="16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 t="s">
        <v>116</v>
      </c>
      <c r="AF115" s="154">
        <v>0</v>
      </c>
      <c r="AG115" s="154"/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">
      <c r="A116" s="155"/>
      <c r="B116" s="161"/>
      <c r="C116" s="201" t="s">
        <v>160</v>
      </c>
      <c r="D116" s="170"/>
      <c r="E116" s="174">
        <v>0.38887500000000003</v>
      </c>
      <c r="F116" s="176"/>
      <c r="G116" s="176"/>
      <c r="H116" s="176"/>
      <c r="I116" s="176"/>
      <c r="J116" s="176"/>
      <c r="K116" s="176"/>
      <c r="L116" s="176"/>
      <c r="M116" s="176"/>
      <c r="N116" s="164"/>
      <c r="O116" s="164"/>
      <c r="P116" s="164"/>
      <c r="Q116" s="164"/>
      <c r="R116" s="164"/>
      <c r="S116" s="164"/>
      <c r="T116" s="165"/>
      <c r="U116" s="16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 t="s">
        <v>116</v>
      </c>
      <c r="AF116" s="154">
        <v>1</v>
      </c>
      <c r="AG116" s="154"/>
      <c r="AH116" s="154"/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">
      <c r="A117" s="155"/>
      <c r="B117" s="161"/>
      <c r="C117" s="199" t="s">
        <v>202</v>
      </c>
      <c r="D117" s="166"/>
      <c r="E117" s="172"/>
      <c r="F117" s="176"/>
      <c r="G117" s="176"/>
      <c r="H117" s="176"/>
      <c r="I117" s="176"/>
      <c r="J117" s="176"/>
      <c r="K117" s="176"/>
      <c r="L117" s="176"/>
      <c r="M117" s="176"/>
      <c r="N117" s="164"/>
      <c r="O117" s="164"/>
      <c r="P117" s="164"/>
      <c r="Q117" s="164"/>
      <c r="R117" s="164"/>
      <c r="S117" s="164"/>
      <c r="T117" s="165"/>
      <c r="U117" s="16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 t="s">
        <v>116</v>
      </c>
      <c r="AF117" s="154">
        <v>0</v>
      </c>
      <c r="AG117" s="154"/>
      <c r="AH117" s="154"/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outlineLevel="1" x14ac:dyDescent="0.2">
      <c r="A118" s="155"/>
      <c r="B118" s="161"/>
      <c r="C118" s="199" t="s">
        <v>212</v>
      </c>
      <c r="D118" s="166"/>
      <c r="E118" s="172">
        <v>0.35516249999999999</v>
      </c>
      <c r="F118" s="176"/>
      <c r="G118" s="176"/>
      <c r="H118" s="176"/>
      <c r="I118" s="176"/>
      <c r="J118" s="176"/>
      <c r="K118" s="176"/>
      <c r="L118" s="176"/>
      <c r="M118" s="176"/>
      <c r="N118" s="164"/>
      <c r="O118" s="164"/>
      <c r="P118" s="164"/>
      <c r="Q118" s="164"/>
      <c r="R118" s="164"/>
      <c r="S118" s="164"/>
      <c r="T118" s="165"/>
      <c r="U118" s="16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 t="s">
        <v>116</v>
      </c>
      <c r="AF118" s="154">
        <v>0</v>
      </c>
      <c r="AG118" s="154"/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">
      <c r="A119" s="155"/>
      <c r="B119" s="161"/>
      <c r="C119" s="201" t="s">
        <v>160</v>
      </c>
      <c r="D119" s="170"/>
      <c r="E119" s="174">
        <v>0.35516249999999999</v>
      </c>
      <c r="F119" s="176"/>
      <c r="G119" s="176"/>
      <c r="H119" s="176"/>
      <c r="I119" s="176"/>
      <c r="J119" s="176"/>
      <c r="K119" s="176"/>
      <c r="L119" s="176"/>
      <c r="M119" s="176"/>
      <c r="N119" s="164"/>
      <c r="O119" s="164"/>
      <c r="P119" s="164"/>
      <c r="Q119" s="164"/>
      <c r="R119" s="164"/>
      <c r="S119" s="164"/>
      <c r="T119" s="165"/>
      <c r="U119" s="164"/>
      <c r="V119" s="154"/>
      <c r="W119" s="154"/>
      <c r="X119" s="154"/>
      <c r="Y119" s="154"/>
      <c r="Z119" s="154"/>
      <c r="AA119" s="154"/>
      <c r="AB119" s="154"/>
      <c r="AC119" s="154"/>
      <c r="AD119" s="154"/>
      <c r="AE119" s="154" t="s">
        <v>116</v>
      </c>
      <c r="AF119" s="154">
        <v>1</v>
      </c>
      <c r="AG119" s="154"/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">
      <c r="A120" s="155"/>
      <c r="B120" s="161"/>
      <c r="C120" s="199" t="s">
        <v>204</v>
      </c>
      <c r="D120" s="166"/>
      <c r="E120" s="172"/>
      <c r="F120" s="176"/>
      <c r="G120" s="176"/>
      <c r="H120" s="176"/>
      <c r="I120" s="176"/>
      <c r="J120" s="176"/>
      <c r="K120" s="176"/>
      <c r="L120" s="176"/>
      <c r="M120" s="176"/>
      <c r="N120" s="164"/>
      <c r="O120" s="164"/>
      <c r="P120" s="164"/>
      <c r="Q120" s="164"/>
      <c r="R120" s="164"/>
      <c r="S120" s="164"/>
      <c r="T120" s="165"/>
      <c r="U120" s="164"/>
      <c r="V120" s="154"/>
      <c r="W120" s="154"/>
      <c r="X120" s="154"/>
      <c r="Y120" s="154"/>
      <c r="Z120" s="154"/>
      <c r="AA120" s="154"/>
      <c r="AB120" s="154"/>
      <c r="AC120" s="154"/>
      <c r="AD120" s="154"/>
      <c r="AE120" s="154" t="s">
        <v>116</v>
      </c>
      <c r="AF120" s="154">
        <v>0</v>
      </c>
      <c r="AG120" s="154"/>
      <c r="AH120" s="154"/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">
      <c r="A121" s="155"/>
      <c r="B121" s="161"/>
      <c r="C121" s="199" t="s">
        <v>213</v>
      </c>
      <c r="D121" s="166"/>
      <c r="E121" s="172">
        <v>9.6074999999999994E-2</v>
      </c>
      <c r="F121" s="176"/>
      <c r="G121" s="176"/>
      <c r="H121" s="176"/>
      <c r="I121" s="176"/>
      <c r="J121" s="176"/>
      <c r="K121" s="176"/>
      <c r="L121" s="176"/>
      <c r="M121" s="176"/>
      <c r="N121" s="164"/>
      <c r="O121" s="164"/>
      <c r="P121" s="164"/>
      <c r="Q121" s="164"/>
      <c r="R121" s="164"/>
      <c r="S121" s="164"/>
      <c r="T121" s="165"/>
      <c r="U121" s="164"/>
      <c r="V121" s="154"/>
      <c r="W121" s="154"/>
      <c r="X121" s="154"/>
      <c r="Y121" s="154"/>
      <c r="Z121" s="154"/>
      <c r="AA121" s="154"/>
      <c r="AB121" s="154"/>
      <c r="AC121" s="154"/>
      <c r="AD121" s="154"/>
      <c r="AE121" s="154" t="s">
        <v>116</v>
      </c>
      <c r="AF121" s="154">
        <v>0</v>
      </c>
      <c r="AG121" s="154"/>
      <c r="AH121" s="154"/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">
      <c r="A122" s="155"/>
      <c r="B122" s="161"/>
      <c r="C122" s="201" t="s">
        <v>160</v>
      </c>
      <c r="D122" s="170"/>
      <c r="E122" s="174">
        <v>9.6074999999999994E-2</v>
      </c>
      <c r="F122" s="176"/>
      <c r="G122" s="176"/>
      <c r="H122" s="176"/>
      <c r="I122" s="176"/>
      <c r="J122" s="176"/>
      <c r="K122" s="176"/>
      <c r="L122" s="176"/>
      <c r="M122" s="176"/>
      <c r="N122" s="164"/>
      <c r="O122" s="164"/>
      <c r="P122" s="164"/>
      <c r="Q122" s="164"/>
      <c r="R122" s="164"/>
      <c r="S122" s="164"/>
      <c r="T122" s="165"/>
      <c r="U122" s="164"/>
      <c r="V122" s="154"/>
      <c r="W122" s="154"/>
      <c r="X122" s="154"/>
      <c r="Y122" s="154"/>
      <c r="Z122" s="154"/>
      <c r="AA122" s="154"/>
      <c r="AB122" s="154"/>
      <c r="AC122" s="154"/>
      <c r="AD122" s="154"/>
      <c r="AE122" s="154" t="s">
        <v>116</v>
      </c>
      <c r="AF122" s="154">
        <v>1</v>
      </c>
      <c r="AG122" s="154"/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outlineLevel="1" x14ac:dyDescent="0.2">
      <c r="A123" s="155">
        <v>15</v>
      </c>
      <c r="B123" s="161" t="s">
        <v>214</v>
      </c>
      <c r="C123" s="198" t="s">
        <v>215</v>
      </c>
      <c r="D123" s="163" t="s">
        <v>216</v>
      </c>
      <c r="E123" s="171">
        <v>80</v>
      </c>
      <c r="F123" s="175"/>
      <c r="G123" s="176">
        <f>ROUND(E123*F123,2)</f>
        <v>0</v>
      </c>
      <c r="H123" s="175"/>
      <c r="I123" s="176">
        <f>ROUND(E123*H123,2)</f>
        <v>0</v>
      </c>
      <c r="J123" s="175"/>
      <c r="K123" s="176">
        <f>ROUND(E123*J123,2)</f>
        <v>0</v>
      </c>
      <c r="L123" s="176">
        <v>21</v>
      </c>
      <c r="M123" s="176">
        <f>G123*(1+L123/100)</f>
        <v>0</v>
      </c>
      <c r="N123" s="164">
        <v>1.9000000000000001E-4</v>
      </c>
      <c r="O123" s="164">
        <f>ROUND(E123*N123,5)</f>
        <v>1.52E-2</v>
      </c>
      <c r="P123" s="164">
        <v>0</v>
      </c>
      <c r="Q123" s="164">
        <f>ROUND(E123*P123,5)</f>
        <v>0</v>
      </c>
      <c r="R123" s="164"/>
      <c r="S123" s="164"/>
      <c r="T123" s="165">
        <v>0.77700000000000002</v>
      </c>
      <c r="U123" s="164">
        <f>ROUND(E123*T123,2)</f>
        <v>62.16</v>
      </c>
      <c r="V123" s="154"/>
      <c r="W123" s="154"/>
      <c r="X123" s="154"/>
      <c r="Y123" s="154"/>
      <c r="Z123" s="154"/>
      <c r="AA123" s="154"/>
      <c r="AB123" s="154"/>
      <c r="AC123" s="154"/>
      <c r="AD123" s="154"/>
      <c r="AE123" s="154" t="s">
        <v>114</v>
      </c>
      <c r="AF123" s="154"/>
      <c r="AG123" s="154"/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</row>
    <row r="124" spans="1:60" outlineLevel="1" x14ac:dyDescent="0.2">
      <c r="A124" s="155">
        <v>16</v>
      </c>
      <c r="B124" s="161" t="s">
        <v>217</v>
      </c>
      <c r="C124" s="198" t="s">
        <v>218</v>
      </c>
      <c r="D124" s="163" t="s">
        <v>216</v>
      </c>
      <c r="E124" s="171">
        <v>80</v>
      </c>
      <c r="F124" s="175"/>
      <c r="G124" s="176">
        <f>ROUND(E124*F124,2)</f>
        <v>0</v>
      </c>
      <c r="H124" s="175"/>
      <c r="I124" s="176">
        <f>ROUND(E124*H124,2)</f>
        <v>0</v>
      </c>
      <c r="J124" s="175"/>
      <c r="K124" s="176">
        <f>ROUND(E124*J124,2)</f>
        <v>0</v>
      </c>
      <c r="L124" s="176">
        <v>21</v>
      </c>
      <c r="M124" s="176">
        <f>G124*(1+L124/100)</f>
        <v>0</v>
      </c>
      <c r="N124" s="164">
        <v>0</v>
      </c>
      <c r="O124" s="164">
        <f>ROUND(E124*N124,5)</f>
        <v>0</v>
      </c>
      <c r="P124" s="164">
        <v>0</v>
      </c>
      <c r="Q124" s="164">
        <f>ROUND(E124*P124,5)</f>
        <v>0</v>
      </c>
      <c r="R124" s="164"/>
      <c r="S124" s="164"/>
      <c r="T124" s="165">
        <v>0.158</v>
      </c>
      <c r="U124" s="164">
        <f>ROUND(E124*T124,2)</f>
        <v>12.64</v>
      </c>
      <c r="V124" s="154"/>
      <c r="W124" s="154"/>
      <c r="X124" s="154"/>
      <c r="Y124" s="154"/>
      <c r="Z124" s="154"/>
      <c r="AA124" s="154"/>
      <c r="AB124" s="154"/>
      <c r="AC124" s="154"/>
      <c r="AD124" s="154"/>
      <c r="AE124" s="154" t="s">
        <v>114</v>
      </c>
      <c r="AF124" s="154"/>
      <c r="AG124" s="154"/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">
      <c r="A125" s="155"/>
      <c r="B125" s="161"/>
      <c r="C125" s="199" t="s">
        <v>219</v>
      </c>
      <c r="D125" s="166"/>
      <c r="E125" s="172"/>
      <c r="F125" s="176"/>
      <c r="G125" s="176"/>
      <c r="H125" s="176"/>
      <c r="I125" s="176"/>
      <c r="J125" s="176"/>
      <c r="K125" s="176"/>
      <c r="L125" s="176"/>
      <c r="M125" s="176"/>
      <c r="N125" s="164"/>
      <c r="O125" s="164"/>
      <c r="P125" s="164"/>
      <c r="Q125" s="164"/>
      <c r="R125" s="164"/>
      <c r="S125" s="164"/>
      <c r="T125" s="165"/>
      <c r="U125" s="164"/>
      <c r="V125" s="154"/>
      <c r="W125" s="154"/>
      <c r="X125" s="154"/>
      <c r="Y125" s="154"/>
      <c r="Z125" s="154"/>
      <c r="AA125" s="154"/>
      <c r="AB125" s="154"/>
      <c r="AC125" s="154"/>
      <c r="AD125" s="154"/>
      <c r="AE125" s="154" t="s">
        <v>116</v>
      </c>
      <c r="AF125" s="154">
        <v>0</v>
      </c>
      <c r="AG125" s="154"/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">
      <c r="A126" s="155"/>
      <c r="B126" s="161"/>
      <c r="C126" s="199" t="s">
        <v>220</v>
      </c>
      <c r="D126" s="166"/>
      <c r="E126" s="172">
        <v>80</v>
      </c>
      <c r="F126" s="176"/>
      <c r="G126" s="176"/>
      <c r="H126" s="176"/>
      <c r="I126" s="176"/>
      <c r="J126" s="176"/>
      <c r="K126" s="176"/>
      <c r="L126" s="176"/>
      <c r="M126" s="176"/>
      <c r="N126" s="164"/>
      <c r="O126" s="164"/>
      <c r="P126" s="164"/>
      <c r="Q126" s="164"/>
      <c r="R126" s="164"/>
      <c r="S126" s="164"/>
      <c r="T126" s="165"/>
      <c r="U126" s="164"/>
      <c r="V126" s="154"/>
      <c r="W126" s="154"/>
      <c r="X126" s="154"/>
      <c r="Y126" s="154"/>
      <c r="Z126" s="154"/>
      <c r="AA126" s="154"/>
      <c r="AB126" s="154"/>
      <c r="AC126" s="154"/>
      <c r="AD126" s="154"/>
      <c r="AE126" s="154" t="s">
        <v>116</v>
      </c>
      <c r="AF126" s="154">
        <v>0</v>
      </c>
      <c r="AG126" s="154"/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ht="22.5" outlineLevel="1" x14ac:dyDescent="0.2">
      <c r="A127" s="155">
        <v>17</v>
      </c>
      <c r="B127" s="161" t="s">
        <v>221</v>
      </c>
      <c r="C127" s="198" t="s">
        <v>222</v>
      </c>
      <c r="D127" s="163" t="s">
        <v>216</v>
      </c>
      <c r="E127" s="171">
        <v>80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64">
        <v>0</v>
      </c>
      <c r="O127" s="164">
        <f>ROUND(E127*N127,5)</f>
        <v>0</v>
      </c>
      <c r="P127" s="164">
        <v>0</v>
      </c>
      <c r="Q127" s="164">
        <f>ROUND(E127*P127,5)</f>
        <v>0</v>
      </c>
      <c r="R127" s="164"/>
      <c r="S127" s="164"/>
      <c r="T127" s="165">
        <v>23.530999999999999</v>
      </c>
      <c r="U127" s="164">
        <f>ROUND(E127*T127,2)</f>
        <v>1882.48</v>
      </c>
      <c r="V127" s="154"/>
      <c r="W127" s="154"/>
      <c r="X127" s="154"/>
      <c r="Y127" s="154"/>
      <c r="Z127" s="154"/>
      <c r="AA127" s="154"/>
      <c r="AB127" s="154"/>
      <c r="AC127" s="154"/>
      <c r="AD127" s="154"/>
      <c r="AE127" s="154" t="s">
        <v>114</v>
      </c>
      <c r="AF127" s="154"/>
      <c r="AG127" s="154"/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">
      <c r="A128" s="155"/>
      <c r="B128" s="161"/>
      <c r="C128" s="199" t="s">
        <v>223</v>
      </c>
      <c r="D128" s="166"/>
      <c r="E128" s="172"/>
      <c r="F128" s="176"/>
      <c r="G128" s="176"/>
      <c r="H128" s="176"/>
      <c r="I128" s="176"/>
      <c r="J128" s="176"/>
      <c r="K128" s="176"/>
      <c r="L128" s="176"/>
      <c r="M128" s="176"/>
      <c r="N128" s="164"/>
      <c r="O128" s="164"/>
      <c r="P128" s="164"/>
      <c r="Q128" s="164"/>
      <c r="R128" s="164"/>
      <c r="S128" s="164"/>
      <c r="T128" s="165"/>
      <c r="U128" s="164"/>
      <c r="V128" s="154"/>
      <c r="W128" s="154"/>
      <c r="X128" s="154"/>
      <c r="Y128" s="154"/>
      <c r="Z128" s="154"/>
      <c r="AA128" s="154"/>
      <c r="AB128" s="154"/>
      <c r="AC128" s="154"/>
      <c r="AD128" s="154"/>
      <c r="AE128" s="154" t="s">
        <v>116</v>
      </c>
      <c r="AF128" s="154">
        <v>0</v>
      </c>
      <c r="AG128" s="154"/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">
      <c r="A129" s="155"/>
      <c r="B129" s="161"/>
      <c r="C129" s="199" t="s">
        <v>219</v>
      </c>
      <c r="D129" s="166"/>
      <c r="E129" s="172"/>
      <c r="F129" s="176"/>
      <c r="G129" s="176"/>
      <c r="H129" s="176"/>
      <c r="I129" s="176"/>
      <c r="J129" s="176"/>
      <c r="K129" s="176"/>
      <c r="L129" s="176"/>
      <c r="M129" s="176"/>
      <c r="N129" s="164"/>
      <c r="O129" s="164"/>
      <c r="P129" s="164"/>
      <c r="Q129" s="164"/>
      <c r="R129" s="164"/>
      <c r="S129" s="164"/>
      <c r="T129" s="165"/>
      <c r="U129" s="164"/>
      <c r="V129" s="154"/>
      <c r="W129" s="154"/>
      <c r="X129" s="154"/>
      <c r="Y129" s="154"/>
      <c r="Z129" s="154"/>
      <c r="AA129" s="154"/>
      <c r="AB129" s="154"/>
      <c r="AC129" s="154"/>
      <c r="AD129" s="154"/>
      <c r="AE129" s="154" t="s">
        <v>116</v>
      </c>
      <c r="AF129" s="154">
        <v>0</v>
      </c>
      <c r="AG129" s="154"/>
      <c r="AH129" s="154"/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">
      <c r="A130" s="155"/>
      <c r="B130" s="161"/>
      <c r="C130" s="199" t="s">
        <v>220</v>
      </c>
      <c r="D130" s="166"/>
      <c r="E130" s="172">
        <v>80</v>
      </c>
      <c r="F130" s="176"/>
      <c r="G130" s="176"/>
      <c r="H130" s="176"/>
      <c r="I130" s="176"/>
      <c r="J130" s="176"/>
      <c r="K130" s="176"/>
      <c r="L130" s="176"/>
      <c r="M130" s="176"/>
      <c r="N130" s="164"/>
      <c r="O130" s="164"/>
      <c r="P130" s="164"/>
      <c r="Q130" s="164"/>
      <c r="R130" s="164"/>
      <c r="S130" s="164"/>
      <c r="T130" s="165"/>
      <c r="U130" s="164"/>
      <c r="V130" s="154"/>
      <c r="W130" s="154"/>
      <c r="X130" s="154"/>
      <c r="Y130" s="154"/>
      <c r="Z130" s="154"/>
      <c r="AA130" s="154"/>
      <c r="AB130" s="154"/>
      <c r="AC130" s="154"/>
      <c r="AD130" s="154"/>
      <c r="AE130" s="154" t="s">
        <v>116</v>
      </c>
      <c r="AF130" s="154">
        <v>0</v>
      </c>
      <c r="AG130" s="154"/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x14ac:dyDescent="0.2">
      <c r="A131" s="156" t="s">
        <v>111</v>
      </c>
      <c r="B131" s="162" t="s">
        <v>68</v>
      </c>
      <c r="C131" s="200" t="s">
        <v>69</v>
      </c>
      <c r="D131" s="167"/>
      <c r="E131" s="173"/>
      <c r="F131" s="177"/>
      <c r="G131" s="177">
        <f>SUMIF(AE132:AE141,"&lt;&gt;NOR",G132:G141)</f>
        <v>0</v>
      </c>
      <c r="H131" s="177"/>
      <c r="I131" s="177">
        <f>SUM(I132:I141)</f>
        <v>0</v>
      </c>
      <c r="J131" s="177"/>
      <c r="K131" s="177">
        <f>SUM(K132:K141)</f>
        <v>0</v>
      </c>
      <c r="L131" s="177"/>
      <c r="M131" s="177">
        <f>SUM(M132:M141)</f>
        <v>0</v>
      </c>
      <c r="N131" s="168"/>
      <c r="O131" s="168">
        <f>SUM(O132:O141)</f>
        <v>2.5326</v>
      </c>
      <c r="P131" s="168"/>
      <c r="Q131" s="168">
        <f>SUM(Q132:Q141)</f>
        <v>0</v>
      </c>
      <c r="R131" s="168"/>
      <c r="S131" s="168"/>
      <c r="T131" s="169"/>
      <c r="U131" s="168">
        <f>SUM(U132:U141)</f>
        <v>118.59</v>
      </c>
      <c r="AE131" t="s">
        <v>112</v>
      </c>
    </row>
    <row r="132" spans="1:60" outlineLevel="1" x14ac:dyDescent="0.2">
      <c r="A132" s="155">
        <v>18</v>
      </c>
      <c r="B132" s="161" t="s">
        <v>224</v>
      </c>
      <c r="C132" s="198" t="s">
        <v>225</v>
      </c>
      <c r="D132" s="163" t="s">
        <v>226</v>
      </c>
      <c r="E132" s="171">
        <v>30</v>
      </c>
      <c r="F132" s="175"/>
      <c r="G132" s="176">
        <f>ROUND(E132*F132,2)</f>
        <v>0</v>
      </c>
      <c r="H132" s="175"/>
      <c r="I132" s="176">
        <f>ROUND(E132*H132,2)</f>
        <v>0</v>
      </c>
      <c r="J132" s="175"/>
      <c r="K132" s="176">
        <f>ROUND(E132*J132,2)</f>
        <v>0</v>
      </c>
      <c r="L132" s="176">
        <v>21</v>
      </c>
      <c r="M132" s="176">
        <f>G132*(1+L132/100)</f>
        <v>0</v>
      </c>
      <c r="N132" s="164">
        <v>8.4419999999999995E-2</v>
      </c>
      <c r="O132" s="164">
        <f>ROUND(E132*N132,5)</f>
        <v>2.5326</v>
      </c>
      <c r="P132" s="164">
        <v>0</v>
      </c>
      <c r="Q132" s="164">
        <f>ROUND(E132*P132,5)</f>
        <v>0</v>
      </c>
      <c r="R132" s="164"/>
      <c r="S132" s="164"/>
      <c r="T132" s="165">
        <v>3.9530500000000002</v>
      </c>
      <c r="U132" s="164">
        <f>ROUND(E132*T132,2)</f>
        <v>118.59</v>
      </c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 t="s">
        <v>171</v>
      </c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">
      <c r="A133" s="155"/>
      <c r="B133" s="161"/>
      <c r="C133" s="199" t="s">
        <v>227</v>
      </c>
      <c r="D133" s="166"/>
      <c r="E133" s="172"/>
      <c r="F133" s="176"/>
      <c r="G133" s="176"/>
      <c r="H133" s="176"/>
      <c r="I133" s="176"/>
      <c r="J133" s="176"/>
      <c r="K133" s="176"/>
      <c r="L133" s="176"/>
      <c r="M133" s="176"/>
      <c r="N133" s="164"/>
      <c r="O133" s="164"/>
      <c r="P133" s="164"/>
      <c r="Q133" s="164"/>
      <c r="R133" s="164"/>
      <c r="S133" s="164"/>
      <c r="T133" s="165"/>
      <c r="U133" s="16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 t="s">
        <v>116</v>
      </c>
      <c r="AF133" s="154">
        <v>0</v>
      </c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">
      <c r="A134" s="155"/>
      <c r="B134" s="161"/>
      <c r="C134" s="199" t="s">
        <v>228</v>
      </c>
      <c r="D134" s="166"/>
      <c r="E134" s="172"/>
      <c r="F134" s="176"/>
      <c r="G134" s="176"/>
      <c r="H134" s="176"/>
      <c r="I134" s="176"/>
      <c r="J134" s="176"/>
      <c r="K134" s="176"/>
      <c r="L134" s="176"/>
      <c r="M134" s="176"/>
      <c r="N134" s="164"/>
      <c r="O134" s="164"/>
      <c r="P134" s="164"/>
      <c r="Q134" s="164"/>
      <c r="R134" s="164"/>
      <c r="S134" s="164"/>
      <c r="T134" s="165"/>
      <c r="U134" s="16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 t="s">
        <v>116</v>
      </c>
      <c r="AF134" s="154">
        <v>0</v>
      </c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">
      <c r="A135" s="155"/>
      <c r="B135" s="161"/>
      <c r="C135" s="199" t="s">
        <v>229</v>
      </c>
      <c r="D135" s="166"/>
      <c r="E135" s="172"/>
      <c r="F135" s="176"/>
      <c r="G135" s="176"/>
      <c r="H135" s="176"/>
      <c r="I135" s="176"/>
      <c r="J135" s="176"/>
      <c r="K135" s="176"/>
      <c r="L135" s="176"/>
      <c r="M135" s="176"/>
      <c r="N135" s="164"/>
      <c r="O135" s="164"/>
      <c r="P135" s="164"/>
      <c r="Q135" s="164"/>
      <c r="R135" s="164"/>
      <c r="S135" s="164"/>
      <c r="T135" s="165"/>
      <c r="U135" s="16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 t="s">
        <v>116</v>
      </c>
      <c r="AF135" s="154">
        <v>0</v>
      </c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outlineLevel="1" x14ac:dyDescent="0.2">
      <c r="A136" s="155"/>
      <c r="B136" s="161"/>
      <c r="C136" s="199" t="s">
        <v>230</v>
      </c>
      <c r="D136" s="166"/>
      <c r="E136" s="172"/>
      <c r="F136" s="176"/>
      <c r="G136" s="176"/>
      <c r="H136" s="176"/>
      <c r="I136" s="176"/>
      <c r="J136" s="176"/>
      <c r="K136" s="176"/>
      <c r="L136" s="176"/>
      <c r="M136" s="176"/>
      <c r="N136" s="164"/>
      <c r="O136" s="164"/>
      <c r="P136" s="164"/>
      <c r="Q136" s="164"/>
      <c r="R136" s="164"/>
      <c r="S136" s="164"/>
      <c r="T136" s="165"/>
      <c r="U136" s="16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 t="s">
        <v>116</v>
      </c>
      <c r="AF136" s="154">
        <v>0</v>
      </c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">
      <c r="A137" s="155"/>
      <c r="B137" s="161"/>
      <c r="C137" s="199" t="s">
        <v>231</v>
      </c>
      <c r="D137" s="166"/>
      <c r="E137" s="172"/>
      <c r="F137" s="176"/>
      <c r="G137" s="176"/>
      <c r="H137" s="176"/>
      <c r="I137" s="176"/>
      <c r="J137" s="176"/>
      <c r="K137" s="176"/>
      <c r="L137" s="176"/>
      <c r="M137" s="176"/>
      <c r="N137" s="164"/>
      <c r="O137" s="164"/>
      <c r="P137" s="164"/>
      <c r="Q137" s="164"/>
      <c r="R137" s="164"/>
      <c r="S137" s="164"/>
      <c r="T137" s="165"/>
      <c r="U137" s="16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 t="s">
        <v>116</v>
      </c>
      <c r="AF137" s="154">
        <v>0</v>
      </c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">
      <c r="A138" s="155"/>
      <c r="B138" s="161"/>
      <c r="C138" s="199" t="s">
        <v>232</v>
      </c>
      <c r="D138" s="166"/>
      <c r="E138" s="172"/>
      <c r="F138" s="176"/>
      <c r="G138" s="176"/>
      <c r="H138" s="176"/>
      <c r="I138" s="176"/>
      <c r="J138" s="176"/>
      <c r="K138" s="176"/>
      <c r="L138" s="176"/>
      <c r="M138" s="176"/>
      <c r="N138" s="164"/>
      <c r="O138" s="164"/>
      <c r="P138" s="164"/>
      <c r="Q138" s="164"/>
      <c r="R138" s="164"/>
      <c r="S138" s="164"/>
      <c r="T138" s="165"/>
      <c r="U138" s="16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 t="s">
        <v>116</v>
      </c>
      <c r="AF138" s="154">
        <v>0</v>
      </c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">
      <c r="A139" s="155"/>
      <c r="B139" s="161"/>
      <c r="C139" s="199" t="s">
        <v>233</v>
      </c>
      <c r="D139" s="166"/>
      <c r="E139" s="172"/>
      <c r="F139" s="176"/>
      <c r="G139" s="176"/>
      <c r="H139" s="176"/>
      <c r="I139" s="176"/>
      <c r="J139" s="176"/>
      <c r="K139" s="176"/>
      <c r="L139" s="176"/>
      <c r="M139" s="176"/>
      <c r="N139" s="164"/>
      <c r="O139" s="164"/>
      <c r="P139" s="164"/>
      <c r="Q139" s="164"/>
      <c r="R139" s="164"/>
      <c r="S139" s="164"/>
      <c r="T139" s="165"/>
      <c r="U139" s="16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 t="s">
        <v>116</v>
      </c>
      <c r="AF139" s="154">
        <v>0</v>
      </c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">
      <c r="A140" s="155"/>
      <c r="B140" s="161"/>
      <c r="C140" s="199" t="s">
        <v>234</v>
      </c>
      <c r="D140" s="166"/>
      <c r="E140" s="172"/>
      <c r="F140" s="176"/>
      <c r="G140" s="176"/>
      <c r="H140" s="176"/>
      <c r="I140" s="176"/>
      <c r="J140" s="176"/>
      <c r="K140" s="176"/>
      <c r="L140" s="176"/>
      <c r="M140" s="176"/>
      <c r="N140" s="164"/>
      <c r="O140" s="164"/>
      <c r="P140" s="164"/>
      <c r="Q140" s="164"/>
      <c r="R140" s="164"/>
      <c r="S140" s="164"/>
      <c r="T140" s="165"/>
      <c r="U140" s="16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 t="s">
        <v>116</v>
      </c>
      <c r="AF140" s="154">
        <v>0</v>
      </c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">
      <c r="A141" s="155"/>
      <c r="B141" s="161"/>
      <c r="C141" s="199" t="s">
        <v>235</v>
      </c>
      <c r="D141" s="166"/>
      <c r="E141" s="172">
        <v>30</v>
      </c>
      <c r="F141" s="176"/>
      <c r="G141" s="176"/>
      <c r="H141" s="176"/>
      <c r="I141" s="176"/>
      <c r="J141" s="176"/>
      <c r="K141" s="176"/>
      <c r="L141" s="176"/>
      <c r="M141" s="176"/>
      <c r="N141" s="164"/>
      <c r="O141" s="164"/>
      <c r="P141" s="164"/>
      <c r="Q141" s="164"/>
      <c r="R141" s="164"/>
      <c r="S141" s="164"/>
      <c r="T141" s="165"/>
      <c r="U141" s="16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 t="s">
        <v>116</v>
      </c>
      <c r="AF141" s="154">
        <v>0</v>
      </c>
      <c r="AG141" s="154"/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x14ac:dyDescent="0.2">
      <c r="A142" s="156" t="s">
        <v>111</v>
      </c>
      <c r="B142" s="162" t="s">
        <v>70</v>
      </c>
      <c r="C142" s="200" t="s">
        <v>71</v>
      </c>
      <c r="D142" s="167"/>
      <c r="E142" s="173"/>
      <c r="F142" s="177"/>
      <c r="G142" s="177">
        <f>SUMIF(AE143:AE146,"&lt;&gt;NOR",G143:G146)</f>
        <v>0</v>
      </c>
      <c r="H142" s="177"/>
      <c r="I142" s="177">
        <f>SUM(I143:I146)</f>
        <v>0</v>
      </c>
      <c r="J142" s="177"/>
      <c r="K142" s="177">
        <f>SUM(K143:K146)</f>
        <v>0</v>
      </c>
      <c r="L142" s="177"/>
      <c r="M142" s="177">
        <f>SUM(M143:M146)</f>
        <v>0</v>
      </c>
      <c r="N142" s="168"/>
      <c r="O142" s="168">
        <f>SUM(O143:O146)</f>
        <v>0.15775</v>
      </c>
      <c r="P142" s="168"/>
      <c r="Q142" s="168">
        <f>SUM(Q143:Q146)</f>
        <v>0</v>
      </c>
      <c r="R142" s="168"/>
      <c r="S142" s="168"/>
      <c r="T142" s="169"/>
      <c r="U142" s="168">
        <f>SUM(U143:U146)</f>
        <v>56.73</v>
      </c>
      <c r="AE142" t="s">
        <v>112</v>
      </c>
    </row>
    <row r="143" spans="1:60" ht="22.5" outlineLevel="1" x14ac:dyDescent="0.2">
      <c r="A143" s="155">
        <v>19</v>
      </c>
      <c r="B143" s="161" t="s">
        <v>236</v>
      </c>
      <c r="C143" s="198" t="s">
        <v>237</v>
      </c>
      <c r="D143" s="163" t="s">
        <v>182</v>
      </c>
      <c r="E143" s="171">
        <v>25</v>
      </c>
      <c r="F143" s="175"/>
      <c r="G143" s="176">
        <f>ROUND(E143*F143,2)</f>
        <v>0</v>
      </c>
      <c r="H143" s="175"/>
      <c r="I143" s="176">
        <f>ROUND(E143*H143,2)</f>
        <v>0</v>
      </c>
      <c r="J143" s="175"/>
      <c r="K143" s="176">
        <f>ROUND(E143*J143,2)</f>
        <v>0</v>
      </c>
      <c r="L143" s="176">
        <v>21</v>
      </c>
      <c r="M143" s="176">
        <f>G143*(1+L143/100)</f>
        <v>0</v>
      </c>
      <c r="N143" s="164">
        <v>6.3099999999999996E-3</v>
      </c>
      <c r="O143" s="164">
        <f>ROUND(E143*N143,5)</f>
        <v>0.15775</v>
      </c>
      <c r="P143" s="164">
        <v>0</v>
      </c>
      <c r="Q143" s="164">
        <f>ROUND(E143*P143,5)</f>
        <v>0</v>
      </c>
      <c r="R143" s="164"/>
      <c r="S143" s="164"/>
      <c r="T143" s="165">
        <v>2.2693699999999999</v>
      </c>
      <c r="U143" s="164">
        <f>ROUND(E143*T143,2)</f>
        <v>56.73</v>
      </c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 t="s">
        <v>114</v>
      </c>
      <c r="AF143" s="154"/>
      <c r="AG143" s="154"/>
      <c r="AH143" s="154"/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">
      <c r="A144" s="155"/>
      <c r="B144" s="161"/>
      <c r="C144" s="199" t="s">
        <v>238</v>
      </c>
      <c r="D144" s="166"/>
      <c r="E144" s="172"/>
      <c r="F144" s="176"/>
      <c r="G144" s="176"/>
      <c r="H144" s="176"/>
      <c r="I144" s="176"/>
      <c r="J144" s="176"/>
      <c r="K144" s="176"/>
      <c r="L144" s="176"/>
      <c r="M144" s="176"/>
      <c r="N144" s="164"/>
      <c r="O144" s="164"/>
      <c r="P144" s="164"/>
      <c r="Q144" s="164"/>
      <c r="R144" s="164"/>
      <c r="S144" s="164"/>
      <c r="T144" s="165"/>
      <c r="U144" s="16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 t="s">
        <v>116</v>
      </c>
      <c r="AF144" s="154">
        <v>0</v>
      </c>
      <c r="AG144" s="154"/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">
      <c r="A145" s="155"/>
      <c r="B145" s="161"/>
      <c r="C145" s="199" t="s">
        <v>239</v>
      </c>
      <c r="D145" s="166"/>
      <c r="E145" s="172"/>
      <c r="F145" s="176"/>
      <c r="G145" s="176"/>
      <c r="H145" s="176"/>
      <c r="I145" s="176"/>
      <c r="J145" s="176"/>
      <c r="K145" s="176"/>
      <c r="L145" s="176"/>
      <c r="M145" s="176"/>
      <c r="N145" s="164"/>
      <c r="O145" s="164"/>
      <c r="P145" s="164"/>
      <c r="Q145" s="164"/>
      <c r="R145" s="164"/>
      <c r="S145" s="164"/>
      <c r="T145" s="165"/>
      <c r="U145" s="16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 t="s">
        <v>116</v>
      </c>
      <c r="AF145" s="154">
        <v>0</v>
      </c>
      <c r="AG145" s="154"/>
      <c r="AH145" s="154"/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">
      <c r="A146" s="155"/>
      <c r="B146" s="161"/>
      <c r="C146" s="199" t="s">
        <v>240</v>
      </c>
      <c r="D146" s="166"/>
      <c r="E146" s="172">
        <v>25</v>
      </c>
      <c r="F146" s="176"/>
      <c r="G146" s="176"/>
      <c r="H146" s="176"/>
      <c r="I146" s="176"/>
      <c r="J146" s="176"/>
      <c r="K146" s="176"/>
      <c r="L146" s="176"/>
      <c r="M146" s="176"/>
      <c r="N146" s="164"/>
      <c r="O146" s="164"/>
      <c r="P146" s="164"/>
      <c r="Q146" s="164"/>
      <c r="R146" s="164"/>
      <c r="S146" s="164"/>
      <c r="T146" s="165"/>
      <c r="U146" s="16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 t="s">
        <v>116</v>
      </c>
      <c r="AF146" s="154">
        <v>0</v>
      </c>
      <c r="AG146" s="154"/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x14ac:dyDescent="0.2">
      <c r="A147" s="156" t="s">
        <v>111</v>
      </c>
      <c r="B147" s="162" t="s">
        <v>72</v>
      </c>
      <c r="C147" s="200" t="s">
        <v>73</v>
      </c>
      <c r="D147" s="167"/>
      <c r="E147" s="173"/>
      <c r="F147" s="177"/>
      <c r="G147" s="177">
        <f>SUMIF(AE148:AE162,"&lt;&gt;NOR",G148:G162)</f>
        <v>0</v>
      </c>
      <c r="H147" s="177"/>
      <c r="I147" s="177">
        <f>SUM(I148:I162)</f>
        <v>0</v>
      </c>
      <c r="J147" s="177"/>
      <c r="K147" s="177">
        <f>SUM(K148:K162)</f>
        <v>0</v>
      </c>
      <c r="L147" s="177"/>
      <c r="M147" s="177">
        <f>SUM(M148:M162)</f>
        <v>0</v>
      </c>
      <c r="N147" s="168"/>
      <c r="O147" s="168">
        <f>SUM(O148:O162)</f>
        <v>0.84444999999999992</v>
      </c>
      <c r="P147" s="168"/>
      <c r="Q147" s="168">
        <f>SUM(Q148:Q162)</f>
        <v>0</v>
      </c>
      <c r="R147" s="168"/>
      <c r="S147" s="168"/>
      <c r="T147" s="169"/>
      <c r="U147" s="168">
        <f>SUM(U148:U162)</f>
        <v>22.15</v>
      </c>
      <c r="AE147" t="s">
        <v>112</v>
      </c>
    </row>
    <row r="148" spans="1:60" outlineLevel="1" x14ac:dyDescent="0.2">
      <c r="A148" s="155">
        <v>20</v>
      </c>
      <c r="B148" s="161" t="s">
        <v>241</v>
      </c>
      <c r="C148" s="198" t="s">
        <v>242</v>
      </c>
      <c r="D148" s="163" t="s">
        <v>113</v>
      </c>
      <c r="E148" s="171">
        <v>0</v>
      </c>
      <c r="F148" s="175"/>
      <c r="G148" s="176">
        <f>ROUND(E148*F148,2)</f>
        <v>0</v>
      </c>
      <c r="H148" s="175"/>
      <c r="I148" s="176">
        <f>ROUND(E148*H148,2)</f>
        <v>0</v>
      </c>
      <c r="J148" s="175"/>
      <c r="K148" s="176">
        <f>ROUND(E148*J148,2)</f>
        <v>0</v>
      </c>
      <c r="L148" s="176">
        <v>21</v>
      </c>
      <c r="M148" s="176">
        <f>G148*(1+L148/100)</f>
        <v>0</v>
      </c>
      <c r="N148" s="164">
        <v>0</v>
      </c>
      <c r="O148" s="164">
        <f>ROUND(E148*N148,5)</f>
        <v>0</v>
      </c>
      <c r="P148" s="164">
        <v>0</v>
      </c>
      <c r="Q148" s="164">
        <f>ROUND(E148*P148,5)</f>
        <v>0</v>
      </c>
      <c r="R148" s="164"/>
      <c r="S148" s="164"/>
      <c r="T148" s="165">
        <v>0</v>
      </c>
      <c r="U148" s="164">
        <f>ROUND(E148*T148,2)</f>
        <v>0</v>
      </c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 t="s">
        <v>114</v>
      </c>
      <c r="AF148" s="154"/>
      <c r="AG148" s="154"/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">
      <c r="A149" s="155"/>
      <c r="B149" s="161"/>
      <c r="C149" s="199" t="s">
        <v>243</v>
      </c>
      <c r="D149" s="166"/>
      <c r="E149" s="172"/>
      <c r="F149" s="176"/>
      <c r="G149" s="176"/>
      <c r="H149" s="176"/>
      <c r="I149" s="176"/>
      <c r="J149" s="176"/>
      <c r="K149" s="176"/>
      <c r="L149" s="176"/>
      <c r="M149" s="176"/>
      <c r="N149" s="164"/>
      <c r="O149" s="164"/>
      <c r="P149" s="164"/>
      <c r="Q149" s="164"/>
      <c r="R149" s="164"/>
      <c r="S149" s="164"/>
      <c r="T149" s="165"/>
      <c r="U149" s="16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 t="s">
        <v>116</v>
      </c>
      <c r="AF149" s="154">
        <v>0</v>
      </c>
      <c r="AG149" s="154"/>
      <c r="AH149" s="154"/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">
      <c r="A150" s="155"/>
      <c r="B150" s="161"/>
      <c r="C150" s="199" t="s">
        <v>244</v>
      </c>
      <c r="D150" s="166"/>
      <c r="E150" s="172"/>
      <c r="F150" s="176"/>
      <c r="G150" s="176"/>
      <c r="H150" s="176"/>
      <c r="I150" s="176"/>
      <c r="J150" s="176"/>
      <c r="K150" s="176"/>
      <c r="L150" s="176"/>
      <c r="M150" s="176"/>
      <c r="N150" s="164"/>
      <c r="O150" s="164"/>
      <c r="P150" s="164"/>
      <c r="Q150" s="164"/>
      <c r="R150" s="164"/>
      <c r="S150" s="164"/>
      <c r="T150" s="165"/>
      <c r="U150" s="16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 t="s">
        <v>116</v>
      </c>
      <c r="AF150" s="154">
        <v>0</v>
      </c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">
      <c r="A151" s="155">
        <v>21</v>
      </c>
      <c r="B151" s="161" t="s">
        <v>245</v>
      </c>
      <c r="C151" s="198" t="s">
        <v>246</v>
      </c>
      <c r="D151" s="163" t="s">
        <v>182</v>
      </c>
      <c r="E151" s="171">
        <v>3.0750000000000002</v>
      </c>
      <c r="F151" s="175"/>
      <c r="G151" s="176">
        <f>ROUND(E151*F151,2)</f>
        <v>0</v>
      </c>
      <c r="H151" s="175"/>
      <c r="I151" s="176">
        <f>ROUND(E151*H151,2)</f>
        <v>0</v>
      </c>
      <c r="J151" s="175"/>
      <c r="K151" s="176">
        <f>ROUND(E151*J151,2)</f>
        <v>0</v>
      </c>
      <c r="L151" s="176">
        <v>21</v>
      </c>
      <c r="M151" s="176">
        <f>G151*(1+L151/100)</f>
        <v>0</v>
      </c>
      <c r="N151" s="164">
        <v>5.3499999999999997E-3</v>
      </c>
      <c r="O151" s="164">
        <f>ROUND(E151*N151,5)</f>
        <v>1.6449999999999999E-2</v>
      </c>
      <c r="P151" s="164">
        <v>0</v>
      </c>
      <c r="Q151" s="164">
        <f>ROUND(E151*P151,5)</f>
        <v>0</v>
      </c>
      <c r="R151" s="164"/>
      <c r="S151" s="164"/>
      <c r="T151" s="165">
        <v>0.77500000000000002</v>
      </c>
      <c r="U151" s="164">
        <f>ROUND(E151*T151,2)</f>
        <v>2.38</v>
      </c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 t="s">
        <v>114</v>
      </c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">
      <c r="A152" s="155"/>
      <c r="B152" s="161"/>
      <c r="C152" s="199" t="s">
        <v>247</v>
      </c>
      <c r="D152" s="166"/>
      <c r="E152" s="172"/>
      <c r="F152" s="176"/>
      <c r="G152" s="176"/>
      <c r="H152" s="176"/>
      <c r="I152" s="176"/>
      <c r="J152" s="176"/>
      <c r="K152" s="176"/>
      <c r="L152" s="176"/>
      <c r="M152" s="176"/>
      <c r="N152" s="164"/>
      <c r="O152" s="164"/>
      <c r="P152" s="164"/>
      <c r="Q152" s="164"/>
      <c r="R152" s="164"/>
      <c r="S152" s="164"/>
      <c r="T152" s="165"/>
      <c r="U152" s="16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 t="s">
        <v>116</v>
      </c>
      <c r="AF152" s="154">
        <v>0</v>
      </c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">
      <c r="A153" s="155"/>
      <c r="B153" s="161"/>
      <c r="C153" s="199" t="s">
        <v>248</v>
      </c>
      <c r="D153" s="166"/>
      <c r="E153" s="172">
        <v>3.0750000000000002</v>
      </c>
      <c r="F153" s="176"/>
      <c r="G153" s="176"/>
      <c r="H153" s="176"/>
      <c r="I153" s="176"/>
      <c r="J153" s="176"/>
      <c r="K153" s="176"/>
      <c r="L153" s="176"/>
      <c r="M153" s="176"/>
      <c r="N153" s="164"/>
      <c r="O153" s="164"/>
      <c r="P153" s="164"/>
      <c r="Q153" s="164"/>
      <c r="R153" s="164"/>
      <c r="S153" s="164"/>
      <c r="T153" s="165"/>
      <c r="U153" s="16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 t="s">
        <v>116</v>
      </c>
      <c r="AF153" s="154">
        <v>0</v>
      </c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">
      <c r="A154" s="155">
        <v>22</v>
      </c>
      <c r="B154" s="161" t="s">
        <v>249</v>
      </c>
      <c r="C154" s="198" t="s">
        <v>250</v>
      </c>
      <c r="D154" s="163" t="s">
        <v>182</v>
      </c>
      <c r="E154" s="171">
        <v>3.0750000000000002</v>
      </c>
      <c r="F154" s="175"/>
      <c r="G154" s="176">
        <f>ROUND(E154*F154,2)</f>
        <v>0</v>
      </c>
      <c r="H154" s="175"/>
      <c r="I154" s="176">
        <f>ROUND(E154*H154,2)</f>
        <v>0</v>
      </c>
      <c r="J154" s="175"/>
      <c r="K154" s="176">
        <f>ROUND(E154*J154,2)</f>
        <v>0</v>
      </c>
      <c r="L154" s="176">
        <v>21</v>
      </c>
      <c r="M154" s="176">
        <f>G154*(1+L154/100)</f>
        <v>0</v>
      </c>
      <c r="N154" s="164">
        <v>0</v>
      </c>
      <c r="O154" s="164">
        <f>ROUND(E154*N154,5)</f>
        <v>0</v>
      </c>
      <c r="P154" s="164">
        <v>0</v>
      </c>
      <c r="Q154" s="164">
        <f>ROUND(E154*P154,5)</f>
        <v>0</v>
      </c>
      <c r="R154" s="164"/>
      <c r="S154" s="164"/>
      <c r="T154" s="165">
        <v>0.27</v>
      </c>
      <c r="U154" s="164">
        <f>ROUND(E154*T154,2)</f>
        <v>0.83</v>
      </c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 t="s">
        <v>114</v>
      </c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">
      <c r="A155" s="155"/>
      <c r="B155" s="161"/>
      <c r="C155" s="199" t="s">
        <v>247</v>
      </c>
      <c r="D155" s="166"/>
      <c r="E155" s="172"/>
      <c r="F155" s="176"/>
      <c r="G155" s="176"/>
      <c r="H155" s="176"/>
      <c r="I155" s="176"/>
      <c r="J155" s="176"/>
      <c r="K155" s="176"/>
      <c r="L155" s="176"/>
      <c r="M155" s="176"/>
      <c r="N155" s="164"/>
      <c r="O155" s="164"/>
      <c r="P155" s="164"/>
      <c r="Q155" s="164"/>
      <c r="R155" s="164"/>
      <c r="S155" s="164"/>
      <c r="T155" s="165"/>
      <c r="U155" s="16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 t="s">
        <v>116</v>
      </c>
      <c r="AF155" s="154">
        <v>0</v>
      </c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">
      <c r="A156" s="155"/>
      <c r="B156" s="161"/>
      <c r="C156" s="199" t="s">
        <v>248</v>
      </c>
      <c r="D156" s="166"/>
      <c r="E156" s="172">
        <v>3.0750000000000002</v>
      </c>
      <c r="F156" s="176"/>
      <c r="G156" s="176"/>
      <c r="H156" s="176"/>
      <c r="I156" s="176"/>
      <c r="J156" s="176"/>
      <c r="K156" s="176"/>
      <c r="L156" s="176"/>
      <c r="M156" s="176"/>
      <c r="N156" s="164"/>
      <c r="O156" s="164"/>
      <c r="P156" s="164"/>
      <c r="Q156" s="164"/>
      <c r="R156" s="164"/>
      <c r="S156" s="164"/>
      <c r="T156" s="165"/>
      <c r="U156" s="16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 t="s">
        <v>116</v>
      </c>
      <c r="AF156" s="154">
        <v>0</v>
      </c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">
      <c r="A157" s="155">
        <v>23</v>
      </c>
      <c r="B157" s="161" t="s">
        <v>251</v>
      </c>
      <c r="C157" s="198" t="s">
        <v>252</v>
      </c>
      <c r="D157" s="163" t="s">
        <v>182</v>
      </c>
      <c r="E157" s="171">
        <v>14.35</v>
      </c>
      <c r="F157" s="175"/>
      <c r="G157" s="176">
        <f>ROUND(E157*F157,2)</f>
        <v>0</v>
      </c>
      <c r="H157" s="175"/>
      <c r="I157" s="176">
        <f>ROUND(E157*H157,2)</f>
        <v>0</v>
      </c>
      <c r="J157" s="175"/>
      <c r="K157" s="176">
        <f>ROUND(E157*J157,2)</f>
        <v>0</v>
      </c>
      <c r="L157" s="176">
        <v>21</v>
      </c>
      <c r="M157" s="176">
        <f>G157*(1+L157/100)</f>
        <v>0</v>
      </c>
      <c r="N157" s="164">
        <v>5.7700000000000001E-2</v>
      </c>
      <c r="O157" s="164">
        <f>ROUND(E157*N157,5)</f>
        <v>0.82799999999999996</v>
      </c>
      <c r="P157" s="164">
        <v>0</v>
      </c>
      <c r="Q157" s="164">
        <f>ROUND(E157*P157,5)</f>
        <v>0</v>
      </c>
      <c r="R157" s="164"/>
      <c r="S157" s="164"/>
      <c r="T157" s="165">
        <v>0.95</v>
      </c>
      <c r="U157" s="164">
        <f>ROUND(E157*T157,2)</f>
        <v>13.63</v>
      </c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 t="s">
        <v>114</v>
      </c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">
      <c r="A158" s="155"/>
      <c r="B158" s="161"/>
      <c r="C158" s="199" t="s">
        <v>253</v>
      </c>
      <c r="D158" s="166"/>
      <c r="E158" s="172"/>
      <c r="F158" s="176"/>
      <c r="G158" s="176"/>
      <c r="H158" s="176"/>
      <c r="I158" s="176"/>
      <c r="J158" s="176"/>
      <c r="K158" s="176"/>
      <c r="L158" s="176"/>
      <c r="M158" s="176"/>
      <c r="N158" s="164"/>
      <c r="O158" s="164"/>
      <c r="P158" s="164"/>
      <c r="Q158" s="164"/>
      <c r="R158" s="164"/>
      <c r="S158" s="164"/>
      <c r="T158" s="165"/>
      <c r="U158" s="16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 t="s">
        <v>116</v>
      </c>
      <c r="AF158" s="154">
        <v>0</v>
      </c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">
      <c r="A159" s="155"/>
      <c r="B159" s="161"/>
      <c r="C159" s="199" t="s">
        <v>254</v>
      </c>
      <c r="D159" s="166"/>
      <c r="E159" s="172">
        <v>14.35</v>
      </c>
      <c r="F159" s="176"/>
      <c r="G159" s="176"/>
      <c r="H159" s="176"/>
      <c r="I159" s="176"/>
      <c r="J159" s="176"/>
      <c r="K159" s="176"/>
      <c r="L159" s="176"/>
      <c r="M159" s="176"/>
      <c r="N159" s="164"/>
      <c r="O159" s="164"/>
      <c r="P159" s="164"/>
      <c r="Q159" s="164"/>
      <c r="R159" s="164"/>
      <c r="S159" s="164"/>
      <c r="T159" s="165"/>
      <c r="U159" s="16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 t="s">
        <v>116</v>
      </c>
      <c r="AF159" s="154">
        <v>0</v>
      </c>
      <c r="AG159" s="154"/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">
      <c r="A160" s="155">
        <v>24</v>
      </c>
      <c r="B160" s="161" t="s">
        <v>255</v>
      </c>
      <c r="C160" s="198" t="s">
        <v>256</v>
      </c>
      <c r="D160" s="163" t="s">
        <v>182</v>
      </c>
      <c r="E160" s="171">
        <v>14.35</v>
      </c>
      <c r="F160" s="175"/>
      <c r="G160" s="176">
        <f>ROUND(E160*F160,2)</f>
        <v>0</v>
      </c>
      <c r="H160" s="175"/>
      <c r="I160" s="176">
        <f>ROUND(E160*H160,2)</f>
        <v>0</v>
      </c>
      <c r="J160" s="175"/>
      <c r="K160" s="176">
        <f>ROUND(E160*J160,2)</f>
        <v>0</v>
      </c>
      <c r="L160" s="176">
        <v>21</v>
      </c>
      <c r="M160" s="176">
        <f>G160*(1+L160/100)</f>
        <v>0</v>
      </c>
      <c r="N160" s="164">
        <v>0</v>
      </c>
      <c r="O160" s="164">
        <f>ROUND(E160*N160,5)</f>
        <v>0</v>
      </c>
      <c r="P160" s="164">
        <v>0</v>
      </c>
      <c r="Q160" s="164">
        <f>ROUND(E160*P160,5)</f>
        <v>0</v>
      </c>
      <c r="R160" s="164"/>
      <c r="S160" s="164"/>
      <c r="T160" s="165">
        <v>0.37</v>
      </c>
      <c r="U160" s="164">
        <f>ROUND(E160*T160,2)</f>
        <v>5.31</v>
      </c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 t="s">
        <v>114</v>
      </c>
      <c r="AF160" s="154"/>
      <c r="AG160" s="154"/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">
      <c r="A161" s="155"/>
      <c r="B161" s="161"/>
      <c r="C161" s="199" t="s">
        <v>253</v>
      </c>
      <c r="D161" s="166"/>
      <c r="E161" s="172"/>
      <c r="F161" s="176"/>
      <c r="G161" s="176"/>
      <c r="H161" s="176"/>
      <c r="I161" s="176"/>
      <c r="J161" s="176"/>
      <c r="K161" s="176"/>
      <c r="L161" s="176"/>
      <c r="M161" s="176"/>
      <c r="N161" s="164"/>
      <c r="O161" s="164"/>
      <c r="P161" s="164"/>
      <c r="Q161" s="164"/>
      <c r="R161" s="164"/>
      <c r="S161" s="164"/>
      <c r="T161" s="165"/>
      <c r="U161" s="164"/>
      <c r="V161" s="154"/>
      <c r="W161" s="154"/>
      <c r="X161" s="154"/>
      <c r="Y161" s="154"/>
      <c r="Z161" s="154"/>
      <c r="AA161" s="154"/>
      <c r="AB161" s="154"/>
      <c r="AC161" s="154"/>
      <c r="AD161" s="154"/>
      <c r="AE161" s="154" t="s">
        <v>116</v>
      </c>
      <c r="AF161" s="154">
        <v>0</v>
      </c>
      <c r="AG161" s="154"/>
      <c r="AH161" s="154"/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">
      <c r="A162" s="155"/>
      <c r="B162" s="161"/>
      <c r="C162" s="199" t="s">
        <v>254</v>
      </c>
      <c r="D162" s="166"/>
      <c r="E162" s="172">
        <v>14.35</v>
      </c>
      <c r="F162" s="176"/>
      <c r="G162" s="176"/>
      <c r="H162" s="176"/>
      <c r="I162" s="176"/>
      <c r="J162" s="176"/>
      <c r="K162" s="176"/>
      <c r="L162" s="176"/>
      <c r="M162" s="176"/>
      <c r="N162" s="164"/>
      <c r="O162" s="164"/>
      <c r="P162" s="164"/>
      <c r="Q162" s="164"/>
      <c r="R162" s="164"/>
      <c r="S162" s="164"/>
      <c r="T162" s="165"/>
      <c r="U162" s="164"/>
      <c r="V162" s="154"/>
      <c r="W162" s="154"/>
      <c r="X162" s="154"/>
      <c r="Y162" s="154"/>
      <c r="Z162" s="154"/>
      <c r="AA162" s="154"/>
      <c r="AB162" s="154"/>
      <c r="AC162" s="154"/>
      <c r="AD162" s="154"/>
      <c r="AE162" s="154" t="s">
        <v>116</v>
      </c>
      <c r="AF162" s="154">
        <v>0</v>
      </c>
      <c r="AG162" s="154"/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x14ac:dyDescent="0.2">
      <c r="A163" s="156" t="s">
        <v>111</v>
      </c>
      <c r="B163" s="162" t="s">
        <v>74</v>
      </c>
      <c r="C163" s="200" t="s">
        <v>75</v>
      </c>
      <c r="D163" s="167"/>
      <c r="E163" s="173"/>
      <c r="F163" s="177"/>
      <c r="G163" s="177">
        <f>SUMIF(AE164:AE167,"&lt;&gt;NOR",G164:G167)</f>
        <v>0</v>
      </c>
      <c r="H163" s="177"/>
      <c r="I163" s="177">
        <f>SUM(I164:I167)</f>
        <v>0</v>
      </c>
      <c r="J163" s="177"/>
      <c r="K163" s="177">
        <f>SUM(K164:K167)</f>
        <v>0</v>
      </c>
      <c r="L163" s="177"/>
      <c r="M163" s="177">
        <f>SUM(M164:M167)</f>
        <v>0</v>
      </c>
      <c r="N163" s="168"/>
      <c r="O163" s="168">
        <f>SUM(O164:O167)</f>
        <v>6.1896300000000002</v>
      </c>
      <c r="P163" s="168"/>
      <c r="Q163" s="168">
        <f>SUM(Q164:Q167)</f>
        <v>0</v>
      </c>
      <c r="R163" s="168"/>
      <c r="S163" s="168"/>
      <c r="T163" s="169"/>
      <c r="U163" s="168">
        <f>SUM(U164:U167)</f>
        <v>5.82</v>
      </c>
      <c r="AE163" t="s">
        <v>112</v>
      </c>
    </row>
    <row r="164" spans="1:60" outlineLevel="1" x14ac:dyDescent="0.2">
      <c r="A164" s="155">
        <v>25</v>
      </c>
      <c r="B164" s="161" t="s">
        <v>257</v>
      </c>
      <c r="C164" s="198" t="s">
        <v>258</v>
      </c>
      <c r="D164" s="163" t="s">
        <v>226</v>
      </c>
      <c r="E164" s="171">
        <v>32.5</v>
      </c>
      <c r="F164" s="175"/>
      <c r="G164" s="176">
        <f>ROUND(E164*F164,2)</f>
        <v>0</v>
      </c>
      <c r="H164" s="175"/>
      <c r="I164" s="176">
        <f>ROUND(E164*H164,2)</f>
        <v>0</v>
      </c>
      <c r="J164" s="175"/>
      <c r="K164" s="176">
        <f>ROUND(E164*J164,2)</f>
        <v>0</v>
      </c>
      <c r="L164" s="176">
        <v>21</v>
      </c>
      <c r="M164" s="176">
        <f>G164*(1+L164/100)</f>
        <v>0</v>
      </c>
      <c r="N164" s="164">
        <v>7.2849999999999998E-2</v>
      </c>
      <c r="O164" s="164">
        <f>ROUND(E164*N164,5)</f>
        <v>2.3676300000000001</v>
      </c>
      <c r="P164" s="164">
        <v>0</v>
      </c>
      <c r="Q164" s="164">
        <f>ROUND(E164*P164,5)</f>
        <v>0</v>
      </c>
      <c r="R164" s="164"/>
      <c r="S164" s="164"/>
      <c r="T164" s="165">
        <v>0.17899999999999999</v>
      </c>
      <c r="U164" s="164">
        <f>ROUND(E164*T164,2)</f>
        <v>5.82</v>
      </c>
      <c r="V164" s="154"/>
      <c r="W164" s="154"/>
      <c r="X164" s="154"/>
      <c r="Y164" s="154"/>
      <c r="Z164" s="154"/>
      <c r="AA164" s="154"/>
      <c r="AB164" s="154"/>
      <c r="AC164" s="154"/>
      <c r="AD164" s="154"/>
      <c r="AE164" s="154" t="s">
        <v>114</v>
      </c>
      <c r="AF164" s="154"/>
      <c r="AG164" s="154"/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">
      <c r="A165" s="155"/>
      <c r="B165" s="161"/>
      <c r="C165" s="199" t="s">
        <v>259</v>
      </c>
      <c r="D165" s="166"/>
      <c r="E165" s="172"/>
      <c r="F165" s="176"/>
      <c r="G165" s="176"/>
      <c r="H165" s="176"/>
      <c r="I165" s="176"/>
      <c r="J165" s="176"/>
      <c r="K165" s="176"/>
      <c r="L165" s="176"/>
      <c r="M165" s="176"/>
      <c r="N165" s="164"/>
      <c r="O165" s="164"/>
      <c r="P165" s="164"/>
      <c r="Q165" s="164"/>
      <c r="R165" s="164"/>
      <c r="S165" s="164"/>
      <c r="T165" s="165"/>
      <c r="U165" s="164"/>
      <c r="V165" s="154"/>
      <c r="W165" s="154"/>
      <c r="X165" s="154"/>
      <c r="Y165" s="154"/>
      <c r="Z165" s="154"/>
      <c r="AA165" s="154"/>
      <c r="AB165" s="154"/>
      <c r="AC165" s="154"/>
      <c r="AD165" s="154"/>
      <c r="AE165" s="154" t="s">
        <v>116</v>
      </c>
      <c r="AF165" s="154">
        <v>0</v>
      </c>
      <c r="AG165" s="154"/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">
      <c r="A166" s="155"/>
      <c r="B166" s="161"/>
      <c r="C166" s="199" t="s">
        <v>260</v>
      </c>
      <c r="D166" s="166"/>
      <c r="E166" s="172">
        <v>32.5</v>
      </c>
      <c r="F166" s="176"/>
      <c r="G166" s="176"/>
      <c r="H166" s="176"/>
      <c r="I166" s="176"/>
      <c r="J166" s="176"/>
      <c r="K166" s="176"/>
      <c r="L166" s="176"/>
      <c r="M166" s="176"/>
      <c r="N166" s="164"/>
      <c r="O166" s="164"/>
      <c r="P166" s="164"/>
      <c r="Q166" s="164"/>
      <c r="R166" s="164"/>
      <c r="S166" s="164"/>
      <c r="T166" s="165"/>
      <c r="U166" s="164"/>
      <c r="V166" s="154"/>
      <c r="W166" s="154"/>
      <c r="X166" s="154"/>
      <c r="Y166" s="154"/>
      <c r="Z166" s="154"/>
      <c r="AA166" s="154"/>
      <c r="AB166" s="154"/>
      <c r="AC166" s="154"/>
      <c r="AD166" s="154"/>
      <c r="AE166" s="154" t="s">
        <v>116</v>
      </c>
      <c r="AF166" s="154">
        <v>0</v>
      </c>
      <c r="AG166" s="154"/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">
      <c r="A167" s="155">
        <v>26</v>
      </c>
      <c r="B167" s="161" t="s">
        <v>261</v>
      </c>
      <c r="C167" s="198" t="s">
        <v>262</v>
      </c>
      <c r="D167" s="163" t="s">
        <v>216</v>
      </c>
      <c r="E167" s="171">
        <v>98</v>
      </c>
      <c r="F167" s="175"/>
      <c r="G167" s="176">
        <f>ROUND(E167*F167,2)</f>
        <v>0</v>
      </c>
      <c r="H167" s="175"/>
      <c r="I167" s="176">
        <f>ROUND(E167*H167,2)</f>
        <v>0</v>
      </c>
      <c r="J167" s="175"/>
      <c r="K167" s="176">
        <f>ROUND(E167*J167,2)</f>
        <v>0</v>
      </c>
      <c r="L167" s="176">
        <v>21</v>
      </c>
      <c r="M167" s="176">
        <f>G167*(1+L167/100)</f>
        <v>0</v>
      </c>
      <c r="N167" s="164">
        <v>3.9E-2</v>
      </c>
      <c r="O167" s="164">
        <f>ROUND(E167*N167,5)</f>
        <v>3.8220000000000001</v>
      </c>
      <c r="P167" s="164">
        <v>0</v>
      </c>
      <c r="Q167" s="164">
        <f>ROUND(E167*P167,5)</f>
        <v>0</v>
      </c>
      <c r="R167" s="164"/>
      <c r="S167" s="164"/>
      <c r="T167" s="165">
        <v>0</v>
      </c>
      <c r="U167" s="164">
        <f>ROUND(E167*T167,2)</f>
        <v>0</v>
      </c>
      <c r="V167" s="154"/>
      <c r="W167" s="154"/>
      <c r="X167" s="154"/>
      <c r="Y167" s="154"/>
      <c r="Z167" s="154"/>
      <c r="AA167" s="154"/>
      <c r="AB167" s="154"/>
      <c r="AC167" s="154"/>
      <c r="AD167" s="154"/>
      <c r="AE167" s="154" t="s">
        <v>263</v>
      </c>
      <c r="AF167" s="154"/>
      <c r="AG167" s="154"/>
      <c r="AH167" s="154"/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x14ac:dyDescent="0.2">
      <c r="A168" s="156" t="s">
        <v>111</v>
      </c>
      <c r="B168" s="162" t="s">
        <v>76</v>
      </c>
      <c r="C168" s="200" t="s">
        <v>77</v>
      </c>
      <c r="D168" s="167"/>
      <c r="E168" s="173"/>
      <c r="F168" s="177"/>
      <c r="G168" s="177">
        <f>SUMIF(AE169:AE171,"&lt;&gt;NOR",G169:G171)</f>
        <v>0</v>
      </c>
      <c r="H168" s="177"/>
      <c r="I168" s="177">
        <f>SUM(I169:I171)</f>
        <v>0</v>
      </c>
      <c r="J168" s="177"/>
      <c r="K168" s="177">
        <f>SUM(K169:K171)</f>
        <v>0</v>
      </c>
      <c r="L168" s="177"/>
      <c r="M168" s="177">
        <f>SUM(M169:M171)</f>
        <v>0</v>
      </c>
      <c r="N168" s="168"/>
      <c r="O168" s="168">
        <f>SUM(O169:O171)</f>
        <v>1.8149999999999999E-2</v>
      </c>
      <c r="P168" s="168"/>
      <c r="Q168" s="168">
        <f>SUM(Q169:Q171)</f>
        <v>0</v>
      </c>
      <c r="R168" s="168"/>
      <c r="S168" s="168"/>
      <c r="T168" s="169"/>
      <c r="U168" s="168">
        <f>SUM(U169:U171)</f>
        <v>2.66</v>
      </c>
      <c r="AE168" t="s">
        <v>112</v>
      </c>
    </row>
    <row r="169" spans="1:60" outlineLevel="1" x14ac:dyDescent="0.2">
      <c r="A169" s="155">
        <v>27</v>
      </c>
      <c r="B169" s="161" t="s">
        <v>264</v>
      </c>
      <c r="C169" s="198" t="s">
        <v>265</v>
      </c>
      <c r="D169" s="163" t="s">
        <v>182</v>
      </c>
      <c r="E169" s="171">
        <v>15</v>
      </c>
      <c r="F169" s="175"/>
      <c r="G169" s="176">
        <f>ROUND(E169*F169,2)</f>
        <v>0</v>
      </c>
      <c r="H169" s="175"/>
      <c r="I169" s="176">
        <f>ROUND(E169*H169,2)</f>
        <v>0</v>
      </c>
      <c r="J169" s="175"/>
      <c r="K169" s="176">
        <f>ROUND(E169*J169,2)</f>
        <v>0</v>
      </c>
      <c r="L169" s="176">
        <v>21</v>
      </c>
      <c r="M169" s="176">
        <f>G169*(1+L169/100)</f>
        <v>0</v>
      </c>
      <c r="N169" s="164">
        <v>1.2099999999999999E-3</v>
      </c>
      <c r="O169" s="164">
        <f>ROUND(E169*N169,5)</f>
        <v>1.8149999999999999E-2</v>
      </c>
      <c r="P169" s="164">
        <v>0</v>
      </c>
      <c r="Q169" s="164">
        <f>ROUND(E169*P169,5)</f>
        <v>0</v>
      </c>
      <c r="R169" s="164"/>
      <c r="S169" s="164"/>
      <c r="T169" s="165">
        <v>0.17699999999999999</v>
      </c>
      <c r="U169" s="164">
        <f>ROUND(E169*T169,2)</f>
        <v>2.66</v>
      </c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 t="s">
        <v>114</v>
      </c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">
      <c r="A170" s="155"/>
      <c r="B170" s="161"/>
      <c r="C170" s="199" t="s">
        <v>239</v>
      </c>
      <c r="D170" s="166"/>
      <c r="E170" s="172"/>
      <c r="F170" s="176"/>
      <c r="G170" s="176"/>
      <c r="H170" s="176"/>
      <c r="I170" s="176"/>
      <c r="J170" s="176"/>
      <c r="K170" s="176"/>
      <c r="L170" s="176"/>
      <c r="M170" s="176"/>
      <c r="N170" s="164"/>
      <c r="O170" s="164"/>
      <c r="P170" s="164"/>
      <c r="Q170" s="164"/>
      <c r="R170" s="164"/>
      <c r="S170" s="164"/>
      <c r="T170" s="165"/>
      <c r="U170" s="16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 t="s">
        <v>116</v>
      </c>
      <c r="AF170" s="154">
        <v>0</v>
      </c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outlineLevel="1" x14ac:dyDescent="0.2">
      <c r="A171" s="155"/>
      <c r="B171" s="161"/>
      <c r="C171" s="199" t="s">
        <v>266</v>
      </c>
      <c r="D171" s="166"/>
      <c r="E171" s="172">
        <v>15</v>
      </c>
      <c r="F171" s="176"/>
      <c r="G171" s="176"/>
      <c r="H171" s="176"/>
      <c r="I171" s="176"/>
      <c r="J171" s="176"/>
      <c r="K171" s="176"/>
      <c r="L171" s="176"/>
      <c r="M171" s="176"/>
      <c r="N171" s="164"/>
      <c r="O171" s="164"/>
      <c r="P171" s="164"/>
      <c r="Q171" s="164"/>
      <c r="R171" s="164"/>
      <c r="S171" s="164"/>
      <c r="T171" s="165"/>
      <c r="U171" s="16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 t="s">
        <v>116</v>
      </c>
      <c r="AF171" s="154">
        <v>0</v>
      </c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x14ac:dyDescent="0.2">
      <c r="A172" s="156" t="s">
        <v>111</v>
      </c>
      <c r="B172" s="162" t="s">
        <v>78</v>
      </c>
      <c r="C172" s="200" t="s">
        <v>79</v>
      </c>
      <c r="D172" s="167"/>
      <c r="E172" s="173"/>
      <c r="F172" s="177"/>
      <c r="G172" s="177">
        <f>SUMIF(AE173:AE186,"&lt;&gt;NOR",G173:G186)</f>
        <v>0</v>
      </c>
      <c r="H172" s="177"/>
      <c r="I172" s="177">
        <f>SUM(I173:I186)</f>
        <v>0</v>
      </c>
      <c r="J172" s="177"/>
      <c r="K172" s="177">
        <f>SUM(K173:K186)</f>
        <v>0</v>
      </c>
      <c r="L172" s="177"/>
      <c r="M172" s="177">
        <f>SUM(M173:M186)</f>
        <v>0</v>
      </c>
      <c r="N172" s="168"/>
      <c r="O172" s="168">
        <f>SUM(O173:O186)</f>
        <v>1.89E-2</v>
      </c>
      <c r="P172" s="168"/>
      <c r="Q172" s="168">
        <f>SUM(Q173:Q186)</f>
        <v>9.5919000000000008</v>
      </c>
      <c r="R172" s="168"/>
      <c r="S172" s="168"/>
      <c r="T172" s="169"/>
      <c r="U172" s="168">
        <f>SUM(U173:U186)</f>
        <v>57.650000000000006</v>
      </c>
      <c r="AE172" t="s">
        <v>112</v>
      </c>
    </row>
    <row r="173" spans="1:60" outlineLevel="1" x14ac:dyDescent="0.2">
      <c r="A173" s="155">
        <v>28</v>
      </c>
      <c r="B173" s="161" t="s">
        <v>267</v>
      </c>
      <c r="C173" s="198" t="s">
        <v>268</v>
      </c>
      <c r="D173" s="163" t="s">
        <v>226</v>
      </c>
      <c r="E173" s="171">
        <v>32.5</v>
      </c>
      <c r="F173" s="175"/>
      <c r="G173" s="176">
        <f>ROUND(E173*F173,2)</f>
        <v>0</v>
      </c>
      <c r="H173" s="175"/>
      <c r="I173" s="176">
        <f>ROUND(E173*H173,2)</f>
        <v>0</v>
      </c>
      <c r="J173" s="175"/>
      <c r="K173" s="176">
        <f>ROUND(E173*J173,2)</f>
        <v>0</v>
      </c>
      <c r="L173" s="176">
        <v>21</v>
      </c>
      <c r="M173" s="176">
        <f>G173*(1+L173/100)</f>
        <v>0</v>
      </c>
      <c r="N173" s="164">
        <v>0</v>
      </c>
      <c r="O173" s="164">
        <f>ROUND(E173*N173,5)</f>
        <v>0</v>
      </c>
      <c r="P173" s="164">
        <v>0.23771999999999999</v>
      </c>
      <c r="Q173" s="164">
        <f>ROUND(E173*P173,5)</f>
        <v>7.7259000000000002</v>
      </c>
      <c r="R173" s="164"/>
      <c r="S173" s="164"/>
      <c r="T173" s="165">
        <v>0.24199999999999999</v>
      </c>
      <c r="U173" s="164">
        <f>ROUND(E173*T173,2)</f>
        <v>7.87</v>
      </c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 t="s">
        <v>114</v>
      </c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">
      <c r="A174" s="155"/>
      <c r="B174" s="161"/>
      <c r="C174" s="199" t="s">
        <v>269</v>
      </c>
      <c r="D174" s="166"/>
      <c r="E174" s="172"/>
      <c r="F174" s="176"/>
      <c r="G174" s="176"/>
      <c r="H174" s="176"/>
      <c r="I174" s="176"/>
      <c r="J174" s="176"/>
      <c r="K174" s="176"/>
      <c r="L174" s="176"/>
      <c r="M174" s="176"/>
      <c r="N174" s="164"/>
      <c r="O174" s="164"/>
      <c r="P174" s="164"/>
      <c r="Q174" s="164"/>
      <c r="R174" s="164"/>
      <c r="S174" s="164"/>
      <c r="T174" s="165"/>
      <c r="U174" s="16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 t="s">
        <v>116</v>
      </c>
      <c r="AF174" s="154">
        <v>0</v>
      </c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">
      <c r="A175" s="155"/>
      <c r="B175" s="161"/>
      <c r="C175" s="199" t="s">
        <v>260</v>
      </c>
      <c r="D175" s="166"/>
      <c r="E175" s="172">
        <v>32.5</v>
      </c>
      <c r="F175" s="176"/>
      <c r="G175" s="176"/>
      <c r="H175" s="176"/>
      <c r="I175" s="176"/>
      <c r="J175" s="176"/>
      <c r="K175" s="176"/>
      <c r="L175" s="176"/>
      <c r="M175" s="176"/>
      <c r="N175" s="164"/>
      <c r="O175" s="164"/>
      <c r="P175" s="164"/>
      <c r="Q175" s="164"/>
      <c r="R175" s="164"/>
      <c r="S175" s="164"/>
      <c r="T175" s="165"/>
      <c r="U175" s="16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 t="s">
        <v>116</v>
      </c>
      <c r="AF175" s="154">
        <v>0</v>
      </c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">
      <c r="A176" s="155">
        <v>29</v>
      </c>
      <c r="B176" s="161" t="s">
        <v>270</v>
      </c>
      <c r="C176" s="198" t="s">
        <v>271</v>
      </c>
      <c r="D176" s="163" t="s">
        <v>216</v>
      </c>
      <c r="E176" s="171">
        <v>17</v>
      </c>
      <c r="F176" s="175"/>
      <c r="G176" s="176">
        <f>ROUND(E176*F176,2)</f>
        <v>0</v>
      </c>
      <c r="H176" s="175"/>
      <c r="I176" s="176">
        <f>ROUND(E176*H176,2)</f>
        <v>0</v>
      </c>
      <c r="J176" s="175"/>
      <c r="K176" s="176">
        <f>ROUND(E176*J176,2)</f>
        <v>0</v>
      </c>
      <c r="L176" s="176">
        <v>21</v>
      </c>
      <c r="M176" s="176">
        <f>G176*(1+L176/100)</f>
        <v>0</v>
      </c>
      <c r="N176" s="164">
        <v>9.1E-4</v>
      </c>
      <c r="O176" s="164">
        <f>ROUND(E176*N176,5)</f>
        <v>1.5469999999999999E-2</v>
      </c>
      <c r="P176" s="164">
        <v>9.7000000000000003E-2</v>
      </c>
      <c r="Q176" s="164">
        <f>ROUND(E176*P176,5)</f>
        <v>1.649</v>
      </c>
      <c r="R176" s="164"/>
      <c r="S176" s="164"/>
      <c r="T176" s="165">
        <v>1.45214</v>
      </c>
      <c r="U176" s="164">
        <f>ROUND(E176*T176,2)</f>
        <v>24.69</v>
      </c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 t="s">
        <v>171</v>
      </c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">
      <c r="A177" s="155">
        <v>30</v>
      </c>
      <c r="B177" s="161" t="s">
        <v>272</v>
      </c>
      <c r="C177" s="198" t="s">
        <v>273</v>
      </c>
      <c r="D177" s="163" t="s">
        <v>216</v>
      </c>
      <c r="E177" s="171">
        <v>7</v>
      </c>
      <c r="F177" s="175"/>
      <c r="G177" s="176">
        <f>ROUND(E177*F177,2)</f>
        <v>0</v>
      </c>
      <c r="H177" s="175"/>
      <c r="I177" s="176">
        <f>ROUND(E177*H177,2)</f>
        <v>0</v>
      </c>
      <c r="J177" s="175"/>
      <c r="K177" s="176">
        <f>ROUND(E177*J177,2)</f>
        <v>0</v>
      </c>
      <c r="L177" s="176">
        <v>21</v>
      </c>
      <c r="M177" s="176">
        <f>G177*(1+L177/100)</f>
        <v>0</v>
      </c>
      <c r="N177" s="164">
        <v>4.8999999999999998E-4</v>
      </c>
      <c r="O177" s="164">
        <f>ROUND(E177*N177,5)</f>
        <v>3.4299999999999999E-3</v>
      </c>
      <c r="P177" s="164">
        <v>3.1E-2</v>
      </c>
      <c r="Q177" s="164">
        <f>ROUND(E177*P177,5)</f>
        <v>0.217</v>
      </c>
      <c r="R177" s="164"/>
      <c r="S177" s="164"/>
      <c r="T177" s="165">
        <v>0.85833000000000004</v>
      </c>
      <c r="U177" s="164">
        <f>ROUND(E177*T177,2)</f>
        <v>6.01</v>
      </c>
      <c r="V177" s="154"/>
      <c r="W177" s="154"/>
      <c r="X177" s="154"/>
      <c r="Y177" s="154"/>
      <c r="Z177" s="154"/>
      <c r="AA177" s="154"/>
      <c r="AB177" s="154"/>
      <c r="AC177" s="154"/>
      <c r="AD177" s="154"/>
      <c r="AE177" s="154" t="s">
        <v>171</v>
      </c>
      <c r="AF177" s="154"/>
      <c r="AG177" s="154"/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ht="22.5" outlineLevel="1" x14ac:dyDescent="0.2">
      <c r="A178" s="155">
        <v>31</v>
      </c>
      <c r="B178" s="161" t="s">
        <v>274</v>
      </c>
      <c r="C178" s="198" t="s">
        <v>275</v>
      </c>
      <c r="D178" s="163" t="s">
        <v>208</v>
      </c>
      <c r="E178" s="171">
        <v>13.32</v>
      </c>
      <c r="F178" s="175"/>
      <c r="G178" s="176">
        <f>ROUND(E178*F178,2)</f>
        <v>0</v>
      </c>
      <c r="H178" s="175"/>
      <c r="I178" s="176">
        <f>ROUND(E178*H178,2)</f>
        <v>0</v>
      </c>
      <c r="J178" s="175"/>
      <c r="K178" s="176">
        <f>ROUND(E178*J178,2)</f>
        <v>0</v>
      </c>
      <c r="L178" s="176">
        <v>21</v>
      </c>
      <c r="M178" s="176">
        <f>G178*(1+L178/100)</f>
        <v>0</v>
      </c>
      <c r="N178" s="164">
        <v>0</v>
      </c>
      <c r="O178" s="164">
        <f>ROUND(E178*N178,5)</f>
        <v>0</v>
      </c>
      <c r="P178" s="164">
        <v>0</v>
      </c>
      <c r="Q178" s="164">
        <f>ROUND(E178*P178,5)</f>
        <v>0</v>
      </c>
      <c r="R178" s="164"/>
      <c r="S178" s="164"/>
      <c r="T178" s="165">
        <v>0.94199999999999995</v>
      </c>
      <c r="U178" s="164">
        <f>ROUND(E178*T178,2)</f>
        <v>12.55</v>
      </c>
      <c r="V178" s="154"/>
      <c r="W178" s="154"/>
      <c r="X178" s="154"/>
      <c r="Y178" s="154"/>
      <c r="Z178" s="154"/>
      <c r="AA178" s="154"/>
      <c r="AB178" s="154"/>
      <c r="AC178" s="154"/>
      <c r="AD178" s="154"/>
      <c r="AE178" s="154" t="s">
        <v>171</v>
      </c>
      <c r="AF178" s="154"/>
      <c r="AG178" s="154"/>
      <c r="AH178" s="154"/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">
      <c r="A179" s="155"/>
      <c r="B179" s="161"/>
      <c r="C179" s="199" t="s">
        <v>276</v>
      </c>
      <c r="D179" s="166"/>
      <c r="E179" s="172"/>
      <c r="F179" s="176"/>
      <c r="G179" s="176"/>
      <c r="H179" s="176"/>
      <c r="I179" s="176"/>
      <c r="J179" s="176"/>
      <c r="K179" s="176"/>
      <c r="L179" s="176"/>
      <c r="M179" s="176"/>
      <c r="N179" s="164"/>
      <c r="O179" s="164"/>
      <c r="P179" s="164"/>
      <c r="Q179" s="164"/>
      <c r="R179" s="164"/>
      <c r="S179" s="164"/>
      <c r="T179" s="165"/>
      <c r="U179" s="164"/>
      <c r="V179" s="154"/>
      <c r="W179" s="154"/>
      <c r="X179" s="154"/>
      <c r="Y179" s="154"/>
      <c r="Z179" s="154"/>
      <c r="AA179" s="154"/>
      <c r="AB179" s="154"/>
      <c r="AC179" s="154"/>
      <c r="AD179" s="154"/>
      <c r="AE179" s="154" t="s">
        <v>116</v>
      </c>
      <c r="AF179" s="154">
        <v>0</v>
      </c>
      <c r="AG179" s="154"/>
      <c r="AH179" s="154"/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">
      <c r="A180" s="155"/>
      <c r="B180" s="161"/>
      <c r="C180" s="199" t="s">
        <v>277</v>
      </c>
      <c r="D180" s="166"/>
      <c r="E180" s="172">
        <v>13.32</v>
      </c>
      <c r="F180" s="176"/>
      <c r="G180" s="176"/>
      <c r="H180" s="176"/>
      <c r="I180" s="176"/>
      <c r="J180" s="176"/>
      <c r="K180" s="176"/>
      <c r="L180" s="176"/>
      <c r="M180" s="176"/>
      <c r="N180" s="164"/>
      <c r="O180" s="164"/>
      <c r="P180" s="164"/>
      <c r="Q180" s="164"/>
      <c r="R180" s="164"/>
      <c r="S180" s="164"/>
      <c r="T180" s="165"/>
      <c r="U180" s="164"/>
      <c r="V180" s="154"/>
      <c r="W180" s="154"/>
      <c r="X180" s="154"/>
      <c r="Y180" s="154"/>
      <c r="Z180" s="154"/>
      <c r="AA180" s="154"/>
      <c r="AB180" s="154"/>
      <c r="AC180" s="154"/>
      <c r="AD180" s="154"/>
      <c r="AE180" s="154" t="s">
        <v>116</v>
      </c>
      <c r="AF180" s="154">
        <v>0</v>
      </c>
      <c r="AG180" s="154"/>
      <c r="AH180" s="154"/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">
      <c r="A181" s="155">
        <v>32</v>
      </c>
      <c r="B181" s="161" t="s">
        <v>278</v>
      </c>
      <c r="C181" s="198" t="s">
        <v>279</v>
      </c>
      <c r="D181" s="163" t="s">
        <v>208</v>
      </c>
      <c r="E181" s="171">
        <v>13.32</v>
      </c>
      <c r="F181" s="175"/>
      <c r="G181" s="176">
        <f>ROUND(E181*F181,2)</f>
        <v>0</v>
      </c>
      <c r="H181" s="175"/>
      <c r="I181" s="176">
        <f>ROUND(E181*H181,2)</f>
        <v>0</v>
      </c>
      <c r="J181" s="175"/>
      <c r="K181" s="176">
        <f>ROUND(E181*J181,2)</f>
        <v>0</v>
      </c>
      <c r="L181" s="176">
        <v>21</v>
      </c>
      <c r="M181" s="176">
        <f>G181*(1+L181/100)</f>
        <v>0</v>
      </c>
      <c r="N181" s="164">
        <v>0</v>
      </c>
      <c r="O181" s="164">
        <f>ROUND(E181*N181,5)</f>
        <v>0</v>
      </c>
      <c r="P181" s="164">
        <v>0</v>
      </c>
      <c r="Q181" s="164">
        <f>ROUND(E181*P181,5)</f>
        <v>0</v>
      </c>
      <c r="R181" s="164"/>
      <c r="S181" s="164"/>
      <c r="T181" s="165">
        <v>0.49</v>
      </c>
      <c r="U181" s="164">
        <f>ROUND(E181*T181,2)</f>
        <v>6.53</v>
      </c>
      <c r="V181" s="154"/>
      <c r="W181" s="154"/>
      <c r="X181" s="154"/>
      <c r="Y181" s="154"/>
      <c r="Z181" s="154"/>
      <c r="AA181" s="154"/>
      <c r="AB181" s="154"/>
      <c r="AC181" s="154"/>
      <c r="AD181" s="154"/>
      <c r="AE181" s="154" t="s">
        <v>114</v>
      </c>
      <c r="AF181" s="154"/>
      <c r="AG181" s="154"/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">
      <c r="A182" s="155">
        <v>33</v>
      </c>
      <c r="B182" s="161" t="s">
        <v>280</v>
      </c>
      <c r="C182" s="198" t="s">
        <v>281</v>
      </c>
      <c r="D182" s="163" t="s">
        <v>208</v>
      </c>
      <c r="E182" s="171">
        <v>213.12</v>
      </c>
      <c r="F182" s="175"/>
      <c r="G182" s="176">
        <f>ROUND(E182*F182,2)</f>
        <v>0</v>
      </c>
      <c r="H182" s="175"/>
      <c r="I182" s="176">
        <f>ROUND(E182*H182,2)</f>
        <v>0</v>
      </c>
      <c r="J182" s="175"/>
      <c r="K182" s="176">
        <f>ROUND(E182*J182,2)</f>
        <v>0</v>
      </c>
      <c r="L182" s="176">
        <v>21</v>
      </c>
      <c r="M182" s="176">
        <f>G182*(1+L182/100)</f>
        <v>0</v>
      </c>
      <c r="N182" s="164">
        <v>0</v>
      </c>
      <c r="O182" s="164">
        <f>ROUND(E182*N182,5)</f>
        <v>0</v>
      </c>
      <c r="P182" s="164">
        <v>0</v>
      </c>
      <c r="Q182" s="164">
        <f>ROUND(E182*P182,5)</f>
        <v>0</v>
      </c>
      <c r="R182" s="164"/>
      <c r="S182" s="164"/>
      <c r="T182" s="165">
        <v>0</v>
      </c>
      <c r="U182" s="164">
        <f>ROUND(E182*T182,2)</f>
        <v>0</v>
      </c>
      <c r="V182" s="154"/>
      <c r="W182" s="154"/>
      <c r="X182" s="154"/>
      <c r="Y182" s="154"/>
      <c r="Z182" s="154"/>
      <c r="AA182" s="154"/>
      <c r="AB182" s="154"/>
      <c r="AC182" s="154"/>
      <c r="AD182" s="154"/>
      <c r="AE182" s="154" t="s">
        <v>114</v>
      </c>
      <c r="AF182" s="154"/>
      <c r="AG182" s="154"/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">
      <c r="A183" s="155"/>
      <c r="B183" s="161"/>
      <c r="C183" s="199" t="s">
        <v>282</v>
      </c>
      <c r="D183" s="166"/>
      <c r="E183" s="172"/>
      <c r="F183" s="176"/>
      <c r="G183" s="176"/>
      <c r="H183" s="176"/>
      <c r="I183" s="176"/>
      <c r="J183" s="176"/>
      <c r="K183" s="176"/>
      <c r="L183" s="176"/>
      <c r="M183" s="176"/>
      <c r="N183" s="164"/>
      <c r="O183" s="164"/>
      <c r="P183" s="164"/>
      <c r="Q183" s="164"/>
      <c r="R183" s="164"/>
      <c r="S183" s="164"/>
      <c r="T183" s="165"/>
      <c r="U183" s="164"/>
      <c r="V183" s="154"/>
      <c r="W183" s="154"/>
      <c r="X183" s="154"/>
      <c r="Y183" s="154"/>
      <c r="Z183" s="154"/>
      <c r="AA183" s="154"/>
      <c r="AB183" s="154"/>
      <c r="AC183" s="154"/>
      <c r="AD183" s="154"/>
      <c r="AE183" s="154" t="s">
        <v>116</v>
      </c>
      <c r="AF183" s="154">
        <v>0</v>
      </c>
      <c r="AG183" s="154"/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">
      <c r="A184" s="155"/>
      <c r="B184" s="161"/>
      <c r="C184" s="199" t="s">
        <v>283</v>
      </c>
      <c r="D184" s="166"/>
      <c r="E184" s="172"/>
      <c r="F184" s="176"/>
      <c r="G184" s="176"/>
      <c r="H184" s="176"/>
      <c r="I184" s="176"/>
      <c r="J184" s="176"/>
      <c r="K184" s="176"/>
      <c r="L184" s="176"/>
      <c r="M184" s="176"/>
      <c r="N184" s="164"/>
      <c r="O184" s="164"/>
      <c r="P184" s="164"/>
      <c r="Q184" s="164"/>
      <c r="R184" s="164"/>
      <c r="S184" s="164"/>
      <c r="T184" s="165"/>
      <c r="U184" s="164"/>
      <c r="V184" s="154"/>
      <c r="W184" s="154"/>
      <c r="X184" s="154"/>
      <c r="Y184" s="154"/>
      <c r="Z184" s="154"/>
      <c r="AA184" s="154"/>
      <c r="AB184" s="154"/>
      <c r="AC184" s="154"/>
      <c r="AD184" s="154"/>
      <c r="AE184" s="154" t="s">
        <v>116</v>
      </c>
      <c r="AF184" s="154">
        <v>0</v>
      </c>
      <c r="AG184" s="154"/>
      <c r="AH184" s="154"/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">
      <c r="A185" s="155"/>
      <c r="B185" s="161"/>
      <c r="C185" s="199" t="s">
        <v>284</v>
      </c>
      <c r="D185" s="166"/>
      <c r="E185" s="172">
        <v>213.12</v>
      </c>
      <c r="F185" s="176"/>
      <c r="G185" s="176"/>
      <c r="H185" s="176"/>
      <c r="I185" s="176"/>
      <c r="J185" s="176"/>
      <c r="K185" s="176"/>
      <c r="L185" s="176"/>
      <c r="M185" s="176"/>
      <c r="N185" s="164"/>
      <c r="O185" s="164"/>
      <c r="P185" s="164"/>
      <c r="Q185" s="164"/>
      <c r="R185" s="164"/>
      <c r="S185" s="164"/>
      <c r="T185" s="165"/>
      <c r="U185" s="164"/>
      <c r="V185" s="154"/>
      <c r="W185" s="154"/>
      <c r="X185" s="154"/>
      <c r="Y185" s="154"/>
      <c r="Z185" s="154"/>
      <c r="AA185" s="154"/>
      <c r="AB185" s="154"/>
      <c r="AC185" s="154"/>
      <c r="AD185" s="154"/>
      <c r="AE185" s="154" t="s">
        <v>116</v>
      </c>
      <c r="AF185" s="154">
        <v>0</v>
      </c>
      <c r="AG185" s="154"/>
      <c r="AH185" s="154"/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">
      <c r="A186" s="155">
        <v>34</v>
      </c>
      <c r="B186" s="161" t="s">
        <v>285</v>
      </c>
      <c r="C186" s="198" t="s">
        <v>286</v>
      </c>
      <c r="D186" s="163" t="s">
        <v>208</v>
      </c>
      <c r="E186" s="171">
        <v>13.32</v>
      </c>
      <c r="F186" s="175"/>
      <c r="G186" s="176">
        <f>ROUND(E186*F186,2)</f>
        <v>0</v>
      </c>
      <c r="H186" s="175"/>
      <c r="I186" s="176">
        <f>ROUND(E186*H186,2)</f>
        <v>0</v>
      </c>
      <c r="J186" s="175"/>
      <c r="K186" s="176">
        <f>ROUND(E186*J186,2)</f>
        <v>0</v>
      </c>
      <c r="L186" s="176">
        <v>21</v>
      </c>
      <c r="M186" s="176">
        <f>G186*(1+L186/100)</f>
        <v>0</v>
      </c>
      <c r="N186" s="164">
        <v>0</v>
      </c>
      <c r="O186" s="164">
        <f>ROUND(E186*N186,5)</f>
        <v>0</v>
      </c>
      <c r="P186" s="164">
        <v>0</v>
      </c>
      <c r="Q186" s="164">
        <f>ROUND(E186*P186,5)</f>
        <v>0</v>
      </c>
      <c r="R186" s="164"/>
      <c r="S186" s="164"/>
      <c r="T186" s="165">
        <v>0</v>
      </c>
      <c r="U186" s="164">
        <f>ROUND(E186*T186,2)</f>
        <v>0</v>
      </c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 t="s">
        <v>114</v>
      </c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x14ac:dyDescent="0.2">
      <c r="A187" s="156" t="s">
        <v>111</v>
      </c>
      <c r="B187" s="162" t="s">
        <v>80</v>
      </c>
      <c r="C187" s="200" t="s">
        <v>81</v>
      </c>
      <c r="D187" s="167"/>
      <c r="E187" s="173"/>
      <c r="F187" s="177"/>
      <c r="G187" s="177">
        <f>SUMIF(AE188:AE190,"&lt;&gt;NOR",G188:G190)</f>
        <v>0</v>
      </c>
      <c r="H187" s="177"/>
      <c r="I187" s="177">
        <f>SUM(I188:I190)</f>
        <v>0</v>
      </c>
      <c r="J187" s="177"/>
      <c r="K187" s="177">
        <f>SUM(K188:K190)</f>
        <v>0</v>
      </c>
      <c r="L187" s="177"/>
      <c r="M187" s="177">
        <f>SUM(M188:M190)</f>
        <v>0</v>
      </c>
      <c r="N187" s="168"/>
      <c r="O187" s="168">
        <f>SUM(O188:O190)</f>
        <v>0</v>
      </c>
      <c r="P187" s="168"/>
      <c r="Q187" s="168">
        <f>SUM(Q188:Q190)</f>
        <v>0</v>
      </c>
      <c r="R187" s="168"/>
      <c r="S187" s="168"/>
      <c r="T187" s="169"/>
      <c r="U187" s="168">
        <f>SUM(U188:U190)</f>
        <v>51.04</v>
      </c>
      <c r="AE187" t="s">
        <v>112</v>
      </c>
    </row>
    <row r="188" spans="1:60" outlineLevel="1" x14ac:dyDescent="0.2">
      <c r="A188" s="155">
        <v>35</v>
      </c>
      <c r="B188" s="161" t="s">
        <v>287</v>
      </c>
      <c r="C188" s="198" t="s">
        <v>288</v>
      </c>
      <c r="D188" s="163" t="s">
        <v>208</v>
      </c>
      <c r="E188" s="171">
        <v>54.38</v>
      </c>
      <c r="F188" s="175"/>
      <c r="G188" s="176">
        <f>ROUND(E188*F188,2)</f>
        <v>0</v>
      </c>
      <c r="H188" s="175"/>
      <c r="I188" s="176">
        <f>ROUND(E188*H188,2)</f>
        <v>0</v>
      </c>
      <c r="J188" s="175"/>
      <c r="K188" s="176">
        <f>ROUND(E188*J188,2)</f>
        <v>0</v>
      </c>
      <c r="L188" s="176">
        <v>21</v>
      </c>
      <c r="M188" s="176">
        <f>G188*(1+L188/100)</f>
        <v>0</v>
      </c>
      <c r="N188" s="164">
        <v>0</v>
      </c>
      <c r="O188" s="164">
        <f>ROUND(E188*N188,5)</f>
        <v>0</v>
      </c>
      <c r="P188" s="164">
        <v>0</v>
      </c>
      <c r="Q188" s="164">
        <f>ROUND(E188*P188,5)</f>
        <v>0</v>
      </c>
      <c r="R188" s="164"/>
      <c r="S188" s="164"/>
      <c r="T188" s="165">
        <v>0.9385</v>
      </c>
      <c r="U188" s="164">
        <f>ROUND(E188*T188,2)</f>
        <v>51.04</v>
      </c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 t="s">
        <v>114</v>
      </c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">
      <c r="A189" s="155"/>
      <c r="B189" s="161"/>
      <c r="C189" s="199" t="s">
        <v>276</v>
      </c>
      <c r="D189" s="166"/>
      <c r="E189" s="172"/>
      <c r="F189" s="176"/>
      <c r="G189" s="176"/>
      <c r="H189" s="176"/>
      <c r="I189" s="176"/>
      <c r="J189" s="176"/>
      <c r="K189" s="176"/>
      <c r="L189" s="176"/>
      <c r="M189" s="176"/>
      <c r="N189" s="164"/>
      <c r="O189" s="164"/>
      <c r="P189" s="164"/>
      <c r="Q189" s="164"/>
      <c r="R189" s="164"/>
      <c r="S189" s="164"/>
      <c r="T189" s="165"/>
      <c r="U189" s="16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 t="s">
        <v>116</v>
      </c>
      <c r="AF189" s="154">
        <v>0</v>
      </c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">
      <c r="A190" s="155"/>
      <c r="B190" s="161"/>
      <c r="C190" s="199" t="s">
        <v>289</v>
      </c>
      <c r="D190" s="166"/>
      <c r="E190" s="172">
        <v>54.38</v>
      </c>
      <c r="F190" s="176"/>
      <c r="G190" s="176"/>
      <c r="H190" s="176"/>
      <c r="I190" s="176"/>
      <c r="J190" s="176"/>
      <c r="K190" s="176"/>
      <c r="L190" s="176"/>
      <c r="M190" s="176"/>
      <c r="N190" s="164"/>
      <c r="O190" s="164"/>
      <c r="P190" s="164"/>
      <c r="Q190" s="164"/>
      <c r="R190" s="164"/>
      <c r="S190" s="164"/>
      <c r="T190" s="165"/>
      <c r="U190" s="16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 t="s">
        <v>116</v>
      </c>
      <c r="AF190" s="154">
        <v>0</v>
      </c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x14ac:dyDescent="0.2">
      <c r="A191" s="156" t="s">
        <v>111</v>
      </c>
      <c r="B191" s="162" t="s">
        <v>82</v>
      </c>
      <c r="C191" s="200" t="s">
        <v>83</v>
      </c>
      <c r="D191" s="167"/>
      <c r="E191" s="173"/>
      <c r="F191" s="177"/>
      <c r="G191" s="177">
        <f>SUMIF(AE192:AE196,"&lt;&gt;NOR",G192:G196)</f>
        <v>0</v>
      </c>
      <c r="H191" s="177"/>
      <c r="I191" s="177">
        <f>SUM(I192:I196)</f>
        <v>0</v>
      </c>
      <c r="J191" s="177"/>
      <c r="K191" s="177">
        <f>SUM(K192:K196)</f>
        <v>0</v>
      </c>
      <c r="L191" s="177"/>
      <c r="M191" s="177">
        <f>SUM(M192:M196)</f>
        <v>0</v>
      </c>
      <c r="N191" s="168"/>
      <c r="O191" s="168">
        <f>SUM(O192:O196)</f>
        <v>0.45884999999999998</v>
      </c>
      <c r="P191" s="168"/>
      <c r="Q191" s="168">
        <f>SUM(Q192:Q196)</f>
        <v>0</v>
      </c>
      <c r="R191" s="168"/>
      <c r="S191" s="168"/>
      <c r="T191" s="169"/>
      <c r="U191" s="168">
        <f>SUM(U192:U196)</f>
        <v>24.1</v>
      </c>
      <c r="AE191" t="s">
        <v>112</v>
      </c>
    </row>
    <row r="192" spans="1:60" outlineLevel="1" x14ac:dyDescent="0.2">
      <c r="A192" s="155">
        <v>36</v>
      </c>
      <c r="B192" s="161" t="s">
        <v>290</v>
      </c>
      <c r="C192" s="198" t="s">
        <v>291</v>
      </c>
      <c r="D192" s="163" t="s">
        <v>292</v>
      </c>
      <c r="E192" s="171">
        <v>437</v>
      </c>
      <c r="F192" s="175"/>
      <c r="G192" s="176">
        <f>ROUND(E192*F192,2)</f>
        <v>0</v>
      </c>
      <c r="H192" s="175"/>
      <c r="I192" s="176">
        <f>ROUND(E192*H192,2)</f>
        <v>0</v>
      </c>
      <c r="J192" s="175"/>
      <c r="K192" s="176">
        <f>ROUND(E192*J192,2)</f>
        <v>0</v>
      </c>
      <c r="L192" s="176">
        <v>21</v>
      </c>
      <c r="M192" s="176">
        <f>G192*(1+L192/100)</f>
        <v>0</v>
      </c>
      <c r="N192" s="164">
        <v>1.0499999999999999E-3</v>
      </c>
      <c r="O192" s="164">
        <f>ROUND(E192*N192,5)</f>
        <v>0.45884999999999998</v>
      </c>
      <c r="P192" s="164">
        <v>0</v>
      </c>
      <c r="Q192" s="164">
        <f>ROUND(E192*P192,5)</f>
        <v>0</v>
      </c>
      <c r="R192" s="164"/>
      <c r="S192" s="164"/>
      <c r="T192" s="165">
        <v>5.5160000000000001E-2</v>
      </c>
      <c r="U192" s="164">
        <f>ROUND(E192*T192,2)</f>
        <v>24.1</v>
      </c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 t="s">
        <v>171</v>
      </c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">
      <c r="A193" s="155"/>
      <c r="B193" s="161"/>
      <c r="C193" s="199" t="s">
        <v>293</v>
      </c>
      <c r="D193" s="166"/>
      <c r="E193" s="172"/>
      <c r="F193" s="176"/>
      <c r="G193" s="176"/>
      <c r="H193" s="176"/>
      <c r="I193" s="176"/>
      <c r="J193" s="176"/>
      <c r="K193" s="176"/>
      <c r="L193" s="176"/>
      <c r="M193" s="176"/>
      <c r="N193" s="164"/>
      <c r="O193" s="164"/>
      <c r="P193" s="164"/>
      <c r="Q193" s="164"/>
      <c r="R193" s="164"/>
      <c r="S193" s="164"/>
      <c r="T193" s="165"/>
      <c r="U193" s="16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 t="s">
        <v>116</v>
      </c>
      <c r="AF193" s="154">
        <v>0</v>
      </c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">
      <c r="A194" s="155"/>
      <c r="B194" s="161"/>
      <c r="C194" s="199" t="s">
        <v>294</v>
      </c>
      <c r="D194" s="166"/>
      <c r="E194" s="172">
        <v>380</v>
      </c>
      <c r="F194" s="176"/>
      <c r="G194" s="176"/>
      <c r="H194" s="176"/>
      <c r="I194" s="176"/>
      <c r="J194" s="176"/>
      <c r="K194" s="176"/>
      <c r="L194" s="176"/>
      <c r="M194" s="176"/>
      <c r="N194" s="164"/>
      <c r="O194" s="164"/>
      <c r="P194" s="164"/>
      <c r="Q194" s="164"/>
      <c r="R194" s="164"/>
      <c r="S194" s="164"/>
      <c r="T194" s="165"/>
      <c r="U194" s="16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 t="s">
        <v>116</v>
      </c>
      <c r="AF194" s="154">
        <v>0</v>
      </c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outlineLevel="1" x14ac:dyDescent="0.2">
      <c r="A195" s="155"/>
      <c r="B195" s="161"/>
      <c r="C195" s="199" t="s">
        <v>295</v>
      </c>
      <c r="D195" s="166"/>
      <c r="E195" s="172"/>
      <c r="F195" s="176"/>
      <c r="G195" s="176"/>
      <c r="H195" s="176"/>
      <c r="I195" s="176"/>
      <c r="J195" s="176"/>
      <c r="K195" s="176"/>
      <c r="L195" s="176"/>
      <c r="M195" s="176"/>
      <c r="N195" s="164"/>
      <c r="O195" s="164"/>
      <c r="P195" s="164"/>
      <c r="Q195" s="164"/>
      <c r="R195" s="164"/>
      <c r="S195" s="164"/>
      <c r="T195" s="165"/>
      <c r="U195" s="164"/>
      <c r="V195" s="154"/>
      <c r="W195" s="154"/>
      <c r="X195" s="154"/>
      <c r="Y195" s="154"/>
      <c r="Z195" s="154"/>
      <c r="AA195" s="154"/>
      <c r="AB195" s="154"/>
      <c r="AC195" s="154"/>
      <c r="AD195" s="154"/>
      <c r="AE195" s="154" t="s">
        <v>116</v>
      </c>
      <c r="AF195" s="154">
        <v>0</v>
      </c>
      <c r="AG195" s="154"/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">
      <c r="A196" s="155"/>
      <c r="B196" s="161"/>
      <c r="C196" s="199" t="s">
        <v>296</v>
      </c>
      <c r="D196" s="166"/>
      <c r="E196" s="172">
        <v>57</v>
      </c>
      <c r="F196" s="176"/>
      <c r="G196" s="176"/>
      <c r="H196" s="176"/>
      <c r="I196" s="176"/>
      <c r="J196" s="176"/>
      <c r="K196" s="176"/>
      <c r="L196" s="176"/>
      <c r="M196" s="176"/>
      <c r="N196" s="164"/>
      <c r="O196" s="164"/>
      <c r="P196" s="164"/>
      <c r="Q196" s="164"/>
      <c r="R196" s="164"/>
      <c r="S196" s="164"/>
      <c r="T196" s="165"/>
      <c r="U196" s="164"/>
      <c r="V196" s="154"/>
      <c r="W196" s="154"/>
      <c r="X196" s="154"/>
      <c r="Y196" s="154"/>
      <c r="Z196" s="154"/>
      <c r="AA196" s="154"/>
      <c r="AB196" s="154"/>
      <c r="AC196" s="154"/>
      <c r="AD196" s="154"/>
      <c r="AE196" s="154" t="s">
        <v>116</v>
      </c>
      <c r="AF196" s="154">
        <v>0</v>
      </c>
      <c r="AG196" s="154"/>
      <c r="AH196" s="154"/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x14ac:dyDescent="0.2">
      <c r="A197" s="156" t="s">
        <v>111</v>
      </c>
      <c r="B197" s="162" t="s">
        <v>84</v>
      </c>
      <c r="C197" s="200" t="s">
        <v>26</v>
      </c>
      <c r="D197" s="167"/>
      <c r="E197" s="173"/>
      <c r="F197" s="177"/>
      <c r="G197" s="177">
        <f>SUMIF(AE198:AE200,"&lt;&gt;NOR",G198:G200)</f>
        <v>0</v>
      </c>
      <c r="H197" s="177"/>
      <c r="I197" s="177">
        <f>SUM(I198:I200)</f>
        <v>0</v>
      </c>
      <c r="J197" s="177"/>
      <c r="K197" s="177">
        <f>SUM(K198:K200)</f>
        <v>0</v>
      </c>
      <c r="L197" s="177"/>
      <c r="M197" s="177">
        <f>SUM(M198:M200)</f>
        <v>0</v>
      </c>
      <c r="N197" s="168"/>
      <c r="O197" s="168">
        <f>SUM(O198:O200)</f>
        <v>0</v>
      </c>
      <c r="P197" s="168"/>
      <c r="Q197" s="168">
        <f>SUM(Q198:Q200)</f>
        <v>0</v>
      </c>
      <c r="R197" s="168"/>
      <c r="S197" s="168"/>
      <c r="T197" s="169"/>
      <c r="U197" s="168">
        <f>SUM(U198:U200)</f>
        <v>0</v>
      </c>
      <c r="AE197" t="s">
        <v>112</v>
      </c>
    </row>
    <row r="198" spans="1:60" outlineLevel="1" x14ac:dyDescent="0.2">
      <c r="A198" s="155">
        <v>37</v>
      </c>
      <c r="B198" s="161" t="s">
        <v>297</v>
      </c>
      <c r="C198" s="198" t="s">
        <v>298</v>
      </c>
      <c r="D198" s="163" t="s">
        <v>113</v>
      </c>
      <c r="E198" s="171">
        <v>1</v>
      </c>
      <c r="F198" s="175"/>
      <c r="G198" s="176">
        <f>ROUND(E198*F198,2)</f>
        <v>0</v>
      </c>
      <c r="H198" s="175"/>
      <c r="I198" s="176">
        <f>ROUND(E198*H198,2)</f>
        <v>0</v>
      </c>
      <c r="J198" s="175"/>
      <c r="K198" s="176">
        <f>ROUND(E198*J198,2)</f>
        <v>0</v>
      </c>
      <c r="L198" s="176">
        <v>21</v>
      </c>
      <c r="M198" s="176">
        <f>G198*(1+L198/100)</f>
        <v>0</v>
      </c>
      <c r="N198" s="164">
        <v>0</v>
      </c>
      <c r="O198" s="164">
        <f>ROUND(E198*N198,5)</f>
        <v>0</v>
      </c>
      <c r="P198" s="164">
        <v>0</v>
      </c>
      <c r="Q198" s="164">
        <f>ROUND(E198*P198,5)</f>
        <v>0</v>
      </c>
      <c r="R198" s="164"/>
      <c r="S198" s="164"/>
      <c r="T198" s="165">
        <v>0</v>
      </c>
      <c r="U198" s="164">
        <f>ROUND(E198*T198,2)</f>
        <v>0</v>
      </c>
      <c r="V198" s="154"/>
      <c r="W198" s="154"/>
      <c r="X198" s="154"/>
      <c r="Y198" s="154"/>
      <c r="Z198" s="154"/>
      <c r="AA198" s="154"/>
      <c r="AB198" s="154"/>
      <c r="AC198" s="154"/>
      <c r="AD198" s="154"/>
      <c r="AE198" s="154" t="s">
        <v>114</v>
      </c>
      <c r="AF198" s="154"/>
      <c r="AG198" s="154"/>
      <c r="AH198" s="154"/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">
      <c r="A199" s="155">
        <v>38</v>
      </c>
      <c r="B199" s="161" t="s">
        <v>299</v>
      </c>
      <c r="C199" s="198" t="s">
        <v>300</v>
      </c>
      <c r="D199" s="163" t="s">
        <v>113</v>
      </c>
      <c r="E199" s="171">
        <v>1</v>
      </c>
      <c r="F199" s="175"/>
      <c r="G199" s="176">
        <f>ROUND(E199*F199,2)</f>
        <v>0</v>
      </c>
      <c r="H199" s="175"/>
      <c r="I199" s="176">
        <f>ROUND(E199*H199,2)</f>
        <v>0</v>
      </c>
      <c r="J199" s="175"/>
      <c r="K199" s="176">
        <f>ROUND(E199*J199,2)</f>
        <v>0</v>
      </c>
      <c r="L199" s="176">
        <v>21</v>
      </c>
      <c r="M199" s="176">
        <f>G199*(1+L199/100)</f>
        <v>0</v>
      </c>
      <c r="N199" s="164">
        <v>0</v>
      </c>
      <c r="O199" s="164">
        <f>ROUND(E199*N199,5)</f>
        <v>0</v>
      </c>
      <c r="P199" s="164">
        <v>0</v>
      </c>
      <c r="Q199" s="164">
        <f>ROUND(E199*P199,5)</f>
        <v>0</v>
      </c>
      <c r="R199" s="164"/>
      <c r="S199" s="164"/>
      <c r="T199" s="165">
        <v>0</v>
      </c>
      <c r="U199" s="164">
        <f>ROUND(E199*T199,2)</f>
        <v>0</v>
      </c>
      <c r="V199" s="154"/>
      <c r="W199" s="154"/>
      <c r="X199" s="154"/>
      <c r="Y199" s="154"/>
      <c r="Z199" s="154"/>
      <c r="AA199" s="154"/>
      <c r="AB199" s="154"/>
      <c r="AC199" s="154"/>
      <c r="AD199" s="154"/>
      <c r="AE199" s="154" t="s">
        <v>114</v>
      </c>
      <c r="AF199" s="154"/>
      <c r="AG199" s="154"/>
      <c r="AH199" s="154"/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">
      <c r="A200" s="186">
        <v>39</v>
      </c>
      <c r="B200" s="187" t="s">
        <v>301</v>
      </c>
      <c r="C200" s="202" t="s">
        <v>302</v>
      </c>
      <c r="D200" s="188" t="s">
        <v>113</v>
      </c>
      <c r="E200" s="189">
        <v>1</v>
      </c>
      <c r="F200" s="190"/>
      <c r="G200" s="191">
        <f>ROUND(E200*F200,2)</f>
        <v>0</v>
      </c>
      <c r="H200" s="190"/>
      <c r="I200" s="191">
        <f>ROUND(E200*H200,2)</f>
        <v>0</v>
      </c>
      <c r="J200" s="190"/>
      <c r="K200" s="191">
        <f>ROUND(E200*J200,2)</f>
        <v>0</v>
      </c>
      <c r="L200" s="191">
        <v>21</v>
      </c>
      <c r="M200" s="191">
        <f>G200*(1+L200/100)</f>
        <v>0</v>
      </c>
      <c r="N200" s="192">
        <v>0</v>
      </c>
      <c r="O200" s="192">
        <f>ROUND(E200*N200,5)</f>
        <v>0</v>
      </c>
      <c r="P200" s="192">
        <v>0</v>
      </c>
      <c r="Q200" s="192">
        <f>ROUND(E200*P200,5)</f>
        <v>0</v>
      </c>
      <c r="R200" s="192"/>
      <c r="S200" s="192"/>
      <c r="T200" s="193">
        <v>0</v>
      </c>
      <c r="U200" s="192">
        <f>ROUND(E200*T200,2)</f>
        <v>0</v>
      </c>
      <c r="V200" s="154"/>
      <c r="W200" s="154"/>
      <c r="X200" s="154"/>
      <c r="Y200" s="154"/>
      <c r="Z200" s="154"/>
      <c r="AA200" s="154"/>
      <c r="AB200" s="154"/>
      <c r="AC200" s="154"/>
      <c r="AD200" s="154"/>
      <c r="AE200" s="154" t="s">
        <v>114</v>
      </c>
      <c r="AF200" s="154"/>
      <c r="AG200" s="154"/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x14ac:dyDescent="0.2">
      <c r="A201" s="6"/>
      <c r="B201" s="7" t="s">
        <v>303</v>
      </c>
      <c r="C201" s="203" t="s">
        <v>303</v>
      </c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AC201">
        <v>15</v>
      </c>
      <c r="AD201">
        <v>21</v>
      </c>
    </row>
    <row r="202" spans="1:60" x14ac:dyDescent="0.2">
      <c r="A202" s="194"/>
      <c r="B202" s="195" t="s">
        <v>307</v>
      </c>
      <c r="C202" s="204" t="s">
        <v>303</v>
      </c>
      <c r="D202" s="196"/>
      <c r="E202" s="196"/>
      <c r="F202" s="196"/>
      <c r="G202" s="197">
        <f>G8+G44+G68+G71+G131+G142+G147+G163+G168+G172+G187+G191+G197</f>
        <v>0</v>
      </c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AC202">
        <f>SUMIF(L7:L200,AC201,G7:G200)</f>
        <v>0</v>
      </c>
      <c r="AD202">
        <f>SUMIF(L7:L200,AD201,G7:G200)</f>
        <v>0</v>
      </c>
      <c r="AE202" t="s">
        <v>304</v>
      </c>
    </row>
    <row r="203" spans="1:60" x14ac:dyDescent="0.2">
      <c r="A203" s="6"/>
      <c r="B203" s="7" t="s">
        <v>303</v>
      </c>
      <c r="C203" s="203" t="s">
        <v>303</v>
      </c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</row>
    <row r="204" spans="1:60" x14ac:dyDescent="0.2">
      <c r="A204" s="6"/>
      <c r="B204" s="7" t="s">
        <v>303</v>
      </c>
      <c r="C204" s="203" t="s">
        <v>303</v>
      </c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</row>
    <row r="205" spans="1:60" x14ac:dyDescent="0.2">
      <c r="A205" s="280" t="s">
        <v>308</v>
      </c>
      <c r="B205" s="280"/>
      <c r="C205" s="281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</row>
    <row r="206" spans="1:60" x14ac:dyDescent="0.2">
      <c r="A206" s="261"/>
      <c r="B206" s="262"/>
      <c r="C206" s="263"/>
      <c r="D206" s="262"/>
      <c r="E206" s="262"/>
      <c r="F206" s="262"/>
      <c r="G206" s="264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AE206" t="s">
        <v>305</v>
      </c>
    </row>
    <row r="207" spans="1:60" x14ac:dyDescent="0.2">
      <c r="A207" s="265"/>
      <c r="B207" s="266"/>
      <c r="C207" s="267"/>
      <c r="D207" s="266"/>
      <c r="E207" s="266"/>
      <c r="F207" s="266"/>
      <c r="G207" s="268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</row>
    <row r="208" spans="1:60" x14ac:dyDescent="0.2">
      <c r="A208" s="265"/>
      <c r="B208" s="266"/>
      <c r="C208" s="267"/>
      <c r="D208" s="266"/>
      <c r="E208" s="266"/>
      <c r="F208" s="266"/>
      <c r="G208" s="268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</row>
    <row r="209" spans="1:31" x14ac:dyDescent="0.2">
      <c r="A209" s="265"/>
      <c r="B209" s="266"/>
      <c r="C209" s="267"/>
      <c r="D209" s="266"/>
      <c r="E209" s="266"/>
      <c r="F209" s="266"/>
      <c r="G209" s="268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</row>
    <row r="210" spans="1:31" x14ac:dyDescent="0.2">
      <c r="A210" s="269"/>
      <c r="B210" s="270"/>
      <c r="C210" s="271"/>
      <c r="D210" s="270"/>
      <c r="E210" s="270"/>
      <c r="F210" s="270"/>
      <c r="G210" s="272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</row>
    <row r="211" spans="1:31" x14ac:dyDescent="0.2">
      <c r="A211" s="6"/>
      <c r="B211" s="7" t="s">
        <v>303</v>
      </c>
      <c r="C211" s="203" t="s">
        <v>303</v>
      </c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</row>
    <row r="212" spans="1:31" x14ac:dyDescent="0.2">
      <c r="C212" s="205"/>
      <c r="AE212" t="s">
        <v>306</v>
      </c>
    </row>
  </sheetData>
  <mergeCells count="6">
    <mergeCell ref="A206:G210"/>
    <mergeCell ref="A1:G1"/>
    <mergeCell ref="C2:G2"/>
    <mergeCell ref="C3:G3"/>
    <mergeCell ref="C4:G4"/>
    <mergeCell ref="A205:C205"/>
  </mergeCells>
  <pageMargins left="0.59055118110236204" right="0.39370078740157499" top="0.78740157499999996" bottom="0.78740157499999996" header="0.3" footer="0.3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Hanus</dc:creator>
  <cp:lastModifiedBy>Majetek Srdce v domě</cp:lastModifiedBy>
  <cp:lastPrinted>2014-02-28T09:52:57Z</cp:lastPrinted>
  <dcterms:created xsi:type="dcterms:W3CDTF">2009-04-08T07:15:50Z</dcterms:created>
  <dcterms:modified xsi:type="dcterms:W3CDTF">2019-03-29T09:26:53Z</dcterms:modified>
</cp:coreProperties>
</file>