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-120" yWindow="-120" windowWidth="21840" windowHeight="13740" activeTab="1"/>
  </bookViews>
  <sheets>
    <sheet name="Pokyny pro vyplnění" sheetId="11" r:id="rId1"/>
    <sheet name="Stavba" sheetId="1" r:id="rId2"/>
    <sheet name="VzorPolozky" sheetId="10" state="hidden" r:id="rId3"/>
    <sheet name="02 2018_34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'02 2018_34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'02 2018_34 Pol'!$A$1:$X$180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25725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5" i="1"/>
  <c r="I64"/>
  <c r="I63"/>
  <c r="I62"/>
  <c r="I61"/>
  <c r="I60"/>
  <c r="I59"/>
  <c r="I58"/>
  <c r="I57"/>
  <c r="I56"/>
  <c r="I55"/>
  <c r="I54"/>
  <c r="I16" s="1"/>
  <c r="I53"/>
  <c r="I52"/>
  <c r="I51"/>
  <c r="I50"/>
  <c r="I49"/>
  <c r="G41"/>
  <c r="F41"/>
  <c r="H41" s="1"/>
  <c r="I41" s="1"/>
  <c r="G40"/>
  <c r="F40"/>
  <c r="G39"/>
  <c r="F39"/>
  <c r="G170" i="12"/>
  <c r="Q8"/>
  <c r="G9"/>
  <c r="G8" s="1"/>
  <c r="I9"/>
  <c r="I8" s="1"/>
  <c r="K9"/>
  <c r="O9"/>
  <c r="O8" s="1"/>
  <c r="Q9"/>
  <c r="V9"/>
  <c r="V8" s="1"/>
  <c r="G11"/>
  <c r="I11"/>
  <c r="K11"/>
  <c r="M11"/>
  <c r="O11"/>
  <c r="Q11"/>
  <c r="V11"/>
  <c r="G13"/>
  <c r="I13"/>
  <c r="K13"/>
  <c r="K8" s="1"/>
  <c r="M13"/>
  <c r="O13"/>
  <c r="Q13"/>
  <c r="V13"/>
  <c r="G15"/>
  <c r="I15"/>
  <c r="K15"/>
  <c r="M15"/>
  <c r="O15"/>
  <c r="Q15"/>
  <c r="V15"/>
  <c r="G17"/>
  <c r="V17"/>
  <c r="G18"/>
  <c r="M18" s="1"/>
  <c r="I18"/>
  <c r="I17" s="1"/>
  <c r="K18"/>
  <c r="K17" s="1"/>
  <c r="O18"/>
  <c r="O17" s="1"/>
  <c r="Q18"/>
  <c r="Q17" s="1"/>
  <c r="V18"/>
  <c r="G24"/>
  <c r="M24" s="1"/>
  <c r="I24"/>
  <c r="K24"/>
  <c r="O24"/>
  <c r="Q24"/>
  <c r="V24"/>
  <c r="G30"/>
  <c r="I30"/>
  <c r="K30"/>
  <c r="M30"/>
  <c r="O30"/>
  <c r="Q30"/>
  <c r="V30"/>
  <c r="K32"/>
  <c r="Q32"/>
  <c r="G33"/>
  <c r="G32" s="1"/>
  <c r="I33"/>
  <c r="I32" s="1"/>
  <c r="K33"/>
  <c r="M33"/>
  <c r="M32" s="1"/>
  <c r="O33"/>
  <c r="O32" s="1"/>
  <c r="Q33"/>
  <c r="V33"/>
  <c r="V32" s="1"/>
  <c r="G37"/>
  <c r="M37"/>
  <c r="V37"/>
  <c r="G38"/>
  <c r="I38"/>
  <c r="I37" s="1"/>
  <c r="K38"/>
  <c r="K37" s="1"/>
  <c r="M38"/>
  <c r="O38"/>
  <c r="O37" s="1"/>
  <c r="Q38"/>
  <c r="Q37" s="1"/>
  <c r="V38"/>
  <c r="O40"/>
  <c r="G41"/>
  <c r="G40" s="1"/>
  <c r="I41"/>
  <c r="K41"/>
  <c r="K40" s="1"/>
  <c r="M41"/>
  <c r="O41"/>
  <c r="Q41"/>
  <c r="Q40" s="1"/>
  <c r="V41"/>
  <c r="V40" s="1"/>
  <c r="G43"/>
  <c r="M43" s="1"/>
  <c r="I43"/>
  <c r="K43"/>
  <c r="O43"/>
  <c r="Q43"/>
  <c r="V43"/>
  <c r="G49"/>
  <c r="I49"/>
  <c r="I40" s="1"/>
  <c r="K49"/>
  <c r="M49"/>
  <c r="O49"/>
  <c r="Q49"/>
  <c r="V49"/>
  <c r="G51"/>
  <c r="M51" s="1"/>
  <c r="I51"/>
  <c r="K51"/>
  <c r="O51"/>
  <c r="Q51"/>
  <c r="V51"/>
  <c r="Q57"/>
  <c r="G58"/>
  <c r="G57" s="1"/>
  <c r="I58"/>
  <c r="I57" s="1"/>
  <c r="K58"/>
  <c r="O58"/>
  <c r="O57" s="1"/>
  <c r="Q58"/>
  <c r="V58"/>
  <c r="V57" s="1"/>
  <c r="G59"/>
  <c r="I59"/>
  <c r="K59"/>
  <c r="M59"/>
  <c r="O59"/>
  <c r="Q59"/>
  <c r="V59"/>
  <c r="G61"/>
  <c r="I61"/>
  <c r="K61"/>
  <c r="K57" s="1"/>
  <c r="M61"/>
  <c r="O61"/>
  <c r="Q61"/>
  <c r="V61"/>
  <c r="I62"/>
  <c r="G63"/>
  <c r="M63" s="1"/>
  <c r="I63"/>
  <c r="K63"/>
  <c r="K62" s="1"/>
  <c r="O63"/>
  <c r="Q63"/>
  <c r="Q62" s="1"/>
  <c r="V63"/>
  <c r="V62" s="1"/>
  <c r="G65"/>
  <c r="M65" s="1"/>
  <c r="I65"/>
  <c r="K65"/>
  <c r="O65"/>
  <c r="Q65"/>
  <c r="V65"/>
  <c r="G70"/>
  <c r="M70" s="1"/>
  <c r="I70"/>
  <c r="K70"/>
  <c r="O70"/>
  <c r="O62" s="1"/>
  <c r="Q70"/>
  <c r="V70"/>
  <c r="G72"/>
  <c r="I72"/>
  <c r="K72"/>
  <c r="M72"/>
  <c r="O72"/>
  <c r="Q72"/>
  <c r="V72"/>
  <c r="G74"/>
  <c r="I74"/>
  <c r="K74"/>
  <c r="M74"/>
  <c r="O74"/>
  <c r="Q74"/>
  <c r="V74"/>
  <c r="G76"/>
  <c r="I76"/>
  <c r="K76"/>
  <c r="M76"/>
  <c r="O76"/>
  <c r="Q76"/>
  <c r="V76"/>
  <c r="G78"/>
  <c r="M78" s="1"/>
  <c r="I78"/>
  <c r="K78"/>
  <c r="O78"/>
  <c r="Q78"/>
  <c r="V78"/>
  <c r="G80"/>
  <c r="I80"/>
  <c r="K80"/>
  <c r="M80"/>
  <c r="O80"/>
  <c r="Q80"/>
  <c r="V80"/>
  <c r="G85"/>
  <c r="M85" s="1"/>
  <c r="I85"/>
  <c r="K85"/>
  <c r="O85"/>
  <c r="Q85"/>
  <c r="V85"/>
  <c r="G86"/>
  <c r="V86"/>
  <c r="G87"/>
  <c r="M87" s="1"/>
  <c r="M86" s="1"/>
  <c r="I87"/>
  <c r="I86" s="1"/>
  <c r="K87"/>
  <c r="K86" s="1"/>
  <c r="O87"/>
  <c r="O86" s="1"/>
  <c r="Q87"/>
  <c r="Q86" s="1"/>
  <c r="V87"/>
  <c r="G89"/>
  <c r="I89"/>
  <c r="K89"/>
  <c r="M89"/>
  <c r="O89"/>
  <c r="Q89"/>
  <c r="V89"/>
  <c r="G94"/>
  <c r="M94"/>
  <c r="V94"/>
  <c r="G95"/>
  <c r="I95"/>
  <c r="I94" s="1"/>
  <c r="K95"/>
  <c r="K94" s="1"/>
  <c r="M95"/>
  <c r="O95"/>
  <c r="O94" s="1"/>
  <c r="Q95"/>
  <c r="Q94" s="1"/>
  <c r="V95"/>
  <c r="G97"/>
  <c r="G96" s="1"/>
  <c r="I97"/>
  <c r="K97"/>
  <c r="K96" s="1"/>
  <c r="M97"/>
  <c r="M96" s="1"/>
  <c r="O97"/>
  <c r="Q97"/>
  <c r="Q96" s="1"/>
  <c r="V97"/>
  <c r="V96" s="1"/>
  <c r="G99"/>
  <c r="M99" s="1"/>
  <c r="I99"/>
  <c r="K99"/>
  <c r="O99"/>
  <c r="Q99"/>
  <c r="V99"/>
  <c r="G104"/>
  <c r="I104"/>
  <c r="I96" s="1"/>
  <c r="K104"/>
  <c r="M104"/>
  <c r="O104"/>
  <c r="Q104"/>
  <c r="V104"/>
  <c r="G106"/>
  <c r="M106" s="1"/>
  <c r="I106"/>
  <c r="K106"/>
  <c r="O106"/>
  <c r="Q106"/>
  <c r="V106"/>
  <c r="G108"/>
  <c r="I108"/>
  <c r="K108"/>
  <c r="M108"/>
  <c r="O108"/>
  <c r="Q108"/>
  <c r="V108"/>
  <c r="G110"/>
  <c r="M110" s="1"/>
  <c r="I110"/>
  <c r="K110"/>
  <c r="O110"/>
  <c r="O96" s="1"/>
  <c r="Q110"/>
  <c r="V110"/>
  <c r="G111"/>
  <c r="I111"/>
  <c r="K111"/>
  <c r="M111"/>
  <c r="O111"/>
  <c r="Q111"/>
  <c r="V111"/>
  <c r="G113"/>
  <c r="I113"/>
  <c r="K113"/>
  <c r="M113"/>
  <c r="O113"/>
  <c r="Q113"/>
  <c r="V113"/>
  <c r="G115"/>
  <c r="I115"/>
  <c r="K115"/>
  <c r="M115"/>
  <c r="O115"/>
  <c r="Q115"/>
  <c r="V115"/>
  <c r="G117"/>
  <c r="M117" s="1"/>
  <c r="I117"/>
  <c r="K117"/>
  <c r="O117"/>
  <c r="Q117"/>
  <c r="V117"/>
  <c r="G119"/>
  <c r="I119"/>
  <c r="K119"/>
  <c r="M119"/>
  <c r="O119"/>
  <c r="Q119"/>
  <c r="V119"/>
  <c r="G121"/>
  <c r="M121" s="1"/>
  <c r="I121"/>
  <c r="K121"/>
  <c r="O121"/>
  <c r="Q121"/>
  <c r="V121"/>
  <c r="G123"/>
  <c r="I123"/>
  <c r="K123"/>
  <c r="M123"/>
  <c r="O123"/>
  <c r="Q123"/>
  <c r="V123"/>
  <c r="G126"/>
  <c r="I126"/>
  <c r="K126"/>
  <c r="M126"/>
  <c r="O126"/>
  <c r="Q126"/>
  <c r="V126"/>
  <c r="G128"/>
  <c r="I128"/>
  <c r="K128"/>
  <c r="M128"/>
  <c r="O128"/>
  <c r="Q128"/>
  <c r="V128"/>
  <c r="G130"/>
  <c r="M130" s="1"/>
  <c r="I130"/>
  <c r="K130"/>
  <c r="O130"/>
  <c r="Q130"/>
  <c r="V130"/>
  <c r="G132"/>
  <c r="M132" s="1"/>
  <c r="I132"/>
  <c r="K132"/>
  <c r="O132"/>
  <c r="Q132"/>
  <c r="V132"/>
  <c r="I133"/>
  <c r="O133"/>
  <c r="G134"/>
  <c r="G133" s="1"/>
  <c r="I134"/>
  <c r="K134"/>
  <c r="K133" s="1"/>
  <c r="M134"/>
  <c r="M133" s="1"/>
  <c r="O134"/>
  <c r="Q134"/>
  <c r="Q133" s="1"/>
  <c r="V134"/>
  <c r="V133" s="1"/>
  <c r="G136"/>
  <c r="I136"/>
  <c r="K136"/>
  <c r="M136"/>
  <c r="O136"/>
  <c r="Q136"/>
  <c r="V136"/>
  <c r="I137"/>
  <c r="O137"/>
  <c r="G138"/>
  <c r="M138" s="1"/>
  <c r="I138"/>
  <c r="K138"/>
  <c r="K137" s="1"/>
  <c r="O138"/>
  <c r="Q138"/>
  <c r="Q137" s="1"/>
  <c r="V138"/>
  <c r="V137" s="1"/>
  <c r="G140"/>
  <c r="M140" s="1"/>
  <c r="I140"/>
  <c r="K140"/>
  <c r="O140"/>
  <c r="Q140"/>
  <c r="V140"/>
  <c r="I141"/>
  <c r="O141"/>
  <c r="G142"/>
  <c r="G141" s="1"/>
  <c r="I142"/>
  <c r="K142"/>
  <c r="K141" s="1"/>
  <c r="M142"/>
  <c r="M141" s="1"/>
  <c r="O142"/>
  <c r="Q142"/>
  <c r="Q141" s="1"/>
  <c r="V142"/>
  <c r="V141" s="1"/>
  <c r="G144"/>
  <c r="M144" s="1"/>
  <c r="I144"/>
  <c r="K144"/>
  <c r="O144"/>
  <c r="Q144"/>
  <c r="V144"/>
  <c r="I145"/>
  <c r="O145"/>
  <c r="G146"/>
  <c r="M146" s="1"/>
  <c r="M145" s="1"/>
  <c r="I146"/>
  <c r="K146"/>
  <c r="K145" s="1"/>
  <c r="O146"/>
  <c r="Q146"/>
  <c r="Q145" s="1"/>
  <c r="V146"/>
  <c r="V145" s="1"/>
  <c r="Q148"/>
  <c r="G149"/>
  <c r="G148" s="1"/>
  <c r="I149"/>
  <c r="I148" s="1"/>
  <c r="K149"/>
  <c r="O149"/>
  <c r="O148" s="1"/>
  <c r="Q149"/>
  <c r="V149"/>
  <c r="V148" s="1"/>
  <c r="G151"/>
  <c r="I151"/>
  <c r="K151"/>
  <c r="M151"/>
  <c r="O151"/>
  <c r="Q151"/>
  <c r="V151"/>
  <c r="G152"/>
  <c r="I152"/>
  <c r="K152"/>
  <c r="K148" s="1"/>
  <c r="M152"/>
  <c r="O152"/>
  <c r="Q152"/>
  <c r="V152"/>
  <c r="G160"/>
  <c r="M160" s="1"/>
  <c r="I160"/>
  <c r="K160"/>
  <c r="K159" s="1"/>
  <c r="O160"/>
  <c r="Q160"/>
  <c r="Q159" s="1"/>
  <c r="V160"/>
  <c r="V159" s="1"/>
  <c r="G161"/>
  <c r="M161" s="1"/>
  <c r="I161"/>
  <c r="K161"/>
  <c r="O161"/>
  <c r="Q161"/>
  <c r="V161"/>
  <c r="G162"/>
  <c r="M162" s="1"/>
  <c r="I162"/>
  <c r="K162"/>
  <c r="O162"/>
  <c r="O159" s="1"/>
  <c r="Q162"/>
  <c r="V162"/>
  <c r="G163"/>
  <c r="I163"/>
  <c r="K163"/>
  <c r="M163"/>
  <c r="O163"/>
  <c r="Q163"/>
  <c r="V163"/>
  <c r="G164"/>
  <c r="I164"/>
  <c r="K164"/>
  <c r="M164"/>
  <c r="O164"/>
  <c r="Q164"/>
  <c r="V164"/>
  <c r="G165"/>
  <c r="I165"/>
  <c r="I159" s="1"/>
  <c r="K165"/>
  <c r="M165"/>
  <c r="O165"/>
  <c r="Q165"/>
  <c r="V165"/>
  <c r="G166"/>
  <c r="M166" s="1"/>
  <c r="I166"/>
  <c r="K166"/>
  <c r="O166"/>
  <c r="Q166"/>
  <c r="V166"/>
  <c r="K167"/>
  <c r="Q167"/>
  <c r="G168"/>
  <c r="G167" s="1"/>
  <c r="I168"/>
  <c r="I167" s="1"/>
  <c r="K168"/>
  <c r="O168"/>
  <c r="O167" s="1"/>
  <c r="Q168"/>
  <c r="V168"/>
  <c r="V167" s="1"/>
  <c r="AF170"/>
  <c r="I20" i="1"/>
  <c r="I19"/>
  <c r="I18"/>
  <c r="I17"/>
  <c r="F42"/>
  <c r="G42"/>
  <c r="G25" s="1"/>
  <c r="A25" s="1"/>
  <c r="A26" s="1"/>
  <c r="G26" s="1"/>
  <c r="H39"/>
  <c r="I39" s="1"/>
  <c r="I42" s="1"/>
  <c r="I66" l="1"/>
  <c r="J60" s="1"/>
  <c r="J63"/>
  <c r="J50"/>
  <c r="H40"/>
  <c r="I40" s="1"/>
  <c r="G28"/>
  <c r="G23"/>
  <c r="M159" i="12"/>
  <c r="M62"/>
  <c r="M137"/>
  <c r="M40"/>
  <c r="M17"/>
  <c r="M168"/>
  <c r="M167" s="1"/>
  <c r="G159"/>
  <c r="M149"/>
  <c r="M148" s="1"/>
  <c r="G145"/>
  <c r="G137"/>
  <c r="G62"/>
  <c r="M58"/>
  <c r="M57" s="1"/>
  <c r="M9"/>
  <c r="M8" s="1"/>
  <c r="AE170"/>
  <c r="H42" i="1"/>
  <c r="J40"/>
  <c r="J41"/>
  <c r="J39"/>
  <c r="J42" s="1"/>
  <c r="I21"/>
  <c r="J28"/>
  <c r="J26"/>
  <c r="G38"/>
  <c r="F38"/>
  <c r="H32"/>
  <c r="J23"/>
  <c r="J24"/>
  <c r="J25"/>
  <c r="J27"/>
  <c r="E24"/>
  <c r="E26"/>
  <c r="J52" l="1"/>
  <c r="J58"/>
  <c r="J64"/>
  <c r="J56"/>
  <c r="J57"/>
  <c r="J59"/>
  <c r="J53"/>
  <c r="J49"/>
  <c r="J65"/>
  <c r="J61"/>
  <c r="J51"/>
  <c r="J54"/>
  <c r="J55"/>
  <c r="J62"/>
  <c r="A23"/>
  <c r="A24" s="1"/>
  <c r="G24" s="1"/>
  <c r="A27" s="1"/>
  <c r="A29" s="1"/>
  <c r="G29" s="1"/>
  <c r="G27" s="1"/>
  <c r="J66" l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<sst xmlns="http://schemas.openxmlformats.org/spreadsheetml/2006/main" count="860" uniqueCount="332">
  <si>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</si>
  <si>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</si>
  <si>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</si>
  <si>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</si>
  <si>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</si>
  <si>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</si>
  <si>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</si>
  <si>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</si>
  <si>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</si>
  <si>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</si>
  <si>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</si>
  <si>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</si>
  <si>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</si>
  <si>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</si>
  <si>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</si>
  <si>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</si>
  <si>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</si>
  <si>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</si>
  <si>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</si>
  <si>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</si>
  <si>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</si>
  <si>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</si>
  <si>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</si>
  <si>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</si>
  <si>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</si>
  <si>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</si>
  <si>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</si>
  <si>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</si>
  <si>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</si>
  <si>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</si>
  <si>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</si>
  <si>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</si>
  <si>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</si>
  <si>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</si>
  <si>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</si>
  <si>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</si>
  <si>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</si>
  <si>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</si>
  <si>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</si>
  <si>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</si>
  <si>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</si>
  <si>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</si>
  <si>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</si>
  <si>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2018/34</t>
  </si>
  <si>
    <t>Rekonstr. soc. zařízení pro zaměstnance a vstupníc</t>
  </si>
  <si>
    <t>02</t>
  </si>
  <si>
    <t>Stavební úpravy - ETAPA II</t>
  </si>
  <si>
    <t>Objekt:</t>
  </si>
  <si>
    <t>Rozpočet:</t>
  </si>
  <si>
    <t>Rekonstr. soc. zařízení pro zaměstnance a vstupních prostor- Dětské centrum</t>
  </si>
  <si>
    <t>Dětské centrum Znojmo, příspěvková organizace</t>
  </si>
  <si>
    <t>Mládeže 1020/10</t>
  </si>
  <si>
    <t>Znojmo</t>
  </si>
  <si>
    <t>66902</t>
  </si>
  <si>
    <t>00838993</t>
  </si>
  <si>
    <t>Stavba</t>
  </si>
  <si>
    <t>Celkem za stavbu</t>
  </si>
  <si>
    <t>CZK</t>
  </si>
  <si>
    <t>Rekapitulace dílů</t>
  </si>
  <si>
    <t>Typ dílu</t>
  </si>
  <si>
    <t>3</t>
  </si>
  <si>
    <t>Svislé a kompletní konstrukce</t>
  </si>
  <si>
    <t>6</t>
  </si>
  <si>
    <t>Úpravy povrchu, podlahy</t>
  </si>
  <si>
    <t>61</t>
  </si>
  <si>
    <t>Upravy povrchů vnitřní</t>
  </si>
  <si>
    <t>62</t>
  </si>
  <si>
    <t>Úpravy povrchů vnější</t>
  </si>
  <si>
    <t>63</t>
  </si>
  <si>
    <t>Podlahy a podlahové konstrukce</t>
  </si>
  <si>
    <t>95</t>
  </si>
  <si>
    <t>Dokončovací konstrukce na pozemních stavbách</t>
  </si>
  <si>
    <t>96</t>
  </si>
  <si>
    <t>Bourání konstrukcí</t>
  </si>
  <si>
    <t>97</t>
  </si>
  <si>
    <t>Prorážení otvorů</t>
  </si>
  <si>
    <t>99</t>
  </si>
  <si>
    <t>Staveništní přesun hmot</t>
  </si>
  <si>
    <t>766</t>
  </si>
  <si>
    <t>Konstrukce truhlářské</t>
  </si>
  <si>
    <t>767</t>
  </si>
  <si>
    <t>Konstrukce zámečnické</t>
  </si>
  <si>
    <t>771</t>
  </si>
  <si>
    <t>Podlahy z dlaždic a obklady</t>
  </si>
  <si>
    <t>777</t>
  </si>
  <si>
    <t>Podlahy ze syntetických hmot</t>
  </si>
  <si>
    <t>783</t>
  </si>
  <si>
    <t>Nátěry</t>
  </si>
  <si>
    <t>784</t>
  </si>
  <si>
    <t>Malby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</si>
  <si>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</si>
  <si>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</si>
  <si>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</si>
  <si>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</si>
  <si>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</si>
  <si>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</si>
  <si>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</si>
  <si>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</si>
  <si>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</si>
  <si>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</si>
  <si>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</si>
  <si>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</si>
  <si>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</si>
  <si>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</si>
  <si>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</si>
  <si>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</si>
  <si>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</si>
  <si>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</si>
  <si>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</si>
  <si>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</si>
  <si>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</si>
  <si>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</si>
  <si>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</si>
  <si>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</si>
  <si>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</si>
  <si>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</si>
  <si>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</si>
  <si>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</si>
  <si>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</si>
  <si>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</si>
  <si>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</si>
  <si>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</si>
  <si>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310239211R00</t>
  </si>
  <si>
    <t>Zazdívka otvorů plochy do 4 m2 cihlami na MVC</t>
  </si>
  <si>
    <t>m3</t>
  </si>
  <si>
    <t>RTS 19/ I</t>
  </si>
  <si>
    <t>Práce</t>
  </si>
  <si>
    <t>POL1_1</t>
  </si>
  <si>
    <t>u dveří : 0,35*0,3*2,1*3</t>
  </si>
  <si>
    <t>VV</t>
  </si>
  <si>
    <t>348171211R00</t>
  </si>
  <si>
    <t>Osazení oc.zábradlí na zdech a valech do 100 kg/m</t>
  </si>
  <si>
    <t>m</t>
  </si>
  <si>
    <t>11 : 2</t>
  </si>
  <si>
    <t>349231811RT2</t>
  </si>
  <si>
    <t>Přizdívka ostění s ozubem z cihel, kapsy do 15 cm s použitím suché maltové směsi</t>
  </si>
  <si>
    <t>m2</t>
  </si>
  <si>
    <t>0,1*2*2</t>
  </si>
  <si>
    <t>55395101.AR</t>
  </si>
  <si>
    <t>Zábradlí ocelové</t>
  </si>
  <si>
    <t>kg</t>
  </si>
  <si>
    <t>SPCM</t>
  </si>
  <si>
    <t>Specifikace</t>
  </si>
  <si>
    <t>POL3_1</t>
  </si>
  <si>
    <t>85</t>
  </si>
  <si>
    <t>602016101R00</t>
  </si>
  <si>
    <t>Postřik stěn cementový ručně</t>
  </si>
  <si>
    <t>soklíky : 0,1*(5,5*2+7,8*2+0,4*4+3,5*2+0,28*2+0,5*2+3*2+0,25*4+4,2+0,8+7,5+0,2*2)</t>
  </si>
  <si>
    <t>0,1*(0,28*2+0,5*2+3*2+0,25*4+4,2+0,8+7,5+0,2*2+0,7+3,5+6+8,7*2+3,2*2)</t>
  </si>
  <si>
    <t>0,1*(0,75+6+5,1+7,5+5,8+1,6+15,5+0,15+2,6+4,4+10+0,3*4+0,5*2)</t>
  </si>
  <si>
    <t>-0,1*(0,8*11+1,25*2+0,9+0,6+2,54+1,5+0,9*2)</t>
  </si>
  <si>
    <t>okolo zárubní : 0,2*((0,8+1,97*2)*11+(0,9+1,97*2)+(0,6+1,97*2)+(1,25+1,97*2))*2</t>
  </si>
  <si>
    <t>602016113RT5</t>
  </si>
  <si>
    <t>Omítka stěn jádrová, ručně tloušťka vrstvy 20 mm</t>
  </si>
  <si>
    <t>602016142RT1</t>
  </si>
  <si>
    <t>Štuk na stěnách vnitřní , ručně tloušťka vrstvy 3 mm</t>
  </si>
  <si>
    <t>612425931RT2</t>
  </si>
  <si>
    <t>Omítka vápenná vnitřního ostění - štuková s použitím suché maltové směsi</t>
  </si>
  <si>
    <t>v místě dozdívek ostění dveří : 0,4*2*3+0,3*2*3</t>
  </si>
  <si>
    <t>v místě vybouraných dveří : 0,7*(2,6*2+2,4)</t>
  </si>
  <si>
    <t>0,1*(0,9*+2*2)</t>
  </si>
  <si>
    <t>622471317RS8</t>
  </si>
  <si>
    <t>Nátěr nebo nástřik stěn vnějších, složitost 1 - 2 hmota silikátová Keim barevná skupina II</t>
  </si>
  <si>
    <t>v místě vybourané stěny do dvora : (1,6+0,3+0,2)*(2,2+2,3)</t>
  </si>
  <si>
    <t>631312141R00</t>
  </si>
  <si>
    <t>Doplnění rýh betonem v dosavadních mazaninách</t>
  </si>
  <si>
    <t>po vybouraných dveřích : 0,1*0,05*(2,3+0,9)</t>
  </si>
  <si>
    <t>632411906R00</t>
  </si>
  <si>
    <t>Penetrace velmi savých podkladů, typ. vzor Cemix 0,35 l/m2</t>
  </si>
  <si>
    <t>9,35+87,87+24,5+42,98</t>
  </si>
  <si>
    <t>632415130RT2</t>
  </si>
  <si>
    <t>Potěr samonivelační ručně tl. 30 mm typ. vzor MFC Level 320 - vyrovnávací</t>
  </si>
  <si>
    <t>v místě rohože : 2*2</t>
  </si>
  <si>
    <t>632430223R00</t>
  </si>
  <si>
    <t>Kamen. koberec vnitřní, mramorové oblázky,tl.10 mm</t>
  </si>
  <si>
    <t>952901111R00</t>
  </si>
  <si>
    <t>Vyčištění budov o výšce podlaží do 4 m</t>
  </si>
  <si>
    <t>953941331R00</t>
  </si>
  <si>
    <t>Osazení železných rohoží s rámy o ploše nad 1 m2</t>
  </si>
  <si>
    <t>kus</t>
  </si>
  <si>
    <t>čistící zóna : 1</t>
  </si>
  <si>
    <t>95-100</t>
  </si>
  <si>
    <t>Čistící zóna kovový rošt + guma, 200x200cm vč. rámu, povrch úprava pozink,typ.vzor Flomat</t>
  </si>
  <si>
    <t>Vlastní</t>
  </si>
  <si>
    <t>Indiv</t>
  </si>
  <si>
    <t>965042131R00</t>
  </si>
  <si>
    <t>Bourání mazanin betonových  tl. 10 cm, pl. 4 m2</t>
  </si>
  <si>
    <t>v místě rohože : 0,06*2*2</t>
  </si>
  <si>
    <t>965081702R00</t>
  </si>
  <si>
    <t xml:space="preserve">Bourání soklíků z dlažeb keramických </t>
  </si>
  <si>
    <t>soklíky : (5,5*2+7,8*2+0,4*4+3,5*2+0,28*2+0,5*2+3*2+0,25*4+4,2+0,8+7,5+0,2*2)</t>
  </si>
  <si>
    <t>(0,28*2+0,5*2+3*2+0,25*4+4,2+0,8+7,5+0,2*2+0,7+3,5+6+8,7*2+3,2*2)</t>
  </si>
  <si>
    <t>(0,75+6+5,1+7,5+5,8+1,6+15,5+0,15+2,6+4,4+10+0,3*4+0,5*2)</t>
  </si>
  <si>
    <t>-(0,8*11+1,25*2+0,9+0,6+2,54+1,5+0,9*2)</t>
  </si>
  <si>
    <t>968061125R00</t>
  </si>
  <si>
    <t>Vyvěšení dřevěných dveřních křídel pl. do 2 m2</t>
  </si>
  <si>
    <t>14</t>
  </si>
  <si>
    <t>968061126R00</t>
  </si>
  <si>
    <t>Vyvěšení dřevěných dveřních křídel pl. nad 2 m2</t>
  </si>
  <si>
    <t>proskl. stěna do dvora : 2</t>
  </si>
  <si>
    <t>968062455R00</t>
  </si>
  <si>
    <t>Vybourání dřevěných dveřních zárubní pl. do 2 m2</t>
  </si>
  <si>
    <t>0,6*1,97+0,8*1,97*11+0,9*1,97*2</t>
  </si>
  <si>
    <t>968062746R00</t>
  </si>
  <si>
    <t>Vybourání dřevěných stěn plochy do 4 m2</t>
  </si>
  <si>
    <t>2,15*2,6</t>
  </si>
  <si>
    <t>968083032R00</t>
  </si>
  <si>
    <t>Vybourání plastových stěn plochy do 4 m2</t>
  </si>
  <si>
    <t>09 : 2,15*2,6</t>
  </si>
  <si>
    <t>978013191R00</t>
  </si>
  <si>
    <t>Otlučení omítek vnitřních stěn v rozsahu do 100 %</t>
  </si>
  <si>
    <t>96-100</t>
  </si>
  <si>
    <t>Příplatek za šetrné vybourání plastové stěny</t>
  </si>
  <si>
    <t>970241100R00</t>
  </si>
  <si>
    <t>Řezání prostého betonu hl. řezu 100 mm</t>
  </si>
  <si>
    <t>v místě rohože : 2*4</t>
  </si>
  <si>
    <t>978059511R00</t>
  </si>
  <si>
    <t>Odsekání vnitřních obkladů stěn do 1 m2</t>
  </si>
  <si>
    <t>999281105R00</t>
  </si>
  <si>
    <t>Přesun hmot pro opravy a údržbu do výšky 6 m</t>
  </si>
  <si>
    <t>t</t>
  </si>
  <si>
    <t>Přesun hmot</t>
  </si>
  <si>
    <t>POL7_</t>
  </si>
  <si>
    <t>766711031R00</t>
  </si>
  <si>
    <t>Montáž zasklených stěn s vypěněním</t>
  </si>
  <si>
    <t>POL1_7</t>
  </si>
  <si>
    <t>09 : 2,15*2+2,6*2</t>
  </si>
  <si>
    <t>766670011R00</t>
  </si>
  <si>
    <t>Montáž obložkové zárubně a dřevěného křídla dveří</t>
  </si>
  <si>
    <t>01 : 2</t>
  </si>
  <si>
    <t>03 : 9</t>
  </si>
  <si>
    <t>04 : 1</t>
  </si>
  <si>
    <t>05 : 1</t>
  </si>
  <si>
    <t>766670013R00</t>
  </si>
  <si>
    <t>Montáž obložkové zárubně a křídla dveří dvoukřídl.</t>
  </si>
  <si>
    <t>02 : 1</t>
  </si>
  <si>
    <t>766670021R00</t>
  </si>
  <si>
    <t>Montáž kliky a štítku</t>
  </si>
  <si>
    <t>900      RT3</t>
  </si>
  <si>
    <t>HZS Práce v tarifní třídě 6 (např. tesař)</t>
  </si>
  <si>
    <t>h</t>
  </si>
  <si>
    <t>Prav.M</t>
  </si>
  <si>
    <t>HZS</t>
  </si>
  <si>
    <t>POL10_0</t>
  </si>
  <si>
    <t>dočasná demontáž a zpětná montáž dřev. krytů radiátorů  : 25</t>
  </si>
  <si>
    <t>54914591R</t>
  </si>
  <si>
    <t>Kliky se štítem dveř.  804  klíč/90 Cr</t>
  </si>
  <si>
    <t>611640292R</t>
  </si>
  <si>
    <t>Dveře vnitř. profilované plné  1kř. 80x197 bílé</t>
  </si>
  <si>
    <t>611640295R</t>
  </si>
  <si>
    <t>Dveře vnitř. profilované plné 2kř. 125x197 bílé</t>
  </si>
  <si>
    <t>POL3_7</t>
  </si>
  <si>
    <t>61165400R</t>
  </si>
  <si>
    <t>Dveře vnitřní lamino CPL plné 1kř. 60x197 plná DTD</t>
  </si>
  <si>
    <t>61165402R</t>
  </si>
  <si>
    <t>Dveře vnitřní lamino CPL plné 1kř. 80x197 plná DTD</t>
  </si>
  <si>
    <t>03 : 3+6</t>
  </si>
  <si>
    <t>61165403R</t>
  </si>
  <si>
    <t>Dveře vnitřní lamino CPL plné 1kř. 90x197 plná DTD</t>
  </si>
  <si>
    <t>611813101R</t>
  </si>
  <si>
    <t>Zárubeň obkladová OKZ š. 60 cm/stěna 6-17 cm fólie bílá, dub, buk, třešeň, javor, ořech AM</t>
  </si>
  <si>
    <t>611813103R</t>
  </si>
  <si>
    <t>Zárubeň obkladová OKZ š. 80 cm/stěna 6-17 cm fólie bílá, dub, buk, třešeň, javor, ořech AM</t>
  </si>
  <si>
    <t>03 : 6</t>
  </si>
  <si>
    <t>611813104R</t>
  </si>
  <si>
    <t>Zárubeň obkladová OKZ š. 90 cm/stěna 6-17 cm fólie bílá, dub, buk, třešeň, javor, ořech AM</t>
  </si>
  <si>
    <t>611813123R</t>
  </si>
  <si>
    <t>Zárubeň obkladová OKZ š. 80 cm/stěna 36-50cm fólie bílá, dub, buk, třešeň, javor, ořech AM</t>
  </si>
  <si>
    <t>03 : 3</t>
  </si>
  <si>
    <t>766-100</t>
  </si>
  <si>
    <t>Příplatek za posuvné dveře</t>
  </si>
  <si>
    <t>998766201R00</t>
  </si>
  <si>
    <t>Přesun hmot pro truhlářské konstr., výšky do 6 m</t>
  </si>
  <si>
    <t>POL7_1002</t>
  </si>
  <si>
    <t>767-100</t>
  </si>
  <si>
    <t>Úprava výškové úrovně stávajících automat. dveří</t>
  </si>
  <si>
    <t>06,07,08 : 3</t>
  </si>
  <si>
    <t>998767201R00</t>
  </si>
  <si>
    <t>Přesun hmot pro zámečnické konstr., výšky do 6 m</t>
  </si>
  <si>
    <t>771577114RU1</t>
  </si>
  <si>
    <t>Lišta hliníková přechodová, různá výška dlaždic profil 55/F, na hmoždinky, š. 35 mm, v. 8 mm</t>
  </si>
  <si>
    <t>místo prahů : 0,8*11+1,25+0,6+0,9+0,8+0,8+0,6</t>
  </si>
  <si>
    <t>998771201R00</t>
  </si>
  <si>
    <t>Přesun hmot pro podlahy z dlaždic, výšky do 6 m</t>
  </si>
  <si>
    <t>777101101R00</t>
  </si>
  <si>
    <t>Příprava podkladu - vysávání podlah prům.vysavačem</t>
  </si>
  <si>
    <t>998777201R00</t>
  </si>
  <si>
    <t>Přesun hmot pro podlahy syntetické, výšky do 6 m</t>
  </si>
  <si>
    <t>783292003R00</t>
  </si>
  <si>
    <t>Nátěr disperzní kovových konstrukcí 1+ 3x email</t>
  </si>
  <si>
    <t>zábradlí : 0,5*2*2</t>
  </si>
  <si>
    <t>784161101R00</t>
  </si>
  <si>
    <t>Penetrace podkladu nátěrem  1x</t>
  </si>
  <si>
    <t>nové omítky  : 26,68+9,88</t>
  </si>
  <si>
    <t>784165512R00</t>
  </si>
  <si>
    <t>Malba, bílá, bez penetrace, 2 x</t>
  </si>
  <si>
    <t>784452932R00</t>
  </si>
  <si>
    <t>Oprava,směs tekut.2x, 1bar+strop, obrus místn. 5 m</t>
  </si>
  <si>
    <t>stropy : 42,98+25,87+9,35+24,5+26,92+35,08</t>
  </si>
  <si>
    <t>3,6*3+3,6*4,7+3,4*2,5+5,2*3,5+3,5*4,7+3,7*3+3,2*1,8+5,6*4,3+5,6*4,1+5,7*4,5</t>
  </si>
  <si>
    <t>stěny : 3,99*(5,5*2+8*2+3*2+3,5*2+4,2+3*2+7,5+6+9*2+3,5*2+7,5+5)</t>
  </si>
  <si>
    <t>3,99*(10+0,5*2+0,3*4+4,5+2,5+16+1,7+6)</t>
  </si>
  <si>
    <t>3,99*(3,6*2+3*2+3,6*2+4,7*2+2,5*2+3,4*2+5,2*2+3,4*2+5,2*2+3,4*2+3,6*2+4,7*2)</t>
  </si>
  <si>
    <t>3,99*(3,5*2+3*2+3,2*2+1,8*2+5,7*2+4,4*2+5,7*2+4,2*2+5,7*2+4,5*2)</t>
  </si>
  <si>
    <t>979094211R00</t>
  </si>
  <si>
    <t>Nakládání nebo překládání vybourané suti</t>
  </si>
  <si>
    <t>Přesun suti</t>
  </si>
  <si>
    <t>POL8_</t>
  </si>
  <si>
    <t>979081111R00</t>
  </si>
  <si>
    <t>Odvoz suti a vybour. hmot na skládku do 1 km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</si>
  <si>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</si>
  <si>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</si>
  <si>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</si>
  <si>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</si>
  <si>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</si>
  <si>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</si>
  <si>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979990001R00</t>
  </si>
  <si>
    <t>Poplatek za skládku stavební suti</t>
  </si>
  <si>
    <t>RTS 18/ I</t>
  </si>
  <si>
    <t>979093111R00</t>
  </si>
  <si>
    <t>Uložení suti na skládku bez zhutnění</t>
  </si>
  <si>
    <t>005121 R</t>
  </si>
  <si>
    <t>Zařízení staveniště</t>
  </si>
  <si>
    <t>Soubor</t>
  </si>
  <si>
    <t>VRN</t>
  </si>
  <si>
    <t>POL99_8</t>
  </si>
  <si>
    <t>SUM</t>
  </si>
  <si>
    <t>Poznámky uchazeče k zadání</t>
  </si>
  <si>
    <t>POPUZIV</t>
  </si>
  <si>
    <t>END</t>
  </si>
  <si>
    <t>Rekonstrukce podlah vstupní haly a chodeb v I.NP</t>
  </si>
  <si>
    <t>Stavební úpravy</t>
  </si>
</sst>
</file>

<file path=xl/styles.xml><?xml version="1.0" encoding="utf-8"?>
<styleSheet xmlns="http://schemas.openxmlformats.org/spreadsheetml/2006/main">
  <numFmts count="1">
    <numFmt numFmtId="164" formatCode="#,##0.00000"/>
  </numFmts>
  <fonts count="18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6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/>
    </xf>
    <xf numFmtId="49" fontId="8" fillId="0" borderId="0" xfId="0" applyNumberFormat="1" applyFont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/>
    <xf numFmtId="49" fontId="6" fillId="3" borderId="0" xfId="0" applyNumberFormat="1" applyFont="1" applyFill="1" applyAlignment="1">
      <alignment horizontal="left" vertical="center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/>
    <xf numFmtId="49" fontId="8" fillId="3" borderId="6" xfId="0" applyNumberFormat="1" applyFont="1" applyFill="1" applyBorder="1" applyAlignment="1">
      <alignment horizontal="left" vertical="center"/>
    </xf>
    <xf numFmtId="49" fontId="8" fillId="0" borderId="6" xfId="0" applyNumberFormat="1" applyFont="1" applyBorder="1" applyAlignment="1">
      <alignment vertical="center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/>
    <xf numFmtId="3" fontId="0" fillId="0" borderId="0" xfId="0" applyNumberForma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8" fillId="0" borderId="33" xfId="0" applyNumberFormat="1" applyFont="1" applyBorder="1" applyAlignment="1">
      <alignment vertical="center"/>
    </xf>
    <xf numFmtId="3" fontId="8" fillId="0" borderId="35" xfId="0" applyNumberFormat="1" applyFont="1" applyBorder="1" applyAlignment="1">
      <alignment vertical="center" wrapText="1" shrinkToFit="1"/>
    </xf>
    <xf numFmtId="3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7" xfId="0" applyFont="1" applyFill="1" applyBorder="1" applyAlignment="1">
      <alignment vertical="center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0" fontId="16" fillId="0" borderId="0" xfId="0" applyFont="1" applyAlignment="1">
      <alignment horizontal="center" vertical="top" shrinkToFit="1"/>
    </xf>
    <xf numFmtId="4" fontId="16" fillId="0" borderId="0" xfId="0" applyNumberFormat="1" applyFont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4" fontId="16" fillId="4" borderId="0" xfId="0" applyNumberFormat="1" applyFont="1" applyFill="1" applyAlignment="1" applyProtection="1">
      <alignment vertical="top" shrinkToFit="1"/>
      <protection locked="0"/>
    </xf>
    <xf numFmtId="164" fontId="17" fillId="0" borderId="0" xfId="0" applyNumberFormat="1" applyFont="1" applyAlignment="1">
      <alignment horizontal="center" vertical="top" wrapText="1" shrinkToFit="1"/>
    </xf>
    <xf numFmtId="164" fontId="17" fillId="0" borderId="0" xfId="0" applyNumberFormat="1" applyFont="1" applyAlignment="1">
      <alignment vertical="top" wrapText="1" shrinkToFit="1"/>
    </xf>
    <xf numFmtId="4" fontId="8" fillId="3" borderId="0" xfId="0" applyNumberFormat="1" applyFont="1" applyFill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2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5" xfId="0" applyNumberFormat="1" applyFont="1" applyBorder="1" applyAlignment="1">
      <alignment vertical="top" shrinkToFit="1"/>
    </xf>
    <xf numFmtId="4" fontId="16" fillId="0" borderId="46" xfId="0" applyNumberFormat="1" applyFont="1" applyBorder="1" applyAlignment="1">
      <alignment vertical="top" shrinkToFit="1"/>
    </xf>
    <xf numFmtId="164" fontId="16" fillId="4" borderId="0" xfId="0" applyNumberFormat="1" applyFont="1" applyFill="1" applyAlignment="1" applyProtection="1">
      <alignment vertical="top" shrinkToFit="1"/>
      <protection locked="0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8" fillId="0" borderId="34" xfId="0" applyNumberFormat="1" applyFont="1" applyBorder="1" applyAlignment="1">
      <alignment vertical="center"/>
    </xf>
    <xf numFmtId="3" fontId="8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review\INFO\Templates\Rozpocty\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G2"/>
  <sheetViews>
    <sheetView workbookViewId="0">
      <selection activeCell="A2" sqref="A2:G2"/>
    </sheetView>
  </sheetViews>
  <sheetFormatPr defaultRowHeight="12.75"/>
  <sheetData>
    <row r="1" spans="1:7">
      <c r="A1" s="26" t="s">
        <v>40</v>
      </c>
    </row>
    <row r="2" spans="1:7" ht="57.75" customHeight="1">
      <c r="A2" s="184" t="s">
        <v>41</v>
      </c>
      <c r="B2" s="184"/>
      <c r="C2" s="184"/>
      <c r="D2" s="184"/>
      <c r="E2" s="184"/>
      <c r="F2" s="184"/>
      <c r="G2" s="184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69"/>
  <sheetViews>
    <sheetView showGridLines="0" tabSelected="1" topLeftCell="B1" zoomScaleNormal="100" zoomScaleSheetLayoutView="75" workbookViewId="0">
      <selection activeCell="E4" sqref="E4:J4"/>
    </sheetView>
  </sheetViews>
  <sheetFormatPr defaultColWidth="9" defaultRowHeight="12.75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8" width="12.7109375" customWidth="1"/>
    <col min="9" max="9" width="13" customWidth="1"/>
    <col min="10" max="10" width="6.7109375" customWidth="1"/>
    <col min="11" max="11" width="4.28515625" customWidth="1"/>
    <col min="12" max="15" width="10.7109375" customWidth="1"/>
  </cols>
  <sheetData>
    <row r="1" spans="1:15" ht="33.75" customHeight="1">
      <c r="A1" s="61" t="s">
        <v>38</v>
      </c>
      <c r="B1" s="194" t="s">
        <v>4</v>
      </c>
      <c r="C1" s="195"/>
      <c r="D1" s="195"/>
      <c r="E1" s="195"/>
      <c r="F1" s="195"/>
      <c r="G1" s="195"/>
      <c r="H1" s="195"/>
      <c r="I1" s="195"/>
      <c r="J1" s="196"/>
    </row>
    <row r="2" spans="1:15" ht="36" customHeight="1">
      <c r="A2" s="2"/>
      <c r="B2" s="70" t="s">
        <v>24</v>
      </c>
      <c r="C2" s="71"/>
      <c r="D2" s="72" t="s">
        <v>43</v>
      </c>
      <c r="E2" s="203" t="s">
        <v>330</v>
      </c>
      <c r="F2" s="204"/>
      <c r="G2" s="204"/>
      <c r="H2" s="204"/>
      <c r="I2" s="204"/>
      <c r="J2" s="205"/>
      <c r="O2" s="1"/>
    </row>
    <row r="3" spans="1:15" ht="27" customHeight="1">
      <c r="A3" s="2"/>
      <c r="B3" s="73" t="s">
        <v>47</v>
      </c>
      <c r="C3" s="71"/>
      <c r="D3" s="74" t="s">
        <v>45</v>
      </c>
      <c r="E3" s="206" t="s">
        <v>331</v>
      </c>
      <c r="F3" s="207"/>
      <c r="G3" s="207"/>
      <c r="H3" s="207"/>
      <c r="I3" s="207"/>
      <c r="J3" s="208"/>
    </row>
    <row r="4" spans="1:15" ht="23.25" customHeight="1">
      <c r="A4" s="67">
        <v>533</v>
      </c>
      <c r="B4" s="75" t="s">
        <v>48</v>
      </c>
      <c r="C4" s="76"/>
      <c r="D4" s="77" t="s">
        <v>43</v>
      </c>
      <c r="E4" s="216" t="s">
        <v>330</v>
      </c>
      <c r="F4" s="217"/>
      <c r="G4" s="217"/>
      <c r="H4" s="217"/>
      <c r="I4" s="217"/>
      <c r="J4" s="218"/>
    </row>
    <row r="5" spans="1:15" ht="24" customHeight="1">
      <c r="A5" s="2"/>
      <c r="B5" s="38" t="s">
        <v>23</v>
      </c>
      <c r="D5" s="69" t="s">
        <v>50</v>
      </c>
      <c r="E5" s="21"/>
      <c r="F5" s="21"/>
      <c r="G5" s="21"/>
      <c r="H5" s="23" t="s">
        <v>42</v>
      </c>
      <c r="I5" s="69" t="s">
        <v>54</v>
      </c>
      <c r="J5" s="8"/>
    </row>
    <row r="6" spans="1:15" ht="15.75" customHeight="1">
      <c r="A6" s="2"/>
      <c r="B6" s="34"/>
      <c r="C6" s="21"/>
      <c r="D6" s="69" t="s">
        <v>51</v>
      </c>
      <c r="E6" s="21"/>
      <c r="F6" s="21"/>
      <c r="G6" s="21"/>
      <c r="H6" s="23" t="s">
        <v>36</v>
      </c>
      <c r="I6" s="27"/>
      <c r="J6" s="8"/>
    </row>
    <row r="7" spans="1:15" ht="15.75" customHeight="1">
      <c r="A7" s="2"/>
      <c r="B7" s="35"/>
      <c r="C7" s="22"/>
      <c r="D7" s="68" t="s">
        <v>53</v>
      </c>
      <c r="E7" s="78" t="s">
        <v>52</v>
      </c>
      <c r="F7" s="29"/>
      <c r="G7" s="29"/>
      <c r="H7" s="30"/>
      <c r="I7" s="29"/>
      <c r="J7" s="41"/>
    </row>
    <row r="8" spans="1:15" ht="24" hidden="1" customHeight="1">
      <c r="A8" s="2"/>
      <c r="B8" s="38" t="s">
        <v>21</v>
      </c>
      <c r="D8" s="27"/>
      <c r="H8" s="23" t="s">
        <v>42</v>
      </c>
      <c r="I8" s="27"/>
      <c r="J8" s="8"/>
    </row>
    <row r="9" spans="1:15" ht="15.75" hidden="1" customHeight="1">
      <c r="A9" s="2"/>
      <c r="B9" s="2"/>
      <c r="D9" s="27"/>
      <c r="H9" s="23" t="s">
        <v>36</v>
      </c>
      <c r="I9" s="27"/>
      <c r="J9" s="8"/>
    </row>
    <row r="10" spans="1:15" ht="15.75" hidden="1" customHeight="1">
      <c r="A10" s="2"/>
      <c r="B10" s="42"/>
      <c r="C10" s="22"/>
      <c r="D10" s="28"/>
      <c r="E10" s="30"/>
      <c r="F10" s="30"/>
      <c r="G10" s="14"/>
      <c r="H10" s="14"/>
      <c r="I10" s="43"/>
      <c r="J10" s="41"/>
    </row>
    <row r="11" spans="1:15" ht="24" customHeight="1">
      <c r="A11" s="2"/>
      <c r="B11" s="38" t="s">
        <v>20</v>
      </c>
      <c r="D11" s="210"/>
      <c r="E11" s="210"/>
      <c r="F11" s="210"/>
      <c r="G11" s="210"/>
      <c r="H11" s="23" t="s">
        <v>42</v>
      </c>
      <c r="I11" s="80"/>
      <c r="J11" s="8"/>
    </row>
    <row r="12" spans="1:15" ht="15.75" customHeight="1">
      <c r="A12" s="2"/>
      <c r="B12" s="34"/>
      <c r="C12" s="21"/>
      <c r="D12" s="215"/>
      <c r="E12" s="215"/>
      <c r="F12" s="215"/>
      <c r="G12" s="215"/>
      <c r="H12" s="23" t="s">
        <v>36</v>
      </c>
      <c r="I12" s="80"/>
      <c r="J12" s="8"/>
    </row>
    <row r="13" spans="1:15" ht="15.75" customHeight="1">
      <c r="A13" s="2"/>
      <c r="B13" s="35"/>
      <c r="C13" s="22"/>
      <c r="D13" s="79"/>
      <c r="E13" s="219"/>
      <c r="F13" s="220"/>
      <c r="G13" s="220"/>
      <c r="H13" s="24"/>
      <c r="I13" s="29"/>
      <c r="J13" s="41"/>
    </row>
    <row r="14" spans="1:15" ht="24" customHeight="1">
      <c r="A14" s="2"/>
      <c r="B14" s="54" t="s">
        <v>22</v>
      </c>
      <c r="C14" s="55"/>
      <c r="D14" s="56"/>
      <c r="E14" s="57"/>
      <c r="F14" s="57"/>
      <c r="G14" s="57"/>
      <c r="H14" s="58"/>
      <c r="I14" s="57"/>
      <c r="J14" s="59"/>
    </row>
    <row r="15" spans="1:15" ht="32.25" customHeight="1">
      <c r="A15" s="2"/>
      <c r="B15" s="42" t="s">
        <v>34</v>
      </c>
      <c r="C15" s="60"/>
      <c r="D15" s="14"/>
      <c r="E15" s="209"/>
      <c r="F15" s="209"/>
      <c r="G15" s="211"/>
      <c r="H15" s="211"/>
      <c r="I15" s="211" t="s">
        <v>31</v>
      </c>
      <c r="J15" s="212"/>
    </row>
    <row r="16" spans="1:15" ht="23.25" customHeight="1">
      <c r="A16" s="131" t="s">
        <v>26</v>
      </c>
      <c r="B16" s="45" t="s">
        <v>26</v>
      </c>
      <c r="C16" s="46"/>
      <c r="D16" s="47"/>
      <c r="E16" s="200"/>
      <c r="F16" s="201"/>
      <c r="G16" s="200"/>
      <c r="H16" s="201"/>
      <c r="I16" s="200">
        <f>SUMIF(F49:F65,A16,I49:I65)+SUMIF(F49:F65,"PSU",I49:I65)</f>
        <v>0</v>
      </c>
      <c r="J16" s="202"/>
    </row>
    <row r="17" spans="1:10" ht="23.25" customHeight="1">
      <c r="A17" s="131" t="s">
        <v>27</v>
      </c>
      <c r="B17" s="45" t="s">
        <v>27</v>
      </c>
      <c r="C17" s="46"/>
      <c r="D17" s="47"/>
      <c r="E17" s="200"/>
      <c r="F17" s="201"/>
      <c r="G17" s="200"/>
      <c r="H17" s="201"/>
      <c r="I17" s="200">
        <f>SUMIF(F49:F65,A17,I49:I65)</f>
        <v>0</v>
      </c>
      <c r="J17" s="202"/>
    </row>
    <row r="18" spans="1:10" ht="23.25" customHeight="1">
      <c r="A18" s="131" t="s">
        <v>28</v>
      </c>
      <c r="B18" s="45" t="s">
        <v>28</v>
      </c>
      <c r="C18" s="46"/>
      <c r="D18" s="47"/>
      <c r="E18" s="200"/>
      <c r="F18" s="201"/>
      <c r="G18" s="200"/>
      <c r="H18" s="201"/>
      <c r="I18" s="200">
        <f>SUMIF(F49:F65,A18,I49:I65)</f>
        <v>0</v>
      </c>
      <c r="J18" s="202"/>
    </row>
    <row r="19" spans="1:10" ht="23.25" customHeight="1">
      <c r="A19" s="131" t="s">
        <v>93</v>
      </c>
      <c r="B19" s="45" t="s">
        <v>29</v>
      </c>
      <c r="C19" s="46"/>
      <c r="D19" s="47"/>
      <c r="E19" s="200"/>
      <c r="F19" s="201"/>
      <c r="G19" s="200"/>
      <c r="H19" s="201"/>
      <c r="I19" s="200">
        <f>SUMIF(F49:F65,A19,I49:I65)</f>
        <v>0</v>
      </c>
      <c r="J19" s="202"/>
    </row>
    <row r="20" spans="1:10" ht="23.25" customHeight="1">
      <c r="A20" s="131" t="s">
        <v>94</v>
      </c>
      <c r="B20" s="45" t="s">
        <v>30</v>
      </c>
      <c r="C20" s="46"/>
      <c r="D20" s="47"/>
      <c r="E20" s="200"/>
      <c r="F20" s="201"/>
      <c r="G20" s="200"/>
      <c r="H20" s="201"/>
      <c r="I20" s="200">
        <f>SUMIF(F49:F65,A20,I49:I65)</f>
        <v>0</v>
      </c>
      <c r="J20" s="202"/>
    </row>
    <row r="21" spans="1:10" ht="23.25" customHeight="1">
      <c r="A21" s="2"/>
      <c r="B21" s="62" t="s">
        <v>31</v>
      </c>
      <c r="C21" s="63"/>
      <c r="D21" s="64"/>
      <c r="E21" s="213"/>
      <c r="F21" s="214"/>
      <c r="G21" s="213"/>
      <c r="H21" s="214"/>
      <c r="I21" s="213">
        <f>SUM(I16:J20)</f>
        <v>0</v>
      </c>
      <c r="J21" s="226"/>
    </row>
    <row r="22" spans="1:10" ht="33" customHeight="1">
      <c r="A22" s="2"/>
      <c r="B22" s="53" t="s">
        <v>35</v>
      </c>
      <c r="C22" s="46"/>
      <c r="D22" s="47"/>
      <c r="E22" s="52"/>
      <c r="F22" s="49"/>
      <c r="G22" s="40"/>
      <c r="H22" s="40"/>
      <c r="I22" s="40"/>
      <c r="J22" s="50"/>
    </row>
    <row r="23" spans="1:10" ht="23.25" customHeight="1">
      <c r="A23" s="2">
        <f>ZakladDPHSni*SazbaDPH1/100</f>
        <v>0</v>
      </c>
      <c r="B23" s="45" t="s">
        <v>13</v>
      </c>
      <c r="C23" s="46"/>
      <c r="D23" s="47"/>
      <c r="E23" s="48">
        <v>15</v>
      </c>
      <c r="F23" s="49" t="s">
        <v>0</v>
      </c>
      <c r="G23" s="224">
        <f>ZakladDPHSniVypocet</f>
        <v>0</v>
      </c>
      <c r="H23" s="225"/>
      <c r="I23" s="225"/>
      <c r="J23" s="50" t="str">
        <f t="shared" ref="J23:J28" si="0">Mena</f>
        <v>CZK</v>
      </c>
    </row>
    <row r="24" spans="1:10" ht="23.25" customHeight="1">
      <c r="A24" s="2">
        <f>(A23-INT(A23))*100</f>
        <v>0</v>
      </c>
      <c r="B24" s="45" t="s">
        <v>14</v>
      </c>
      <c r="C24" s="46"/>
      <c r="D24" s="47"/>
      <c r="E24" s="48">
        <f>SazbaDPH1</f>
        <v>15</v>
      </c>
      <c r="F24" s="49" t="s">
        <v>0</v>
      </c>
      <c r="G24" s="222">
        <f>IF(A24&gt;50, ROUNDUP(A23, 0), ROUNDDOWN(A23, 0))</f>
        <v>0</v>
      </c>
      <c r="H24" s="223"/>
      <c r="I24" s="223"/>
      <c r="J24" s="50" t="str">
        <f t="shared" si="0"/>
        <v>CZK</v>
      </c>
    </row>
    <row r="25" spans="1:10" ht="23.25" customHeight="1">
      <c r="A25" s="2">
        <f>ZakladDPHZakl*SazbaDPH2/100</f>
        <v>0</v>
      </c>
      <c r="B25" s="45" t="s">
        <v>15</v>
      </c>
      <c r="C25" s="46"/>
      <c r="D25" s="47"/>
      <c r="E25" s="48">
        <v>21</v>
      </c>
      <c r="F25" s="49" t="s">
        <v>0</v>
      </c>
      <c r="G25" s="224">
        <f>ZakladDPHZaklVypocet</f>
        <v>0</v>
      </c>
      <c r="H25" s="225"/>
      <c r="I25" s="225"/>
      <c r="J25" s="50" t="str">
        <f t="shared" si="0"/>
        <v>CZK</v>
      </c>
    </row>
    <row r="26" spans="1:10" ht="23.25" customHeight="1">
      <c r="A26" s="2">
        <f>(A25-INT(A25))*100</f>
        <v>0</v>
      </c>
      <c r="B26" s="39" t="s">
        <v>16</v>
      </c>
      <c r="C26" s="18"/>
      <c r="D26" s="14"/>
      <c r="E26" s="36">
        <f>SazbaDPH2</f>
        <v>21</v>
      </c>
      <c r="F26" s="37" t="s">
        <v>0</v>
      </c>
      <c r="G26" s="197">
        <f>IF(A26&gt;50, ROUNDUP(A25, 0), ROUNDDOWN(A25, 0))</f>
        <v>0</v>
      </c>
      <c r="H26" s="198"/>
      <c r="I26" s="198"/>
      <c r="J26" s="44" t="str">
        <f t="shared" si="0"/>
        <v>CZK</v>
      </c>
    </row>
    <row r="27" spans="1:10" ht="23.25" customHeight="1" thickBot="1">
      <c r="A27" s="2">
        <f>ZakladDPHSni+DPHSni+ZakladDPHZakl+DPHZakl</f>
        <v>0</v>
      </c>
      <c r="B27" s="38" t="s">
        <v>5</v>
      </c>
      <c r="C27" s="16"/>
      <c r="D27" s="19"/>
      <c r="E27" s="16"/>
      <c r="F27" s="17"/>
      <c r="G27" s="199">
        <f>CenaCelkem-(ZakladDPHSni+DPHSni+ZakladDPHZakl+DPHZakl)</f>
        <v>0</v>
      </c>
      <c r="H27" s="199"/>
      <c r="I27" s="199"/>
      <c r="J27" s="51" t="str">
        <f t="shared" si="0"/>
        <v>CZK</v>
      </c>
    </row>
    <row r="28" spans="1:10" ht="27.75" hidden="1" customHeight="1" thickBot="1">
      <c r="A28" s="2"/>
      <c r="B28" s="108" t="s">
        <v>25</v>
      </c>
      <c r="C28" s="109"/>
      <c r="D28" s="109"/>
      <c r="E28" s="110"/>
      <c r="F28" s="111"/>
      <c r="G28" s="228">
        <f>ZakladDPHSniVypocet+ZakladDPHZaklVypocet</f>
        <v>0</v>
      </c>
      <c r="H28" s="228"/>
      <c r="I28" s="228"/>
      <c r="J28" s="112" t="str">
        <f t="shared" si="0"/>
        <v>CZK</v>
      </c>
    </row>
    <row r="29" spans="1:10" ht="27.75" customHeight="1" thickBot="1">
      <c r="A29" s="2">
        <f>(A27-INT(A27))*100</f>
        <v>0</v>
      </c>
      <c r="B29" s="108" t="s">
        <v>37</v>
      </c>
      <c r="C29" s="113"/>
      <c r="D29" s="113"/>
      <c r="E29" s="113"/>
      <c r="F29" s="113"/>
      <c r="G29" s="227">
        <f>IF(A29&gt;50, ROUNDUP(A27, 0), ROUNDDOWN(A27, 0))</f>
        <v>0</v>
      </c>
      <c r="H29" s="227"/>
      <c r="I29" s="227"/>
      <c r="J29" s="114" t="s">
        <v>57</v>
      </c>
    </row>
    <row r="30" spans="1:10" ht="12.75" customHeight="1">
      <c r="A30" s="2"/>
      <c r="B30" s="2"/>
      <c r="J30" s="9"/>
    </row>
    <row r="31" spans="1:10" ht="30" customHeight="1">
      <c r="A31" s="2"/>
      <c r="B31" s="2"/>
      <c r="J31" s="9"/>
    </row>
    <row r="32" spans="1:10" ht="18.75" customHeight="1">
      <c r="A32" s="2"/>
      <c r="B32" s="20"/>
      <c r="C32" s="15" t="s">
        <v>12</v>
      </c>
      <c r="D32" s="32"/>
      <c r="E32" s="32"/>
      <c r="F32" s="15" t="s">
        <v>11</v>
      </c>
      <c r="G32" s="32"/>
      <c r="H32" s="33">
        <f ca="1">TODAY()</f>
        <v>43553</v>
      </c>
      <c r="I32" s="32"/>
      <c r="J32" s="9"/>
    </row>
    <row r="33" spans="1:10" ht="47.25" customHeight="1">
      <c r="A33" s="2"/>
      <c r="B33" s="2"/>
      <c r="J33" s="9"/>
    </row>
    <row r="34" spans="1:10" s="26" customFormat="1" ht="18.75" customHeight="1">
      <c r="A34" s="25"/>
      <c r="B34" s="25"/>
      <c r="D34" s="229"/>
      <c r="E34" s="230"/>
      <c r="G34" s="229"/>
      <c r="H34" s="230"/>
      <c r="I34" s="230"/>
      <c r="J34" s="31"/>
    </row>
    <row r="35" spans="1:10" ht="12.75" customHeight="1">
      <c r="A35" s="2"/>
      <c r="B35" s="2"/>
      <c r="D35" s="221" t="s">
        <v>2</v>
      </c>
      <c r="E35" s="221"/>
      <c r="H35" s="10" t="s">
        <v>3</v>
      </c>
      <c r="J35" s="9"/>
    </row>
    <row r="36" spans="1:10" ht="13.5" customHeight="1" thickBot="1">
      <c r="A36" s="11"/>
      <c r="B36" s="11"/>
      <c r="C36" s="12"/>
      <c r="D36" s="12"/>
      <c r="E36" s="12"/>
      <c r="F36" s="12"/>
      <c r="G36" s="12"/>
      <c r="H36" s="12"/>
      <c r="I36" s="12"/>
      <c r="J36" s="13"/>
    </row>
    <row r="37" spans="1:10" ht="27" hidden="1" customHeight="1">
      <c r="B37" s="85" t="s">
        <v>17</v>
      </c>
      <c r="C37" s="86"/>
      <c r="D37" s="86"/>
      <c r="E37" s="86"/>
      <c r="F37" s="87"/>
      <c r="G37" s="87"/>
      <c r="H37" s="87"/>
      <c r="I37" s="87"/>
      <c r="J37" s="86"/>
    </row>
    <row r="38" spans="1:10" ht="25.5" hidden="1" customHeight="1">
      <c r="A38" s="84" t="s">
        <v>39</v>
      </c>
      <c r="B38" s="88" t="s">
        <v>18</v>
      </c>
      <c r="C38" s="89" t="s">
        <v>6</v>
      </c>
      <c r="D38" s="90"/>
      <c r="E38" s="90"/>
      <c r="F38" s="91" t="str">
        <f>B23</f>
        <v>Základ pro sníženou DPH</v>
      </c>
      <c r="G38" s="91" t="str">
        <f>B25</f>
        <v>Základ pro základní DPH</v>
      </c>
      <c r="H38" s="92" t="s">
        <v>19</v>
      </c>
      <c r="I38" s="92" t="s">
        <v>1</v>
      </c>
      <c r="J38" s="93" t="s">
        <v>0</v>
      </c>
    </row>
    <row r="39" spans="1:10" ht="25.5" hidden="1" customHeight="1">
      <c r="A39" s="84">
        <v>1</v>
      </c>
      <c r="B39" s="94" t="s">
        <v>55</v>
      </c>
      <c r="C39" s="187"/>
      <c r="D39" s="188"/>
      <c r="E39" s="188"/>
      <c r="F39" s="95">
        <f>'02 2018_34 Pol'!AE170</f>
        <v>0</v>
      </c>
      <c r="G39" s="96">
        <f>'02 2018_34 Pol'!AF170</f>
        <v>0</v>
      </c>
      <c r="H39" s="97">
        <f>(F39*SazbaDPH1/100)+(G39*SazbaDPH2/100)</f>
        <v>0</v>
      </c>
      <c r="I39" s="97">
        <f>F39+G39+H39</f>
        <v>0</v>
      </c>
      <c r="J39" s="98" t="str">
        <f>IF(CenaCelkemVypocet=0,"",I39/CenaCelkemVypocet*100)</f>
        <v/>
      </c>
    </row>
    <row r="40" spans="1:10" ht="25.5" hidden="1" customHeight="1">
      <c r="A40" s="84">
        <v>2</v>
      </c>
      <c r="B40" s="99" t="s">
        <v>45</v>
      </c>
      <c r="C40" s="189" t="s">
        <v>46</v>
      </c>
      <c r="D40" s="190"/>
      <c r="E40" s="190"/>
      <c r="F40" s="100">
        <f>'02 2018_34 Pol'!AE170</f>
        <v>0</v>
      </c>
      <c r="G40" s="101">
        <f>'02 2018_34 Pol'!AF170</f>
        <v>0</v>
      </c>
      <c r="H40" s="101">
        <f>(F40*SazbaDPH1/100)+(G40*SazbaDPH2/100)</f>
        <v>0</v>
      </c>
      <c r="I40" s="101">
        <f>F40+G40+H40</f>
        <v>0</v>
      </c>
      <c r="J40" s="102" t="str">
        <f>IF(CenaCelkemVypocet=0,"",I40/CenaCelkemVypocet*100)</f>
        <v/>
      </c>
    </row>
    <row r="41" spans="1:10" ht="25.5" hidden="1" customHeight="1">
      <c r="A41" s="84">
        <v>3</v>
      </c>
      <c r="B41" s="103" t="s">
        <v>43</v>
      </c>
      <c r="C41" s="187" t="s">
        <v>44</v>
      </c>
      <c r="D41" s="188"/>
      <c r="E41" s="188"/>
      <c r="F41" s="104">
        <f>'02 2018_34 Pol'!AE170</f>
        <v>0</v>
      </c>
      <c r="G41" s="97">
        <f>'02 2018_34 Pol'!AF170</f>
        <v>0</v>
      </c>
      <c r="H41" s="97">
        <f>(F41*SazbaDPH1/100)+(G41*SazbaDPH2/100)</f>
        <v>0</v>
      </c>
      <c r="I41" s="97">
        <f>F41+G41+H41</f>
        <v>0</v>
      </c>
      <c r="J41" s="98" t="str">
        <f>IF(CenaCelkemVypocet=0,"",I41/CenaCelkemVypocet*100)</f>
        <v/>
      </c>
    </row>
    <row r="42" spans="1:10" ht="25.5" hidden="1" customHeight="1">
      <c r="A42" s="84"/>
      <c r="B42" s="191" t="s">
        <v>56</v>
      </c>
      <c r="C42" s="192"/>
      <c r="D42" s="192"/>
      <c r="E42" s="193"/>
      <c r="F42" s="105">
        <f>SUMIF(A39:A41,"=1",F39:F41)</f>
        <v>0</v>
      </c>
      <c r="G42" s="106">
        <f>SUMIF(A39:A41,"=1",G39:G41)</f>
        <v>0</v>
      </c>
      <c r="H42" s="106">
        <f>SUMIF(A39:A41,"=1",H39:H41)</f>
        <v>0</v>
      </c>
      <c r="I42" s="106">
        <f>SUMIF(A39:A41,"=1",I39:I41)</f>
        <v>0</v>
      </c>
      <c r="J42" s="107">
        <f>SUMIF(A39:A41,"=1",J39:J41)</f>
        <v>0</v>
      </c>
    </row>
    <row r="46" spans="1:10" ht="15.75">
      <c r="B46" s="115" t="s">
        <v>58</v>
      </c>
    </row>
    <row r="48" spans="1:10" ht="25.5" customHeight="1">
      <c r="A48" s="116"/>
      <c r="B48" s="119" t="s">
        <v>18</v>
      </c>
      <c r="C48" s="119" t="s">
        <v>6</v>
      </c>
      <c r="D48" s="120"/>
      <c r="E48" s="120"/>
      <c r="F48" s="121" t="s">
        <v>59</v>
      </c>
      <c r="G48" s="121"/>
      <c r="H48" s="121"/>
      <c r="I48" s="121" t="s">
        <v>31</v>
      </c>
      <c r="J48" s="121" t="s">
        <v>0</v>
      </c>
    </row>
    <row r="49" spans="1:10" ht="25.5" customHeight="1">
      <c r="A49" s="117"/>
      <c r="B49" s="122" t="s">
        <v>60</v>
      </c>
      <c r="C49" s="185" t="s">
        <v>61</v>
      </c>
      <c r="D49" s="186"/>
      <c r="E49" s="186"/>
      <c r="F49" s="127" t="s">
        <v>26</v>
      </c>
      <c r="G49" s="128"/>
      <c r="H49" s="128"/>
      <c r="I49" s="128">
        <f>'02 2018_34 Pol'!G8</f>
        <v>0</v>
      </c>
      <c r="J49" s="125" t="str">
        <f>IF(I66=0,"",I49/I66*100)</f>
        <v/>
      </c>
    </row>
    <row r="50" spans="1:10" ht="25.5" customHeight="1">
      <c r="A50" s="117"/>
      <c r="B50" s="122" t="s">
        <v>62</v>
      </c>
      <c r="C50" s="185" t="s">
        <v>63</v>
      </c>
      <c r="D50" s="186"/>
      <c r="E50" s="186"/>
      <c r="F50" s="127" t="s">
        <v>26</v>
      </c>
      <c r="G50" s="128"/>
      <c r="H50" s="128"/>
      <c r="I50" s="128">
        <f>'02 2018_34 Pol'!G17</f>
        <v>0</v>
      </c>
      <c r="J50" s="125" t="str">
        <f>IF(I66=0,"",I50/I66*100)</f>
        <v/>
      </c>
    </row>
    <row r="51" spans="1:10" ht="25.5" customHeight="1">
      <c r="A51" s="117"/>
      <c r="B51" s="122" t="s">
        <v>64</v>
      </c>
      <c r="C51" s="185" t="s">
        <v>65</v>
      </c>
      <c r="D51" s="186"/>
      <c r="E51" s="186"/>
      <c r="F51" s="127" t="s">
        <v>26</v>
      </c>
      <c r="G51" s="128"/>
      <c r="H51" s="128"/>
      <c r="I51" s="128">
        <f>'02 2018_34 Pol'!G32</f>
        <v>0</v>
      </c>
      <c r="J51" s="125" t="str">
        <f>IF(I66=0,"",I51/I66*100)</f>
        <v/>
      </c>
    </row>
    <row r="52" spans="1:10" ht="25.5" customHeight="1">
      <c r="A52" s="117"/>
      <c r="B52" s="122" t="s">
        <v>66</v>
      </c>
      <c r="C52" s="185" t="s">
        <v>67</v>
      </c>
      <c r="D52" s="186"/>
      <c r="E52" s="186"/>
      <c r="F52" s="127" t="s">
        <v>26</v>
      </c>
      <c r="G52" s="128"/>
      <c r="H52" s="128"/>
      <c r="I52" s="128">
        <f>'02 2018_34 Pol'!G37</f>
        <v>0</v>
      </c>
      <c r="J52" s="125" t="str">
        <f>IF(I66=0,"",I52/I66*100)</f>
        <v/>
      </c>
    </row>
    <row r="53" spans="1:10" ht="25.5" customHeight="1">
      <c r="A53" s="117"/>
      <c r="B53" s="122" t="s">
        <v>68</v>
      </c>
      <c r="C53" s="185" t="s">
        <v>69</v>
      </c>
      <c r="D53" s="186"/>
      <c r="E53" s="186"/>
      <c r="F53" s="127" t="s">
        <v>26</v>
      </c>
      <c r="G53" s="128"/>
      <c r="H53" s="128"/>
      <c r="I53" s="128">
        <f>'02 2018_34 Pol'!G40</f>
        <v>0</v>
      </c>
      <c r="J53" s="125" t="str">
        <f>IF(I66=0,"",I53/I66*100)</f>
        <v/>
      </c>
    </row>
    <row r="54" spans="1:10" ht="25.5" customHeight="1">
      <c r="A54" s="117"/>
      <c r="B54" s="122" t="s">
        <v>70</v>
      </c>
      <c r="C54" s="185" t="s">
        <v>71</v>
      </c>
      <c r="D54" s="186"/>
      <c r="E54" s="186"/>
      <c r="F54" s="127" t="s">
        <v>26</v>
      </c>
      <c r="G54" s="128"/>
      <c r="H54" s="128"/>
      <c r="I54" s="128">
        <f>'02 2018_34 Pol'!G57</f>
        <v>0</v>
      </c>
      <c r="J54" s="125" t="str">
        <f>IF(I66=0,"",I54/I66*100)</f>
        <v/>
      </c>
    </row>
    <row r="55" spans="1:10" ht="25.5" customHeight="1">
      <c r="A55" s="117"/>
      <c r="B55" s="122" t="s">
        <v>72</v>
      </c>
      <c r="C55" s="185" t="s">
        <v>73</v>
      </c>
      <c r="D55" s="186"/>
      <c r="E55" s="186"/>
      <c r="F55" s="127" t="s">
        <v>26</v>
      </c>
      <c r="G55" s="128"/>
      <c r="H55" s="128"/>
      <c r="I55" s="128">
        <f>'02 2018_34 Pol'!G62</f>
        <v>0</v>
      </c>
      <c r="J55" s="125" t="str">
        <f>IF(I66=0,"",I55/I66*100)</f>
        <v/>
      </c>
    </row>
    <row r="56" spans="1:10" ht="25.5" customHeight="1">
      <c r="A56" s="117"/>
      <c r="B56" s="122" t="s">
        <v>74</v>
      </c>
      <c r="C56" s="185" t="s">
        <v>75</v>
      </c>
      <c r="D56" s="186"/>
      <c r="E56" s="186"/>
      <c r="F56" s="127" t="s">
        <v>26</v>
      </c>
      <c r="G56" s="128"/>
      <c r="H56" s="128"/>
      <c r="I56" s="128">
        <f>'02 2018_34 Pol'!G86</f>
        <v>0</v>
      </c>
      <c r="J56" s="125" t="str">
        <f>IF(I66=0,"",I56/I66*100)</f>
        <v/>
      </c>
    </row>
    <row r="57" spans="1:10" ht="25.5" customHeight="1">
      <c r="A57" s="117"/>
      <c r="B57" s="122" t="s">
        <v>76</v>
      </c>
      <c r="C57" s="185" t="s">
        <v>77</v>
      </c>
      <c r="D57" s="186"/>
      <c r="E57" s="186"/>
      <c r="F57" s="127" t="s">
        <v>26</v>
      </c>
      <c r="G57" s="128"/>
      <c r="H57" s="128"/>
      <c r="I57" s="128">
        <f>'02 2018_34 Pol'!G94</f>
        <v>0</v>
      </c>
      <c r="J57" s="125" t="str">
        <f>IF(I66=0,"",I57/I66*100)</f>
        <v/>
      </c>
    </row>
    <row r="58" spans="1:10" ht="25.5" customHeight="1">
      <c r="A58" s="117"/>
      <c r="B58" s="122" t="s">
        <v>78</v>
      </c>
      <c r="C58" s="185" t="s">
        <v>79</v>
      </c>
      <c r="D58" s="186"/>
      <c r="E58" s="186"/>
      <c r="F58" s="127" t="s">
        <v>27</v>
      </c>
      <c r="G58" s="128"/>
      <c r="H58" s="128"/>
      <c r="I58" s="128">
        <f>'02 2018_34 Pol'!G96</f>
        <v>0</v>
      </c>
      <c r="J58" s="125" t="str">
        <f>IF(I66=0,"",I58/I66*100)</f>
        <v/>
      </c>
    </row>
    <row r="59" spans="1:10" ht="25.5" customHeight="1">
      <c r="A59" s="117"/>
      <c r="B59" s="122" t="s">
        <v>80</v>
      </c>
      <c r="C59" s="185" t="s">
        <v>81</v>
      </c>
      <c r="D59" s="186"/>
      <c r="E59" s="186"/>
      <c r="F59" s="127" t="s">
        <v>27</v>
      </c>
      <c r="G59" s="128"/>
      <c r="H59" s="128"/>
      <c r="I59" s="128">
        <f>'02 2018_34 Pol'!G133</f>
        <v>0</v>
      </c>
      <c r="J59" s="125" t="str">
        <f>IF(I66=0,"",I59/I66*100)</f>
        <v/>
      </c>
    </row>
    <row r="60" spans="1:10" ht="25.5" customHeight="1">
      <c r="A60" s="117"/>
      <c r="B60" s="122" t="s">
        <v>82</v>
      </c>
      <c r="C60" s="185" t="s">
        <v>83</v>
      </c>
      <c r="D60" s="186"/>
      <c r="E60" s="186"/>
      <c r="F60" s="127" t="s">
        <v>27</v>
      </c>
      <c r="G60" s="128"/>
      <c r="H60" s="128"/>
      <c r="I60" s="128">
        <f>'02 2018_34 Pol'!G137</f>
        <v>0</v>
      </c>
      <c r="J60" s="125" t="str">
        <f>IF(I66=0,"",I60/I66*100)</f>
        <v/>
      </c>
    </row>
    <row r="61" spans="1:10" ht="25.5" customHeight="1">
      <c r="A61" s="117"/>
      <c r="B61" s="122" t="s">
        <v>84</v>
      </c>
      <c r="C61" s="185" t="s">
        <v>85</v>
      </c>
      <c r="D61" s="186"/>
      <c r="E61" s="186"/>
      <c r="F61" s="127" t="s">
        <v>27</v>
      </c>
      <c r="G61" s="128"/>
      <c r="H61" s="128"/>
      <c r="I61" s="128">
        <f>'02 2018_34 Pol'!G141</f>
        <v>0</v>
      </c>
      <c r="J61" s="125" t="str">
        <f>IF(I66=0,"",I61/I66*100)</f>
        <v/>
      </c>
    </row>
    <row r="62" spans="1:10" ht="25.5" customHeight="1">
      <c r="A62" s="117"/>
      <c r="B62" s="122" t="s">
        <v>86</v>
      </c>
      <c r="C62" s="185" t="s">
        <v>87</v>
      </c>
      <c r="D62" s="186"/>
      <c r="E62" s="186"/>
      <c r="F62" s="127" t="s">
        <v>27</v>
      </c>
      <c r="G62" s="128"/>
      <c r="H62" s="128"/>
      <c r="I62" s="128">
        <f>'02 2018_34 Pol'!G145</f>
        <v>0</v>
      </c>
      <c r="J62" s="125" t="str">
        <f>IF(I66=0,"",I62/I66*100)</f>
        <v/>
      </c>
    </row>
    <row r="63" spans="1:10" ht="25.5" customHeight="1">
      <c r="A63" s="117"/>
      <c r="B63" s="122" t="s">
        <v>88</v>
      </c>
      <c r="C63" s="185" t="s">
        <v>89</v>
      </c>
      <c r="D63" s="186"/>
      <c r="E63" s="186"/>
      <c r="F63" s="127" t="s">
        <v>27</v>
      </c>
      <c r="G63" s="128"/>
      <c r="H63" s="128"/>
      <c r="I63" s="128">
        <f>'02 2018_34 Pol'!G148</f>
        <v>0</v>
      </c>
      <c r="J63" s="125" t="str">
        <f>IF(I66=0,"",I63/I66*100)</f>
        <v/>
      </c>
    </row>
    <row r="64" spans="1:10" ht="25.5" customHeight="1">
      <c r="A64" s="117"/>
      <c r="B64" s="122" t="s">
        <v>90</v>
      </c>
      <c r="C64" s="185" t="s">
        <v>91</v>
      </c>
      <c r="D64" s="186"/>
      <c r="E64" s="186"/>
      <c r="F64" s="127" t="s">
        <v>92</v>
      </c>
      <c r="G64" s="128"/>
      <c r="H64" s="128"/>
      <c r="I64" s="128">
        <f>'02 2018_34 Pol'!G159</f>
        <v>0</v>
      </c>
      <c r="J64" s="125" t="str">
        <f>IF(I66=0,"",I64/I66*100)</f>
        <v/>
      </c>
    </row>
    <row r="65" spans="1:10" ht="25.5" customHeight="1">
      <c r="A65" s="117"/>
      <c r="B65" s="122" t="s">
        <v>93</v>
      </c>
      <c r="C65" s="185" t="s">
        <v>29</v>
      </c>
      <c r="D65" s="186"/>
      <c r="E65" s="186"/>
      <c r="F65" s="127" t="s">
        <v>93</v>
      </c>
      <c r="G65" s="128"/>
      <c r="H65" s="128"/>
      <c r="I65" s="128">
        <f>'02 2018_34 Pol'!G167</f>
        <v>0</v>
      </c>
      <c r="J65" s="125" t="str">
        <f>IF(I66=0,"",I65/I66*100)</f>
        <v/>
      </c>
    </row>
    <row r="66" spans="1:10" ht="25.5" customHeight="1">
      <c r="A66" s="118"/>
      <c r="B66" s="123" t="s">
        <v>1</v>
      </c>
      <c r="C66" s="123"/>
      <c r="D66" s="124"/>
      <c r="E66" s="124"/>
      <c r="F66" s="129"/>
      <c r="G66" s="130"/>
      <c r="H66" s="130"/>
      <c r="I66" s="130">
        <f>SUM(I49:I65)</f>
        <v>0</v>
      </c>
      <c r="J66" s="126">
        <f>SUM(J49:J65)</f>
        <v>0</v>
      </c>
    </row>
    <row r="67" spans="1:10">
      <c r="F67" s="82"/>
      <c r="G67" s="82"/>
      <c r="H67" s="82"/>
      <c r="I67" s="82"/>
      <c r="J67" s="83"/>
    </row>
    <row r="68" spans="1:10">
      <c r="F68" s="82"/>
      <c r="G68" s="82"/>
      <c r="H68" s="82"/>
      <c r="I68" s="82"/>
      <c r="J68" s="83"/>
    </row>
    <row r="69" spans="1:10">
      <c r="F69" s="82"/>
      <c r="G69" s="82"/>
      <c r="H69" s="82"/>
      <c r="I69" s="82"/>
      <c r="J69" s="8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9"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5:E65"/>
    <mergeCell ref="C60:E60"/>
    <mergeCell ref="C61:E61"/>
    <mergeCell ref="C62:E62"/>
    <mergeCell ref="C63:E63"/>
    <mergeCell ref="C64:E6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>
      <c r="A1" s="231" t="s">
        <v>7</v>
      </c>
      <c r="B1" s="231"/>
      <c r="C1" s="232"/>
      <c r="D1" s="231"/>
      <c r="E1" s="231"/>
      <c r="F1" s="231"/>
      <c r="G1" s="231"/>
    </row>
    <row r="2" spans="1:7" ht="24.95" customHeight="1">
      <c r="A2" s="66" t="s">
        <v>8</v>
      </c>
      <c r="B2" s="65"/>
      <c r="C2" s="233"/>
      <c r="D2" s="233"/>
      <c r="E2" s="233"/>
      <c r="F2" s="233"/>
      <c r="G2" s="234"/>
    </row>
    <row r="3" spans="1:7" ht="24.95" customHeight="1">
      <c r="A3" s="66" t="s">
        <v>9</v>
      </c>
      <c r="B3" s="65"/>
      <c r="C3" s="233"/>
      <c r="D3" s="233"/>
      <c r="E3" s="233"/>
      <c r="F3" s="233"/>
      <c r="G3" s="234"/>
    </row>
    <row r="4" spans="1:7" ht="24.95" customHeight="1">
      <c r="A4" s="66" t="s">
        <v>10</v>
      </c>
      <c r="B4" s="65"/>
      <c r="C4" s="233"/>
      <c r="D4" s="233"/>
      <c r="E4" s="233"/>
      <c r="F4" s="233"/>
      <c r="G4" s="234"/>
    </row>
    <row r="5" spans="1:7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81" customWidth="1"/>
    <col min="3" max="3" width="38.28515625" style="8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24" width="0" hidden="1" customWidth="1"/>
    <col min="29" max="29" width="0" hidden="1" customWidth="1"/>
    <col min="31" max="41" width="0" hidden="1" customWidth="1"/>
  </cols>
  <sheetData>
    <row r="1" spans="1:60" ht="15.75" customHeight="1">
      <c r="A1" s="235" t="s">
        <v>7</v>
      </c>
      <c r="B1" s="235"/>
      <c r="C1" s="235"/>
      <c r="D1" s="235"/>
      <c r="E1" s="235"/>
      <c r="F1" s="235"/>
      <c r="G1" s="235"/>
      <c r="AG1" t="s">
        <v>95</v>
      </c>
    </row>
    <row r="2" spans="1:60" ht="24.95" customHeight="1">
      <c r="A2" s="66" t="s">
        <v>8</v>
      </c>
      <c r="B2" s="65" t="s">
        <v>43</v>
      </c>
      <c r="C2" s="236" t="s">
        <v>49</v>
      </c>
      <c r="D2" s="237"/>
      <c r="E2" s="237"/>
      <c r="F2" s="237"/>
      <c r="G2" s="238"/>
      <c r="AG2" t="s">
        <v>96</v>
      </c>
    </row>
    <row r="3" spans="1:60" ht="24.95" customHeight="1">
      <c r="A3" s="66" t="s">
        <v>9</v>
      </c>
      <c r="B3" s="65" t="s">
        <v>45</v>
      </c>
      <c r="C3" s="236" t="s">
        <v>46</v>
      </c>
      <c r="D3" s="237"/>
      <c r="E3" s="237"/>
      <c r="F3" s="237"/>
      <c r="G3" s="238"/>
      <c r="AC3" s="81" t="s">
        <v>96</v>
      </c>
      <c r="AG3" t="s">
        <v>97</v>
      </c>
    </row>
    <row r="4" spans="1:60" ht="24.95" customHeight="1">
      <c r="A4" s="132" t="s">
        <v>10</v>
      </c>
      <c r="B4" s="133" t="s">
        <v>43</v>
      </c>
      <c r="C4" s="239" t="s">
        <v>44</v>
      </c>
      <c r="D4" s="240"/>
      <c r="E4" s="240"/>
      <c r="F4" s="240"/>
      <c r="G4" s="241"/>
      <c r="AG4" t="s">
        <v>98</v>
      </c>
    </row>
    <row r="5" spans="1:60">
      <c r="D5" s="10"/>
    </row>
    <row r="6" spans="1:60" ht="38.25">
      <c r="A6" s="135" t="s">
        <v>99</v>
      </c>
      <c r="B6" s="137" t="s">
        <v>100</v>
      </c>
      <c r="C6" s="137" t="s">
        <v>101</v>
      </c>
      <c r="D6" s="136" t="s">
        <v>102</v>
      </c>
      <c r="E6" s="135" t="s">
        <v>103</v>
      </c>
      <c r="F6" s="134" t="s">
        <v>104</v>
      </c>
      <c r="G6" s="135" t="s">
        <v>31</v>
      </c>
      <c r="H6" s="138" t="s">
        <v>32</v>
      </c>
      <c r="I6" s="138" t="s">
        <v>105</v>
      </c>
      <c r="J6" s="138" t="s">
        <v>33</v>
      </c>
      <c r="K6" s="138" t="s">
        <v>106</v>
      </c>
      <c r="L6" s="138" t="s">
        <v>107</v>
      </c>
      <c r="M6" s="138" t="s">
        <v>108</v>
      </c>
      <c r="N6" s="138" t="s">
        <v>109</v>
      </c>
      <c r="O6" s="138" t="s">
        <v>110</v>
      </c>
      <c r="P6" s="138" t="s">
        <v>111</v>
      </c>
      <c r="Q6" s="138" t="s">
        <v>112</v>
      </c>
      <c r="R6" s="138" t="s">
        <v>113</v>
      </c>
      <c r="S6" s="138" t="s">
        <v>114</v>
      </c>
      <c r="T6" s="138" t="s">
        <v>115</v>
      </c>
      <c r="U6" s="138" t="s">
        <v>116</v>
      </c>
      <c r="V6" s="138" t="s">
        <v>117</v>
      </c>
      <c r="W6" s="138" t="s">
        <v>118</v>
      </c>
      <c r="X6" s="138" t="s">
        <v>119</v>
      </c>
    </row>
    <row r="7" spans="1:60" hidden="1">
      <c r="A7" s="3"/>
      <c r="B7" s="4"/>
      <c r="C7" s="4"/>
      <c r="D7" s="6"/>
      <c r="E7" s="140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</row>
    <row r="8" spans="1:60">
      <c r="A8" s="154" t="s">
        <v>120</v>
      </c>
      <c r="B8" s="155" t="s">
        <v>60</v>
      </c>
      <c r="C8" s="176" t="s">
        <v>61</v>
      </c>
      <c r="D8" s="156"/>
      <c r="E8" s="157"/>
      <c r="F8" s="158"/>
      <c r="G8" s="158">
        <f>SUMIF(AG9:AG16,"&lt;&gt;NOR",G9:G16)</f>
        <v>0</v>
      </c>
      <c r="H8" s="158"/>
      <c r="I8" s="158">
        <f>SUM(I9:I16)</f>
        <v>0</v>
      </c>
      <c r="J8" s="158"/>
      <c r="K8" s="158">
        <f>SUM(K9:K16)</f>
        <v>0</v>
      </c>
      <c r="L8" s="158"/>
      <c r="M8" s="158">
        <f>SUM(M9:M16)</f>
        <v>0</v>
      </c>
      <c r="N8" s="158"/>
      <c r="O8" s="158">
        <f>SUM(O9:O16)</f>
        <v>1.4200000000000002</v>
      </c>
      <c r="P8" s="158"/>
      <c r="Q8" s="159">
        <f>SUM(Q9:Q16)</f>
        <v>0</v>
      </c>
      <c r="R8" s="153"/>
      <c r="S8" s="153"/>
      <c r="T8" s="153"/>
      <c r="U8" s="153"/>
      <c r="V8" s="153">
        <f>SUM(V9:V16)</f>
        <v>6.94</v>
      </c>
      <c r="W8" s="153"/>
      <c r="X8" s="153"/>
      <c r="AG8" t="s">
        <v>121</v>
      </c>
    </row>
    <row r="9" spans="1:60" outlineLevel="1">
      <c r="A9" s="160">
        <v>1</v>
      </c>
      <c r="B9" s="161" t="s">
        <v>122</v>
      </c>
      <c r="C9" s="177" t="s">
        <v>123</v>
      </c>
      <c r="D9" s="162" t="s">
        <v>124</v>
      </c>
      <c r="E9" s="163">
        <v>0.66149999999999998</v>
      </c>
      <c r="F9" s="164"/>
      <c r="G9" s="165">
        <f>ROUND(E9*F9,2)</f>
        <v>0</v>
      </c>
      <c r="H9" s="164"/>
      <c r="I9" s="165">
        <f>ROUND(E9*H9,2)</f>
        <v>0</v>
      </c>
      <c r="J9" s="164"/>
      <c r="K9" s="165">
        <f>ROUND(E9*J9,2)</f>
        <v>0</v>
      </c>
      <c r="L9" s="165">
        <v>15</v>
      </c>
      <c r="M9" s="165">
        <f>G9*(1+L9/100)</f>
        <v>0</v>
      </c>
      <c r="N9" s="165">
        <v>1.84144</v>
      </c>
      <c r="O9" s="165">
        <f>ROUND(E9*N9,2)</f>
        <v>1.22</v>
      </c>
      <c r="P9" s="165">
        <v>0</v>
      </c>
      <c r="Q9" s="166">
        <f>ROUND(E9*P9,2)</f>
        <v>0</v>
      </c>
      <c r="R9" s="145"/>
      <c r="S9" s="145" t="s">
        <v>125</v>
      </c>
      <c r="T9" s="145" t="s">
        <v>125</v>
      </c>
      <c r="U9" s="145">
        <v>3.8420000000000001</v>
      </c>
      <c r="V9" s="145">
        <f>ROUND(E9*U9,2)</f>
        <v>2.54</v>
      </c>
      <c r="W9" s="145"/>
      <c r="X9" s="145" t="s">
        <v>126</v>
      </c>
      <c r="Y9" s="139"/>
      <c r="Z9" s="139"/>
      <c r="AA9" s="139"/>
      <c r="AB9" s="139"/>
      <c r="AC9" s="139"/>
      <c r="AD9" s="139"/>
      <c r="AE9" s="139"/>
      <c r="AF9" s="139"/>
      <c r="AG9" s="139" t="s">
        <v>127</v>
      </c>
      <c r="AH9" s="139"/>
      <c r="AI9" s="139"/>
      <c r="AJ9" s="139"/>
      <c r="AK9" s="139"/>
      <c r="AL9" s="139"/>
      <c r="AM9" s="139"/>
      <c r="AN9" s="139"/>
      <c r="AO9" s="139"/>
      <c r="AP9" s="139"/>
      <c r="AQ9" s="139"/>
      <c r="AR9" s="139"/>
      <c r="AS9" s="139"/>
      <c r="AT9" s="139"/>
      <c r="AU9" s="139"/>
      <c r="AV9" s="139"/>
      <c r="AW9" s="139"/>
      <c r="AX9" s="139"/>
      <c r="AY9" s="139"/>
      <c r="AZ9" s="139"/>
      <c r="BA9" s="139"/>
      <c r="BB9" s="139"/>
      <c r="BC9" s="139"/>
      <c r="BD9" s="139"/>
      <c r="BE9" s="139"/>
      <c r="BF9" s="139"/>
      <c r="BG9" s="139"/>
      <c r="BH9" s="139"/>
    </row>
    <row r="10" spans="1:60" outlineLevel="1">
      <c r="A10" s="142"/>
      <c r="B10" s="143"/>
      <c r="C10" s="178" t="s">
        <v>128</v>
      </c>
      <c r="D10" s="151"/>
      <c r="E10" s="152">
        <v>0.66</v>
      </c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39"/>
      <c r="Z10" s="139"/>
      <c r="AA10" s="139"/>
      <c r="AB10" s="139"/>
      <c r="AC10" s="139"/>
      <c r="AD10" s="139"/>
      <c r="AE10" s="139"/>
      <c r="AF10" s="139"/>
      <c r="AG10" s="139" t="s">
        <v>129</v>
      </c>
      <c r="AH10" s="139">
        <v>0</v>
      </c>
      <c r="AI10" s="139"/>
      <c r="AJ10" s="139"/>
      <c r="AK10" s="139"/>
      <c r="AL10" s="139"/>
      <c r="AM10" s="139"/>
      <c r="AN10" s="139"/>
      <c r="AO10" s="139"/>
      <c r="AP10" s="139"/>
      <c r="AQ10" s="139"/>
      <c r="AR10" s="139"/>
      <c r="AS10" s="139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39"/>
      <c r="BE10" s="139"/>
      <c r="BF10" s="139"/>
      <c r="BG10" s="139"/>
      <c r="BH10" s="139"/>
    </row>
    <row r="11" spans="1:60" outlineLevel="1">
      <c r="A11" s="160">
        <v>2</v>
      </c>
      <c r="B11" s="161" t="s">
        <v>130</v>
      </c>
      <c r="C11" s="177" t="s">
        <v>131</v>
      </c>
      <c r="D11" s="162" t="s">
        <v>132</v>
      </c>
      <c r="E11" s="163">
        <v>2</v>
      </c>
      <c r="F11" s="164"/>
      <c r="G11" s="165">
        <f>ROUND(E11*F11,2)</f>
        <v>0</v>
      </c>
      <c r="H11" s="164"/>
      <c r="I11" s="165">
        <f>ROUND(E11*H11,2)</f>
        <v>0</v>
      </c>
      <c r="J11" s="164"/>
      <c r="K11" s="165">
        <f>ROUND(E11*J11,2)</f>
        <v>0</v>
      </c>
      <c r="L11" s="165">
        <v>15</v>
      </c>
      <c r="M11" s="165">
        <f>G11*(1+L11/100)</f>
        <v>0</v>
      </c>
      <c r="N11" s="165">
        <v>3.29E-3</v>
      </c>
      <c r="O11" s="165">
        <f>ROUND(E11*N11,2)</f>
        <v>0.01</v>
      </c>
      <c r="P11" s="165">
        <v>0</v>
      </c>
      <c r="Q11" s="166">
        <f>ROUND(E11*P11,2)</f>
        <v>0</v>
      </c>
      <c r="R11" s="145"/>
      <c r="S11" s="145" t="s">
        <v>125</v>
      </c>
      <c r="T11" s="145" t="s">
        <v>125</v>
      </c>
      <c r="U11" s="145">
        <v>1.877</v>
      </c>
      <c r="V11" s="145">
        <f>ROUND(E11*U11,2)</f>
        <v>3.75</v>
      </c>
      <c r="W11" s="145"/>
      <c r="X11" s="145" t="s">
        <v>126</v>
      </c>
      <c r="Y11" s="139"/>
      <c r="Z11" s="139"/>
      <c r="AA11" s="139"/>
      <c r="AB11" s="139"/>
      <c r="AC11" s="139"/>
      <c r="AD11" s="139"/>
      <c r="AE11" s="139"/>
      <c r="AF11" s="139"/>
      <c r="AG11" s="139" t="s">
        <v>127</v>
      </c>
      <c r="AH11" s="139"/>
      <c r="AI11" s="139"/>
      <c r="AJ11" s="139"/>
      <c r="AK11" s="139"/>
      <c r="AL11" s="139"/>
      <c r="AM11" s="139"/>
      <c r="AN11" s="139"/>
      <c r="AO11" s="139"/>
      <c r="AP11" s="139"/>
      <c r="AQ11" s="139"/>
      <c r="AR11" s="139"/>
      <c r="AS11" s="139"/>
      <c r="AT11" s="139"/>
      <c r="AU11" s="139"/>
      <c r="AV11" s="139"/>
      <c r="AW11" s="139"/>
      <c r="AX11" s="139"/>
      <c r="AY11" s="139"/>
      <c r="AZ11" s="139"/>
      <c r="BA11" s="139"/>
      <c r="BB11" s="139"/>
      <c r="BC11" s="139"/>
      <c r="BD11" s="139"/>
      <c r="BE11" s="139"/>
      <c r="BF11" s="139"/>
      <c r="BG11" s="139"/>
      <c r="BH11" s="139"/>
    </row>
    <row r="12" spans="1:60" outlineLevel="1">
      <c r="A12" s="142"/>
      <c r="B12" s="143"/>
      <c r="C12" s="178" t="s">
        <v>133</v>
      </c>
      <c r="D12" s="151"/>
      <c r="E12" s="152">
        <v>2</v>
      </c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39"/>
      <c r="Z12" s="139"/>
      <c r="AA12" s="139"/>
      <c r="AB12" s="139"/>
      <c r="AC12" s="139"/>
      <c r="AD12" s="139"/>
      <c r="AE12" s="139"/>
      <c r="AF12" s="139"/>
      <c r="AG12" s="139" t="s">
        <v>129</v>
      </c>
      <c r="AH12" s="139">
        <v>0</v>
      </c>
      <c r="AI12" s="139"/>
      <c r="AJ12" s="139"/>
      <c r="AK12" s="139"/>
      <c r="AL12" s="139"/>
      <c r="AM12" s="139"/>
      <c r="AN12" s="139"/>
      <c r="AO12" s="139"/>
      <c r="AP12" s="139"/>
      <c r="AQ12" s="139"/>
      <c r="AR12" s="139"/>
      <c r="AS12" s="139"/>
      <c r="AT12" s="139"/>
      <c r="AU12" s="139"/>
      <c r="AV12" s="139"/>
      <c r="AW12" s="139"/>
      <c r="AX12" s="139"/>
      <c r="AY12" s="139"/>
      <c r="AZ12" s="139"/>
      <c r="BA12" s="139"/>
      <c r="BB12" s="139"/>
      <c r="BC12" s="139"/>
      <c r="BD12" s="139"/>
      <c r="BE12" s="139"/>
      <c r="BF12" s="139"/>
      <c r="BG12" s="139"/>
      <c r="BH12" s="139"/>
    </row>
    <row r="13" spans="1:60" ht="22.5" outlineLevel="1">
      <c r="A13" s="160">
        <v>3</v>
      </c>
      <c r="B13" s="161" t="s">
        <v>134</v>
      </c>
      <c r="C13" s="177" t="s">
        <v>135</v>
      </c>
      <c r="D13" s="162" t="s">
        <v>136</v>
      </c>
      <c r="E13" s="163">
        <v>0.4</v>
      </c>
      <c r="F13" s="164"/>
      <c r="G13" s="165">
        <f>ROUND(E13*F13,2)</f>
        <v>0</v>
      </c>
      <c r="H13" s="164"/>
      <c r="I13" s="165">
        <f>ROUND(E13*H13,2)</f>
        <v>0</v>
      </c>
      <c r="J13" s="164"/>
      <c r="K13" s="165">
        <f>ROUND(E13*J13,2)</f>
        <v>0</v>
      </c>
      <c r="L13" s="165">
        <v>15</v>
      </c>
      <c r="M13" s="165">
        <f>G13*(1+L13/100)</f>
        <v>0</v>
      </c>
      <c r="N13" s="165">
        <v>0.24884000000000001</v>
      </c>
      <c r="O13" s="165">
        <f>ROUND(E13*N13,2)</f>
        <v>0.1</v>
      </c>
      <c r="P13" s="165">
        <v>0</v>
      </c>
      <c r="Q13" s="166">
        <f>ROUND(E13*P13,2)</f>
        <v>0</v>
      </c>
      <c r="R13" s="145"/>
      <c r="S13" s="145" t="s">
        <v>125</v>
      </c>
      <c r="T13" s="145" t="s">
        <v>125</v>
      </c>
      <c r="U13" s="145">
        <v>1.621</v>
      </c>
      <c r="V13" s="145">
        <f>ROUND(E13*U13,2)</f>
        <v>0.65</v>
      </c>
      <c r="W13" s="145"/>
      <c r="X13" s="145" t="s">
        <v>126</v>
      </c>
      <c r="Y13" s="139"/>
      <c r="Z13" s="139"/>
      <c r="AA13" s="139"/>
      <c r="AB13" s="139"/>
      <c r="AC13" s="139"/>
      <c r="AD13" s="139"/>
      <c r="AE13" s="139"/>
      <c r="AF13" s="139"/>
      <c r="AG13" s="139" t="s">
        <v>127</v>
      </c>
      <c r="AH13" s="139"/>
      <c r="AI13" s="139"/>
      <c r="AJ13" s="139"/>
      <c r="AK13" s="139"/>
      <c r="AL13" s="139"/>
      <c r="AM13" s="139"/>
      <c r="AN13" s="139"/>
      <c r="AO13" s="139"/>
      <c r="AP13" s="139"/>
      <c r="AQ13" s="139"/>
      <c r="AR13" s="139"/>
      <c r="AS13" s="139"/>
      <c r="AT13" s="139"/>
      <c r="AU13" s="139"/>
      <c r="AV13" s="139"/>
      <c r="AW13" s="139"/>
      <c r="AX13" s="139"/>
      <c r="AY13" s="139"/>
      <c r="AZ13" s="139"/>
      <c r="BA13" s="139"/>
      <c r="BB13" s="139"/>
      <c r="BC13" s="139"/>
      <c r="BD13" s="139"/>
      <c r="BE13" s="139"/>
      <c r="BF13" s="139"/>
      <c r="BG13" s="139"/>
      <c r="BH13" s="139"/>
    </row>
    <row r="14" spans="1:60" outlineLevel="1">
      <c r="A14" s="142"/>
      <c r="B14" s="143"/>
      <c r="C14" s="178" t="s">
        <v>137</v>
      </c>
      <c r="D14" s="151"/>
      <c r="E14" s="152">
        <v>0.4</v>
      </c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39"/>
      <c r="Z14" s="139"/>
      <c r="AA14" s="139"/>
      <c r="AB14" s="139"/>
      <c r="AC14" s="139"/>
      <c r="AD14" s="139"/>
      <c r="AE14" s="139"/>
      <c r="AF14" s="139"/>
      <c r="AG14" s="139" t="s">
        <v>129</v>
      </c>
      <c r="AH14" s="139">
        <v>0</v>
      </c>
      <c r="AI14" s="139"/>
      <c r="AJ14" s="139"/>
      <c r="AK14" s="139"/>
      <c r="AL14" s="139"/>
      <c r="AM14" s="139"/>
      <c r="AN14" s="139"/>
      <c r="AO14" s="139"/>
      <c r="AP14" s="139"/>
      <c r="AQ14" s="139"/>
      <c r="AR14" s="139"/>
      <c r="AS14" s="139"/>
      <c r="AT14" s="139"/>
      <c r="AU14" s="139"/>
      <c r="AV14" s="139"/>
      <c r="AW14" s="139"/>
      <c r="AX14" s="139"/>
      <c r="AY14" s="139"/>
      <c r="AZ14" s="139"/>
      <c r="BA14" s="139"/>
      <c r="BB14" s="139"/>
      <c r="BC14" s="139"/>
      <c r="BD14" s="139"/>
      <c r="BE14" s="139"/>
      <c r="BF14" s="139"/>
      <c r="BG14" s="139"/>
      <c r="BH14" s="139"/>
    </row>
    <row r="15" spans="1:60" outlineLevel="1">
      <c r="A15" s="160">
        <v>4</v>
      </c>
      <c r="B15" s="161" t="s">
        <v>138</v>
      </c>
      <c r="C15" s="177" t="s">
        <v>139</v>
      </c>
      <c r="D15" s="162" t="s">
        <v>140</v>
      </c>
      <c r="E15" s="163">
        <v>85</v>
      </c>
      <c r="F15" s="164"/>
      <c r="G15" s="165">
        <f>ROUND(E15*F15,2)</f>
        <v>0</v>
      </c>
      <c r="H15" s="164"/>
      <c r="I15" s="165">
        <f>ROUND(E15*H15,2)</f>
        <v>0</v>
      </c>
      <c r="J15" s="164"/>
      <c r="K15" s="165">
        <f>ROUND(E15*J15,2)</f>
        <v>0</v>
      </c>
      <c r="L15" s="165">
        <v>15</v>
      </c>
      <c r="M15" s="165">
        <f>G15*(1+L15/100)</f>
        <v>0</v>
      </c>
      <c r="N15" s="165">
        <v>1E-3</v>
      </c>
      <c r="O15" s="165">
        <f>ROUND(E15*N15,2)</f>
        <v>0.09</v>
      </c>
      <c r="P15" s="165">
        <v>0</v>
      </c>
      <c r="Q15" s="166">
        <f>ROUND(E15*P15,2)</f>
        <v>0</v>
      </c>
      <c r="R15" s="145" t="s">
        <v>141</v>
      </c>
      <c r="S15" s="145" t="s">
        <v>125</v>
      </c>
      <c r="T15" s="145" t="s">
        <v>125</v>
      </c>
      <c r="U15" s="145">
        <v>0</v>
      </c>
      <c r="V15" s="145">
        <f>ROUND(E15*U15,2)</f>
        <v>0</v>
      </c>
      <c r="W15" s="145"/>
      <c r="X15" s="145" t="s">
        <v>142</v>
      </c>
      <c r="Y15" s="139"/>
      <c r="Z15" s="139"/>
      <c r="AA15" s="139"/>
      <c r="AB15" s="139"/>
      <c r="AC15" s="139"/>
      <c r="AD15" s="139"/>
      <c r="AE15" s="139"/>
      <c r="AF15" s="139"/>
      <c r="AG15" s="139" t="s">
        <v>143</v>
      </c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139"/>
      <c r="AX15" s="139"/>
      <c r="AY15" s="139"/>
      <c r="AZ15" s="139"/>
      <c r="BA15" s="139"/>
      <c r="BB15" s="139"/>
      <c r="BC15" s="139"/>
      <c r="BD15" s="139"/>
      <c r="BE15" s="139"/>
      <c r="BF15" s="139"/>
      <c r="BG15" s="139"/>
      <c r="BH15" s="139"/>
    </row>
    <row r="16" spans="1:60" outlineLevel="1">
      <c r="A16" s="142"/>
      <c r="B16" s="143"/>
      <c r="C16" s="178" t="s">
        <v>144</v>
      </c>
      <c r="D16" s="151"/>
      <c r="E16" s="152">
        <v>85</v>
      </c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39"/>
      <c r="Z16" s="139"/>
      <c r="AA16" s="139"/>
      <c r="AB16" s="139"/>
      <c r="AC16" s="139"/>
      <c r="AD16" s="139"/>
      <c r="AE16" s="139"/>
      <c r="AF16" s="139"/>
      <c r="AG16" s="139" t="s">
        <v>129</v>
      </c>
      <c r="AH16" s="139">
        <v>0</v>
      </c>
      <c r="AI16" s="139"/>
      <c r="AJ16" s="139"/>
      <c r="AK16" s="139"/>
      <c r="AL16" s="139"/>
      <c r="AM16" s="139"/>
      <c r="AN16" s="139"/>
      <c r="AO16" s="139"/>
      <c r="AP16" s="139"/>
      <c r="AQ16" s="139"/>
      <c r="AR16" s="139"/>
      <c r="AS16" s="139"/>
      <c r="AT16" s="139"/>
      <c r="AU16" s="139"/>
      <c r="AV16" s="139"/>
      <c r="AW16" s="139"/>
      <c r="AX16" s="139"/>
      <c r="AY16" s="139"/>
      <c r="AZ16" s="139"/>
      <c r="BA16" s="139"/>
      <c r="BB16" s="139"/>
      <c r="BC16" s="139"/>
      <c r="BD16" s="139"/>
      <c r="BE16" s="139"/>
      <c r="BF16" s="139"/>
      <c r="BG16" s="139"/>
      <c r="BH16" s="139"/>
    </row>
    <row r="17" spans="1:60">
      <c r="A17" s="154" t="s">
        <v>120</v>
      </c>
      <c r="B17" s="155" t="s">
        <v>62</v>
      </c>
      <c r="C17" s="176" t="s">
        <v>63</v>
      </c>
      <c r="D17" s="156"/>
      <c r="E17" s="157"/>
      <c r="F17" s="158"/>
      <c r="G17" s="158">
        <f>SUMIF(AG18:AG31,"&lt;&gt;NOR",G18:G31)</f>
        <v>0</v>
      </c>
      <c r="H17" s="158"/>
      <c r="I17" s="158">
        <f>SUM(I18:I31)</f>
        <v>0</v>
      </c>
      <c r="J17" s="158"/>
      <c r="K17" s="158">
        <f>SUM(K18:K31)</f>
        <v>0</v>
      </c>
      <c r="L17" s="158"/>
      <c r="M17" s="158">
        <f>SUM(M18:M31)</f>
        <v>0</v>
      </c>
      <c r="N17" s="158"/>
      <c r="O17" s="158">
        <f>SUM(O18:O31)</f>
        <v>1.44</v>
      </c>
      <c r="P17" s="158"/>
      <c r="Q17" s="159">
        <f>SUM(Q18:Q31)</f>
        <v>0</v>
      </c>
      <c r="R17" s="153"/>
      <c r="S17" s="153"/>
      <c r="T17" s="153"/>
      <c r="U17" s="153"/>
      <c r="V17" s="153">
        <f>SUM(V18:V31)</f>
        <v>30.299999999999997</v>
      </c>
      <c r="W17" s="153"/>
      <c r="X17" s="153"/>
      <c r="AG17" t="s">
        <v>121</v>
      </c>
    </row>
    <row r="18" spans="1:60" outlineLevel="1">
      <c r="A18" s="160">
        <v>5</v>
      </c>
      <c r="B18" s="161" t="s">
        <v>145</v>
      </c>
      <c r="C18" s="177" t="s">
        <v>146</v>
      </c>
      <c r="D18" s="162" t="s">
        <v>136</v>
      </c>
      <c r="E18" s="163">
        <v>42.192</v>
      </c>
      <c r="F18" s="164"/>
      <c r="G18" s="165">
        <f>ROUND(E18*F18,2)</f>
        <v>0</v>
      </c>
      <c r="H18" s="164"/>
      <c r="I18" s="165">
        <f>ROUND(E18*H18,2)</f>
        <v>0</v>
      </c>
      <c r="J18" s="164"/>
      <c r="K18" s="165">
        <f>ROUND(E18*J18,2)</f>
        <v>0</v>
      </c>
      <c r="L18" s="165">
        <v>15</v>
      </c>
      <c r="M18" s="165">
        <f>G18*(1+L18/100)</f>
        <v>0</v>
      </c>
      <c r="N18" s="165">
        <v>5.0000000000000001E-3</v>
      </c>
      <c r="O18" s="165">
        <f>ROUND(E18*N18,2)</f>
        <v>0.21</v>
      </c>
      <c r="P18" s="165">
        <v>0</v>
      </c>
      <c r="Q18" s="166">
        <f>ROUND(E18*P18,2)</f>
        <v>0</v>
      </c>
      <c r="R18" s="145"/>
      <c r="S18" s="145" t="s">
        <v>125</v>
      </c>
      <c r="T18" s="145" t="s">
        <v>125</v>
      </c>
      <c r="U18" s="145">
        <v>0.08</v>
      </c>
      <c r="V18" s="145">
        <f>ROUND(E18*U18,2)</f>
        <v>3.38</v>
      </c>
      <c r="W18" s="145"/>
      <c r="X18" s="145" t="s">
        <v>126</v>
      </c>
      <c r="Y18" s="139"/>
      <c r="Z18" s="139"/>
      <c r="AA18" s="139"/>
      <c r="AB18" s="139"/>
      <c r="AC18" s="139"/>
      <c r="AD18" s="139"/>
      <c r="AE18" s="139"/>
      <c r="AF18" s="139"/>
      <c r="AG18" s="139" t="s">
        <v>127</v>
      </c>
      <c r="AH18" s="139"/>
      <c r="AI18" s="139"/>
      <c r="AJ18" s="139"/>
      <c r="AK18" s="139"/>
      <c r="AL18" s="139"/>
      <c r="AM18" s="139"/>
      <c r="AN18" s="139"/>
      <c r="AO18" s="139"/>
      <c r="AP18" s="139"/>
      <c r="AQ18" s="139"/>
      <c r="AR18" s="139"/>
      <c r="AS18" s="139"/>
      <c r="AT18" s="139"/>
      <c r="AU18" s="139"/>
      <c r="AV18" s="139"/>
      <c r="AW18" s="139"/>
      <c r="AX18" s="139"/>
      <c r="AY18" s="139"/>
      <c r="AZ18" s="139"/>
      <c r="BA18" s="139"/>
      <c r="BB18" s="139"/>
      <c r="BC18" s="139"/>
      <c r="BD18" s="139"/>
      <c r="BE18" s="139"/>
      <c r="BF18" s="139"/>
      <c r="BG18" s="139"/>
      <c r="BH18" s="139"/>
    </row>
    <row r="19" spans="1:60" ht="33.75" outlineLevel="1">
      <c r="A19" s="142"/>
      <c r="B19" s="143"/>
      <c r="C19" s="178" t="s">
        <v>147</v>
      </c>
      <c r="D19" s="151"/>
      <c r="E19" s="152">
        <v>5.6660000000000004</v>
      </c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39"/>
      <c r="Z19" s="139"/>
      <c r="AA19" s="139"/>
      <c r="AB19" s="139"/>
      <c r="AC19" s="139"/>
      <c r="AD19" s="139"/>
      <c r="AE19" s="139"/>
      <c r="AF19" s="139"/>
      <c r="AG19" s="139" t="s">
        <v>129</v>
      </c>
      <c r="AH19" s="139">
        <v>0</v>
      </c>
      <c r="AI19" s="139"/>
      <c r="AJ19" s="139"/>
      <c r="AK19" s="139"/>
      <c r="AL19" s="139"/>
      <c r="AM19" s="139"/>
      <c r="AN19" s="139"/>
      <c r="AO19" s="139"/>
      <c r="AP19" s="139"/>
      <c r="AQ19" s="139"/>
      <c r="AR19" s="139"/>
      <c r="AS19" s="139"/>
      <c r="AT19" s="139"/>
      <c r="AU19" s="139"/>
      <c r="AV19" s="139"/>
      <c r="AW19" s="139"/>
      <c r="AX19" s="139"/>
      <c r="AY19" s="139"/>
      <c r="AZ19" s="139"/>
      <c r="BA19" s="139"/>
      <c r="BB19" s="139"/>
      <c r="BC19" s="139"/>
      <c r="BD19" s="139"/>
      <c r="BE19" s="139"/>
      <c r="BF19" s="139"/>
      <c r="BG19" s="139"/>
      <c r="BH19" s="139"/>
    </row>
    <row r="20" spans="1:60" ht="22.5" outlineLevel="1">
      <c r="A20" s="142"/>
      <c r="B20" s="143"/>
      <c r="C20" s="178" t="s">
        <v>148</v>
      </c>
      <c r="D20" s="151"/>
      <c r="E20" s="152">
        <v>5.5460000000000003</v>
      </c>
      <c r="F20" s="145"/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39"/>
      <c r="Z20" s="139"/>
      <c r="AA20" s="139"/>
      <c r="AB20" s="139"/>
      <c r="AC20" s="139"/>
      <c r="AD20" s="139"/>
      <c r="AE20" s="139"/>
      <c r="AF20" s="139"/>
      <c r="AG20" s="139" t="s">
        <v>129</v>
      </c>
      <c r="AH20" s="139">
        <v>0</v>
      </c>
      <c r="AI20" s="139"/>
      <c r="AJ20" s="139"/>
      <c r="AK20" s="139"/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39"/>
      <c r="BA20" s="139"/>
      <c r="BB20" s="139"/>
      <c r="BC20" s="139"/>
      <c r="BD20" s="139"/>
      <c r="BE20" s="139"/>
      <c r="BF20" s="139"/>
      <c r="BG20" s="139"/>
      <c r="BH20" s="139"/>
    </row>
    <row r="21" spans="1:60" ht="22.5" outlineLevel="1">
      <c r="A21" s="142"/>
      <c r="B21" s="143"/>
      <c r="C21" s="178" t="s">
        <v>149</v>
      </c>
      <c r="D21" s="151"/>
      <c r="E21" s="152">
        <v>6.16</v>
      </c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39"/>
      <c r="Z21" s="139"/>
      <c r="AA21" s="139"/>
      <c r="AB21" s="139"/>
      <c r="AC21" s="139"/>
      <c r="AD21" s="139"/>
      <c r="AE21" s="139"/>
      <c r="AF21" s="139"/>
      <c r="AG21" s="139" t="s">
        <v>129</v>
      </c>
      <c r="AH21" s="139">
        <v>0</v>
      </c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39"/>
      <c r="AU21" s="139"/>
      <c r="AV21" s="139"/>
      <c r="AW21" s="139"/>
      <c r="AX21" s="139"/>
      <c r="AY21" s="139"/>
      <c r="AZ21" s="139"/>
      <c r="BA21" s="139"/>
      <c r="BB21" s="139"/>
      <c r="BC21" s="139"/>
      <c r="BD21" s="139"/>
      <c r="BE21" s="139"/>
      <c r="BF21" s="139"/>
      <c r="BG21" s="139"/>
      <c r="BH21" s="139"/>
    </row>
    <row r="22" spans="1:60" outlineLevel="1">
      <c r="A22" s="142"/>
      <c r="B22" s="143"/>
      <c r="C22" s="178" t="s">
        <v>150</v>
      </c>
      <c r="D22" s="151"/>
      <c r="E22" s="152">
        <v>-1.8640000000000001</v>
      </c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39"/>
      <c r="Z22" s="139"/>
      <c r="AA22" s="139"/>
      <c r="AB22" s="139"/>
      <c r="AC22" s="139"/>
      <c r="AD22" s="139"/>
      <c r="AE22" s="139"/>
      <c r="AF22" s="139"/>
      <c r="AG22" s="139" t="s">
        <v>129</v>
      </c>
      <c r="AH22" s="139">
        <v>0</v>
      </c>
      <c r="AI22" s="139"/>
      <c r="AJ22" s="139"/>
      <c r="AK22" s="139"/>
      <c r="AL22" s="139"/>
      <c r="AM22" s="139"/>
      <c r="AN22" s="139"/>
      <c r="AO22" s="139"/>
      <c r="AP22" s="139"/>
      <c r="AQ22" s="139"/>
      <c r="AR22" s="139"/>
      <c r="AS22" s="139"/>
      <c r="AT22" s="139"/>
      <c r="AU22" s="139"/>
      <c r="AV22" s="139"/>
      <c r="AW22" s="139"/>
      <c r="AX22" s="139"/>
      <c r="AY22" s="139"/>
      <c r="AZ22" s="139"/>
      <c r="BA22" s="139"/>
      <c r="BB22" s="139"/>
      <c r="BC22" s="139"/>
      <c r="BD22" s="139"/>
      <c r="BE22" s="139"/>
      <c r="BF22" s="139"/>
      <c r="BG22" s="139"/>
      <c r="BH22" s="139"/>
    </row>
    <row r="23" spans="1:60" ht="33.75" outlineLevel="1">
      <c r="A23" s="142"/>
      <c r="B23" s="143"/>
      <c r="C23" s="178" t="s">
        <v>151</v>
      </c>
      <c r="D23" s="151"/>
      <c r="E23" s="152">
        <v>26.684000000000001</v>
      </c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39"/>
      <c r="Z23" s="139"/>
      <c r="AA23" s="139"/>
      <c r="AB23" s="139"/>
      <c r="AC23" s="139"/>
      <c r="AD23" s="139"/>
      <c r="AE23" s="139"/>
      <c r="AF23" s="139"/>
      <c r="AG23" s="139" t="s">
        <v>129</v>
      </c>
      <c r="AH23" s="139">
        <v>0</v>
      </c>
      <c r="AI23" s="139"/>
      <c r="AJ23" s="139"/>
      <c r="AK23" s="139"/>
      <c r="AL23" s="139"/>
      <c r="AM23" s="139"/>
      <c r="AN23" s="139"/>
      <c r="AO23" s="139"/>
      <c r="AP23" s="139"/>
      <c r="AQ23" s="139"/>
      <c r="AR23" s="139"/>
      <c r="AS23" s="139"/>
      <c r="AT23" s="139"/>
      <c r="AU23" s="139"/>
      <c r="AV23" s="139"/>
      <c r="AW23" s="139"/>
      <c r="AX23" s="139"/>
      <c r="AY23" s="139"/>
      <c r="AZ23" s="139"/>
      <c r="BA23" s="139"/>
      <c r="BB23" s="139"/>
      <c r="BC23" s="139"/>
      <c r="BD23" s="139"/>
      <c r="BE23" s="139"/>
      <c r="BF23" s="139"/>
      <c r="BG23" s="139"/>
      <c r="BH23" s="139"/>
    </row>
    <row r="24" spans="1:60" outlineLevel="1">
      <c r="A24" s="160">
        <v>6</v>
      </c>
      <c r="B24" s="161" t="s">
        <v>152</v>
      </c>
      <c r="C24" s="177" t="s">
        <v>153</v>
      </c>
      <c r="D24" s="162" t="s">
        <v>136</v>
      </c>
      <c r="E24" s="163">
        <v>42.192</v>
      </c>
      <c r="F24" s="164"/>
      <c r="G24" s="165">
        <f>ROUND(E24*F24,2)</f>
        <v>0</v>
      </c>
      <c r="H24" s="164"/>
      <c r="I24" s="165">
        <f>ROUND(E24*H24,2)</f>
        <v>0</v>
      </c>
      <c r="J24" s="164"/>
      <c r="K24" s="165">
        <f>ROUND(E24*J24,2)</f>
        <v>0</v>
      </c>
      <c r="L24" s="165">
        <v>15</v>
      </c>
      <c r="M24" s="165">
        <f>G24*(1+L24/100)</f>
        <v>0</v>
      </c>
      <c r="N24" s="165">
        <v>2.6249999999999999E-2</v>
      </c>
      <c r="O24" s="165">
        <f>ROUND(E24*N24,2)</f>
        <v>1.1100000000000001</v>
      </c>
      <c r="P24" s="165">
        <v>0</v>
      </c>
      <c r="Q24" s="166">
        <f>ROUND(E24*P24,2)</f>
        <v>0</v>
      </c>
      <c r="R24" s="145"/>
      <c r="S24" s="145" t="s">
        <v>125</v>
      </c>
      <c r="T24" s="145" t="s">
        <v>125</v>
      </c>
      <c r="U24" s="145">
        <v>0.48</v>
      </c>
      <c r="V24" s="145">
        <f>ROUND(E24*U24,2)</f>
        <v>20.25</v>
      </c>
      <c r="W24" s="145"/>
      <c r="X24" s="145" t="s">
        <v>126</v>
      </c>
      <c r="Y24" s="139"/>
      <c r="Z24" s="139"/>
      <c r="AA24" s="139"/>
      <c r="AB24" s="139"/>
      <c r="AC24" s="139"/>
      <c r="AD24" s="139"/>
      <c r="AE24" s="139"/>
      <c r="AF24" s="139"/>
      <c r="AG24" s="139" t="s">
        <v>127</v>
      </c>
      <c r="AH24" s="139"/>
      <c r="AI24" s="139"/>
      <c r="AJ24" s="139"/>
      <c r="AK24" s="139"/>
      <c r="AL24" s="139"/>
      <c r="AM24" s="139"/>
      <c r="AN24" s="139"/>
      <c r="AO24" s="139"/>
      <c r="AP24" s="139"/>
      <c r="AQ24" s="139"/>
      <c r="AR24" s="139"/>
      <c r="AS24" s="139"/>
      <c r="AT24" s="139"/>
      <c r="AU24" s="139"/>
      <c r="AV24" s="139"/>
      <c r="AW24" s="139"/>
      <c r="AX24" s="139"/>
      <c r="AY24" s="139"/>
      <c r="AZ24" s="139"/>
      <c r="BA24" s="139"/>
      <c r="BB24" s="139"/>
      <c r="BC24" s="139"/>
      <c r="BD24" s="139"/>
      <c r="BE24" s="139"/>
      <c r="BF24" s="139"/>
      <c r="BG24" s="139"/>
      <c r="BH24" s="139"/>
    </row>
    <row r="25" spans="1:60" ht="33.75" outlineLevel="1">
      <c r="A25" s="142"/>
      <c r="B25" s="143"/>
      <c r="C25" s="178" t="s">
        <v>147</v>
      </c>
      <c r="D25" s="151"/>
      <c r="E25" s="152">
        <v>5.6660000000000004</v>
      </c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39"/>
      <c r="Z25" s="139"/>
      <c r="AA25" s="139"/>
      <c r="AB25" s="139"/>
      <c r="AC25" s="139"/>
      <c r="AD25" s="139"/>
      <c r="AE25" s="139"/>
      <c r="AF25" s="139"/>
      <c r="AG25" s="139" t="s">
        <v>129</v>
      </c>
      <c r="AH25" s="139">
        <v>0</v>
      </c>
      <c r="AI25" s="139"/>
      <c r="AJ25" s="139"/>
      <c r="AK25" s="139"/>
      <c r="AL25" s="139"/>
      <c r="AM25" s="139"/>
      <c r="AN25" s="139"/>
      <c r="AO25" s="139"/>
      <c r="AP25" s="139"/>
      <c r="AQ25" s="139"/>
      <c r="AR25" s="139"/>
      <c r="AS25" s="139"/>
      <c r="AT25" s="139"/>
      <c r="AU25" s="139"/>
      <c r="AV25" s="139"/>
      <c r="AW25" s="139"/>
      <c r="AX25" s="139"/>
      <c r="AY25" s="139"/>
      <c r="AZ25" s="139"/>
      <c r="BA25" s="139"/>
      <c r="BB25" s="139"/>
      <c r="BC25" s="139"/>
      <c r="BD25" s="139"/>
      <c r="BE25" s="139"/>
      <c r="BF25" s="139"/>
      <c r="BG25" s="139"/>
      <c r="BH25" s="139"/>
    </row>
    <row r="26" spans="1:60" ht="22.5" outlineLevel="1">
      <c r="A26" s="142"/>
      <c r="B26" s="143"/>
      <c r="C26" s="178" t="s">
        <v>148</v>
      </c>
      <c r="D26" s="151"/>
      <c r="E26" s="152">
        <v>5.5460000000000003</v>
      </c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39"/>
      <c r="Z26" s="139"/>
      <c r="AA26" s="139"/>
      <c r="AB26" s="139"/>
      <c r="AC26" s="139"/>
      <c r="AD26" s="139"/>
      <c r="AE26" s="139"/>
      <c r="AF26" s="139"/>
      <c r="AG26" s="139" t="s">
        <v>129</v>
      </c>
      <c r="AH26" s="139">
        <v>0</v>
      </c>
      <c r="AI26" s="139"/>
      <c r="AJ26" s="139"/>
      <c r="AK26" s="139"/>
      <c r="AL26" s="139"/>
      <c r="AM26" s="139"/>
      <c r="AN26" s="139"/>
      <c r="AO26" s="139"/>
      <c r="AP26" s="139"/>
      <c r="AQ26" s="139"/>
      <c r="AR26" s="139"/>
      <c r="AS26" s="139"/>
      <c r="AT26" s="139"/>
      <c r="AU26" s="139"/>
      <c r="AV26" s="139"/>
      <c r="AW26" s="139"/>
      <c r="AX26" s="139"/>
      <c r="AY26" s="139"/>
      <c r="AZ26" s="139"/>
      <c r="BA26" s="139"/>
      <c r="BB26" s="139"/>
      <c r="BC26" s="139"/>
      <c r="BD26" s="139"/>
      <c r="BE26" s="139"/>
      <c r="BF26" s="139"/>
      <c r="BG26" s="139"/>
      <c r="BH26" s="139"/>
    </row>
    <row r="27" spans="1:60" ht="22.5" outlineLevel="1">
      <c r="A27" s="142"/>
      <c r="B27" s="143"/>
      <c r="C27" s="178" t="s">
        <v>149</v>
      </c>
      <c r="D27" s="151"/>
      <c r="E27" s="152">
        <v>6.16</v>
      </c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  <c r="Y27" s="139"/>
      <c r="Z27" s="139"/>
      <c r="AA27" s="139"/>
      <c r="AB27" s="139"/>
      <c r="AC27" s="139"/>
      <c r="AD27" s="139"/>
      <c r="AE27" s="139"/>
      <c r="AF27" s="139"/>
      <c r="AG27" s="139" t="s">
        <v>129</v>
      </c>
      <c r="AH27" s="139">
        <v>0</v>
      </c>
      <c r="AI27" s="139"/>
      <c r="AJ27" s="139"/>
      <c r="AK27" s="139"/>
      <c r="AL27" s="139"/>
      <c r="AM27" s="139"/>
      <c r="AN27" s="139"/>
      <c r="AO27" s="139"/>
      <c r="AP27" s="139"/>
      <c r="AQ27" s="139"/>
      <c r="AR27" s="139"/>
      <c r="AS27" s="139"/>
      <c r="AT27" s="139"/>
      <c r="AU27" s="139"/>
      <c r="AV27" s="139"/>
      <c r="AW27" s="139"/>
      <c r="AX27" s="139"/>
      <c r="AY27" s="139"/>
      <c r="AZ27" s="139"/>
      <c r="BA27" s="139"/>
      <c r="BB27" s="139"/>
      <c r="BC27" s="139"/>
      <c r="BD27" s="139"/>
      <c r="BE27" s="139"/>
      <c r="BF27" s="139"/>
      <c r="BG27" s="139"/>
      <c r="BH27" s="139"/>
    </row>
    <row r="28" spans="1:60" outlineLevel="1">
      <c r="A28" s="142"/>
      <c r="B28" s="143"/>
      <c r="C28" s="178" t="s">
        <v>150</v>
      </c>
      <c r="D28" s="151"/>
      <c r="E28" s="152">
        <v>-1.8640000000000001</v>
      </c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39"/>
      <c r="Z28" s="139"/>
      <c r="AA28" s="139"/>
      <c r="AB28" s="139"/>
      <c r="AC28" s="139"/>
      <c r="AD28" s="139"/>
      <c r="AE28" s="139"/>
      <c r="AF28" s="139"/>
      <c r="AG28" s="139" t="s">
        <v>129</v>
      </c>
      <c r="AH28" s="139">
        <v>0</v>
      </c>
      <c r="AI28" s="139"/>
      <c r="AJ28" s="139"/>
      <c r="AK28" s="139"/>
      <c r="AL28" s="139"/>
      <c r="AM28" s="139"/>
      <c r="AN28" s="139"/>
      <c r="AO28" s="139"/>
      <c r="AP28" s="139"/>
      <c r="AQ28" s="139"/>
      <c r="AR28" s="139"/>
      <c r="AS28" s="139"/>
      <c r="AT28" s="139"/>
      <c r="AU28" s="139"/>
      <c r="AV28" s="139"/>
      <c r="AW28" s="139"/>
      <c r="AX28" s="139"/>
      <c r="AY28" s="139"/>
      <c r="AZ28" s="139"/>
      <c r="BA28" s="139"/>
      <c r="BB28" s="139"/>
      <c r="BC28" s="139"/>
      <c r="BD28" s="139"/>
      <c r="BE28" s="139"/>
      <c r="BF28" s="139"/>
      <c r="BG28" s="139"/>
      <c r="BH28" s="139"/>
    </row>
    <row r="29" spans="1:60" ht="33.75" outlineLevel="1">
      <c r="A29" s="142"/>
      <c r="B29" s="143"/>
      <c r="C29" s="178" t="s">
        <v>151</v>
      </c>
      <c r="D29" s="151"/>
      <c r="E29" s="152">
        <v>26.684000000000001</v>
      </c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39"/>
      <c r="Z29" s="139"/>
      <c r="AA29" s="139"/>
      <c r="AB29" s="139"/>
      <c r="AC29" s="139"/>
      <c r="AD29" s="139"/>
      <c r="AE29" s="139"/>
      <c r="AF29" s="139"/>
      <c r="AG29" s="139" t="s">
        <v>129</v>
      </c>
      <c r="AH29" s="139">
        <v>0</v>
      </c>
      <c r="AI29" s="139"/>
      <c r="AJ29" s="139"/>
      <c r="AK29" s="139"/>
      <c r="AL29" s="139"/>
      <c r="AM29" s="139"/>
      <c r="AN29" s="139"/>
      <c r="AO29" s="139"/>
      <c r="AP29" s="139"/>
      <c r="AQ29" s="139"/>
      <c r="AR29" s="139"/>
      <c r="AS29" s="139"/>
      <c r="AT29" s="139"/>
      <c r="AU29" s="139"/>
      <c r="AV29" s="139"/>
      <c r="AW29" s="139"/>
      <c r="AX29" s="139"/>
      <c r="AY29" s="139"/>
      <c r="AZ29" s="139"/>
      <c r="BA29" s="139"/>
      <c r="BB29" s="139"/>
      <c r="BC29" s="139"/>
      <c r="BD29" s="139"/>
      <c r="BE29" s="139"/>
      <c r="BF29" s="139"/>
      <c r="BG29" s="139"/>
      <c r="BH29" s="139"/>
    </row>
    <row r="30" spans="1:60" outlineLevel="1">
      <c r="A30" s="160">
        <v>7</v>
      </c>
      <c r="B30" s="161" t="s">
        <v>154</v>
      </c>
      <c r="C30" s="177" t="s">
        <v>155</v>
      </c>
      <c r="D30" s="162" t="s">
        <v>136</v>
      </c>
      <c r="E30" s="163">
        <v>26.684000000000001</v>
      </c>
      <c r="F30" s="164"/>
      <c r="G30" s="165">
        <f>ROUND(E30*F30,2)</f>
        <v>0</v>
      </c>
      <c r="H30" s="164"/>
      <c r="I30" s="165">
        <f>ROUND(E30*H30,2)</f>
        <v>0</v>
      </c>
      <c r="J30" s="164"/>
      <c r="K30" s="165">
        <f>ROUND(E30*J30,2)</f>
        <v>0</v>
      </c>
      <c r="L30" s="165">
        <v>15</v>
      </c>
      <c r="M30" s="165">
        <f>G30*(1+L30/100)</f>
        <v>0</v>
      </c>
      <c r="N30" s="165">
        <v>4.4099999999999999E-3</v>
      </c>
      <c r="O30" s="165">
        <f>ROUND(E30*N30,2)</f>
        <v>0.12</v>
      </c>
      <c r="P30" s="165">
        <v>0</v>
      </c>
      <c r="Q30" s="166">
        <f>ROUND(E30*P30,2)</f>
        <v>0</v>
      </c>
      <c r="R30" s="145"/>
      <c r="S30" s="145" t="s">
        <v>125</v>
      </c>
      <c r="T30" s="145" t="s">
        <v>125</v>
      </c>
      <c r="U30" s="145">
        <v>0.25</v>
      </c>
      <c r="V30" s="145">
        <f>ROUND(E30*U30,2)</f>
        <v>6.67</v>
      </c>
      <c r="W30" s="145"/>
      <c r="X30" s="145" t="s">
        <v>126</v>
      </c>
      <c r="Y30" s="139"/>
      <c r="Z30" s="139"/>
      <c r="AA30" s="139"/>
      <c r="AB30" s="139"/>
      <c r="AC30" s="139"/>
      <c r="AD30" s="139"/>
      <c r="AE30" s="139"/>
      <c r="AF30" s="139"/>
      <c r="AG30" s="139" t="s">
        <v>127</v>
      </c>
      <c r="AH30" s="139"/>
      <c r="AI30" s="139"/>
      <c r="AJ30" s="139"/>
      <c r="AK30" s="139"/>
      <c r="AL30" s="139"/>
      <c r="AM30" s="139"/>
      <c r="AN30" s="139"/>
      <c r="AO30" s="139"/>
      <c r="AP30" s="139"/>
      <c r="AQ30" s="139"/>
      <c r="AR30" s="139"/>
      <c r="AS30" s="139"/>
      <c r="AT30" s="139"/>
      <c r="AU30" s="139"/>
      <c r="AV30" s="139"/>
      <c r="AW30" s="139"/>
      <c r="AX30" s="139"/>
      <c r="AY30" s="139"/>
      <c r="AZ30" s="139"/>
      <c r="BA30" s="139"/>
      <c r="BB30" s="139"/>
      <c r="BC30" s="139"/>
      <c r="BD30" s="139"/>
      <c r="BE30" s="139"/>
      <c r="BF30" s="139"/>
      <c r="BG30" s="139"/>
      <c r="BH30" s="139"/>
    </row>
    <row r="31" spans="1:60" ht="33.75" outlineLevel="1">
      <c r="A31" s="142"/>
      <c r="B31" s="143"/>
      <c r="C31" s="178" t="s">
        <v>151</v>
      </c>
      <c r="D31" s="151"/>
      <c r="E31" s="152">
        <v>26.684000000000001</v>
      </c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45"/>
      <c r="Y31" s="139"/>
      <c r="Z31" s="139"/>
      <c r="AA31" s="139"/>
      <c r="AB31" s="139"/>
      <c r="AC31" s="139"/>
      <c r="AD31" s="139"/>
      <c r="AE31" s="139"/>
      <c r="AF31" s="139"/>
      <c r="AG31" s="139" t="s">
        <v>129</v>
      </c>
      <c r="AH31" s="139">
        <v>0</v>
      </c>
      <c r="AI31" s="139"/>
      <c r="AJ31" s="139"/>
      <c r="AK31" s="139"/>
      <c r="AL31" s="139"/>
      <c r="AM31" s="139"/>
      <c r="AN31" s="139"/>
      <c r="AO31" s="139"/>
      <c r="AP31" s="139"/>
      <c r="AQ31" s="139"/>
      <c r="AR31" s="139"/>
      <c r="AS31" s="139"/>
      <c r="AT31" s="139"/>
      <c r="AU31" s="139"/>
      <c r="AV31" s="139"/>
      <c r="AW31" s="139"/>
      <c r="AX31" s="139"/>
      <c r="AY31" s="139"/>
      <c r="AZ31" s="139"/>
      <c r="BA31" s="139"/>
      <c r="BB31" s="139"/>
      <c r="BC31" s="139"/>
      <c r="BD31" s="139"/>
      <c r="BE31" s="139"/>
      <c r="BF31" s="139"/>
      <c r="BG31" s="139"/>
      <c r="BH31" s="139"/>
    </row>
    <row r="32" spans="1:60">
      <c r="A32" s="154" t="s">
        <v>120</v>
      </c>
      <c r="B32" s="155" t="s">
        <v>64</v>
      </c>
      <c r="C32" s="176" t="s">
        <v>65</v>
      </c>
      <c r="D32" s="156"/>
      <c r="E32" s="157"/>
      <c r="F32" s="158"/>
      <c r="G32" s="158">
        <f>SUMIF(AG33:AG36,"&lt;&gt;NOR",G33:G36)</f>
        <v>0</v>
      </c>
      <c r="H32" s="158"/>
      <c r="I32" s="158">
        <f>SUM(I33:I36)</f>
        <v>0</v>
      </c>
      <c r="J32" s="158"/>
      <c r="K32" s="158">
        <f>SUM(K33:K36)</f>
        <v>0</v>
      </c>
      <c r="L32" s="158"/>
      <c r="M32" s="158">
        <f>SUM(M33:M36)</f>
        <v>0</v>
      </c>
      <c r="N32" s="158"/>
      <c r="O32" s="158">
        <f>SUM(O33:O36)</f>
        <v>0.34</v>
      </c>
      <c r="P32" s="158"/>
      <c r="Q32" s="159">
        <f>SUM(Q33:Q36)</f>
        <v>0</v>
      </c>
      <c r="R32" s="153"/>
      <c r="S32" s="153"/>
      <c r="T32" s="153"/>
      <c r="U32" s="153"/>
      <c r="V32" s="153">
        <f>SUM(V33:V36)</f>
        <v>11.7</v>
      </c>
      <c r="W32" s="153"/>
      <c r="X32" s="153"/>
      <c r="AG32" t="s">
        <v>121</v>
      </c>
    </row>
    <row r="33" spans="1:60" ht="22.5" outlineLevel="1">
      <c r="A33" s="160">
        <v>8</v>
      </c>
      <c r="B33" s="161" t="s">
        <v>156</v>
      </c>
      <c r="C33" s="177" t="s">
        <v>157</v>
      </c>
      <c r="D33" s="162" t="s">
        <v>136</v>
      </c>
      <c r="E33" s="163">
        <v>9.8800000000000008</v>
      </c>
      <c r="F33" s="164"/>
      <c r="G33" s="165">
        <f>ROUND(E33*F33,2)</f>
        <v>0</v>
      </c>
      <c r="H33" s="164"/>
      <c r="I33" s="165">
        <f>ROUND(E33*H33,2)</f>
        <v>0</v>
      </c>
      <c r="J33" s="164"/>
      <c r="K33" s="165">
        <f>ROUND(E33*J33,2)</f>
        <v>0</v>
      </c>
      <c r="L33" s="165">
        <v>15</v>
      </c>
      <c r="M33" s="165">
        <f>G33*(1+L33/100)</f>
        <v>0</v>
      </c>
      <c r="N33" s="165">
        <v>3.4909999999999997E-2</v>
      </c>
      <c r="O33" s="165">
        <f>ROUND(E33*N33,2)</f>
        <v>0.34</v>
      </c>
      <c r="P33" s="165">
        <v>0</v>
      </c>
      <c r="Q33" s="166">
        <f>ROUND(E33*P33,2)</f>
        <v>0</v>
      </c>
      <c r="R33" s="145"/>
      <c r="S33" s="145" t="s">
        <v>125</v>
      </c>
      <c r="T33" s="145" t="s">
        <v>125</v>
      </c>
      <c r="U33" s="145">
        <v>1.1841699999999999</v>
      </c>
      <c r="V33" s="145">
        <f>ROUND(E33*U33,2)</f>
        <v>11.7</v>
      </c>
      <c r="W33" s="145"/>
      <c r="X33" s="145" t="s">
        <v>126</v>
      </c>
      <c r="Y33" s="139"/>
      <c r="Z33" s="139"/>
      <c r="AA33" s="139"/>
      <c r="AB33" s="139"/>
      <c r="AC33" s="139"/>
      <c r="AD33" s="139"/>
      <c r="AE33" s="139"/>
      <c r="AF33" s="139"/>
      <c r="AG33" s="139" t="s">
        <v>127</v>
      </c>
      <c r="AH33" s="139"/>
      <c r="AI33" s="139"/>
      <c r="AJ33" s="139"/>
      <c r="AK33" s="139"/>
      <c r="AL33" s="139"/>
      <c r="AM33" s="139"/>
      <c r="AN33" s="139"/>
      <c r="AO33" s="139"/>
      <c r="AP33" s="139"/>
      <c r="AQ33" s="139"/>
      <c r="AR33" s="139"/>
      <c r="AS33" s="139"/>
      <c r="AT33" s="139"/>
      <c r="AU33" s="139"/>
      <c r="AV33" s="139"/>
      <c r="AW33" s="139"/>
      <c r="AX33" s="139"/>
      <c r="AY33" s="139"/>
      <c r="AZ33" s="139"/>
      <c r="BA33" s="139"/>
      <c r="BB33" s="139"/>
      <c r="BC33" s="139"/>
      <c r="BD33" s="139"/>
      <c r="BE33" s="139"/>
      <c r="BF33" s="139"/>
      <c r="BG33" s="139"/>
      <c r="BH33" s="139"/>
    </row>
    <row r="34" spans="1:60" outlineLevel="1">
      <c r="A34" s="142"/>
      <c r="B34" s="143"/>
      <c r="C34" s="178" t="s">
        <v>158</v>
      </c>
      <c r="D34" s="151"/>
      <c r="E34" s="152">
        <v>4.2</v>
      </c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  <c r="Y34" s="139"/>
      <c r="Z34" s="139"/>
      <c r="AA34" s="139"/>
      <c r="AB34" s="139"/>
      <c r="AC34" s="139"/>
      <c r="AD34" s="139"/>
      <c r="AE34" s="139"/>
      <c r="AF34" s="139"/>
      <c r="AG34" s="139" t="s">
        <v>129</v>
      </c>
      <c r="AH34" s="139">
        <v>0</v>
      </c>
      <c r="AI34" s="139"/>
      <c r="AJ34" s="139"/>
      <c r="AK34" s="139"/>
      <c r="AL34" s="139"/>
      <c r="AM34" s="139"/>
      <c r="AN34" s="139"/>
      <c r="AO34" s="139"/>
      <c r="AP34" s="139"/>
      <c r="AQ34" s="139"/>
      <c r="AR34" s="139"/>
      <c r="AS34" s="139"/>
      <c r="AT34" s="139"/>
      <c r="AU34" s="139"/>
      <c r="AV34" s="139"/>
      <c r="AW34" s="139"/>
      <c r="AX34" s="139"/>
      <c r="AY34" s="139"/>
      <c r="AZ34" s="139"/>
      <c r="BA34" s="139"/>
      <c r="BB34" s="139"/>
      <c r="BC34" s="139"/>
      <c r="BD34" s="139"/>
      <c r="BE34" s="139"/>
      <c r="BF34" s="139"/>
      <c r="BG34" s="139"/>
      <c r="BH34" s="139"/>
    </row>
    <row r="35" spans="1:60" outlineLevel="1">
      <c r="A35" s="142"/>
      <c r="B35" s="143"/>
      <c r="C35" s="178" t="s">
        <v>159</v>
      </c>
      <c r="D35" s="151"/>
      <c r="E35" s="152">
        <v>5.32</v>
      </c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  <c r="Y35" s="139"/>
      <c r="Z35" s="139"/>
      <c r="AA35" s="139"/>
      <c r="AB35" s="139"/>
      <c r="AC35" s="139"/>
      <c r="AD35" s="139"/>
      <c r="AE35" s="139"/>
      <c r="AF35" s="139"/>
      <c r="AG35" s="139" t="s">
        <v>129</v>
      </c>
      <c r="AH35" s="139">
        <v>0</v>
      </c>
      <c r="AI35" s="139"/>
      <c r="AJ35" s="139"/>
      <c r="AK35" s="139"/>
      <c r="AL35" s="139"/>
      <c r="AM35" s="139"/>
      <c r="AN35" s="139"/>
      <c r="AO35" s="139"/>
      <c r="AP35" s="139"/>
      <c r="AQ35" s="139"/>
      <c r="AR35" s="139"/>
      <c r="AS35" s="139"/>
      <c r="AT35" s="139"/>
      <c r="AU35" s="139"/>
      <c r="AV35" s="139"/>
      <c r="AW35" s="139"/>
      <c r="AX35" s="139"/>
      <c r="AY35" s="139"/>
      <c r="AZ35" s="139"/>
      <c r="BA35" s="139"/>
      <c r="BB35" s="139"/>
      <c r="BC35" s="139"/>
      <c r="BD35" s="139"/>
      <c r="BE35" s="139"/>
      <c r="BF35" s="139"/>
      <c r="BG35" s="139"/>
      <c r="BH35" s="139"/>
    </row>
    <row r="36" spans="1:60" outlineLevel="1">
      <c r="A36" s="142"/>
      <c r="B36" s="143"/>
      <c r="C36" s="178" t="s">
        <v>160</v>
      </c>
      <c r="D36" s="151"/>
      <c r="E36" s="152">
        <v>0.36</v>
      </c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  <c r="Y36" s="139"/>
      <c r="Z36" s="139"/>
      <c r="AA36" s="139"/>
      <c r="AB36" s="139"/>
      <c r="AC36" s="139"/>
      <c r="AD36" s="139"/>
      <c r="AE36" s="139"/>
      <c r="AF36" s="139"/>
      <c r="AG36" s="139" t="s">
        <v>129</v>
      </c>
      <c r="AH36" s="139">
        <v>0</v>
      </c>
      <c r="AI36" s="139"/>
      <c r="AJ36" s="139"/>
      <c r="AK36" s="139"/>
      <c r="AL36" s="139"/>
      <c r="AM36" s="139"/>
      <c r="AN36" s="139"/>
      <c r="AO36" s="139"/>
      <c r="AP36" s="139"/>
      <c r="AQ36" s="139"/>
      <c r="AR36" s="139"/>
      <c r="AS36" s="139"/>
      <c r="AT36" s="139"/>
      <c r="AU36" s="139"/>
      <c r="AV36" s="139"/>
      <c r="AW36" s="139"/>
      <c r="AX36" s="139"/>
      <c r="AY36" s="139"/>
      <c r="AZ36" s="139"/>
      <c r="BA36" s="139"/>
      <c r="BB36" s="139"/>
      <c r="BC36" s="139"/>
      <c r="BD36" s="139"/>
      <c r="BE36" s="139"/>
      <c r="BF36" s="139"/>
      <c r="BG36" s="139"/>
      <c r="BH36" s="139"/>
    </row>
    <row r="37" spans="1:60">
      <c r="A37" s="154" t="s">
        <v>120</v>
      </c>
      <c r="B37" s="155" t="s">
        <v>66</v>
      </c>
      <c r="C37" s="176" t="s">
        <v>67</v>
      </c>
      <c r="D37" s="156"/>
      <c r="E37" s="157"/>
      <c r="F37" s="158"/>
      <c r="G37" s="158">
        <f>SUMIF(AG38:AG39,"&lt;&gt;NOR",G38:G39)</f>
        <v>0</v>
      </c>
      <c r="H37" s="158"/>
      <c r="I37" s="158">
        <f>SUM(I38:I39)</f>
        <v>0</v>
      </c>
      <c r="J37" s="158"/>
      <c r="K37" s="158">
        <f>SUM(K38:K39)</f>
        <v>0</v>
      </c>
      <c r="L37" s="158"/>
      <c r="M37" s="158">
        <f>SUM(M38:M39)</f>
        <v>0</v>
      </c>
      <c r="N37" s="158"/>
      <c r="O37" s="158">
        <f>SUM(O38:O39)</f>
        <v>0.01</v>
      </c>
      <c r="P37" s="158"/>
      <c r="Q37" s="159">
        <f>SUM(Q38:Q39)</f>
        <v>0</v>
      </c>
      <c r="R37" s="153"/>
      <c r="S37" s="153"/>
      <c r="T37" s="153"/>
      <c r="U37" s="153"/>
      <c r="V37" s="153">
        <f>SUM(V38:V39)</f>
        <v>2.17</v>
      </c>
      <c r="W37" s="153"/>
      <c r="X37" s="153"/>
      <c r="AG37" t="s">
        <v>121</v>
      </c>
    </row>
    <row r="38" spans="1:60" ht="22.5" outlineLevel="1">
      <c r="A38" s="160">
        <v>9</v>
      </c>
      <c r="B38" s="161" t="s">
        <v>161</v>
      </c>
      <c r="C38" s="177" t="s">
        <v>162</v>
      </c>
      <c r="D38" s="162" t="s">
        <v>136</v>
      </c>
      <c r="E38" s="163">
        <v>9.4499999999999993</v>
      </c>
      <c r="F38" s="164"/>
      <c r="G38" s="165">
        <f>ROUND(E38*F38,2)</f>
        <v>0</v>
      </c>
      <c r="H38" s="164"/>
      <c r="I38" s="165">
        <f>ROUND(E38*H38,2)</f>
        <v>0</v>
      </c>
      <c r="J38" s="164"/>
      <c r="K38" s="165">
        <f>ROUND(E38*J38,2)</f>
        <v>0</v>
      </c>
      <c r="L38" s="165">
        <v>15</v>
      </c>
      <c r="M38" s="165">
        <f>G38*(1+L38/100)</f>
        <v>0</v>
      </c>
      <c r="N38" s="165">
        <v>6.3000000000000003E-4</v>
      </c>
      <c r="O38" s="165">
        <f>ROUND(E38*N38,2)</f>
        <v>0.01</v>
      </c>
      <c r="P38" s="165">
        <v>0</v>
      </c>
      <c r="Q38" s="166">
        <f>ROUND(E38*P38,2)</f>
        <v>0</v>
      </c>
      <c r="R38" s="145"/>
      <c r="S38" s="145" t="s">
        <v>125</v>
      </c>
      <c r="T38" s="145" t="s">
        <v>125</v>
      </c>
      <c r="U38" s="145">
        <v>0.23</v>
      </c>
      <c r="V38" s="145">
        <f>ROUND(E38*U38,2)</f>
        <v>2.17</v>
      </c>
      <c r="W38" s="145"/>
      <c r="X38" s="145" t="s">
        <v>126</v>
      </c>
      <c r="Y38" s="139"/>
      <c r="Z38" s="139"/>
      <c r="AA38" s="139"/>
      <c r="AB38" s="139"/>
      <c r="AC38" s="139"/>
      <c r="AD38" s="139"/>
      <c r="AE38" s="139"/>
      <c r="AF38" s="139"/>
      <c r="AG38" s="139" t="s">
        <v>127</v>
      </c>
      <c r="AH38" s="139"/>
      <c r="AI38" s="139"/>
      <c r="AJ38" s="139"/>
      <c r="AK38" s="139"/>
      <c r="AL38" s="139"/>
      <c r="AM38" s="139"/>
      <c r="AN38" s="139"/>
      <c r="AO38" s="139"/>
      <c r="AP38" s="139"/>
      <c r="AQ38" s="139"/>
      <c r="AR38" s="139"/>
      <c r="AS38" s="139"/>
      <c r="AT38" s="139"/>
      <c r="AU38" s="139"/>
      <c r="AV38" s="139"/>
      <c r="AW38" s="139"/>
      <c r="AX38" s="139"/>
      <c r="AY38" s="139"/>
      <c r="AZ38" s="139"/>
      <c r="BA38" s="139"/>
      <c r="BB38" s="139"/>
      <c r="BC38" s="139"/>
      <c r="BD38" s="139"/>
      <c r="BE38" s="139"/>
      <c r="BF38" s="139"/>
      <c r="BG38" s="139"/>
      <c r="BH38" s="139"/>
    </row>
    <row r="39" spans="1:60" ht="22.5" outlineLevel="1">
      <c r="A39" s="142"/>
      <c r="B39" s="143"/>
      <c r="C39" s="178" t="s">
        <v>163</v>
      </c>
      <c r="D39" s="151"/>
      <c r="E39" s="152">
        <v>9.4499999999999993</v>
      </c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5"/>
      <c r="Y39" s="139"/>
      <c r="Z39" s="139"/>
      <c r="AA39" s="139"/>
      <c r="AB39" s="139"/>
      <c r="AC39" s="139"/>
      <c r="AD39" s="139"/>
      <c r="AE39" s="139"/>
      <c r="AF39" s="139"/>
      <c r="AG39" s="139" t="s">
        <v>129</v>
      </c>
      <c r="AH39" s="139">
        <v>0</v>
      </c>
      <c r="AI39" s="139"/>
      <c r="AJ39" s="139"/>
      <c r="AK39" s="139"/>
      <c r="AL39" s="139"/>
      <c r="AM39" s="139"/>
      <c r="AN39" s="139"/>
      <c r="AO39" s="139"/>
      <c r="AP39" s="139"/>
      <c r="AQ39" s="139"/>
      <c r="AR39" s="139"/>
      <c r="AS39" s="139"/>
      <c r="AT39" s="139"/>
      <c r="AU39" s="139"/>
      <c r="AV39" s="139"/>
      <c r="AW39" s="139"/>
      <c r="AX39" s="139"/>
      <c r="AY39" s="139"/>
      <c r="AZ39" s="139"/>
      <c r="BA39" s="139"/>
      <c r="BB39" s="139"/>
      <c r="BC39" s="139"/>
      <c r="BD39" s="139"/>
      <c r="BE39" s="139"/>
      <c r="BF39" s="139"/>
      <c r="BG39" s="139"/>
      <c r="BH39" s="139"/>
    </row>
    <row r="40" spans="1:60">
      <c r="A40" s="154" t="s">
        <v>120</v>
      </c>
      <c r="B40" s="155" t="s">
        <v>68</v>
      </c>
      <c r="C40" s="176" t="s">
        <v>69</v>
      </c>
      <c r="D40" s="156"/>
      <c r="E40" s="157"/>
      <c r="F40" s="158"/>
      <c r="G40" s="158">
        <f>SUMIF(AG41:AG56,"&lt;&gt;NOR",G41:G56)</f>
        <v>0</v>
      </c>
      <c r="H40" s="158"/>
      <c r="I40" s="158">
        <f>SUM(I41:I56)</f>
        <v>0</v>
      </c>
      <c r="J40" s="158"/>
      <c r="K40" s="158">
        <f>SUM(K41:K56)</f>
        <v>0</v>
      </c>
      <c r="L40" s="158"/>
      <c r="M40" s="158">
        <f>SUM(M41:M56)</f>
        <v>0</v>
      </c>
      <c r="N40" s="158"/>
      <c r="O40" s="158">
        <f>SUM(O41:O56)</f>
        <v>3.66</v>
      </c>
      <c r="P40" s="158"/>
      <c r="Q40" s="159">
        <f>SUM(Q41:Q56)</f>
        <v>0</v>
      </c>
      <c r="R40" s="153"/>
      <c r="S40" s="153"/>
      <c r="T40" s="153"/>
      <c r="U40" s="153"/>
      <c r="V40" s="153">
        <f>SUM(V41:V56)</f>
        <v>365.83</v>
      </c>
      <c r="W40" s="153"/>
      <c r="X40" s="153"/>
      <c r="AG40" t="s">
        <v>121</v>
      </c>
    </row>
    <row r="41" spans="1:60" outlineLevel="1">
      <c r="A41" s="160">
        <v>10</v>
      </c>
      <c r="B41" s="161" t="s">
        <v>164</v>
      </c>
      <c r="C41" s="177" t="s">
        <v>165</v>
      </c>
      <c r="D41" s="162" t="s">
        <v>124</v>
      </c>
      <c r="E41" s="163">
        <v>1.6E-2</v>
      </c>
      <c r="F41" s="164"/>
      <c r="G41" s="165">
        <f>ROUND(E41*F41,2)</f>
        <v>0</v>
      </c>
      <c r="H41" s="164"/>
      <c r="I41" s="165">
        <f>ROUND(E41*H41,2)</f>
        <v>0</v>
      </c>
      <c r="J41" s="164"/>
      <c r="K41" s="165">
        <f>ROUND(E41*J41,2)</f>
        <v>0</v>
      </c>
      <c r="L41" s="165">
        <v>15</v>
      </c>
      <c r="M41" s="165">
        <f>G41*(1+L41/100)</f>
        <v>0</v>
      </c>
      <c r="N41" s="165">
        <v>2.5</v>
      </c>
      <c r="O41" s="165">
        <f>ROUND(E41*N41,2)</f>
        <v>0.04</v>
      </c>
      <c r="P41" s="165">
        <v>0</v>
      </c>
      <c r="Q41" s="166">
        <f>ROUND(E41*P41,2)</f>
        <v>0</v>
      </c>
      <c r="R41" s="145"/>
      <c r="S41" s="145" t="s">
        <v>125</v>
      </c>
      <c r="T41" s="145" t="s">
        <v>125</v>
      </c>
      <c r="U41" s="145">
        <v>5.33</v>
      </c>
      <c r="V41" s="145">
        <f>ROUND(E41*U41,2)</f>
        <v>0.09</v>
      </c>
      <c r="W41" s="145"/>
      <c r="X41" s="145" t="s">
        <v>126</v>
      </c>
      <c r="Y41" s="139"/>
      <c r="Z41" s="139"/>
      <c r="AA41" s="139"/>
      <c r="AB41" s="139"/>
      <c r="AC41" s="139"/>
      <c r="AD41" s="139"/>
      <c r="AE41" s="139"/>
      <c r="AF41" s="139"/>
      <c r="AG41" s="139" t="s">
        <v>127</v>
      </c>
      <c r="AH41" s="139"/>
      <c r="AI41" s="139"/>
      <c r="AJ41" s="139"/>
      <c r="AK41" s="139"/>
      <c r="AL41" s="139"/>
      <c r="AM41" s="139"/>
      <c r="AN41" s="139"/>
      <c r="AO41" s="139"/>
      <c r="AP41" s="139"/>
      <c r="AQ41" s="139"/>
      <c r="AR41" s="139"/>
      <c r="AS41" s="139"/>
      <c r="AT41" s="139"/>
      <c r="AU41" s="139"/>
      <c r="AV41" s="139"/>
      <c r="AW41" s="139"/>
      <c r="AX41" s="139"/>
      <c r="AY41" s="139"/>
      <c r="AZ41" s="139"/>
      <c r="BA41" s="139"/>
      <c r="BB41" s="139"/>
      <c r="BC41" s="139"/>
      <c r="BD41" s="139"/>
      <c r="BE41" s="139"/>
      <c r="BF41" s="139"/>
      <c r="BG41" s="139"/>
      <c r="BH41" s="139"/>
    </row>
    <row r="42" spans="1:60" outlineLevel="1">
      <c r="A42" s="142"/>
      <c r="B42" s="143"/>
      <c r="C42" s="178" t="s">
        <v>166</v>
      </c>
      <c r="D42" s="151"/>
      <c r="E42" s="152">
        <v>0.02</v>
      </c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  <c r="X42" s="145"/>
      <c r="Y42" s="139"/>
      <c r="Z42" s="139"/>
      <c r="AA42" s="139"/>
      <c r="AB42" s="139"/>
      <c r="AC42" s="139"/>
      <c r="AD42" s="139"/>
      <c r="AE42" s="139"/>
      <c r="AF42" s="139"/>
      <c r="AG42" s="139" t="s">
        <v>129</v>
      </c>
      <c r="AH42" s="139">
        <v>0</v>
      </c>
      <c r="AI42" s="139"/>
      <c r="AJ42" s="139"/>
      <c r="AK42" s="139"/>
      <c r="AL42" s="139"/>
      <c r="AM42" s="139"/>
      <c r="AN42" s="139"/>
      <c r="AO42" s="139"/>
      <c r="AP42" s="139"/>
      <c r="AQ42" s="139"/>
      <c r="AR42" s="139"/>
      <c r="AS42" s="139"/>
      <c r="AT42" s="139"/>
      <c r="AU42" s="139"/>
      <c r="AV42" s="139"/>
      <c r="AW42" s="139"/>
      <c r="AX42" s="139"/>
      <c r="AY42" s="139"/>
      <c r="AZ42" s="139"/>
      <c r="BA42" s="139"/>
      <c r="BB42" s="139"/>
      <c r="BC42" s="139"/>
      <c r="BD42" s="139"/>
      <c r="BE42" s="139"/>
      <c r="BF42" s="139"/>
      <c r="BG42" s="139"/>
      <c r="BH42" s="139"/>
    </row>
    <row r="43" spans="1:60" ht="22.5" outlineLevel="1">
      <c r="A43" s="160">
        <v>11</v>
      </c>
      <c r="B43" s="161" t="s">
        <v>167</v>
      </c>
      <c r="C43" s="177" t="s">
        <v>168</v>
      </c>
      <c r="D43" s="162" t="s">
        <v>136</v>
      </c>
      <c r="E43" s="163">
        <v>180.208</v>
      </c>
      <c r="F43" s="164"/>
      <c r="G43" s="165">
        <f>ROUND(E43*F43,2)</f>
        <v>0</v>
      </c>
      <c r="H43" s="164"/>
      <c r="I43" s="165">
        <f>ROUND(E43*H43,2)</f>
        <v>0</v>
      </c>
      <c r="J43" s="164"/>
      <c r="K43" s="165">
        <f>ROUND(E43*J43,2)</f>
        <v>0</v>
      </c>
      <c r="L43" s="165">
        <v>15</v>
      </c>
      <c r="M43" s="165">
        <f>G43*(1+L43/100)</f>
        <v>0</v>
      </c>
      <c r="N43" s="165">
        <v>3.6999999999999999E-4</v>
      </c>
      <c r="O43" s="165">
        <f>ROUND(E43*N43,2)</f>
        <v>7.0000000000000007E-2</v>
      </c>
      <c r="P43" s="165">
        <v>0</v>
      </c>
      <c r="Q43" s="166">
        <f>ROUND(E43*P43,2)</f>
        <v>0</v>
      </c>
      <c r="R43" s="145"/>
      <c r="S43" s="145" t="s">
        <v>125</v>
      </c>
      <c r="T43" s="145" t="s">
        <v>125</v>
      </c>
      <c r="U43" s="145">
        <v>0.09</v>
      </c>
      <c r="V43" s="145">
        <f>ROUND(E43*U43,2)</f>
        <v>16.22</v>
      </c>
      <c r="W43" s="145"/>
      <c r="X43" s="145" t="s">
        <v>126</v>
      </c>
      <c r="Y43" s="139"/>
      <c r="Z43" s="139"/>
      <c r="AA43" s="139"/>
      <c r="AB43" s="139"/>
      <c r="AC43" s="139"/>
      <c r="AD43" s="139"/>
      <c r="AE43" s="139"/>
      <c r="AF43" s="139"/>
      <c r="AG43" s="139" t="s">
        <v>127</v>
      </c>
      <c r="AH43" s="139"/>
      <c r="AI43" s="139"/>
      <c r="AJ43" s="139"/>
      <c r="AK43" s="139"/>
      <c r="AL43" s="139"/>
      <c r="AM43" s="139"/>
      <c r="AN43" s="139"/>
      <c r="AO43" s="139"/>
      <c r="AP43" s="139"/>
      <c r="AQ43" s="139"/>
      <c r="AR43" s="139"/>
      <c r="AS43" s="139"/>
      <c r="AT43" s="139"/>
      <c r="AU43" s="139"/>
      <c r="AV43" s="139"/>
      <c r="AW43" s="139"/>
      <c r="AX43" s="139"/>
      <c r="AY43" s="139"/>
      <c r="AZ43" s="139"/>
      <c r="BA43" s="139"/>
      <c r="BB43" s="139"/>
      <c r="BC43" s="139"/>
      <c r="BD43" s="139"/>
      <c r="BE43" s="139"/>
      <c r="BF43" s="139"/>
      <c r="BG43" s="139"/>
      <c r="BH43" s="139"/>
    </row>
    <row r="44" spans="1:60" outlineLevel="1">
      <c r="A44" s="142"/>
      <c r="B44" s="143"/>
      <c r="C44" s="178" t="s">
        <v>169</v>
      </c>
      <c r="D44" s="151"/>
      <c r="E44" s="152">
        <v>164.7</v>
      </c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5"/>
      <c r="S44" s="145"/>
      <c r="T44" s="145"/>
      <c r="U44" s="145"/>
      <c r="V44" s="145"/>
      <c r="W44" s="145"/>
      <c r="X44" s="145"/>
      <c r="Y44" s="139"/>
      <c r="Z44" s="139"/>
      <c r="AA44" s="139"/>
      <c r="AB44" s="139"/>
      <c r="AC44" s="139"/>
      <c r="AD44" s="139"/>
      <c r="AE44" s="139"/>
      <c r="AF44" s="139"/>
      <c r="AG44" s="139" t="s">
        <v>129</v>
      </c>
      <c r="AH44" s="139">
        <v>0</v>
      </c>
      <c r="AI44" s="139"/>
      <c r="AJ44" s="139"/>
      <c r="AK44" s="139"/>
      <c r="AL44" s="139"/>
      <c r="AM44" s="139"/>
      <c r="AN44" s="139"/>
      <c r="AO44" s="139"/>
      <c r="AP44" s="139"/>
      <c r="AQ44" s="139"/>
      <c r="AR44" s="139"/>
      <c r="AS44" s="139"/>
      <c r="AT44" s="139"/>
      <c r="AU44" s="139"/>
      <c r="AV44" s="139"/>
      <c r="AW44" s="139"/>
      <c r="AX44" s="139"/>
      <c r="AY44" s="139"/>
      <c r="AZ44" s="139"/>
      <c r="BA44" s="139"/>
      <c r="BB44" s="139"/>
      <c r="BC44" s="139"/>
      <c r="BD44" s="139"/>
      <c r="BE44" s="139"/>
      <c r="BF44" s="139"/>
      <c r="BG44" s="139"/>
      <c r="BH44" s="139"/>
    </row>
    <row r="45" spans="1:60" ht="33.75" outlineLevel="1">
      <c r="A45" s="142"/>
      <c r="B45" s="143"/>
      <c r="C45" s="178" t="s">
        <v>147</v>
      </c>
      <c r="D45" s="151"/>
      <c r="E45" s="152">
        <v>5.6660000000000004</v>
      </c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45"/>
      <c r="Y45" s="139"/>
      <c r="Z45" s="139"/>
      <c r="AA45" s="139"/>
      <c r="AB45" s="139"/>
      <c r="AC45" s="139"/>
      <c r="AD45" s="139"/>
      <c r="AE45" s="139"/>
      <c r="AF45" s="139"/>
      <c r="AG45" s="139" t="s">
        <v>129</v>
      </c>
      <c r="AH45" s="139">
        <v>0</v>
      </c>
      <c r="AI45" s="139"/>
      <c r="AJ45" s="139"/>
      <c r="AK45" s="139"/>
      <c r="AL45" s="139"/>
      <c r="AM45" s="139"/>
      <c r="AN45" s="139"/>
      <c r="AO45" s="139"/>
      <c r="AP45" s="139"/>
      <c r="AQ45" s="139"/>
      <c r="AR45" s="139"/>
      <c r="AS45" s="139"/>
      <c r="AT45" s="139"/>
      <c r="AU45" s="139"/>
      <c r="AV45" s="139"/>
      <c r="AW45" s="139"/>
      <c r="AX45" s="139"/>
      <c r="AY45" s="139"/>
      <c r="AZ45" s="139"/>
      <c r="BA45" s="139"/>
      <c r="BB45" s="139"/>
      <c r="BC45" s="139"/>
      <c r="BD45" s="139"/>
      <c r="BE45" s="139"/>
      <c r="BF45" s="139"/>
      <c r="BG45" s="139"/>
      <c r="BH45" s="139"/>
    </row>
    <row r="46" spans="1:60" ht="22.5" outlineLevel="1">
      <c r="A46" s="142"/>
      <c r="B46" s="143"/>
      <c r="C46" s="178" t="s">
        <v>148</v>
      </c>
      <c r="D46" s="151"/>
      <c r="E46" s="152">
        <v>5.5460000000000003</v>
      </c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5"/>
      <c r="S46" s="145"/>
      <c r="T46" s="145"/>
      <c r="U46" s="145"/>
      <c r="V46" s="145"/>
      <c r="W46" s="145"/>
      <c r="X46" s="145"/>
      <c r="Y46" s="139"/>
      <c r="Z46" s="139"/>
      <c r="AA46" s="139"/>
      <c r="AB46" s="139"/>
      <c r="AC46" s="139"/>
      <c r="AD46" s="139"/>
      <c r="AE46" s="139"/>
      <c r="AF46" s="139"/>
      <c r="AG46" s="139" t="s">
        <v>129</v>
      </c>
      <c r="AH46" s="139">
        <v>0</v>
      </c>
      <c r="AI46" s="139"/>
      <c r="AJ46" s="139"/>
      <c r="AK46" s="139"/>
      <c r="AL46" s="139"/>
      <c r="AM46" s="139"/>
      <c r="AN46" s="139"/>
      <c r="AO46" s="139"/>
      <c r="AP46" s="139"/>
      <c r="AQ46" s="139"/>
      <c r="AR46" s="139"/>
      <c r="AS46" s="139"/>
      <c r="AT46" s="139"/>
      <c r="AU46" s="139"/>
      <c r="AV46" s="139"/>
      <c r="AW46" s="139"/>
      <c r="AX46" s="139"/>
      <c r="AY46" s="139"/>
      <c r="AZ46" s="139"/>
      <c r="BA46" s="139"/>
      <c r="BB46" s="139"/>
      <c r="BC46" s="139"/>
      <c r="BD46" s="139"/>
      <c r="BE46" s="139"/>
      <c r="BF46" s="139"/>
      <c r="BG46" s="139"/>
      <c r="BH46" s="139"/>
    </row>
    <row r="47" spans="1:60" ht="22.5" outlineLevel="1">
      <c r="A47" s="142"/>
      <c r="B47" s="143"/>
      <c r="C47" s="178" t="s">
        <v>149</v>
      </c>
      <c r="D47" s="151"/>
      <c r="E47" s="152">
        <v>6.16</v>
      </c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5"/>
      <c r="W47" s="145"/>
      <c r="X47" s="145"/>
      <c r="Y47" s="139"/>
      <c r="Z47" s="139"/>
      <c r="AA47" s="139"/>
      <c r="AB47" s="139"/>
      <c r="AC47" s="139"/>
      <c r="AD47" s="139"/>
      <c r="AE47" s="139"/>
      <c r="AF47" s="139"/>
      <c r="AG47" s="139" t="s">
        <v>129</v>
      </c>
      <c r="AH47" s="139">
        <v>0</v>
      </c>
      <c r="AI47" s="139"/>
      <c r="AJ47" s="139"/>
      <c r="AK47" s="139"/>
      <c r="AL47" s="139"/>
      <c r="AM47" s="139"/>
      <c r="AN47" s="139"/>
      <c r="AO47" s="139"/>
      <c r="AP47" s="139"/>
      <c r="AQ47" s="139"/>
      <c r="AR47" s="139"/>
      <c r="AS47" s="139"/>
      <c r="AT47" s="139"/>
      <c r="AU47" s="139"/>
      <c r="AV47" s="139"/>
      <c r="AW47" s="139"/>
      <c r="AX47" s="139"/>
      <c r="AY47" s="139"/>
      <c r="AZ47" s="139"/>
      <c r="BA47" s="139"/>
      <c r="BB47" s="139"/>
      <c r="BC47" s="139"/>
      <c r="BD47" s="139"/>
      <c r="BE47" s="139"/>
      <c r="BF47" s="139"/>
      <c r="BG47" s="139"/>
      <c r="BH47" s="139"/>
    </row>
    <row r="48" spans="1:60" outlineLevel="1">
      <c r="A48" s="142"/>
      <c r="B48" s="143"/>
      <c r="C48" s="178" t="s">
        <v>150</v>
      </c>
      <c r="D48" s="151"/>
      <c r="E48" s="152">
        <v>-1.8640000000000001</v>
      </c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5"/>
      <c r="S48" s="145"/>
      <c r="T48" s="145"/>
      <c r="U48" s="145"/>
      <c r="V48" s="145"/>
      <c r="W48" s="145"/>
      <c r="X48" s="145"/>
      <c r="Y48" s="139"/>
      <c r="Z48" s="139"/>
      <c r="AA48" s="139"/>
      <c r="AB48" s="139"/>
      <c r="AC48" s="139"/>
      <c r="AD48" s="139"/>
      <c r="AE48" s="139"/>
      <c r="AF48" s="139"/>
      <c r="AG48" s="139" t="s">
        <v>129</v>
      </c>
      <c r="AH48" s="139">
        <v>0</v>
      </c>
      <c r="AI48" s="139"/>
      <c r="AJ48" s="139"/>
      <c r="AK48" s="139"/>
      <c r="AL48" s="139"/>
      <c r="AM48" s="139"/>
      <c r="AN48" s="139"/>
      <c r="AO48" s="139"/>
      <c r="AP48" s="139"/>
      <c r="AQ48" s="139"/>
      <c r="AR48" s="139"/>
      <c r="AS48" s="139"/>
      <c r="AT48" s="139"/>
      <c r="AU48" s="139"/>
      <c r="AV48" s="139"/>
      <c r="AW48" s="139"/>
      <c r="AX48" s="139"/>
      <c r="AY48" s="139"/>
      <c r="AZ48" s="139"/>
      <c r="BA48" s="139"/>
      <c r="BB48" s="139"/>
      <c r="BC48" s="139"/>
      <c r="BD48" s="139"/>
      <c r="BE48" s="139"/>
      <c r="BF48" s="139"/>
      <c r="BG48" s="139"/>
      <c r="BH48" s="139"/>
    </row>
    <row r="49" spans="1:60" ht="22.5" outlineLevel="1">
      <c r="A49" s="160">
        <v>12</v>
      </c>
      <c r="B49" s="161" t="s">
        <v>170</v>
      </c>
      <c r="C49" s="177" t="s">
        <v>171</v>
      </c>
      <c r="D49" s="162" t="s">
        <v>136</v>
      </c>
      <c r="E49" s="163">
        <v>4</v>
      </c>
      <c r="F49" s="164"/>
      <c r="G49" s="165">
        <f>ROUND(E49*F49,2)</f>
        <v>0</v>
      </c>
      <c r="H49" s="164"/>
      <c r="I49" s="165">
        <f>ROUND(E49*H49,2)</f>
        <v>0</v>
      </c>
      <c r="J49" s="164"/>
      <c r="K49" s="165">
        <f>ROUND(E49*J49,2)</f>
        <v>0</v>
      </c>
      <c r="L49" s="165">
        <v>15</v>
      </c>
      <c r="M49" s="165">
        <f>G49*(1+L49/100)</f>
        <v>0</v>
      </c>
      <c r="N49" s="165">
        <v>5.1150000000000001E-2</v>
      </c>
      <c r="O49" s="165">
        <f>ROUND(E49*N49,2)</f>
        <v>0.2</v>
      </c>
      <c r="P49" s="165">
        <v>0</v>
      </c>
      <c r="Q49" s="166">
        <f>ROUND(E49*P49,2)</f>
        <v>0</v>
      </c>
      <c r="R49" s="145"/>
      <c r="S49" s="145" t="s">
        <v>125</v>
      </c>
      <c r="T49" s="145" t="s">
        <v>125</v>
      </c>
      <c r="U49" s="145">
        <v>0.43</v>
      </c>
      <c r="V49" s="145">
        <f>ROUND(E49*U49,2)</f>
        <v>1.72</v>
      </c>
      <c r="W49" s="145"/>
      <c r="X49" s="145" t="s">
        <v>126</v>
      </c>
      <c r="Y49" s="139"/>
      <c r="Z49" s="139"/>
      <c r="AA49" s="139"/>
      <c r="AB49" s="139"/>
      <c r="AC49" s="139"/>
      <c r="AD49" s="139"/>
      <c r="AE49" s="139"/>
      <c r="AF49" s="139"/>
      <c r="AG49" s="139" t="s">
        <v>127</v>
      </c>
      <c r="AH49" s="139"/>
      <c r="AI49" s="139"/>
      <c r="AJ49" s="139"/>
      <c r="AK49" s="139"/>
      <c r="AL49" s="139"/>
      <c r="AM49" s="139"/>
      <c r="AN49" s="139"/>
      <c r="AO49" s="139"/>
      <c r="AP49" s="139"/>
      <c r="AQ49" s="139"/>
      <c r="AR49" s="139"/>
      <c r="AS49" s="139"/>
      <c r="AT49" s="139"/>
      <c r="AU49" s="139"/>
      <c r="AV49" s="139"/>
      <c r="AW49" s="139"/>
      <c r="AX49" s="139"/>
      <c r="AY49" s="139"/>
      <c r="AZ49" s="139"/>
      <c r="BA49" s="139"/>
      <c r="BB49" s="139"/>
      <c r="BC49" s="139"/>
      <c r="BD49" s="139"/>
      <c r="BE49" s="139"/>
      <c r="BF49" s="139"/>
      <c r="BG49" s="139"/>
      <c r="BH49" s="139"/>
    </row>
    <row r="50" spans="1:60" outlineLevel="1">
      <c r="A50" s="142"/>
      <c r="B50" s="143"/>
      <c r="C50" s="178" t="s">
        <v>172</v>
      </c>
      <c r="D50" s="151"/>
      <c r="E50" s="152">
        <v>4</v>
      </c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45"/>
      <c r="W50" s="145"/>
      <c r="X50" s="145"/>
      <c r="Y50" s="139"/>
      <c r="Z50" s="139"/>
      <c r="AA50" s="139"/>
      <c r="AB50" s="139"/>
      <c r="AC50" s="139"/>
      <c r="AD50" s="139"/>
      <c r="AE50" s="139"/>
      <c r="AF50" s="139"/>
      <c r="AG50" s="139" t="s">
        <v>129</v>
      </c>
      <c r="AH50" s="139">
        <v>0</v>
      </c>
      <c r="AI50" s="139"/>
      <c r="AJ50" s="139"/>
      <c r="AK50" s="139"/>
      <c r="AL50" s="139"/>
      <c r="AM50" s="139"/>
      <c r="AN50" s="139"/>
      <c r="AO50" s="139"/>
      <c r="AP50" s="139"/>
      <c r="AQ50" s="139"/>
      <c r="AR50" s="139"/>
      <c r="AS50" s="139"/>
      <c r="AT50" s="139"/>
      <c r="AU50" s="139"/>
      <c r="AV50" s="139"/>
      <c r="AW50" s="139"/>
      <c r="AX50" s="139"/>
      <c r="AY50" s="139"/>
      <c r="AZ50" s="139"/>
      <c r="BA50" s="139"/>
      <c r="BB50" s="139"/>
      <c r="BC50" s="139"/>
      <c r="BD50" s="139"/>
      <c r="BE50" s="139"/>
      <c r="BF50" s="139"/>
      <c r="BG50" s="139"/>
      <c r="BH50" s="139"/>
    </row>
    <row r="51" spans="1:60" outlineLevel="1">
      <c r="A51" s="160">
        <v>13</v>
      </c>
      <c r="B51" s="161" t="s">
        <v>173</v>
      </c>
      <c r="C51" s="177" t="s">
        <v>174</v>
      </c>
      <c r="D51" s="162" t="s">
        <v>136</v>
      </c>
      <c r="E51" s="163">
        <v>180.208</v>
      </c>
      <c r="F51" s="164"/>
      <c r="G51" s="165">
        <f>ROUND(E51*F51,2)</f>
        <v>0</v>
      </c>
      <c r="H51" s="164"/>
      <c r="I51" s="165">
        <f>ROUND(E51*H51,2)</f>
        <v>0</v>
      </c>
      <c r="J51" s="164"/>
      <c r="K51" s="165">
        <f>ROUND(E51*J51,2)</f>
        <v>0</v>
      </c>
      <c r="L51" s="165">
        <v>15</v>
      </c>
      <c r="M51" s="165">
        <f>G51*(1+L51/100)</f>
        <v>0</v>
      </c>
      <c r="N51" s="165">
        <v>1.8579999999999999E-2</v>
      </c>
      <c r="O51" s="165">
        <f>ROUND(E51*N51,2)</f>
        <v>3.35</v>
      </c>
      <c r="P51" s="165">
        <v>0</v>
      </c>
      <c r="Q51" s="166">
        <f>ROUND(E51*P51,2)</f>
        <v>0</v>
      </c>
      <c r="R51" s="145"/>
      <c r="S51" s="145" t="s">
        <v>125</v>
      </c>
      <c r="T51" s="145" t="s">
        <v>125</v>
      </c>
      <c r="U51" s="145">
        <v>1.93</v>
      </c>
      <c r="V51" s="145">
        <f>ROUND(E51*U51,2)</f>
        <v>347.8</v>
      </c>
      <c r="W51" s="145"/>
      <c r="X51" s="145" t="s">
        <v>126</v>
      </c>
      <c r="Y51" s="139"/>
      <c r="Z51" s="139"/>
      <c r="AA51" s="139"/>
      <c r="AB51" s="139"/>
      <c r="AC51" s="139"/>
      <c r="AD51" s="139"/>
      <c r="AE51" s="139"/>
      <c r="AF51" s="139"/>
      <c r="AG51" s="139" t="s">
        <v>127</v>
      </c>
      <c r="AH51" s="139"/>
      <c r="AI51" s="139"/>
      <c r="AJ51" s="139"/>
      <c r="AK51" s="139"/>
      <c r="AL51" s="139"/>
      <c r="AM51" s="139"/>
      <c r="AN51" s="139"/>
      <c r="AO51" s="139"/>
      <c r="AP51" s="139"/>
      <c r="AQ51" s="139"/>
      <c r="AR51" s="139"/>
      <c r="AS51" s="139"/>
      <c r="AT51" s="139"/>
      <c r="AU51" s="139"/>
      <c r="AV51" s="139"/>
      <c r="AW51" s="139"/>
      <c r="AX51" s="139"/>
      <c r="AY51" s="139"/>
      <c r="AZ51" s="139"/>
      <c r="BA51" s="139"/>
      <c r="BB51" s="139"/>
      <c r="BC51" s="139"/>
      <c r="BD51" s="139"/>
      <c r="BE51" s="139"/>
      <c r="BF51" s="139"/>
      <c r="BG51" s="139"/>
      <c r="BH51" s="139"/>
    </row>
    <row r="52" spans="1:60" outlineLevel="1">
      <c r="A52" s="142"/>
      <c r="B52" s="143"/>
      <c r="C52" s="178" t="s">
        <v>169</v>
      </c>
      <c r="D52" s="151"/>
      <c r="E52" s="152">
        <v>164.7</v>
      </c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R52" s="145"/>
      <c r="S52" s="145"/>
      <c r="T52" s="145"/>
      <c r="U52" s="145"/>
      <c r="V52" s="145"/>
      <c r="W52" s="145"/>
      <c r="X52" s="145"/>
      <c r="Y52" s="139"/>
      <c r="Z52" s="139"/>
      <c r="AA52" s="139"/>
      <c r="AB52" s="139"/>
      <c r="AC52" s="139"/>
      <c r="AD52" s="139"/>
      <c r="AE52" s="139"/>
      <c r="AF52" s="139"/>
      <c r="AG52" s="139" t="s">
        <v>129</v>
      </c>
      <c r="AH52" s="139">
        <v>0</v>
      </c>
      <c r="AI52" s="139"/>
      <c r="AJ52" s="139"/>
      <c r="AK52" s="139"/>
      <c r="AL52" s="139"/>
      <c r="AM52" s="139"/>
      <c r="AN52" s="139"/>
      <c r="AO52" s="139"/>
      <c r="AP52" s="139"/>
      <c r="AQ52" s="139"/>
      <c r="AR52" s="139"/>
      <c r="AS52" s="139"/>
      <c r="AT52" s="139"/>
      <c r="AU52" s="139"/>
      <c r="AV52" s="139"/>
      <c r="AW52" s="139"/>
      <c r="AX52" s="139"/>
      <c r="AY52" s="139"/>
      <c r="AZ52" s="139"/>
      <c r="BA52" s="139"/>
      <c r="BB52" s="139"/>
      <c r="BC52" s="139"/>
      <c r="BD52" s="139"/>
      <c r="BE52" s="139"/>
      <c r="BF52" s="139"/>
      <c r="BG52" s="139"/>
      <c r="BH52" s="139"/>
    </row>
    <row r="53" spans="1:60" ht="33.75" outlineLevel="1">
      <c r="A53" s="142"/>
      <c r="B53" s="143"/>
      <c r="C53" s="178" t="s">
        <v>147</v>
      </c>
      <c r="D53" s="151"/>
      <c r="E53" s="152">
        <v>5.67</v>
      </c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5"/>
      <c r="T53" s="145"/>
      <c r="U53" s="145"/>
      <c r="V53" s="145"/>
      <c r="W53" s="145"/>
      <c r="X53" s="145"/>
      <c r="Y53" s="139"/>
      <c r="Z53" s="139"/>
      <c r="AA53" s="139"/>
      <c r="AB53" s="139"/>
      <c r="AC53" s="139"/>
      <c r="AD53" s="139"/>
      <c r="AE53" s="139"/>
      <c r="AF53" s="139"/>
      <c r="AG53" s="139" t="s">
        <v>129</v>
      </c>
      <c r="AH53" s="139">
        <v>0</v>
      </c>
      <c r="AI53" s="139"/>
      <c r="AJ53" s="139"/>
      <c r="AK53" s="139"/>
      <c r="AL53" s="139"/>
      <c r="AM53" s="139"/>
      <c r="AN53" s="139"/>
      <c r="AO53" s="139"/>
      <c r="AP53" s="139"/>
      <c r="AQ53" s="139"/>
      <c r="AR53" s="139"/>
      <c r="AS53" s="139"/>
      <c r="AT53" s="139"/>
      <c r="AU53" s="139"/>
      <c r="AV53" s="139"/>
      <c r="AW53" s="139"/>
      <c r="AX53" s="139"/>
      <c r="AY53" s="139"/>
      <c r="AZ53" s="139"/>
      <c r="BA53" s="139"/>
      <c r="BB53" s="139"/>
      <c r="BC53" s="139"/>
      <c r="BD53" s="139"/>
      <c r="BE53" s="139"/>
      <c r="BF53" s="139"/>
      <c r="BG53" s="139"/>
      <c r="BH53" s="139"/>
    </row>
    <row r="54" spans="1:60" ht="22.5" outlineLevel="1">
      <c r="A54" s="142"/>
      <c r="B54" s="143"/>
      <c r="C54" s="178" t="s">
        <v>148</v>
      </c>
      <c r="D54" s="151"/>
      <c r="E54" s="152">
        <v>5.55</v>
      </c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5"/>
      <c r="S54" s="145"/>
      <c r="T54" s="145"/>
      <c r="U54" s="145"/>
      <c r="V54" s="145"/>
      <c r="W54" s="145"/>
      <c r="X54" s="145"/>
      <c r="Y54" s="139"/>
      <c r="Z54" s="139"/>
      <c r="AA54" s="139"/>
      <c r="AB54" s="139"/>
      <c r="AC54" s="139"/>
      <c r="AD54" s="139"/>
      <c r="AE54" s="139"/>
      <c r="AF54" s="139"/>
      <c r="AG54" s="139" t="s">
        <v>129</v>
      </c>
      <c r="AH54" s="139">
        <v>0</v>
      </c>
      <c r="AI54" s="139"/>
      <c r="AJ54" s="139"/>
      <c r="AK54" s="139"/>
      <c r="AL54" s="139"/>
      <c r="AM54" s="139"/>
      <c r="AN54" s="139"/>
      <c r="AO54" s="139"/>
      <c r="AP54" s="139"/>
      <c r="AQ54" s="139"/>
      <c r="AR54" s="139"/>
      <c r="AS54" s="139"/>
      <c r="AT54" s="139"/>
      <c r="AU54" s="139"/>
      <c r="AV54" s="139"/>
      <c r="AW54" s="139"/>
      <c r="AX54" s="139"/>
      <c r="AY54" s="139"/>
      <c r="AZ54" s="139"/>
      <c r="BA54" s="139"/>
      <c r="BB54" s="139"/>
      <c r="BC54" s="139"/>
      <c r="BD54" s="139"/>
      <c r="BE54" s="139"/>
      <c r="BF54" s="139"/>
      <c r="BG54" s="139"/>
      <c r="BH54" s="139"/>
    </row>
    <row r="55" spans="1:60" ht="22.5" outlineLevel="1">
      <c r="A55" s="142"/>
      <c r="B55" s="143"/>
      <c r="C55" s="178" t="s">
        <v>149</v>
      </c>
      <c r="D55" s="151"/>
      <c r="E55" s="152">
        <v>6.16</v>
      </c>
      <c r="F55" s="145"/>
      <c r="G55" s="145"/>
      <c r="H55" s="145"/>
      <c r="I55" s="145"/>
      <c r="J55" s="145"/>
      <c r="K55" s="145"/>
      <c r="L55" s="145"/>
      <c r="M55" s="145"/>
      <c r="N55" s="145"/>
      <c r="O55" s="145"/>
      <c r="P55" s="145"/>
      <c r="Q55" s="145"/>
      <c r="R55" s="145"/>
      <c r="S55" s="145"/>
      <c r="T55" s="145"/>
      <c r="U55" s="145"/>
      <c r="V55" s="145"/>
      <c r="W55" s="145"/>
      <c r="X55" s="145"/>
      <c r="Y55" s="139"/>
      <c r="Z55" s="139"/>
      <c r="AA55" s="139"/>
      <c r="AB55" s="139"/>
      <c r="AC55" s="139"/>
      <c r="AD55" s="139"/>
      <c r="AE55" s="139"/>
      <c r="AF55" s="139"/>
      <c r="AG55" s="139" t="s">
        <v>129</v>
      </c>
      <c r="AH55" s="139">
        <v>0</v>
      </c>
      <c r="AI55" s="139"/>
      <c r="AJ55" s="139"/>
      <c r="AK55" s="139"/>
      <c r="AL55" s="139"/>
      <c r="AM55" s="139"/>
      <c r="AN55" s="139"/>
      <c r="AO55" s="139"/>
      <c r="AP55" s="139"/>
      <c r="AQ55" s="139"/>
      <c r="AR55" s="139"/>
      <c r="AS55" s="139"/>
      <c r="AT55" s="139"/>
      <c r="AU55" s="139"/>
      <c r="AV55" s="139"/>
      <c r="AW55" s="139"/>
      <c r="AX55" s="139"/>
      <c r="AY55" s="139"/>
      <c r="AZ55" s="139"/>
      <c r="BA55" s="139"/>
      <c r="BB55" s="139"/>
      <c r="BC55" s="139"/>
      <c r="BD55" s="139"/>
      <c r="BE55" s="139"/>
      <c r="BF55" s="139"/>
      <c r="BG55" s="139"/>
      <c r="BH55" s="139"/>
    </row>
    <row r="56" spans="1:60" outlineLevel="1">
      <c r="A56" s="142"/>
      <c r="B56" s="143"/>
      <c r="C56" s="178" t="s">
        <v>150</v>
      </c>
      <c r="D56" s="151"/>
      <c r="E56" s="152">
        <v>-1.86</v>
      </c>
      <c r="F56" s="145"/>
      <c r="G56" s="145"/>
      <c r="H56" s="145"/>
      <c r="I56" s="145"/>
      <c r="J56" s="145"/>
      <c r="K56" s="145"/>
      <c r="L56" s="145"/>
      <c r="M56" s="145"/>
      <c r="N56" s="145"/>
      <c r="O56" s="145"/>
      <c r="P56" s="145"/>
      <c r="Q56" s="145"/>
      <c r="R56" s="145"/>
      <c r="S56" s="145"/>
      <c r="T56" s="145"/>
      <c r="U56" s="145"/>
      <c r="V56" s="145"/>
      <c r="W56" s="145"/>
      <c r="X56" s="145"/>
      <c r="Y56" s="139"/>
      <c r="Z56" s="139"/>
      <c r="AA56" s="139"/>
      <c r="AB56" s="139"/>
      <c r="AC56" s="139"/>
      <c r="AD56" s="139"/>
      <c r="AE56" s="139"/>
      <c r="AF56" s="139"/>
      <c r="AG56" s="139" t="s">
        <v>129</v>
      </c>
      <c r="AH56" s="139">
        <v>0</v>
      </c>
      <c r="AI56" s="139"/>
      <c r="AJ56" s="139"/>
      <c r="AK56" s="139"/>
      <c r="AL56" s="139"/>
      <c r="AM56" s="139"/>
      <c r="AN56" s="139"/>
      <c r="AO56" s="139"/>
      <c r="AP56" s="139"/>
      <c r="AQ56" s="139"/>
      <c r="AR56" s="139"/>
      <c r="AS56" s="139"/>
      <c r="AT56" s="139"/>
      <c r="AU56" s="139"/>
      <c r="AV56" s="139"/>
      <c r="AW56" s="139"/>
      <c r="AX56" s="139"/>
      <c r="AY56" s="139"/>
      <c r="AZ56" s="139"/>
      <c r="BA56" s="139"/>
      <c r="BB56" s="139"/>
      <c r="BC56" s="139"/>
      <c r="BD56" s="139"/>
      <c r="BE56" s="139"/>
      <c r="BF56" s="139"/>
      <c r="BG56" s="139"/>
      <c r="BH56" s="139"/>
    </row>
    <row r="57" spans="1:60" ht="25.5">
      <c r="A57" s="154" t="s">
        <v>120</v>
      </c>
      <c r="B57" s="155" t="s">
        <v>70</v>
      </c>
      <c r="C57" s="176" t="s">
        <v>71</v>
      </c>
      <c r="D57" s="156"/>
      <c r="E57" s="157"/>
      <c r="F57" s="158"/>
      <c r="G57" s="158">
        <f>SUMIF(AG58:AG61,"&lt;&gt;NOR",G58:G61)</f>
        <v>0</v>
      </c>
      <c r="H57" s="158"/>
      <c r="I57" s="158">
        <f>SUM(I58:I61)</f>
        <v>0</v>
      </c>
      <c r="J57" s="158"/>
      <c r="K57" s="158">
        <f>SUM(K58:K61)</f>
        <v>0</v>
      </c>
      <c r="L57" s="158"/>
      <c r="M57" s="158">
        <f>SUM(M58:M61)</f>
        <v>0</v>
      </c>
      <c r="N57" s="158"/>
      <c r="O57" s="158">
        <f>SUM(O58:O61)</f>
        <v>0.08</v>
      </c>
      <c r="P57" s="158"/>
      <c r="Q57" s="159">
        <f>SUM(Q58:Q61)</f>
        <v>0</v>
      </c>
      <c r="R57" s="153"/>
      <c r="S57" s="153"/>
      <c r="T57" s="153"/>
      <c r="U57" s="153"/>
      <c r="V57" s="153">
        <f>SUM(V58:V61)</f>
        <v>53.410000000000004</v>
      </c>
      <c r="W57" s="153"/>
      <c r="X57" s="153"/>
      <c r="AG57" t="s">
        <v>121</v>
      </c>
    </row>
    <row r="58" spans="1:60" outlineLevel="1">
      <c r="A58" s="167">
        <v>14</v>
      </c>
      <c r="B58" s="168" t="s">
        <v>175</v>
      </c>
      <c r="C58" s="179" t="s">
        <v>176</v>
      </c>
      <c r="D58" s="169" t="s">
        <v>136</v>
      </c>
      <c r="E58" s="170">
        <v>164.74</v>
      </c>
      <c r="F58" s="171"/>
      <c r="G58" s="172">
        <f>ROUND(E58*F58,2)</f>
        <v>0</v>
      </c>
      <c r="H58" s="171"/>
      <c r="I58" s="172">
        <f>ROUND(E58*H58,2)</f>
        <v>0</v>
      </c>
      <c r="J58" s="171"/>
      <c r="K58" s="172">
        <f>ROUND(E58*J58,2)</f>
        <v>0</v>
      </c>
      <c r="L58" s="172">
        <v>15</v>
      </c>
      <c r="M58" s="172">
        <f>G58*(1+L58/100)</f>
        <v>0</v>
      </c>
      <c r="N58" s="172">
        <v>4.0000000000000003E-5</v>
      </c>
      <c r="O58" s="172">
        <f>ROUND(E58*N58,2)</f>
        <v>0.01</v>
      </c>
      <c r="P58" s="172">
        <v>0</v>
      </c>
      <c r="Q58" s="173">
        <f>ROUND(E58*P58,2)</f>
        <v>0</v>
      </c>
      <c r="R58" s="145"/>
      <c r="S58" s="145" t="s">
        <v>125</v>
      </c>
      <c r="T58" s="145" t="s">
        <v>125</v>
      </c>
      <c r="U58" s="145">
        <v>0.308</v>
      </c>
      <c r="V58" s="145">
        <f>ROUND(E58*U58,2)</f>
        <v>50.74</v>
      </c>
      <c r="W58" s="145"/>
      <c r="X58" s="145" t="s">
        <v>126</v>
      </c>
      <c r="Y58" s="139"/>
      <c r="Z58" s="139"/>
      <c r="AA58" s="139"/>
      <c r="AB58" s="139"/>
      <c r="AC58" s="139"/>
      <c r="AD58" s="139"/>
      <c r="AE58" s="139"/>
      <c r="AF58" s="139"/>
      <c r="AG58" s="139" t="s">
        <v>127</v>
      </c>
      <c r="AH58" s="139"/>
      <c r="AI58" s="139"/>
      <c r="AJ58" s="139"/>
      <c r="AK58" s="139"/>
      <c r="AL58" s="139"/>
      <c r="AM58" s="139"/>
      <c r="AN58" s="139"/>
      <c r="AO58" s="139"/>
      <c r="AP58" s="139"/>
      <c r="AQ58" s="139"/>
      <c r="AR58" s="139"/>
      <c r="AS58" s="139"/>
      <c r="AT58" s="139"/>
      <c r="AU58" s="139"/>
      <c r="AV58" s="139"/>
      <c r="AW58" s="139"/>
      <c r="AX58" s="139"/>
      <c r="AY58" s="139"/>
      <c r="AZ58" s="139"/>
      <c r="BA58" s="139"/>
      <c r="BB58" s="139"/>
      <c r="BC58" s="139"/>
      <c r="BD58" s="139"/>
      <c r="BE58" s="139"/>
      <c r="BF58" s="139"/>
      <c r="BG58" s="139"/>
      <c r="BH58" s="139"/>
    </row>
    <row r="59" spans="1:60" outlineLevel="1">
      <c r="A59" s="160">
        <v>15</v>
      </c>
      <c r="B59" s="161" t="s">
        <v>177</v>
      </c>
      <c r="C59" s="177" t="s">
        <v>178</v>
      </c>
      <c r="D59" s="162" t="s">
        <v>179</v>
      </c>
      <c r="E59" s="163">
        <v>1</v>
      </c>
      <c r="F59" s="164"/>
      <c r="G59" s="165">
        <f>ROUND(E59*F59,2)</f>
        <v>0</v>
      </c>
      <c r="H59" s="164"/>
      <c r="I59" s="165">
        <f>ROUND(E59*H59,2)</f>
        <v>0</v>
      </c>
      <c r="J59" s="164"/>
      <c r="K59" s="165">
        <f>ROUND(E59*J59,2)</f>
        <v>0</v>
      </c>
      <c r="L59" s="165">
        <v>15</v>
      </c>
      <c r="M59" s="165">
        <f>G59*(1+L59/100)</f>
        <v>0</v>
      </c>
      <c r="N59" s="165">
        <v>7.3010000000000005E-2</v>
      </c>
      <c r="O59" s="165">
        <f>ROUND(E59*N59,2)</f>
        <v>7.0000000000000007E-2</v>
      </c>
      <c r="P59" s="165">
        <v>0</v>
      </c>
      <c r="Q59" s="166">
        <f>ROUND(E59*P59,2)</f>
        <v>0</v>
      </c>
      <c r="R59" s="145"/>
      <c r="S59" s="145" t="s">
        <v>125</v>
      </c>
      <c r="T59" s="145" t="s">
        <v>125</v>
      </c>
      <c r="U59" s="145">
        <v>2.6659999999999999</v>
      </c>
      <c r="V59" s="145">
        <f>ROUND(E59*U59,2)</f>
        <v>2.67</v>
      </c>
      <c r="W59" s="145"/>
      <c r="X59" s="145" t="s">
        <v>126</v>
      </c>
      <c r="Y59" s="139"/>
      <c r="Z59" s="139"/>
      <c r="AA59" s="139"/>
      <c r="AB59" s="139"/>
      <c r="AC59" s="139"/>
      <c r="AD59" s="139"/>
      <c r="AE59" s="139"/>
      <c r="AF59" s="139"/>
      <c r="AG59" s="139" t="s">
        <v>127</v>
      </c>
      <c r="AH59" s="139"/>
      <c r="AI59" s="139"/>
      <c r="AJ59" s="139"/>
      <c r="AK59" s="139"/>
      <c r="AL59" s="139"/>
      <c r="AM59" s="139"/>
      <c r="AN59" s="139"/>
      <c r="AO59" s="139"/>
      <c r="AP59" s="139"/>
      <c r="AQ59" s="139"/>
      <c r="AR59" s="139"/>
      <c r="AS59" s="139"/>
      <c r="AT59" s="139"/>
      <c r="AU59" s="139"/>
      <c r="AV59" s="139"/>
      <c r="AW59" s="139"/>
      <c r="AX59" s="139"/>
      <c r="AY59" s="139"/>
      <c r="AZ59" s="139"/>
      <c r="BA59" s="139"/>
      <c r="BB59" s="139"/>
      <c r="BC59" s="139"/>
      <c r="BD59" s="139"/>
      <c r="BE59" s="139"/>
      <c r="BF59" s="139"/>
      <c r="BG59" s="139"/>
      <c r="BH59" s="139"/>
    </row>
    <row r="60" spans="1:60" outlineLevel="1">
      <c r="A60" s="142"/>
      <c r="B60" s="143"/>
      <c r="C60" s="178" t="s">
        <v>180</v>
      </c>
      <c r="D60" s="151"/>
      <c r="E60" s="152">
        <v>1</v>
      </c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Q60" s="145"/>
      <c r="R60" s="145"/>
      <c r="S60" s="145"/>
      <c r="T60" s="145"/>
      <c r="U60" s="145"/>
      <c r="V60" s="145"/>
      <c r="W60" s="145"/>
      <c r="X60" s="145"/>
      <c r="Y60" s="139"/>
      <c r="Z60" s="139"/>
      <c r="AA60" s="139"/>
      <c r="AB60" s="139"/>
      <c r="AC60" s="139"/>
      <c r="AD60" s="139"/>
      <c r="AE60" s="139"/>
      <c r="AF60" s="139"/>
      <c r="AG60" s="139" t="s">
        <v>129</v>
      </c>
      <c r="AH60" s="139">
        <v>0</v>
      </c>
      <c r="AI60" s="139"/>
      <c r="AJ60" s="139"/>
      <c r="AK60" s="139"/>
      <c r="AL60" s="139"/>
      <c r="AM60" s="139"/>
      <c r="AN60" s="139"/>
      <c r="AO60" s="139"/>
      <c r="AP60" s="139"/>
      <c r="AQ60" s="139"/>
      <c r="AR60" s="139"/>
      <c r="AS60" s="139"/>
      <c r="AT60" s="139"/>
      <c r="AU60" s="139"/>
      <c r="AV60" s="139"/>
      <c r="AW60" s="139"/>
      <c r="AX60" s="139"/>
      <c r="AY60" s="139"/>
      <c r="AZ60" s="139"/>
      <c r="BA60" s="139"/>
      <c r="BB60" s="139"/>
      <c r="BC60" s="139"/>
      <c r="BD60" s="139"/>
      <c r="BE60" s="139"/>
      <c r="BF60" s="139"/>
      <c r="BG60" s="139"/>
      <c r="BH60" s="139"/>
    </row>
    <row r="61" spans="1:60" ht="22.5" outlineLevel="1">
      <c r="A61" s="167">
        <v>16</v>
      </c>
      <c r="B61" s="168" t="s">
        <v>181</v>
      </c>
      <c r="C61" s="179" t="s">
        <v>182</v>
      </c>
      <c r="D61" s="169" t="s">
        <v>179</v>
      </c>
      <c r="E61" s="170">
        <v>1</v>
      </c>
      <c r="F61" s="171"/>
      <c r="G61" s="172">
        <f>ROUND(E61*F61,2)</f>
        <v>0</v>
      </c>
      <c r="H61" s="171"/>
      <c r="I61" s="172">
        <f>ROUND(E61*H61,2)</f>
        <v>0</v>
      </c>
      <c r="J61" s="171"/>
      <c r="K61" s="172">
        <f>ROUND(E61*J61,2)</f>
        <v>0</v>
      </c>
      <c r="L61" s="172">
        <v>15</v>
      </c>
      <c r="M61" s="172">
        <f>G61*(1+L61/100)</f>
        <v>0</v>
      </c>
      <c r="N61" s="172">
        <v>0</v>
      </c>
      <c r="O61" s="172">
        <f>ROUND(E61*N61,2)</f>
        <v>0</v>
      </c>
      <c r="P61" s="172">
        <v>0</v>
      </c>
      <c r="Q61" s="173">
        <f>ROUND(E61*P61,2)</f>
        <v>0</v>
      </c>
      <c r="R61" s="145"/>
      <c r="S61" s="145" t="s">
        <v>183</v>
      </c>
      <c r="T61" s="145" t="s">
        <v>184</v>
      </c>
      <c r="U61" s="145">
        <v>0</v>
      </c>
      <c r="V61" s="145">
        <f>ROUND(E61*U61,2)</f>
        <v>0</v>
      </c>
      <c r="W61" s="145"/>
      <c r="X61" s="145" t="s">
        <v>126</v>
      </c>
      <c r="Y61" s="139"/>
      <c r="Z61" s="139"/>
      <c r="AA61" s="139"/>
      <c r="AB61" s="139"/>
      <c r="AC61" s="139"/>
      <c r="AD61" s="139"/>
      <c r="AE61" s="139"/>
      <c r="AF61" s="139"/>
      <c r="AG61" s="139" t="s">
        <v>127</v>
      </c>
      <c r="AH61" s="139"/>
      <c r="AI61" s="139"/>
      <c r="AJ61" s="139"/>
      <c r="AK61" s="139"/>
      <c r="AL61" s="139"/>
      <c r="AM61" s="139"/>
      <c r="AN61" s="139"/>
      <c r="AO61" s="139"/>
      <c r="AP61" s="139"/>
      <c r="AQ61" s="139"/>
      <c r="AR61" s="139"/>
      <c r="AS61" s="139"/>
      <c r="AT61" s="139"/>
      <c r="AU61" s="139"/>
      <c r="AV61" s="139"/>
      <c r="AW61" s="139"/>
      <c r="AX61" s="139"/>
      <c r="AY61" s="139"/>
      <c r="AZ61" s="139"/>
      <c r="BA61" s="139"/>
      <c r="BB61" s="139"/>
      <c r="BC61" s="139"/>
      <c r="BD61" s="139"/>
      <c r="BE61" s="139"/>
      <c r="BF61" s="139"/>
      <c r="BG61" s="139"/>
      <c r="BH61" s="139"/>
    </row>
    <row r="62" spans="1:60">
      <c r="A62" s="154" t="s">
        <v>120</v>
      </c>
      <c r="B62" s="155" t="s">
        <v>72</v>
      </c>
      <c r="C62" s="176" t="s">
        <v>73</v>
      </c>
      <c r="D62" s="156"/>
      <c r="E62" s="157"/>
      <c r="F62" s="158"/>
      <c r="G62" s="158">
        <f>SUMIF(AG63:AG85,"&lt;&gt;NOR",G63:G85)</f>
        <v>0</v>
      </c>
      <c r="H62" s="158"/>
      <c r="I62" s="158">
        <f>SUM(I63:I85)</f>
        <v>0</v>
      </c>
      <c r="J62" s="158"/>
      <c r="K62" s="158">
        <f>SUM(K63:K85)</f>
        <v>0</v>
      </c>
      <c r="L62" s="158"/>
      <c r="M62" s="158">
        <f>SUM(M63:M85)</f>
        <v>0</v>
      </c>
      <c r="N62" s="158"/>
      <c r="O62" s="158">
        <f>SUM(O63:O85)</f>
        <v>0.03</v>
      </c>
      <c r="P62" s="158"/>
      <c r="Q62" s="159">
        <f>SUM(Q63:Q85)</f>
        <v>3.5600000000000005</v>
      </c>
      <c r="R62" s="153"/>
      <c r="S62" s="153"/>
      <c r="T62" s="153"/>
      <c r="U62" s="153"/>
      <c r="V62" s="153">
        <f>SUM(V63:V85)</f>
        <v>34.049999999999997</v>
      </c>
      <c r="W62" s="153"/>
      <c r="X62" s="153"/>
      <c r="AG62" t="s">
        <v>121</v>
      </c>
    </row>
    <row r="63" spans="1:60" outlineLevel="1">
      <c r="A63" s="160">
        <v>17</v>
      </c>
      <c r="B63" s="161" t="s">
        <v>185</v>
      </c>
      <c r="C63" s="177" t="s">
        <v>186</v>
      </c>
      <c r="D63" s="162" t="s">
        <v>124</v>
      </c>
      <c r="E63" s="163">
        <v>0.24</v>
      </c>
      <c r="F63" s="164"/>
      <c r="G63" s="165">
        <f>ROUND(E63*F63,2)</f>
        <v>0</v>
      </c>
      <c r="H63" s="164"/>
      <c r="I63" s="165">
        <f>ROUND(E63*H63,2)</f>
        <v>0</v>
      </c>
      <c r="J63" s="164"/>
      <c r="K63" s="165">
        <f>ROUND(E63*J63,2)</f>
        <v>0</v>
      </c>
      <c r="L63" s="165">
        <v>15</v>
      </c>
      <c r="M63" s="165">
        <f>G63*(1+L63/100)</f>
        <v>0</v>
      </c>
      <c r="N63" s="165">
        <v>0</v>
      </c>
      <c r="O63" s="165">
        <f>ROUND(E63*N63,2)</f>
        <v>0</v>
      </c>
      <c r="P63" s="165">
        <v>2.2000000000000002</v>
      </c>
      <c r="Q63" s="166">
        <f>ROUND(E63*P63,2)</f>
        <v>0.53</v>
      </c>
      <c r="R63" s="145"/>
      <c r="S63" s="145" t="s">
        <v>125</v>
      </c>
      <c r="T63" s="145" t="s">
        <v>125</v>
      </c>
      <c r="U63" s="145">
        <v>10.88</v>
      </c>
      <c r="V63" s="145">
        <f>ROUND(E63*U63,2)</f>
        <v>2.61</v>
      </c>
      <c r="W63" s="145"/>
      <c r="X63" s="145" t="s">
        <v>126</v>
      </c>
      <c r="Y63" s="139"/>
      <c r="Z63" s="139"/>
      <c r="AA63" s="139"/>
      <c r="AB63" s="139"/>
      <c r="AC63" s="139"/>
      <c r="AD63" s="139"/>
      <c r="AE63" s="139"/>
      <c r="AF63" s="139"/>
      <c r="AG63" s="139" t="s">
        <v>127</v>
      </c>
      <c r="AH63" s="139"/>
      <c r="AI63" s="139"/>
      <c r="AJ63" s="139"/>
      <c r="AK63" s="139"/>
      <c r="AL63" s="139"/>
      <c r="AM63" s="139"/>
      <c r="AN63" s="139"/>
      <c r="AO63" s="139"/>
      <c r="AP63" s="139"/>
      <c r="AQ63" s="139"/>
      <c r="AR63" s="139"/>
      <c r="AS63" s="139"/>
      <c r="AT63" s="139"/>
      <c r="AU63" s="139"/>
      <c r="AV63" s="139"/>
      <c r="AW63" s="139"/>
      <c r="AX63" s="139"/>
      <c r="AY63" s="139"/>
      <c r="AZ63" s="139"/>
      <c r="BA63" s="139"/>
      <c r="BB63" s="139"/>
      <c r="BC63" s="139"/>
      <c r="BD63" s="139"/>
      <c r="BE63" s="139"/>
      <c r="BF63" s="139"/>
      <c r="BG63" s="139"/>
      <c r="BH63" s="139"/>
    </row>
    <row r="64" spans="1:60" outlineLevel="1">
      <c r="A64" s="142"/>
      <c r="B64" s="143"/>
      <c r="C64" s="178" t="s">
        <v>187</v>
      </c>
      <c r="D64" s="151"/>
      <c r="E64" s="152">
        <v>0.24</v>
      </c>
      <c r="F64" s="145"/>
      <c r="G64" s="145"/>
      <c r="H64" s="145"/>
      <c r="I64" s="145"/>
      <c r="J64" s="145"/>
      <c r="K64" s="145"/>
      <c r="L64" s="145"/>
      <c r="M64" s="145"/>
      <c r="N64" s="145"/>
      <c r="O64" s="145"/>
      <c r="P64" s="145"/>
      <c r="Q64" s="145"/>
      <c r="R64" s="145"/>
      <c r="S64" s="145"/>
      <c r="T64" s="145"/>
      <c r="U64" s="145"/>
      <c r="V64" s="145"/>
      <c r="W64" s="145"/>
      <c r="X64" s="145"/>
      <c r="Y64" s="139"/>
      <c r="Z64" s="139"/>
      <c r="AA64" s="139"/>
      <c r="AB64" s="139"/>
      <c r="AC64" s="139"/>
      <c r="AD64" s="139"/>
      <c r="AE64" s="139"/>
      <c r="AF64" s="139"/>
      <c r="AG64" s="139" t="s">
        <v>129</v>
      </c>
      <c r="AH64" s="139">
        <v>0</v>
      </c>
      <c r="AI64" s="139"/>
      <c r="AJ64" s="139"/>
      <c r="AK64" s="139"/>
      <c r="AL64" s="139"/>
      <c r="AM64" s="139"/>
      <c r="AN64" s="139"/>
      <c r="AO64" s="139"/>
      <c r="AP64" s="139"/>
      <c r="AQ64" s="139"/>
      <c r="AR64" s="139"/>
      <c r="AS64" s="139"/>
      <c r="AT64" s="139"/>
      <c r="AU64" s="139"/>
      <c r="AV64" s="139"/>
      <c r="AW64" s="139"/>
      <c r="AX64" s="139"/>
      <c r="AY64" s="139"/>
      <c r="AZ64" s="139"/>
      <c r="BA64" s="139"/>
      <c r="BB64" s="139"/>
      <c r="BC64" s="139"/>
      <c r="BD64" s="139"/>
      <c r="BE64" s="139"/>
      <c r="BF64" s="139"/>
      <c r="BG64" s="139"/>
      <c r="BH64" s="139"/>
    </row>
    <row r="65" spans="1:60" outlineLevel="1">
      <c r="A65" s="160">
        <v>18</v>
      </c>
      <c r="B65" s="161" t="s">
        <v>188</v>
      </c>
      <c r="C65" s="177" t="s">
        <v>189</v>
      </c>
      <c r="D65" s="162" t="s">
        <v>132</v>
      </c>
      <c r="E65" s="163">
        <v>155.08000000000001</v>
      </c>
      <c r="F65" s="164"/>
      <c r="G65" s="165">
        <f>ROUND(E65*F65,2)</f>
        <v>0</v>
      </c>
      <c r="H65" s="164"/>
      <c r="I65" s="165">
        <f>ROUND(E65*H65,2)</f>
        <v>0</v>
      </c>
      <c r="J65" s="164"/>
      <c r="K65" s="165">
        <f>ROUND(E65*J65,2)</f>
        <v>0</v>
      </c>
      <c r="L65" s="165">
        <v>15</v>
      </c>
      <c r="M65" s="165">
        <f>G65*(1+L65/100)</f>
        <v>0</v>
      </c>
      <c r="N65" s="165">
        <v>0</v>
      </c>
      <c r="O65" s="165">
        <f>ROUND(E65*N65,2)</f>
        <v>0</v>
      </c>
      <c r="P65" s="165">
        <v>4.0000000000000002E-4</v>
      </c>
      <c r="Q65" s="166">
        <f>ROUND(E65*P65,2)</f>
        <v>0.06</v>
      </c>
      <c r="R65" s="145"/>
      <c r="S65" s="145" t="s">
        <v>125</v>
      </c>
      <c r="T65" s="145" t="s">
        <v>125</v>
      </c>
      <c r="U65" s="145">
        <v>7.0000000000000007E-2</v>
      </c>
      <c r="V65" s="145">
        <f>ROUND(E65*U65,2)</f>
        <v>10.86</v>
      </c>
      <c r="W65" s="145"/>
      <c r="X65" s="145" t="s">
        <v>126</v>
      </c>
      <c r="Y65" s="139"/>
      <c r="Z65" s="139"/>
      <c r="AA65" s="139"/>
      <c r="AB65" s="139"/>
      <c r="AC65" s="139"/>
      <c r="AD65" s="139"/>
      <c r="AE65" s="139"/>
      <c r="AF65" s="139"/>
      <c r="AG65" s="139" t="s">
        <v>127</v>
      </c>
      <c r="AH65" s="139"/>
      <c r="AI65" s="139"/>
      <c r="AJ65" s="139"/>
      <c r="AK65" s="139"/>
      <c r="AL65" s="139"/>
      <c r="AM65" s="139"/>
      <c r="AN65" s="139"/>
      <c r="AO65" s="139"/>
      <c r="AP65" s="139"/>
      <c r="AQ65" s="139"/>
      <c r="AR65" s="139"/>
      <c r="AS65" s="139"/>
      <c r="AT65" s="139"/>
      <c r="AU65" s="139"/>
      <c r="AV65" s="139"/>
      <c r="AW65" s="139"/>
      <c r="AX65" s="139"/>
      <c r="AY65" s="139"/>
      <c r="AZ65" s="139"/>
      <c r="BA65" s="139"/>
      <c r="BB65" s="139"/>
      <c r="BC65" s="139"/>
      <c r="BD65" s="139"/>
      <c r="BE65" s="139"/>
      <c r="BF65" s="139"/>
      <c r="BG65" s="139"/>
      <c r="BH65" s="139"/>
    </row>
    <row r="66" spans="1:60" ht="33.75" outlineLevel="1">
      <c r="A66" s="142"/>
      <c r="B66" s="143"/>
      <c r="C66" s="178" t="s">
        <v>190</v>
      </c>
      <c r="D66" s="151"/>
      <c r="E66" s="152">
        <v>56.66</v>
      </c>
      <c r="F66" s="145"/>
      <c r="G66" s="145"/>
      <c r="H66" s="145"/>
      <c r="I66" s="145"/>
      <c r="J66" s="145"/>
      <c r="K66" s="145"/>
      <c r="L66" s="145"/>
      <c r="M66" s="145"/>
      <c r="N66" s="145"/>
      <c r="O66" s="145"/>
      <c r="P66" s="145"/>
      <c r="Q66" s="145"/>
      <c r="R66" s="145"/>
      <c r="S66" s="145"/>
      <c r="T66" s="145"/>
      <c r="U66" s="145"/>
      <c r="V66" s="145"/>
      <c r="W66" s="145"/>
      <c r="X66" s="145"/>
      <c r="Y66" s="139"/>
      <c r="Z66" s="139"/>
      <c r="AA66" s="139"/>
      <c r="AB66" s="139"/>
      <c r="AC66" s="139"/>
      <c r="AD66" s="139"/>
      <c r="AE66" s="139"/>
      <c r="AF66" s="139"/>
      <c r="AG66" s="139" t="s">
        <v>129</v>
      </c>
      <c r="AH66" s="139">
        <v>0</v>
      </c>
      <c r="AI66" s="139"/>
      <c r="AJ66" s="139"/>
      <c r="AK66" s="139"/>
      <c r="AL66" s="139"/>
      <c r="AM66" s="139"/>
      <c r="AN66" s="139"/>
      <c r="AO66" s="139"/>
      <c r="AP66" s="139"/>
      <c r="AQ66" s="139"/>
      <c r="AR66" s="139"/>
      <c r="AS66" s="139"/>
      <c r="AT66" s="139"/>
      <c r="AU66" s="139"/>
      <c r="AV66" s="139"/>
      <c r="AW66" s="139"/>
      <c r="AX66" s="139"/>
      <c r="AY66" s="139"/>
      <c r="AZ66" s="139"/>
      <c r="BA66" s="139"/>
      <c r="BB66" s="139"/>
      <c r="BC66" s="139"/>
      <c r="BD66" s="139"/>
      <c r="BE66" s="139"/>
      <c r="BF66" s="139"/>
      <c r="BG66" s="139"/>
      <c r="BH66" s="139"/>
    </row>
    <row r="67" spans="1:60" ht="22.5" outlineLevel="1">
      <c r="A67" s="142"/>
      <c r="B67" s="143"/>
      <c r="C67" s="178" t="s">
        <v>191</v>
      </c>
      <c r="D67" s="151"/>
      <c r="E67" s="152">
        <v>55.46</v>
      </c>
      <c r="F67" s="145"/>
      <c r="G67" s="145"/>
      <c r="H67" s="145"/>
      <c r="I67" s="145"/>
      <c r="J67" s="145"/>
      <c r="K67" s="145"/>
      <c r="L67" s="145"/>
      <c r="M67" s="145"/>
      <c r="N67" s="145"/>
      <c r="O67" s="145"/>
      <c r="P67" s="145"/>
      <c r="Q67" s="145"/>
      <c r="R67" s="145"/>
      <c r="S67" s="145"/>
      <c r="T67" s="145"/>
      <c r="U67" s="145"/>
      <c r="V67" s="145"/>
      <c r="W67" s="145"/>
      <c r="X67" s="145"/>
      <c r="Y67" s="139"/>
      <c r="Z67" s="139"/>
      <c r="AA67" s="139"/>
      <c r="AB67" s="139"/>
      <c r="AC67" s="139"/>
      <c r="AD67" s="139"/>
      <c r="AE67" s="139"/>
      <c r="AF67" s="139"/>
      <c r="AG67" s="139" t="s">
        <v>129</v>
      </c>
      <c r="AH67" s="139">
        <v>0</v>
      </c>
      <c r="AI67" s="139"/>
      <c r="AJ67" s="139"/>
      <c r="AK67" s="139"/>
      <c r="AL67" s="139"/>
      <c r="AM67" s="139"/>
      <c r="AN67" s="139"/>
      <c r="AO67" s="139"/>
      <c r="AP67" s="139"/>
      <c r="AQ67" s="139"/>
      <c r="AR67" s="139"/>
      <c r="AS67" s="139"/>
      <c r="AT67" s="139"/>
      <c r="AU67" s="139"/>
      <c r="AV67" s="139"/>
      <c r="AW67" s="139"/>
      <c r="AX67" s="139"/>
      <c r="AY67" s="139"/>
      <c r="AZ67" s="139"/>
      <c r="BA67" s="139"/>
      <c r="BB67" s="139"/>
      <c r="BC67" s="139"/>
      <c r="BD67" s="139"/>
      <c r="BE67" s="139"/>
      <c r="BF67" s="139"/>
      <c r="BG67" s="139"/>
      <c r="BH67" s="139"/>
    </row>
    <row r="68" spans="1:60" ht="22.5" outlineLevel="1">
      <c r="A68" s="142"/>
      <c r="B68" s="143"/>
      <c r="C68" s="178" t="s">
        <v>192</v>
      </c>
      <c r="D68" s="151"/>
      <c r="E68" s="152">
        <v>61.6</v>
      </c>
      <c r="F68" s="145"/>
      <c r="G68" s="145"/>
      <c r="H68" s="145"/>
      <c r="I68" s="145"/>
      <c r="J68" s="145"/>
      <c r="K68" s="145"/>
      <c r="L68" s="145"/>
      <c r="M68" s="145"/>
      <c r="N68" s="145"/>
      <c r="O68" s="145"/>
      <c r="P68" s="145"/>
      <c r="Q68" s="145"/>
      <c r="R68" s="145"/>
      <c r="S68" s="145"/>
      <c r="T68" s="145"/>
      <c r="U68" s="145"/>
      <c r="V68" s="145"/>
      <c r="W68" s="145"/>
      <c r="X68" s="145"/>
      <c r="Y68" s="139"/>
      <c r="Z68" s="139"/>
      <c r="AA68" s="139"/>
      <c r="AB68" s="139"/>
      <c r="AC68" s="139"/>
      <c r="AD68" s="139"/>
      <c r="AE68" s="139"/>
      <c r="AF68" s="139"/>
      <c r="AG68" s="139" t="s">
        <v>129</v>
      </c>
      <c r="AH68" s="139">
        <v>0</v>
      </c>
      <c r="AI68" s="139"/>
      <c r="AJ68" s="139"/>
      <c r="AK68" s="139"/>
      <c r="AL68" s="139"/>
      <c r="AM68" s="139"/>
      <c r="AN68" s="139"/>
      <c r="AO68" s="139"/>
      <c r="AP68" s="139"/>
      <c r="AQ68" s="139"/>
      <c r="AR68" s="139"/>
      <c r="AS68" s="139"/>
      <c r="AT68" s="139"/>
      <c r="AU68" s="139"/>
      <c r="AV68" s="139"/>
      <c r="AW68" s="139"/>
      <c r="AX68" s="139"/>
      <c r="AY68" s="139"/>
      <c r="AZ68" s="139"/>
      <c r="BA68" s="139"/>
      <c r="BB68" s="139"/>
      <c r="BC68" s="139"/>
      <c r="BD68" s="139"/>
      <c r="BE68" s="139"/>
      <c r="BF68" s="139"/>
      <c r="BG68" s="139"/>
      <c r="BH68" s="139"/>
    </row>
    <row r="69" spans="1:60" outlineLevel="1">
      <c r="A69" s="142"/>
      <c r="B69" s="143"/>
      <c r="C69" s="178" t="s">
        <v>193</v>
      </c>
      <c r="D69" s="151"/>
      <c r="E69" s="152">
        <v>-18.64</v>
      </c>
      <c r="F69" s="145"/>
      <c r="G69" s="145"/>
      <c r="H69" s="145"/>
      <c r="I69" s="145"/>
      <c r="J69" s="145"/>
      <c r="K69" s="145"/>
      <c r="L69" s="145"/>
      <c r="M69" s="145"/>
      <c r="N69" s="145"/>
      <c r="O69" s="145"/>
      <c r="P69" s="145"/>
      <c r="Q69" s="145"/>
      <c r="R69" s="145"/>
      <c r="S69" s="145"/>
      <c r="T69" s="145"/>
      <c r="U69" s="145"/>
      <c r="V69" s="145"/>
      <c r="W69" s="145"/>
      <c r="X69" s="145"/>
      <c r="Y69" s="139"/>
      <c r="Z69" s="139"/>
      <c r="AA69" s="139"/>
      <c r="AB69" s="139"/>
      <c r="AC69" s="139"/>
      <c r="AD69" s="139"/>
      <c r="AE69" s="139"/>
      <c r="AF69" s="139"/>
      <c r="AG69" s="139" t="s">
        <v>129</v>
      </c>
      <c r="AH69" s="139">
        <v>0</v>
      </c>
      <c r="AI69" s="139"/>
      <c r="AJ69" s="139"/>
      <c r="AK69" s="139"/>
      <c r="AL69" s="139"/>
      <c r="AM69" s="139"/>
      <c r="AN69" s="139"/>
      <c r="AO69" s="139"/>
      <c r="AP69" s="139"/>
      <c r="AQ69" s="139"/>
      <c r="AR69" s="139"/>
      <c r="AS69" s="139"/>
      <c r="AT69" s="139"/>
      <c r="AU69" s="139"/>
      <c r="AV69" s="139"/>
      <c r="AW69" s="139"/>
      <c r="AX69" s="139"/>
      <c r="AY69" s="139"/>
      <c r="AZ69" s="139"/>
      <c r="BA69" s="139"/>
      <c r="BB69" s="139"/>
      <c r="BC69" s="139"/>
      <c r="BD69" s="139"/>
      <c r="BE69" s="139"/>
      <c r="BF69" s="139"/>
      <c r="BG69" s="139"/>
      <c r="BH69" s="139"/>
    </row>
    <row r="70" spans="1:60" outlineLevel="1">
      <c r="A70" s="160">
        <v>19</v>
      </c>
      <c r="B70" s="161" t="s">
        <v>194</v>
      </c>
      <c r="C70" s="177" t="s">
        <v>195</v>
      </c>
      <c r="D70" s="162" t="s">
        <v>179</v>
      </c>
      <c r="E70" s="163">
        <v>14</v>
      </c>
      <c r="F70" s="164"/>
      <c r="G70" s="165">
        <f>ROUND(E70*F70,2)</f>
        <v>0</v>
      </c>
      <c r="H70" s="164"/>
      <c r="I70" s="165">
        <f>ROUND(E70*H70,2)</f>
        <v>0</v>
      </c>
      <c r="J70" s="164"/>
      <c r="K70" s="165">
        <f>ROUND(E70*J70,2)</f>
        <v>0</v>
      </c>
      <c r="L70" s="165">
        <v>15</v>
      </c>
      <c r="M70" s="165">
        <f>G70*(1+L70/100)</f>
        <v>0</v>
      </c>
      <c r="N70" s="165">
        <v>0</v>
      </c>
      <c r="O70" s="165">
        <f>ROUND(E70*N70,2)</f>
        <v>0</v>
      </c>
      <c r="P70" s="165">
        <v>0</v>
      </c>
      <c r="Q70" s="166">
        <f>ROUND(E70*P70,2)</f>
        <v>0</v>
      </c>
      <c r="R70" s="145"/>
      <c r="S70" s="145" t="s">
        <v>125</v>
      </c>
      <c r="T70" s="145" t="s">
        <v>125</v>
      </c>
      <c r="U70" s="145">
        <v>0.05</v>
      </c>
      <c r="V70" s="145">
        <f>ROUND(E70*U70,2)</f>
        <v>0.7</v>
      </c>
      <c r="W70" s="145"/>
      <c r="X70" s="145" t="s">
        <v>126</v>
      </c>
      <c r="Y70" s="139"/>
      <c r="Z70" s="139"/>
      <c r="AA70" s="139"/>
      <c r="AB70" s="139"/>
      <c r="AC70" s="139"/>
      <c r="AD70" s="139"/>
      <c r="AE70" s="139"/>
      <c r="AF70" s="139"/>
      <c r="AG70" s="139" t="s">
        <v>127</v>
      </c>
      <c r="AH70" s="139"/>
      <c r="AI70" s="139"/>
      <c r="AJ70" s="139"/>
      <c r="AK70" s="139"/>
      <c r="AL70" s="139"/>
      <c r="AM70" s="139"/>
      <c r="AN70" s="139"/>
      <c r="AO70" s="139"/>
      <c r="AP70" s="139"/>
      <c r="AQ70" s="139"/>
      <c r="AR70" s="139"/>
      <c r="AS70" s="139"/>
      <c r="AT70" s="139"/>
      <c r="AU70" s="139"/>
      <c r="AV70" s="139"/>
      <c r="AW70" s="139"/>
      <c r="AX70" s="139"/>
      <c r="AY70" s="139"/>
      <c r="AZ70" s="139"/>
      <c r="BA70" s="139"/>
      <c r="BB70" s="139"/>
      <c r="BC70" s="139"/>
      <c r="BD70" s="139"/>
      <c r="BE70" s="139"/>
      <c r="BF70" s="139"/>
      <c r="BG70" s="139"/>
      <c r="BH70" s="139"/>
    </row>
    <row r="71" spans="1:60" outlineLevel="1">
      <c r="A71" s="142"/>
      <c r="B71" s="143"/>
      <c r="C71" s="178" t="s">
        <v>196</v>
      </c>
      <c r="D71" s="151"/>
      <c r="E71" s="152">
        <v>14</v>
      </c>
      <c r="F71" s="145"/>
      <c r="G71" s="145"/>
      <c r="H71" s="145"/>
      <c r="I71" s="145"/>
      <c r="J71" s="145"/>
      <c r="K71" s="145"/>
      <c r="L71" s="145"/>
      <c r="M71" s="145"/>
      <c r="N71" s="145"/>
      <c r="O71" s="145"/>
      <c r="P71" s="145"/>
      <c r="Q71" s="145"/>
      <c r="R71" s="145"/>
      <c r="S71" s="145"/>
      <c r="T71" s="145"/>
      <c r="U71" s="145"/>
      <c r="V71" s="145"/>
      <c r="W71" s="145"/>
      <c r="X71" s="145"/>
      <c r="Y71" s="139"/>
      <c r="Z71" s="139"/>
      <c r="AA71" s="139"/>
      <c r="AB71" s="139"/>
      <c r="AC71" s="139"/>
      <c r="AD71" s="139"/>
      <c r="AE71" s="139"/>
      <c r="AF71" s="139"/>
      <c r="AG71" s="139" t="s">
        <v>129</v>
      </c>
      <c r="AH71" s="139">
        <v>0</v>
      </c>
      <c r="AI71" s="139"/>
      <c r="AJ71" s="139"/>
      <c r="AK71" s="139"/>
      <c r="AL71" s="139"/>
      <c r="AM71" s="139"/>
      <c r="AN71" s="139"/>
      <c r="AO71" s="139"/>
      <c r="AP71" s="139"/>
      <c r="AQ71" s="139"/>
      <c r="AR71" s="139"/>
      <c r="AS71" s="139"/>
      <c r="AT71" s="139"/>
      <c r="AU71" s="139"/>
      <c r="AV71" s="139"/>
      <c r="AW71" s="139"/>
      <c r="AX71" s="139"/>
      <c r="AY71" s="139"/>
      <c r="AZ71" s="139"/>
      <c r="BA71" s="139"/>
      <c r="BB71" s="139"/>
      <c r="BC71" s="139"/>
      <c r="BD71" s="139"/>
      <c r="BE71" s="139"/>
      <c r="BF71" s="139"/>
      <c r="BG71" s="139"/>
      <c r="BH71" s="139"/>
    </row>
    <row r="72" spans="1:60" outlineLevel="1">
      <c r="A72" s="160">
        <v>20</v>
      </c>
      <c r="B72" s="161" t="s">
        <v>197</v>
      </c>
      <c r="C72" s="177" t="s">
        <v>198</v>
      </c>
      <c r="D72" s="162" t="s">
        <v>179</v>
      </c>
      <c r="E72" s="163">
        <v>2</v>
      </c>
      <c r="F72" s="164"/>
      <c r="G72" s="165">
        <f>ROUND(E72*F72,2)</f>
        <v>0</v>
      </c>
      <c r="H72" s="164"/>
      <c r="I72" s="165">
        <f>ROUND(E72*H72,2)</f>
        <v>0</v>
      </c>
      <c r="J72" s="164"/>
      <c r="K72" s="165">
        <f>ROUND(E72*J72,2)</f>
        <v>0</v>
      </c>
      <c r="L72" s="165">
        <v>15</v>
      </c>
      <c r="M72" s="165">
        <f>G72*(1+L72/100)</f>
        <v>0</v>
      </c>
      <c r="N72" s="165">
        <v>0</v>
      </c>
      <c r="O72" s="165">
        <f>ROUND(E72*N72,2)</f>
        <v>0</v>
      </c>
      <c r="P72" s="165">
        <v>0</v>
      </c>
      <c r="Q72" s="166">
        <f>ROUND(E72*P72,2)</f>
        <v>0</v>
      </c>
      <c r="R72" s="145"/>
      <c r="S72" s="145" t="s">
        <v>125</v>
      </c>
      <c r="T72" s="145" t="s">
        <v>125</v>
      </c>
      <c r="U72" s="145">
        <v>0.09</v>
      </c>
      <c r="V72" s="145">
        <f>ROUND(E72*U72,2)</f>
        <v>0.18</v>
      </c>
      <c r="W72" s="145"/>
      <c r="X72" s="145" t="s">
        <v>126</v>
      </c>
      <c r="Y72" s="139"/>
      <c r="Z72" s="139"/>
      <c r="AA72" s="139"/>
      <c r="AB72" s="139"/>
      <c r="AC72" s="139"/>
      <c r="AD72" s="139"/>
      <c r="AE72" s="139"/>
      <c r="AF72" s="139"/>
      <c r="AG72" s="139" t="s">
        <v>127</v>
      </c>
      <c r="AH72" s="139"/>
      <c r="AI72" s="139"/>
      <c r="AJ72" s="139"/>
      <c r="AK72" s="139"/>
      <c r="AL72" s="139"/>
      <c r="AM72" s="139"/>
      <c r="AN72" s="139"/>
      <c r="AO72" s="139"/>
      <c r="AP72" s="139"/>
      <c r="AQ72" s="139"/>
      <c r="AR72" s="139"/>
      <c r="AS72" s="139"/>
      <c r="AT72" s="139"/>
      <c r="AU72" s="139"/>
      <c r="AV72" s="139"/>
      <c r="AW72" s="139"/>
      <c r="AX72" s="139"/>
      <c r="AY72" s="139"/>
      <c r="AZ72" s="139"/>
      <c r="BA72" s="139"/>
      <c r="BB72" s="139"/>
      <c r="BC72" s="139"/>
      <c r="BD72" s="139"/>
      <c r="BE72" s="139"/>
      <c r="BF72" s="139"/>
      <c r="BG72" s="139"/>
      <c r="BH72" s="139"/>
    </row>
    <row r="73" spans="1:60" outlineLevel="1">
      <c r="A73" s="142"/>
      <c r="B73" s="143"/>
      <c r="C73" s="178" t="s">
        <v>199</v>
      </c>
      <c r="D73" s="151"/>
      <c r="E73" s="152">
        <v>2</v>
      </c>
      <c r="F73" s="145"/>
      <c r="G73" s="145"/>
      <c r="H73" s="145"/>
      <c r="I73" s="145"/>
      <c r="J73" s="145"/>
      <c r="K73" s="145"/>
      <c r="L73" s="145"/>
      <c r="M73" s="145"/>
      <c r="N73" s="145"/>
      <c r="O73" s="145"/>
      <c r="P73" s="145"/>
      <c r="Q73" s="145"/>
      <c r="R73" s="145"/>
      <c r="S73" s="145"/>
      <c r="T73" s="145"/>
      <c r="U73" s="145"/>
      <c r="V73" s="145"/>
      <c r="W73" s="145"/>
      <c r="X73" s="145"/>
      <c r="Y73" s="139"/>
      <c r="Z73" s="139"/>
      <c r="AA73" s="139"/>
      <c r="AB73" s="139"/>
      <c r="AC73" s="139"/>
      <c r="AD73" s="139"/>
      <c r="AE73" s="139"/>
      <c r="AF73" s="139"/>
      <c r="AG73" s="139" t="s">
        <v>129</v>
      </c>
      <c r="AH73" s="139">
        <v>0</v>
      </c>
      <c r="AI73" s="139"/>
      <c r="AJ73" s="139"/>
      <c r="AK73" s="139"/>
      <c r="AL73" s="139"/>
      <c r="AM73" s="139"/>
      <c r="AN73" s="139"/>
      <c r="AO73" s="139"/>
      <c r="AP73" s="139"/>
      <c r="AQ73" s="139"/>
      <c r="AR73" s="139"/>
      <c r="AS73" s="139"/>
      <c r="AT73" s="139"/>
      <c r="AU73" s="139"/>
      <c r="AV73" s="139"/>
      <c r="AW73" s="139"/>
      <c r="AX73" s="139"/>
      <c r="AY73" s="139"/>
      <c r="AZ73" s="139"/>
      <c r="BA73" s="139"/>
      <c r="BB73" s="139"/>
      <c r="BC73" s="139"/>
      <c r="BD73" s="139"/>
      <c r="BE73" s="139"/>
      <c r="BF73" s="139"/>
      <c r="BG73" s="139"/>
      <c r="BH73" s="139"/>
    </row>
    <row r="74" spans="1:60" outlineLevel="1">
      <c r="A74" s="160">
        <v>21</v>
      </c>
      <c r="B74" s="161" t="s">
        <v>200</v>
      </c>
      <c r="C74" s="177" t="s">
        <v>201</v>
      </c>
      <c r="D74" s="162" t="s">
        <v>136</v>
      </c>
      <c r="E74" s="163">
        <v>22.064</v>
      </c>
      <c r="F74" s="164"/>
      <c r="G74" s="165">
        <f>ROUND(E74*F74,2)</f>
        <v>0</v>
      </c>
      <c r="H74" s="164"/>
      <c r="I74" s="165">
        <f>ROUND(E74*H74,2)</f>
        <v>0</v>
      </c>
      <c r="J74" s="164"/>
      <c r="K74" s="165">
        <f>ROUND(E74*J74,2)</f>
        <v>0</v>
      </c>
      <c r="L74" s="165">
        <v>15</v>
      </c>
      <c r="M74" s="165">
        <f>G74*(1+L74/100)</f>
        <v>0</v>
      </c>
      <c r="N74" s="165">
        <v>1.17E-3</v>
      </c>
      <c r="O74" s="165">
        <f>ROUND(E74*N74,2)</f>
        <v>0.03</v>
      </c>
      <c r="P74" s="165">
        <v>8.7999999999999995E-2</v>
      </c>
      <c r="Q74" s="166">
        <f>ROUND(E74*P74,2)</f>
        <v>1.94</v>
      </c>
      <c r="R74" s="145"/>
      <c r="S74" s="145" t="s">
        <v>125</v>
      </c>
      <c r="T74" s="145" t="s">
        <v>125</v>
      </c>
      <c r="U74" s="145">
        <v>0.55600000000000005</v>
      </c>
      <c r="V74" s="145">
        <f>ROUND(E74*U74,2)</f>
        <v>12.27</v>
      </c>
      <c r="W74" s="145"/>
      <c r="X74" s="145" t="s">
        <v>126</v>
      </c>
      <c r="Y74" s="139"/>
      <c r="Z74" s="139"/>
      <c r="AA74" s="139"/>
      <c r="AB74" s="139"/>
      <c r="AC74" s="139"/>
      <c r="AD74" s="139"/>
      <c r="AE74" s="139"/>
      <c r="AF74" s="139"/>
      <c r="AG74" s="139" t="s">
        <v>127</v>
      </c>
      <c r="AH74" s="139"/>
      <c r="AI74" s="139"/>
      <c r="AJ74" s="139"/>
      <c r="AK74" s="139"/>
      <c r="AL74" s="139"/>
      <c r="AM74" s="139"/>
      <c r="AN74" s="139"/>
      <c r="AO74" s="139"/>
      <c r="AP74" s="139"/>
      <c r="AQ74" s="139"/>
      <c r="AR74" s="139"/>
      <c r="AS74" s="139"/>
      <c r="AT74" s="139"/>
      <c r="AU74" s="139"/>
      <c r="AV74" s="139"/>
      <c r="AW74" s="139"/>
      <c r="AX74" s="139"/>
      <c r="AY74" s="139"/>
      <c r="AZ74" s="139"/>
      <c r="BA74" s="139"/>
      <c r="BB74" s="139"/>
      <c r="BC74" s="139"/>
      <c r="BD74" s="139"/>
      <c r="BE74" s="139"/>
      <c r="BF74" s="139"/>
      <c r="BG74" s="139"/>
      <c r="BH74" s="139"/>
    </row>
    <row r="75" spans="1:60" outlineLevel="1">
      <c r="A75" s="142"/>
      <c r="B75" s="143"/>
      <c r="C75" s="178" t="s">
        <v>202</v>
      </c>
      <c r="D75" s="151"/>
      <c r="E75" s="152">
        <v>22.06</v>
      </c>
      <c r="F75" s="145"/>
      <c r="G75" s="145"/>
      <c r="H75" s="145"/>
      <c r="I75" s="145"/>
      <c r="J75" s="145"/>
      <c r="K75" s="145"/>
      <c r="L75" s="145"/>
      <c r="M75" s="145"/>
      <c r="N75" s="145"/>
      <c r="O75" s="145"/>
      <c r="P75" s="145"/>
      <c r="Q75" s="145"/>
      <c r="R75" s="145"/>
      <c r="S75" s="145"/>
      <c r="T75" s="145"/>
      <c r="U75" s="145"/>
      <c r="V75" s="145"/>
      <c r="W75" s="145"/>
      <c r="X75" s="145"/>
      <c r="Y75" s="139"/>
      <c r="Z75" s="139"/>
      <c r="AA75" s="139"/>
      <c r="AB75" s="139"/>
      <c r="AC75" s="139"/>
      <c r="AD75" s="139"/>
      <c r="AE75" s="139"/>
      <c r="AF75" s="139"/>
      <c r="AG75" s="139" t="s">
        <v>129</v>
      </c>
      <c r="AH75" s="139">
        <v>0</v>
      </c>
      <c r="AI75" s="139"/>
      <c r="AJ75" s="139"/>
      <c r="AK75" s="139"/>
      <c r="AL75" s="139"/>
      <c r="AM75" s="139"/>
      <c r="AN75" s="139"/>
      <c r="AO75" s="139"/>
      <c r="AP75" s="139"/>
      <c r="AQ75" s="139"/>
      <c r="AR75" s="139"/>
      <c r="AS75" s="139"/>
      <c r="AT75" s="139"/>
      <c r="AU75" s="139"/>
      <c r="AV75" s="139"/>
      <c r="AW75" s="139"/>
      <c r="AX75" s="139"/>
      <c r="AY75" s="139"/>
      <c r="AZ75" s="139"/>
      <c r="BA75" s="139"/>
      <c r="BB75" s="139"/>
      <c r="BC75" s="139"/>
      <c r="BD75" s="139"/>
      <c r="BE75" s="139"/>
      <c r="BF75" s="139"/>
      <c r="BG75" s="139"/>
      <c r="BH75" s="139"/>
    </row>
    <row r="76" spans="1:60" outlineLevel="1">
      <c r="A76" s="160">
        <v>22</v>
      </c>
      <c r="B76" s="161" t="s">
        <v>203</v>
      </c>
      <c r="C76" s="177" t="s">
        <v>204</v>
      </c>
      <c r="D76" s="162" t="s">
        <v>136</v>
      </c>
      <c r="E76" s="163">
        <v>5.59</v>
      </c>
      <c r="F76" s="164"/>
      <c r="G76" s="165">
        <f>ROUND(E76*F76,2)</f>
        <v>0</v>
      </c>
      <c r="H76" s="164"/>
      <c r="I76" s="165">
        <f>ROUND(E76*H76,2)</f>
        <v>0</v>
      </c>
      <c r="J76" s="164"/>
      <c r="K76" s="165">
        <f>ROUND(E76*J76,2)</f>
        <v>0</v>
      </c>
      <c r="L76" s="165">
        <v>15</v>
      </c>
      <c r="M76" s="165">
        <f>G76*(1+L76/100)</f>
        <v>0</v>
      </c>
      <c r="N76" s="165">
        <v>4.8999999999999998E-4</v>
      </c>
      <c r="O76" s="165">
        <f>ROUND(E76*N76,2)</f>
        <v>0</v>
      </c>
      <c r="P76" s="165">
        <v>1.7000000000000001E-2</v>
      </c>
      <c r="Q76" s="166">
        <f>ROUND(E76*P76,2)</f>
        <v>0.1</v>
      </c>
      <c r="R76" s="145"/>
      <c r="S76" s="145" t="s">
        <v>125</v>
      </c>
      <c r="T76" s="145" t="s">
        <v>125</v>
      </c>
      <c r="U76" s="145">
        <v>0.20799999999999999</v>
      </c>
      <c r="V76" s="145">
        <f>ROUND(E76*U76,2)</f>
        <v>1.1599999999999999</v>
      </c>
      <c r="W76" s="145"/>
      <c r="X76" s="145" t="s">
        <v>126</v>
      </c>
      <c r="Y76" s="139"/>
      <c r="Z76" s="139"/>
      <c r="AA76" s="139"/>
      <c r="AB76" s="139"/>
      <c r="AC76" s="139"/>
      <c r="AD76" s="139"/>
      <c r="AE76" s="139"/>
      <c r="AF76" s="139"/>
      <c r="AG76" s="139" t="s">
        <v>127</v>
      </c>
      <c r="AH76" s="139"/>
      <c r="AI76" s="139"/>
      <c r="AJ76" s="139"/>
      <c r="AK76" s="139"/>
      <c r="AL76" s="139"/>
      <c r="AM76" s="139"/>
      <c r="AN76" s="139"/>
      <c r="AO76" s="139"/>
      <c r="AP76" s="139"/>
      <c r="AQ76" s="139"/>
      <c r="AR76" s="139"/>
      <c r="AS76" s="139"/>
      <c r="AT76" s="139"/>
      <c r="AU76" s="139"/>
      <c r="AV76" s="139"/>
      <c r="AW76" s="139"/>
      <c r="AX76" s="139"/>
      <c r="AY76" s="139"/>
      <c r="AZ76" s="139"/>
      <c r="BA76" s="139"/>
      <c r="BB76" s="139"/>
      <c r="BC76" s="139"/>
      <c r="BD76" s="139"/>
      <c r="BE76" s="139"/>
      <c r="BF76" s="139"/>
      <c r="BG76" s="139"/>
      <c r="BH76" s="139"/>
    </row>
    <row r="77" spans="1:60" outlineLevel="1">
      <c r="A77" s="142"/>
      <c r="B77" s="143"/>
      <c r="C77" s="178" t="s">
        <v>205</v>
      </c>
      <c r="D77" s="151"/>
      <c r="E77" s="152">
        <v>5.59</v>
      </c>
      <c r="F77" s="145"/>
      <c r="G77" s="145"/>
      <c r="H77" s="145"/>
      <c r="I77" s="145"/>
      <c r="J77" s="145"/>
      <c r="K77" s="145"/>
      <c r="L77" s="145"/>
      <c r="M77" s="145"/>
      <c r="N77" s="145"/>
      <c r="O77" s="145"/>
      <c r="P77" s="145"/>
      <c r="Q77" s="145"/>
      <c r="R77" s="145"/>
      <c r="S77" s="145"/>
      <c r="T77" s="145"/>
      <c r="U77" s="145"/>
      <c r="V77" s="145"/>
      <c r="W77" s="145"/>
      <c r="X77" s="145"/>
      <c r="Y77" s="139"/>
      <c r="Z77" s="139"/>
      <c r="AA77" s="139"/>
      <c r="AB77" s="139"/>
      <c r="AC77" s="139"/>
      <c r="AD77" s="139"/>
      <c r="AE77" s="139"/>
      <c r="AF77" s="139"/>
      <c r="AG77" s="139" t="s">
        <v>129</v>
      </c>
      <c r="AH77" s="139">
        <v>0</v>
      </c>
      <c r="AI77" s="139"/>
      <c r="AJ77" s="139"/>
      <c r="AK77" s="139"/>
      <c r="AL77" s="139"/>
      <c r="AM77" s="139"/>
      <c r="AN77" s="139"/>
      <c r="AO77" s="139"/>
      <c r="AP77" s="139"/>
      <c r="AQ77" s="139"/>
      <c r="AR77" s="139"/>
      <c r="AS77" s="139"/>
      <c r="AT77" s="139"/>
      <c r="AU77" s="139"/>
      <c r="AV77" s="139"/>
      <c r="AW77" s="139"/>
      <c r="AX77" s="139"/>
      <c r="AY77" s="139"/>
      <c r="AZ77" s="139"/>
      <c r="BA77" s="139"/>
      <c r="BB77" s="139"/>
      <c r="BC77" s="139"/>
      <c r="BD77" s="139"/>
      <c r="BE77" s="139"/>
      <c r="BF77" s="139"/>
      <c r="BG77" s="139"/>
      <c r="BH77" s="139"/>
    </row>
    <row r="78" spans="1:60" outlineLevel="1">
      <c r="A78" s="160">
        <v>23</v>
      </c>
      <c r="B78" s="161" t="s">
        <v>206</v>
      </c>
      <c r="C78" s="177" t="s">
        <v>207</v>
      </c>
      <c r="D78" s="162" t="s">
        <v>136</v>
      </c>
      <c r="E78" s="163">
        <v>5.59</v>
      </c>
      <c r="F78" s="164"/>
      <c r="G78" s="165">
        <f>ROUND(E78*F78,2)</f>
        <v>0</v>
      </c>
      <c r="H78" s="164"/>
      <c r="I78" s="165">
        <f>ROUND(E78*H78,2)</f>
        <v>0</v>
      </c>
      <c r="J78" s="164"/>
      <c r="K78" s="165">
        <f>ROUND(E78*J78,2)</f>
        <v>0</v>
      </c>
      <c r="L78" s="165">
        <v>15</v>
      </c>
      <c r="M78" s="165">
        <f>G78*(1+L78/100)</f>
        <v>0</v>
      </c>
      <c r="N78" s="165">
        <v>4.8999999999999998E-4</v>
      </c>
      <c r="O78" s="165">
        <f>ROUND(E78*N78,2)</f>
        <v>0</v>
      </c>
      <c r="P78" s="165">
        <v>0.04</v>
      </c>
      <c r="Q78" s="166">
        <f>ROUND(E78*P78,2)</f>
        <v>0.22</v>
      </c>
      <c r="R78" s="145"/>
      <c r="S78" s="145" t="s">
        <v>125</v>
      </c>
      <c r="T78" s="145" t="s">
        <v>125</v>
      </c>
      <c r="U78" s="145">
        <v>0.40100000000000002</v>
      </c>
      <c r="V78" s="145">
        <f>ROUND(E78*U78,2)</f>
        <v>2.2400000000000002</v>
      </c>
      <c r="W78" s="145"/>
      <c r="X78" s="145" t="s">
        <v>126</v>
      </c>
      <c r="Y78" s="139"/>
      <c r="Z78" s="139"/>
      <c r="AA78" s="139"/>
      <c r="AB78" s="139"/>
      <c r="AC78" s="139"/>
      <c r="AD78" s="139"/>
      <c r="AE78" s="139"/>
      <c r="AF78" s="139"/>
      <c r="AG78" s="139" t="s">
        <v>127</v>
      </c>
      <c r="AH78" s="139"/>
      <c r="AI78" s="139"/>
      <c r="AJ78" s="139"/>
      <c r="AK78" s="139"/>
      <c r="AL78" s="139"/>
      <c r="AM78" s="139"/>
      <c r="AN78" s="139"/>
      <c r="AO78" s="139"/>
      <c r="AP78" s="139"/>
      <c r="AQ78" s="139"/>
      <c r="AR78" s="139"/>
      <c r="AS78" s="139"/>
      <c r="AT78" s="139"/>
      <c r="AU78" s="139"/>
      <c r="AV78" s="139"/>
      <c r="AW78" s="139"/>
      <c r="AX78" s="139"/>
      <c r="AY78" s="139"/>
      <c r="AZ78" s="139"/>
      <c r="BA78" s="139"/>
      <c r="BB78" s="139"/>
      <c r="BC78" s="139"/>
      <c r="BD78" s="139"/>
      <c r="BE78" s="139"/>
      <c r="BF78" s="139"/>
      <c r="BG78" s="139"/>
      <c r="BH78" s="139"/>
    </row>
    <row r="79" spans="1:60" outlineLevel="1">
      <c r="A79" s="142"/>
      <c r="B79" s="143"/>
      <c r="C79" s="178" t="s">
        <v>208</v>
      </c>
      <c r="D79" s="151"/>
      <c r="E79" s="152">
        <v>5.59</v>
      </c>
      <c r="F79" s="145"/>
      <c r="G79" s="145"/>
      <c r="H79" s="145"/>
      <c r="I79" s="145"/>
      <c r="J79" s="145"/>
      <c r="K79" s="145"/>
      <c r="L79" s="145"/>
      <c r="M79" s="145"/>
      <c r="N79" s="145"/>
      <c r="O79" s="145"/>
      <c r="P79" s="145"/>
      <c r="Q79" s="145"/>
      <c r="R79" s="145"/>
      <c r="S79" s="145"/>
      <c r="T79" s="145"/>
      <c r="U79" s="145"/>
      <c r="V79" s="145"/>
      <c r="W79" s="145"/>
      <c r="X79" s="145"/>
      <c r="Y79" s="139"/>
      <c r="Z79" s="139"/>
      <c r="AA79" s="139"/>
      <c r="AB79" s="139"/>
      <c r="AC79" s="139"/>
      <c r="AD79" s="139"/>
      <c r="AE79" s="139"/>
      <c r="AF79" s="139"/>
      <c r="AG79" s="139" t="s">
        <v>129</v>
      </c>
      <c r="AH79" s="139">
        <v>0</v>
      </c>
      <c r="AI79" s="139"/>
      <c r="AJ79" s="139"/>
      <c r="AK79" s="139"/>
      <c r="AL79" s="139"/>
      <c r="AM79" s="139"/>
      <c r="AN79" s="139"/>
      <c r="AO79" s="139"/>
      <c r="AP79" s="139"/>
      <c r="AQ79" s="139"/>
      <c r="AR79" s="139"/>
      <c r="AS79" s="139"/>
      <c r="AT79" s="139"/>
      <c r="AU79" s="139"/>
      <c r="AV79" s="139"/>
      <c r="AW79" s="139"/>
      <c r="AX79" s="139"/>
      <c r="AY79" s="139"/>
      <c r="AZ79" s="139"/>
      <c r="BA79" s="139"/>
      <c r="BB79" s="139"/>
      <c r="BC79" s="139"/>
      <c r="BD79" s="139"/>
      <c r="BE79" s="139"/>
      <c r="BF79" s="139"/>
      <c r="BG79" s="139"/>
      <c r="BH79" s="139"/>
    </row>
    <row r="80" spans="1:60" outlineLevel="1">
      <c r="A80" s="160">
        <v>24</v>
      </c>
      <c r="B80" s="161" t="s">
        <v>209</v>
      </c>
      <c r="C80" s="177" t="s">
        <v>210</v>
      </c>
      <c r="D80" s="162" t="s">
        <v>136</v>
      </c>
      <c r="E80" s="163">
        <v>15.507999999999999</v>
      </c>
      <c r="F80" s="164"/>
      <c r="G80" s="165">
        <f>ROUND(E80*F80,2)</f>
        <v>0</v>
      </c>
      <c r="H80" s="164"/>
      <c r="I80" s="165">
        <f>ROUND(E80*H80,2)</f>
        <v>0</v>
      </c>
      <c r="J80" s="164"/>
      <c r="K80" s="165">
        <f>ROUND(E80*J80,2)</f>
        <v>0</v>
      </c>
      <c r="L80" s="165">
        <v>15</v>
      </c>
      <c r="M80" s="165">
        <f>G80*(1+L80/100)</f>
        <v>0</v>
      </c>
      <c r="N80" s="165">
        <v>0</v>
      </c>
      <c r="O80" s="165">
        <f>ROUND(E80*N80,2)</f>
        <v>0</v>
      </c>
      <c r="P80" s="165">
        <v>4.5999999999999999E-2</v>
      </c>
      <c r="Q80" s="166">
        <f>ROUND(E80*P80,2)</f>
        <v>0.71</v>
      </c>
      <c r="R80" s="145"/>
      <c r="S80" s="145" t="s">
        <v>125</v>
      </c>
      <c r="T80" s="145" t="s">
        <v>125</v>
      </c>
      <c r="U80" s="145">
        <v>0.26</v>
      </c>
      <c r="V80" s="145">
        <f>ROUND(E80*U80,2)</f>
        <v>4.03</v>
      </c>
      <c r="W80" s="145"/>
      <c r="X80" s="145" t="s">
        <v>126</v>
      </c>
      <c r="Y80" s="139"/>
      <c r="Z80" s="139"/>
      <c r="AA80" s="139"/>
      <c r="AB80" s="139"/>
      <c r="AC80" s="139"/>
      <c r="AD80" s="139"/>
      <c r="AE80" s="139"/>
      <c r="AF80" s="139"/>
      <c r="AG80" s="139" t="s">
        <v>127</v>
      </c>
      <c r="AH80" s="139"/>
      <c r="AI80" s="139"/>
      <c r="AJ80" s="139"/>
      <c r="AK80" s="139"/>
      <c r="AL80" s="139"/>
      <c r="AM80" s="139"/>
      <c r="AN80" s="139"/>
      <c r="AO80" s="139"/>
      <c r="AP80" s="139"/>
      <c r="AQ80" s="139"/>
      <c r="AR80" s="139"/>
      <c r="AS80" s="139"/>
      <c r="AT80" s="139"/>
      <c r="AU80" s="139"/>
      <c r="AV80" s="139"/>
      <c r="AW80" s="139"/>
      <c r="AX80" s="139"/>
      <c r="AY80" s="139"/>
      <c r="AZ80" s="139"/>
      <c r="BA80" s="139"/>
      <c r="BB80" s="139"/>
      <c r="BC80" s="139"/>
      <c r="BD80" s="139"/>
      <c r="BE80" s="139"/>
      <c r="BF80" s="139"/>
      <c r="BG80" s="139"/>
      <c r="BH80" s="139"/>
    </row>
    <row r="81" spans="1:60" ht="33.75" outlineLevel="1">
      <c r="A81" s="142"/>
      <c r="B81" s="143"/>
      <c r="C81" s="178" t="s">
        <v>147</v>
      </c>
      <c r="D81" s="151"/>
      <c r="E81" s="152">
        <v>5.67</v>
      </c>
      <c r="F81" s="145"/>
      <c r="G81" s="145"/>
      <c r="H81" s="145"/>
      <c r="I81" s="145"/>
      <c r="J81" s="145"/>
      <c r="K81" s="145"/>
      <c r="L81" s="145"/>
      <c r="M81" s="145"/>
      <c r="N81" s="145"/>
      <c r="O81" s="145"/>
      <c r="P81" s="145"/>
      <c r="Q81" s="145"/>
      <c r="R81" s="145"/>
      <c r="S81" s="145"/>
      <c r="T81" s="145"/>
      <c r="U81" s="145"/>
      <c r="V81" s="145"/>
      <c r="W81" s="145"/>
      <c r="X81" s="145"/>
      <c r="Y81" s="139"/>
      <c r="Z81" s="139"/>
      <c r="AA81" s="139"/>
      <c r="AB81" s="139"/>
      <c r="AC81" s="139"/>
      <c r="AD81" s="139"/>
      <c r="AE81" s="139"/>
      <c r="AF81" s="139"/>
      <c r="AG81" s="139" t="s">
        <v>129</v>
      </c>
      <c r="AH81" s="139">
        <v>0</v>
      </c>
      <c r="AI81" s="139"/>
      <c r="AJ81" s="139"/>
      <c r="AK81" s="139"/>
      <c r="AL81" s="139"/>
      <c r="AM81" s="139"/>
      <c r="AN81" s="139"/>
      <c r="AO81" s="139"/>
      <c r="AP81" s="139"/>
      <c r="AQ81" s="139"/>
      <c r="AR81" s="139"/>
      <c r="AS81" s="139"/>
      <c r="AT81" s="139"/>
      <c r="AU81" s="139"/>
      <c r="AV81" s="139"/>
      <c r="AW81" s="139"/>
      <c r="AX81" s="139"/>
      <c r="AY81" s="139"/>
      <c r="AZ81" s="139"/>
      <c r="BA81" s="139"/>
      <c r="BB81" s="139"/>
      <c r="BC81" s="139"/>
      <c r="BD81" s="139"/>
      <c r="BE81" s="139"/>
      <c r="BF81" s="139"/>
      <c r="BG81" s="139"/>
      <c r="BH81" s="139"/>
    </row>
    <row r="82" spans="1:60" ht="22.5" outlineLevel="1">
      <c r="A82" s="142"/>
      <c r="B82" s="143"/>
      <c r="C82" s="178" t="s">
        <v>148</v>
      </c>
      <c r="D82" s="151"/>
      <c r="E82" s="152">
        <v>5.55</v>
      </c>
      <c r="F82" s="145"/>
      <c r="G82" s="145"/>
      <c r="H82" s="145"/>
      <c r="I82" s="145"/>
      <c r="J82" s="145"/>
      <c r="K82" s="145"/>
      <c r="L82" s="145"/>
      <c r="M82" s="145"/>
      <c r="N82" s="145"/>
      <c r="O82" s="145"/>
      <c r="P82" s="145"/>
      <c r="Q82" s="145"/>
      <c r="R82" s="145"/>
      <c r="S82" s="145"/>
      <c r="T82" s="145"/>
      <c r="U82" s="145"/>
      <c r="V82" s="145"/>
      <c r="W82" s="145"/>
      <c r="X82" s="145"/>
      <c r="Y82" s="139"/>
      <c r="Z82" s="139"/>
      <c r="AA82" s="139"/>
      <c r="AB82" s="139"/>
      <c r="AC82" s="139"/>
      <c r="AD82" s="139"/>
      <c r="AE82" s="139"/>
      <c r="AF82" s="139"/>
      <c r="AG82" s="139" t="s">
        <v>129</v>
      </c>
      <c r="AH82" s="139">
        <v>0</v>
      </c>
      <c r="AI82" s="139"/>
      <c r="AJ82" s="139"/>
      <c r="AK82" s="139"/>
      <c r="AL82" s="139"/>
      <c r="AM82" s="139"/>
      <c r="AN82" s="139"/>
      <c r="AO82" s="139"/>
      <c r="AP82" s="139"/>
      <c r="AQ82" s="139"/>
      <c r="AR82" s="139"/>
      <c r="AS82" s="139"/>
      <c r="AT82" s="139"/>
      <c r="AU82" s="139"/>
      <c r="AV82" s="139"/>
      <c r="AW82" s="139"/>
      <c r="AX82" s="139"/>
      <c r="AY82" s="139"/>
      <c r="AZ82" s="139"/>
      <c r="BA82" s="139"/>
      <c r="BB82" s="139"/>
      <c r="BC82" s="139"/>
      <c r="BD82" s="139"/>
      <c r="BE82" s="139"/>
      <c r="BF82" s="139"/>
      <c r="BG82" s="139"/>
      <c r="BH82" s="139"/>
    </row>
    <row r="83" spans="1:60" ht="22.5" outlineLevel="1">
      <c r="A83" s="142"/>
      <c r="B83" s="143"/>
      <c r="C83" s="178" t="s">
        <v>149</v>
      </c>
      <c r="D83" s="151"/>
      <c r="E83" s="152">
        <v>6.16</v>
      </c>
      <c r="F83" s="145"/>
      <c r="G83" s="145"/>
      <c r="H83" s="145"/>
      <c r="I83" s="145"/>
      <c r="J83" s="145"/>
      <c r="K83" s="145"/>
      <c r="L83" s="145"/>
      <c r="M83" s="145"/>
      <c r="N83" s="145"/>
      <c r="O83" s="145"/>
      <c r="P83" s="145"/>
      <c r="Q83" s="145"/>
      <c r="R83" s="145"/>
      <c r="S83" s="145"/>
      <c r="T83" s="145"/>
      <c r="U83" s="145"/>
      <c r="V83" s="145"/>
      <c r="W83" s="145"/>
      <c r="X83" s="145"/>
      <c r="Y83" s="139"/>
      <c r="Z83" s="139"/>
      <c r="AA83" s="139"/>
      <c r="AB83" s="139"/>
      <c r="AC83" s="139"/>
      <c r="AD83" s="139"/>
      <c r="AE83" s="139"/>
      <c r="AF83" s="139"/>
      <c r="AG83" s="139" t="s">
        <v>129</v>
      </c>
      <c r="AH83" s="139">
        <v>0</v>
      </c>
      <c r="AI83" s="139"/>
      <c r="AJ83" s="139"/>
      <c r="AK83" s="139"/>
      <c r="AL83" s="139"/>
      <c r="AM83" s="139"/>
      <c r="AN83" s="139"/>
      <c r="AO83" s="139"/>
      <c r="AP83" s="139"/>
      <c r="AQ83" s="139"/>
      <c r="AR83" s="139"/>
      <c r="AS83" s="139"/>
      <c r="AT83" s="139"/>
      <c r="AU83" s="139"/>
      <c r="AV83" s="139"/>
      <c r="AW83" s="139"/>
      <c r="AX83" s="139"/>
      <c r="AY83" s="139"/>
      <c r="AZ83" s="139"/>
      <c r="BA83" s="139"/>
      <c r="BB83" s="139"/>
      <c r="BC83" s="139"/>
      <c r="BD83" s="139"/>
      <c r="BE83" s="139"/>
      <c r="BF83" s="139"/>
      <c r="BG83" s="139"/>
      <c r="BH83" s="139"/>
    </row>
    <row r="84" spans="1:60" outlineLevel="1">
      <c r="A84" s="142"/>
      <c r="B84" s="143"/>
      <c r="C84" s="178" t="s">
        <v>150</v>
      </c>
      <c r="D84" s="151"/>
      <c r="E84" s="152">
        <v>-1.86</v>
      </c>
      <c r="F84" s="145"/>
      <c r="G84" s="145"/>
      <c r="H84" s="145"/>
      <c r="I84" s="145"/>
      <c r="J84" s="145"/>
      <c r="K84" s="145"/>
      <c r="L84" s="145"/>
      <c r="M84" s="145"/>
      <c r="N84" s="145"/>
      <c r="O84" s="145"/>
      <c r="P84" s="145"/>
      <c r="Q84" s="145"/>
      <c r="R84" s="145"/>
      <c r="S84" s="145"/>
      <c r="T84" s="145"/>
      <c r="U84" s="145"/>
      <c r="V84" s="145"/>
      <c r="W84" s="145"/>
      <c r="X84" s="145"/>
      <c r="Y84" s="139"/>
      <c r="Z84" s="139"/>
      <c r="AA84" s="139"/>
      <c r="AB84" s="139"/>
      <c r="AC84" s="139"/>
      <c r="AD84" s="139"/>
      <c r="AE84" s="139"/>
      <c r="AF84" s="139"/>
      <c r="AG84" s="139" t="s">
        <v>129</v>
      </c>
      <c r="AH84" s="139">
        <v>0</v>
      </c>
      <c r="AI84" s="139"/>
      <c r="AJ84" s="139"/>
      <c r="AK84" s="139"/>
      <c r="AL84" s="139"/>
      <c r="AM84" s="139"/>
      <c r="AN84" s="139"/>
      <c r="AO84" s="139"/>
      <c r="AP84" s="139"/>
      <c r="AQ84" s="139"/>
      <c r="AR84" s="139"/>
      <c r="AS84" s="139"/>
      <c r="AT84" s="139"/>
      <c r="AU84" s="139"/>
      <c r="AV84" s="139"/>
      <c r="AW84" s="139"/>
      <c r="AX84" s="139"/>
      <c r="AY84" s="139"/>
      <c r="AZ84" s="139"/>
      <c r="BA84" s="139"/>
      <c r="BB84" s="139"/>
      <c r="BC84" s="139"/>
      <c r="BD84" s="139"/>
      <c r="BE84" s="139"/>
      <c r="BF84" s="139"/>
      <c r="BG84" s="139"/>
      <c r="BH84" s="139"/>
    </row>
    <row r="85" spans="1:60" outlineLevel="1">
      <c r="A85" s="167">
        <v>25</v>
      </c>
      <c r="B85" s="168" t="s">
        <v>211</v>
      </c>
      <c r="C85" s="179" t="s">
        <v>212</v>
      </c>
      <c r="D85" s="169" t="s">
        <v>179</v>
      </c>
      <c r="E85" s="170">
        <v>1</v>
      </c>
      <c r="F85" s="171"/>
      <c r="G85" s="172">
        <f>ROUND(E85*F85,2)</f>
        <v>0</v>
      </c>
      <c r="H85" s="171"/>
      <c r="I85" s="172">
        <f>ROUND(E85*H85,2)</f>
        <v>0</v>
      </c>
      <c r="J85" s="171"/>
      <c r="K85" s="172">
        <f>ROUND(E85*J85,2)</f>
        <v>0</v>
      </c>
      <c r="L85" s="172">
        <v>15</v>
      </c>
      <c r="M85" s="172">
        <f>G85*(1+L85/100)</f>
        <v>0</v>
      </c>
      <c r="N85" s="172">
        <v>0</v>
      </c>
      <c r="O85" s="172">
        <f>ROUND(E85*N85,2)</f>
        <v>0</v>
      </c>
      <c r="P85" s="172">
        <v>0</v>
      </c>
      <c r="Q85" s="173">
        <f>ROUND(E85*P85,2)</f>
        <v>0</v>
      </c>
      <c r="R85" s="145"/>
      <c r="S85" s="145" t="s">
        <v>183</v>
      </c>
      <c r="T85" s="145" t="s">
        <v>184</v>
      </c>
      <c r="U85" s="145">
        <v>0</v>
      </c>
      <c r="V85" s="145">
        <f>ROUND(E85*U85,2)</f>
        <v>0</v>
      </c>
      <c r="W85" s="145"/>
      <c r="X85" s="145" t="s">
        <v>126</v>
      </c>
      <c r="Y85" s="139"/>
      <c r="Z85" s="139"/>
      <c r="AA85" s="139"/>
      <c r="AB85" s="139"/>
      <c r="AC85" s="139"/>
      <c r="AD85" s="139"/>
      <c r="AE85" s="139"/>
      <c r="AF85" s="139"/>
      <c r="AG85" s="139" t="s">
        <v>127</v>
      </c>
      <c r="AH85" s="139"/>
      <c r="AI85" s="139"/>
      <c r="AJ85" s="139"/>
      <c r="AK85" s="139"/>
      <c r="AL85" s="139"/>
      <c r="AM85" s="139"/>
      <c r="AN85" s="139"/>
      <c r="AO85" s="139"/>
      <c r="AP85" s="139"/>
      <c r="AQ85" s="139"/>
      <c r="AR85" s="139"/>
      <c r="AS85" s="139"/>
      <c r="AT85" s="139"/>
      <c r="AU85" s="139"/>
      <c r="AV85" s="139"/>
      <c r="AW85" s="139"/>
      <c r="AX85" s="139"/>
      <c r="AY85" s="139"/>
      <c r="AZ85" s="139"/>
      <c r="BA85" s="139"/>
      <c r="BB85" s="139"/>
      <c r="BC85" s="139"/>
      <c r="BD85" s="139"/>
      <c r="BE85" s="139"/>
      <c r="BF85" s="139"/>
      <c r="BG85" s="139"/>
      <c r="BH85" s="139"/>
    </row>
    <row r="86" spans="1:60">
      <c r="A86" s="154" t="s">
        <v>120</v>
      </c>
      <c r="B86" s="155" t="s">
        <v>74</v>
      </c>
      <c r="C86" s="176" t="s">
        <v>75</v>
      </c>
      <c r="D86" s="156"/>
      <c r="E86" s="157"/>
      <c r="F86" s="158"/>
      <c r="G86" s="158">
        <f>SUMIF(AG87:AG93,"&lt;&gt;NOR",G87:G93)</f>
        <v>0</v>
      </c>
      <c r="H86" s="158"/>
      <c r="I86" s="158">
        <f>SUM(I87:I93)</f>
        <v>0</v>
      </c>
      <c r="J86" s="158"/>
      <c r="K86" s="158">
        <f>SUM(K87:K93)</f>
        <v>0</v>
      </c>
      <c r="L86" s="158"/>
      <c r="M86" s="158">
        <f>SUM(M87:M93)</f>
        <v>0</v>
      </c>
      <c r="N86" s="158"/>
      <c r="O86" s="158">
        <f>SUM(O87:O93)</f>
        <v>0</v>
      </c>
      <c r="P86" s="158"/>
      <c r="Q86" s="159">
        <f>SUM(Q87:Q93)</f>
        <v>1.05</v>
      </c>
      <c r="R86" s="153"/>
      <c r="S86" s="153"/>
      <c r="T86" s="153"/>
      <c r="U86" s="153"/>
      <c r="V86" s="153">
        <f>SUM(V87:V93)</f>
        <v>17.899999999999999</v>
      </c>
      <c r="W86" s="153"/>
      <c r="X86" s="153"/>
      <c r="AG86" t="s">
        <v>121</v>
      </c>
    </row>
    <row r="87" spans="1:60" outlineLevel="1">
      <c r="A87" s="160">
        <v>26</v>
      </c>
      <c r="B87" s="161" t="s">
        <v>213</v>
      </c>
      <c r="C87" s="177" t="s">
        <v>214</v>
      </c>
      <c r="D87" s="162" t="s">
        <v>132</v>
      </c>
      <c r="E87" s="163">
        <v>8</v>
      </c>
      <c r="F87" s="164"/>
      <c r="G87" s="165">
        <f>ROUND(E87*F87,2)</f>
        <v>0</v>
      </c>
      <c r="H87" s="164"/>
      <c r="I87" s="165">
        <f>ROUND(E87*H87,2)</f>
        <v>0</v>
      </c>
      <c r="J87" s="164"/>
      <c r="K87" s="165">
        <f>ROUND(E87*J87,2)</f>
        <v>0</v>
      </c>
      <c r="L87" s="165">
        <v>15</v>
      </c>
      <c r="M87" s="165">
        <f>G87*(1+L87/100)</f>
        <v>0</v>
      </c>
      <c r="N87" s="165">
        <v>0</v>
      </c>
      <c r="O87" s="165">
        <f>ROUND(E87*N87,2)</f>
        <v>0</v>
      </c>
      <c r="P87" s="165">
        <v>4.6000000000000001E-4</v>
      </c>
      <c r="Q87" s="166">
        <f>ROUND(E87*P87,2)</f>
        <v>0</v>
      </c>
      <c r="R87" s="145"/>
      <c r="S87" s="145" t="s">
        <v>125</v>
      </c>
      <c r="T87" s="145" t="s">
        <v>125</v>
      </c>
      <c r="U87" s="145">
        <v>0.9</v>
      </c>
      <c r="V87" s="145">
        <f>ROUND(E87*U87,2)</f>
        <v>7.2</v>
      </c>
      <c r="W87" s="145"/>
      <c r="X87" s="145" t="s">
        <v>126</v>
      </c>
      <c r="Y87" s="139"/>
      <c r="Z87" s="139"/>
      <c r="AA87" s="139"/>
      <c r="AB87" s="139"/>
      <c r="AC87" s="139"/>
      <c r="AD87" s="139"/>
      <c r="AE87" s="139"/>
      <c r="AF87" s="139"/>
      <c r="AG87" s="139" t="s">
        <v>127</v>
      </c>
      <c r="AH87" s="139"/>
      <c r="AI87" s="139"/>
      <c r="AJ87" s="139"/>
      <c r="AK87" s="139"/>
      <c r="AL87" s="139"/>
      <c r="AM87" s="139"/>
      <c r="AN87" s="139"/>
      <c r="AO87" s="139"/>
      <c r="AP87" s="139"/>
      <c r="AQ87" s="139"/>
      <c r="AR87" s="139"/>
      <c r="AS87" s="139"/>
      <c r="AT87" s="139"/>
      <c r="AU87" s="139"/>
      <c r="AV87" s="139"/>
      <c r="AW87" s="139"/>
      <c r="AX87" s="139"/>
      <c r="AY87" s="139"/>
      <c r="AZ87" s="139"/>
      <c r="BA87" s="139"/>
      <c r="BB87" s="139"/>
      <c r="BC87" s="139"/>
      <c r="BD87" s="139"/>
      <c r="BE87" s="139"/>
      <c r="BF87" s="139"/>
      <c r="BG87" s="139"/>
      <c r="BH87" s="139"/>
    </row>
    <row r="88" spans="1:60" outlineLevel="1">
      <c r="A88" s="142"/>
      <c r="B88" s="143"/>
      <c r="C88" s="178" t="s">
        <v>215</v>
      </c>
      <c r="D88" s="151"/>
      <c r="E88" s="152">
        <v>8</v>
      </c>
      <c r="F88" s="145"/>
      <c r="G88" s="145"/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  <c r="T88" s="145"/>
      <c r="U88" s="145"/>
      <c r="V88" s="145"/>
      <c r="W88" s="145"/>
      <c r="X88" s="145"/>
      <c r="Y88" s="139"/>
      <c r="Z88" s="139"/>
      <c r="AA88" s="139"/>
      <c r="AB88" s="139"/>
      <c r="AC88" s="139"/>
      <c r="AD88" s="139"/>
      <c r="AE88" s="139"/>
      <c r="AF88" s="139"/>
      <c r="AG88" s="139" t="s">
        <v>129</v>
      </c>
      <c r="AH88" s="139">
        <v>0</v>
      </c>
      <c r="AI88" s="139"/>
      <c r="AJ88" s="139"/>
      <c r="AK88" s="139"/>
      <c r="AL88" s="139"/>
      <c r="AM88" s="139"/>
      <c r="AN88" s="139"/>
      <c r="AO88" s="139"/>
      <c r="AP88" s="139"/>
      <c r="AQ88" s="139"/>
      <c r="AR88" s="139"/>
      <c r="AS88" s="139"/>
      <c r="AT88" s="139"/>
      <c r="AU88" s="139"/>
      <c r="AV88" s="139"/>
      <c r="AW88" s="139"/>
      <c r="AX88" s="139"/>
      <c r="AY88" s="139"/>
      <c r="AZ88" s="139"/>
      <c r="BA88" s="139"/>
      <c r="BB88" s="139"/>
      <c r="BC88" s="139"/>
      <c r="BD88" s="139"/>
      <c r="BE88" s="139"/>
      <c r="BF88" s="139"/>
      <c r="BG88" s="139"/>
      <c r="BH88" s="139"/>
    </row>
    <row r="89" spans="1:60" outlineLevel="1">
      <c r="A89" s="160">
        <v>27</v>
      </c>
      <c r="B89" s="161" t="s">
        <v>216</v>
      </c>
      <c r="C89" s="177" t="s">
        <v>217</v>
      </c>
      <c r="D89" s="162" t="s">
        <v>136</v>
      </c>
      <c r="E89" s="163">
        <v>15.507999999999999</v>
      </c>
      <c r="F89" s="164"/>
      <c r="G89" s="165">
        <f>ROUND(E89*F89,2)</f>
        <v>0</v>
      </c>
      <c r="H89" s="164"/>
      <c r="I89" s="165">
        <f>ROUND(E89*H89,2)</f>
        <v>0</v>
      </c>
      <c r="J89" s="164"/>
      <c r="K89" s="165">
        <f>ROUND(E89*J89,2)</f>
        <v>0</v>
      </c>
      <c r="L89" s="165">
        <v>15</v>
      </c>
      <c r="M89" s="165">
        <f>G89*(1+L89/100)</f>
        <v>0</v>
      </c>
      <c r="N89" s="165">
        <v>0</v>
      </c>
      <c r="O89" s="165">
        <f>ROUND(E89*N89,2)</f>
        <v>0</v>
      </c>
      <c r="P89" s="165">
        <v>6.8000000000000005E-2</v>
      </c>
      <c r="Q89" s="166">
        <f>ROUND(E89*P89,2)</f>
        <v>1.05</v>
      </c>
      <c r="R89" s="145"/>
      <c r="S89" s="145" t="s">
        <v>125</v>
      </c>
      <c r="T89" s="145" t="s">
        <v>125</v>
      </c>
      <c r="U89" s="145">
        <v>0.69</v>
      </c>
      <c r="V89" s="145">
        <f>ROUND(E89*U89,2)</f>
        <v>10.7</v>
      </c>
      <c r="W89" s="145"/>
      <c r="X89" s="145" t="s">
        <v>126</v>
      </c>
      <c r="Y89" s="139"/>
      <c r="Z89" s="139"/>
      <c r="AA89" s="139"/>
      <c r="AB89" s="139"/>
      <c r="AC89" s="139"/>
      <c r="AD89" s="139"/>
      <c r="AE89" s="139"/>
      <c r="AF89" s="139"/>
      <c r="AG89" s="139" t="s">
        <v>127</v>
      </c>
      <c r="AH89" s="139"/>
      <c r="AI89" s="139"/>
      <c r="AJ89" s="139"/>
      <c r="AK89" s="139"/>
      <c r="AL89" s="139"/>
      <c r="AM89" s="139"/>
      <c r="AN89" s="139"/>
      <c r="AO89" s="139"/>
      <c r="AP89" s="139"/>
      <c r="AQ89" s="139"/>
      <c r="AR89" s="139"/>
      <c r="AS89" s="139"/>
      <c r="AT89" s="139"/>
      <c r="AU89" s="139"/>
      <c r="AV89" s="139"/>
      <c r="AW89" s="139"/>
      <c r="AX89" s="139"/>
      <c r="AY89" s="139"/>
      <c r="AZ89" s="139"/>
      <c r="BA89" s="139"/>
      <c r="BB89" s="139"/>
      <c r="BC89" s="139"/>
      <c r="BD89" s="139"/>
      <c r="BE89" s="139"/>
      <c r="BF89" s="139"/>
      <c r="BG89" s="139"/>
      <c r="BH89" s="139"/>
    </row>
    <row r="90" spans="1:60" ht="33.75" outlineLevel="1">
      <c r="A90" s="142"/>
      <c r="B90" s="143"/>
      <c r="C90" s="178" t="s">
        <v>147</v>
      </c>
      <c r="D90" s="151"/>
      <c r="E90" s="152">
        <v>5.67</v>
      </c>
      <c r="F90" s="145"/>
      <c r="G90" s="145"/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  <c r="T90" s="145"/>
      <c r="U90" s="145"/>
      <c r="V90" s="145"/>
      <c r="W90" s="145"/>
      <c r="X90" s="145"/>
      <c r="Y90" s="139"/>
      <c r="Z90" s="139"/>
      <c r="AA90" s="139"/>
      <c r="AB90" s="139"/>
      <c r="AC90" s="139"/>
      <c r="AD90" s="139"/>
      <c r="AE90" s="139"/>
      <c r="AF90" s="139"/>
      <c r="AG90" s="139" t="s">
        <v>129</v>
      </c>
      <c r="AH90" s="139">
        <v>0</v>
      </c>
      <c r="AI90" s="139"/>
      <c r="AJ90" s="139"/>
      <c r="AK90" s="139"/>
      <c r="AL90" s="139"/>
      <c r="AM90" s="139"/>
      <c r="AN90" s="139"/>
      <c r="AO90" s="139"/>
      <c r="AP90" s="139"/>
      <c r="AQ90" s="139"/>
      <c r="AR90" s="139"/>
      <c r="AS90" s="139"/>
      <c r="AT90" s="139"/>
      <c r="AU90" s="139"/>
      <c r="AV90" s="139"/>
      <c r="AW90" s="139"/>
      <c r="AX90" s="139"/>
      <c r="AY90" s="139"/>
      <c r="AZ90" s="139"/>
      <c r="BA90" s="139"/>
      <c r="BB90" s="139"/>
      <c r="BC90" s="139"/>
      <c r="BD90" s="139"/>
      <c r="BE90" s="139"/>
      <c r="BF90" s="139"/>
      <c r="BG90" s="139"/>
      <c r="BH90" s="139"/>
    </row>
    <row r="91" spans="1:60" ht="22.5" outlineLevel="1">
      <c r="A91" s="142"/>
      <c r="B91" s="143"/>
      <c r="C91" s="178" t="s">
        <v>148</v>
      </c>
      <c r="D91" s="151"/>
      <c r="E91" s="152">
        <v>5.55</v>
      </c>
      <c r="F91" s="145"/>
      <c r="G91" s="145"/>
      <c r="H91" s="145"/>
      <c r="I91" s="145"/>
      <c r="J91" s="145"/>
      <c r="K91" s="145"/>
      <c r="L91" s="145"/>
      <c r="M91" s="145"/>
      <c r="N91" s="145"/>
      <c r="O91" s="145"/>
      <c r="P91" s="145"/>
      <c r="Q91" s="145"/>
      <c r="R91" s="145"/>
      <c r="S91" s="145"/>
      <c r="T91" s="145"/>
      <c r="U91" s="145"/>
      <c r="V91" s="145"/>
      <c r="W91" s="145"/>
      <c r="X91" s="145"/>
      <c r="Y91" s="139"/>
      <c r="Z91" s="139"/>
      <c r="AA91" s="139"/>
      <c r="AB91" s="139"/>
      <c r="AC91" s="139"/>
      <c r="AD91" s="139"/>
      <c r="AE91" s="139"/>
      <c r="AF91" s="139"/>
      <c r="AG91" s="139" t="s">
        <v>129</v>
      </c>
      <c r="AH91" s="139">
        <v>0</v>
      </c>
      <c r="AI91" s="139"/>
      <c r="AJ91" s="139"/>
      <c r="AK91" s="139"/>
      <c r="AL91" s="139"/>
      <c r="AM91" s="139"/>
      <c r="AN91" s="139"/>
      <c r="AO91" s="139"/>
      <c r="AP91" s="139"/>
      <c r="AQ91" s="139"/>
      <c r="AR91" s="139"/>
      <c r="AS91" s="139"/>
      <c r="AT91" s="139"/>
      <c r="AU91" s="139"/>
      <c r="AV91" s="139"/>
      <c r="AW91" s="139"/>
      <c r="AX91" s="139"/>
      <c r="AY91" s="139"/>
      <c r="AZ91" s="139"/>
      <c r="BA91" s="139"/>
      <c r="BB91" s="139"/>
      <c r="BC91" s="139"/>
      <c r="BD91" s="139"/>
      <c r="BE91" s="139"/>
      <c r="BF91" s="139"/>
      <c r="BG91" s="139"/>
      <c r="BH91" s="139"/>
    </row>
    <row r="92" spans="1:60" ht="22.5" outlineLevel="1">
      <c r="A92" s="142"/>
      <c r="B92" s="143"/>
      <c r="C92" s="178" t="s">
        <v>149</v>
      </c>
      <c r="D92" s="151"/>
      <c r="E92" s="152">
        <v>6.16</v>
      </c>
      <c r="F92" s="145"/>
      <c r="G92" s="145"/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  <c r="T92" s="145"/>
      <c r="U92" s="145"/>
      <c r="V92" s="145"/>
      <c r="W92" s="145"/>
      <c r="X92" s="145"/>
      <c r="Y92" s="139"/>
      <c r="Z92" s="139"/>
      <c r="AA92" s="139"/>
      <c r="AB92" s="139"/>
      <c r="AC92" s="139"/>
      <c r="AD92" s="139"/>
      <c r="AE92" s="139"/>
      <c r="AF92" s="139"/>
      <c r="AG92" s="139" t="s">
        <v>129</v>
      </c>
      <c r="AH92" s="139">
        <v>0</v>
      </c>
      <c r="AI92" s="139"/>
      <c r="AJ92" s="139"/>
      <c r="AK92" s="139"/>
      <c r="AL92" s="139"/>
      <c r="AM92" s="139"/>
      <c r="AN92" s="139"/>
      <c r="AO92" s="139"/>
      <c r="AP92" s="139"/>
      <c r="AQ92" s="139"/>
      <c r="AR92" s="139"/>
      <c r="AS92" s="139"/>
      <c r="AT92" s="139"/>
      <c r="AU92" s="139"/>
      <c r="AV92" s="139"/>
      <c r="AW92" s="139"/>
      <c r="AX92" s="139"/>
      <c r="AY92" s="139"/>
      <c r="AZ92" s="139"/>
      <c r="BA92" s="139"/>
      <c r="BB92" s="139"/>
      <c r="BC92" s="139"/>
      <c r="BD92" s="139"/>
      <c r="BE92" s="139"/>
      <c r="BF92" s="139"/>
      <c r="BG92" s="139"/>
      <c r="BH92" s="139"/>
    </row>
    <row r="93" spans="1:60" outlineLevel="1">
      <c r="A93" s="142"/>
      <c r="B93" s="143"/>
      <c r="C93" s="178" t="s">
        <v>150</v>
      </c>
      <c r="D93" s="151"/>
      <c r="E93" s="152">
        <v>-1.86</v>
      </c>
      <c r="F93" s="145"/>
      <c r="G93" s="145"/>
      <c r="H93" s="145"/>
      <c r="I93" s="145"/>
      <c r="J93" s="145"/>
      <c r="K93" s="145"/>
      <c r="L93" s="145"/>
      <c r="M93" s="145"/>
      <c r="N93" s="145"/>
      <c r="O93" s="145"/>
      <c r="P93" s="145"/>
      <c r="Q93" s="145"/>
      <c r="R93" s="145"/>
      <c r="S93" s="145"/>
      <c r="T93" s="145"/>
      <c r="U93" s="145"/>
      <c r="V93" s="145"/>
      <c r="W93" s="145"/>
      <c r="X93" s="145"/>
      <c r="Y93" s="139"/>
      <c r="Z93" s="139"/>
      <c r="AA93" s="139"/>
      <c r="AB93" s="139"/>
      <c r="AC93" s="139"/>
      <c r="AD93" s="139"/>
      <c r="AE93" s="139"/>
      <c r="AF93" s="139"/>
      <c r="AG93" s="139" t="s">
        <v>129</v>
      </c>
      <c r="AH93" s="139">
        <v>0</v>
      </c>
      <c r="AI93" s="139"/>
      <c r="AJ93" s="139"/>
      <c r="AK93" s="139"/>
      <c r="AL93" s="139"/>
      <c r="AM93" s="139"/>
      <c r="AN93" s="139"/>
      <c r="AO93" s="139"/>
      <c r="AP93" s="139"/>
      <c r="AQ93" s="139"/>
      <c r="AR93" s="139"/>
      <c r="AS93" s="139"/>
      <c r="AT93" s="139"/>
      <c r="AU93" s="139"/>
      <c r="AV93" s="139"/>
      <c r="AW93" s="139"/>
      <c r="AX93" s="139"/>
      <c r="AY93" s="139"/>
      <c r="AZ93" s="139"/>
      <c r="BA93" s="139"/>
      <c r="BB93" s="139"/>
      <c r="BC93" s="139"/>
      <c r="BD93" s="139"/>
      <c r="BE93" s="139"/>
      <c r="BF93" s="139"/>
      <c r="BG93" s="139"/>
      <c r="BH93" s="139"/>
    </row>
    <row r="94" spans="1:60">
      <c r="A94" s="154" t="s">
        <v>120</v>
      </c>
      <c r="B94" s="155" t="s">
        <v>76</v>
      </c>
      <c r="C94" s="176" t="s">
        <v>77</v>
      </c>
      <c r="D94" s="156"/>
      <c r="E94" s="157"/>
      <c r="F94" s="158"/>
      <c r="G94" s="158">
        <f>SUMIF(AG95:AG95,"&lt;&gt;NOR",G95:G95)</f>
        <v>0</v>
      </c>
      <c r="H94" s="158"/>
      <c r="I94" s="158">
        <f>SUM(I95:I95)</f>
        <v>0</v>
      </c>
      <c r="J94" s="158"/>
      <c r="K94" s="158">
        <f>SUM(K95:K95)</f>
        <v>0</v>
      </c>
      <c r="L94" s="158"/>
      <c r="M94" s="158">
        <f>SUM(M95:M95)</f>
        <v>0</v>
      </c>
      <c r="N94" s="158"/>
      <c r="O94" s="158">
        <f>SUM(O95:O95)</f>
        <v>0</v>
      </c>
      <c r="P94" s="158"/>
      <c r="Q94" s="159">
        <f>SUM(Q95:Q95)</f>
        <v>0</v>
      </c>
      <c r="R94" s="153"/>
      <c r="S94" s="153"/>
      <c r="T94" s="153"/>
      <c r="U94" s="153"/>
      <c r="V94" s="153">
        <f>SUM(V95:V95)</f>
        <v>6.54</v>
      </c>
      <c r="W94" s="153"/>
      <c r="X94" s="153"/>
      <c r="AG94" t="s">
        <v>121</v>
      </c>
    </row>
    <row r="95" spans="1:60" outlineLevel="1">
      <c r="A95" s="167">
        <v>28</v>
      </c>
      <c r="B95" s="168" t="s">
        <v>218</v>
      </c>
      <c r="C95" s="179" t="s">
        <v>219</v>
      </c>
      <c r="D95" s="169" t="s">
        <v>220</v>
      </c>
      <c r="E95" s="170">
        <v>6.9667000000000003</v>
      </c>
      <c r="F95" s="171"/>
      <c r="G95" s="172">
        <f>ROUND(E95*F95,2)</f>
        <v>0</v>
      </c>
      <c r="H95" s="171"/>
      <c r="I95" s="172">
        <f>ROUND(E95*H95,2)</f>
        <v>0</v>
      </c>
      <c r="J95" s="171"/>
      <c r="K95" s="172">
        <f>ROUND(E95*J95,2)</f>
        <v>0</v>
      </c>
      <c r="L95" s="172">
        <v>15</v>
      </c>
      <c r="M95" s="172">
        <f>G95*(1+L95/100)</f>
        <v>0</v>
      </c>
      <c r="N95" s="172">
        <v>0</v>
      </c>
      <c r="O95" s="172">
        <f>ROUND(E95*N95,2)</f>
        <v>0</v>
      </c>
      <c r="P95" s="172">
        <v>0</v>
      </c>
      <c r="Q95" s="173">
        <f>ROUND(E95*P95,2)</f>
        <v>0</v>
      </c>
      <c r="R95" s="145"/>
      <c r="S95" s="145" t="s">
        <v>125</v>
      </c>
      <c r="T95" s="145" t="s">
        <v>125</v>
      </c>
      <c r="U95" s="145">
        <v>0.9385</v>
      </c>
      <c r="V95" s="145">
        <f>ROUND(E95*U95,2)</f>
        <v>6.54</v>
      </c>
      <c r="W95" s="145"/>
      <c r="X95" s="145" t="s">
        <v>221</v>
      </c>
      <c r="Y95" s="139"/>
      <c r="Z95" s="139"/>
      <c r="AA95" s="139"/>
      <c r="AB95" s="139"/>
      <c r="AC95" s="139"/>
      <c r="AD95" s="139"/>
      <c r="AE95" s="139"/>
      <c r="AF95" s="139"/>
      <c r="AG95" s="139" t="s">
        <v>222</v>
      </c>
      <c r="AH95" s="139"/>
      <c r="AI95" s="139"/>
      <c r="AJ95" s="139"/>
      <c r="AK95" s="139"/>
      <c r="AL95" s="139"/>
      <c r="AM95" s="139"/>
      <c r="AN95" s="139"/>
      <c r="AO95" s="139"/>
      <c r="AP95" s="139"/>
      <c r="AQ95" s="139"/>
      <c r="AR95" s="139"/>
      <c r="AS95" s="139"/>
      <c r="AT95" s="139"/>
      <c r="AU95" s="139"/>
      <c r="AV95" s="139"/>
      <c r="AW95" s="139"/>
      <c r="AX95" s="139"/>
      <c r="AY95" s="139"/>
      <c r="AZ95" s="139"/>
      <c r="BA95" s="139"/>
      <c r="BB95" s="139"/>
      <c r="BC95" s="139"/>
      <c r="BD95" s="139"/>
      <c r="BE95" s="139"/>
      <c r="BF95" s="139"/>
      <c r="BG95" s="139"/>
      <c r="BH95" s="139"/>
    </row>
    <row r="96" spans="1:60">
      <c r="A96" s="154" t="s">
        <v>120</v>
      </c>
      <c r="B96" s="155" t="s">
        <v>78</v>
      </c>
      <c r="C96" s="176" t="s">
        <v>79</v>
      </c>
      <c r="D96" s="156"/>
      <c r="E96" s="157"/>
      <c r="F96" s="158"/>
      <c r="G96" s="158">
        <f>SUMIF(AG97:AG132,"&lt;&gt;NOR",G97:G132)</f>
        <v>0</v>
      </c>
      <c r="H96" s="158"/>
      <c r="I96" s="158">
        <f>SUM(I97:I132)</f>
        <v>0</v>
      </c>
      <c r="J96" s="158"/>
      <c r="K96" s="158">
        <f>SUM(K97:K132)</f>
        <v>0</v>
      </c>
      <c r="L96" s="158"/>
      <c r="M96" s="158">
        <f>SUM(M97:M132)</f>
        <v>0</v>
      </c>
      <c r="N96" s="158"/>
      <c r="O96" s="158">
        <f>SUM(O97:O132)</f>
        <v>0.77</v>
      </c>
      <c r="P96" s="158"/>
      <c r="Q96" s="159">
        <f>SUM(Q97:Q132)</f>
        <v>0</v>
      </c>
      <c r="R96" s="153"/>
      <c r="S96" s="153"/>
      <c r="T96" s="153"/>
      <c r="U96" s="153"/>
      <c r="V96" s="153">
        <f>SUM(V97:V132)</f>
        <v>97.99</v>
      </c>
      <c r="W96" s="153"/>
      <c r="X96" s="153"/>
      <c r="AG96" t="s">
        <v>121</v>
      </c>
    </row>
    <row r="97" spans="1:60" outlineLevel="1">
      <c r="A97" s="160">
        <v>29</v>
      </c>
      <c r="B97" s="161" t="s">
        <v>223</v>
      </c>
      <c r="C97" s="177" t="s">
        <v>224</v>
      </c>
      <c r="D97" s="162" t="s">
        <v>132</v>
      </c>
      <c r="E97" s="163">
        <v>9.5</v>
      </c>
      <c r="F97" s="164"/>
      <c r="G97" s="165">
        <f>ROUND(E97*F97,2)</f>
        <v>0</v>
      </c>
      <c r="H97" s="164"/>
      <c r="I97" s="165">
        <f>ROUND(E97*H97,2)</f>
        <v>0</v>
      </c>
      <c r="J97" s="164"/>
      <c r="K97" s="165">
        <f>ROUND(E97*J97,2)</f>
        <v>0</v>
      </c>
      <c r="L97" s="165">
        <v>15</v>
      </c>
      <c r="M97" s="165">
        <f>G97*(1+L97/100)</f>
        <v>0</v>
      </c>
      <c r="N97" s="165">
        <v>2.9999999999999997E-4</v>
      </c>
      <c r="O97" s="165">
        <f>ROUND(E97*N97,2)</f>
        <v>0</v>
      </c>
      <c r="P97" s="165">
        <v>0</v>
      </c>
      <c r="Q97" s="166">
        <f>ROUND(E97*P97,2)</f>
        <v>0</v>
      </c>
      <c r="R97" s="145"/>
      <c r="S97" s="145" t="s">
        <v>125</v>
      </c>
      <c r="T97" s="145" t="s">
        <v>125</v>
      </c>
      <c r="U97" s="145">
        <v>0.53200000000000003</v>
      </c>
      <c r="V97" s="145">
        <f>ROUND(E97*U97,2)</f>
        <v>5.05</v>
      </c>
      <c r="W97" s="145"/>
      <c r="X97" s="145" t="s">
        <v>126</v>
      </c>
      <c r="Y97" s="139"/>
      <c r="Z97" s="139"/>
      <c r="AA97" s="139"/>
      <c r="AB97" s="139"/>
      <c r="AC97" s="139"/>
      <c r="AD97" s="139"/>
      <c r="AE97" s="139"/>
      <c r="AF97" s="139"/>
      <c r="AG97" s="139" t="s">
        <v>225</v>
      </c>
      <c r="AH97" s="139"/>
      <c r="AI97" s="139"/>
      <c r="AJ97" s="139"/>
      <c r="AK97" s="139"/>
      <c r="AL97" s="139"/>
      <c r="AM97" s="139"/>
      <c r="AN97" s="139"/>
      <c r="AO97" s="139"/>
      <c r="AP97" s="139"/>
      <c r="AQ97" s="139"/>
      <c r="AR97" s="139"/>
      <c r="AS97" s="139"/>
      <c r="AT97" s="139"/>
      <c r="AU97" s="139"/>
      <c r="AV97" s="139"/>
      <c r="AW97" s="139"/>
      <c r="AX97" s="139"/>
      <c r="AY97" s="139"/>
      <c r="AZ97" s="139"/>
      <c r="BA97" s="139"/>
      <c r="BB97" s="139"/>
      <c r="BC97" s="139"/>
      <c r="BD97" s="139"/>
      <c r="BE97" s="139"/>
      <c r="BF97" s="139"/>
      <c r="BG97" s="139"/>
      <c r="BH97" s="139"/>
    </row>
    <row r="98" spans="1:60" outlineLevel="1">
      <c r="A98" s="142"/>
      <c r="B98" s="143"/>
      <c r="C98" s="178" t="s">
        <v>226</v>
      </c>
      <c r="D98" s="151"/>
      <c r="E98" s="152">
        <v>9.5</v>
      </c>
      <c r="F98" s="145"/>
      <c r="G98" s="145"/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  <c r="T98" s="145"/>
      <c r="U98" s="145"/>
      <c r="V98" s="145"/>
      <c r="W98" s="145"/>
      <c r="X98" s="145"/>
      <c r="Y98" s="139"/>
      <c r="Z98" s="139"/>
      <c r="AA98" s="139"/>
      <c r="AB98" s="139"/>
      <c r="AC98" s="139"/>
      <c r="AD98" s="139"/>
      <c r="AE98" s="139"/>
      <c r="AF98" s="139"/>
      <c r="AG98" s="139" t="s">
        <v>129</v>
      </c>
      <c r="AH98" s="139">
        <v>0</v>
      </c>
      <c r="AI98" s="139"/>
      <c r="AJ98" s="139"/>
      <c r="AK98" s="139"/>
      <c r="AL98" s="139"/>
      <c r="AM98" s="139"/>
      <c r="AN98" s="139"/>
      <c r="AO98" s="139"/>
      <c r="AP98" s="139"/>
      <c r="AQ98" s="139"/>
      <c r="AR98" s="139"/>
      <c r="AS98" s="139"/>
      <c r="AT98" s="139"/>
      <c r="AU98" s="139"/>
      <c r="AV98" s="139"/>
      <c r="AW98" s="139"/>
      <c r="AX98" s="139"/>
      <c r="AY98" s="139"/>
      <c r="AZ98" s="139"/>
      <c r="BA98" s="139"/>
      <c r="BB98" s="139"/>
      <c r="BC98" s="139"/>
      <c r="BD98" s="139"/>
      <c r="BE98" s="139"/>
      <c r="BF98" s="139"/>
      <c r="BG98" s="139"/>
      <c r="BH98" s="139"/>
    </row>
    <row r="99" spans="1:60" outlineLevel="1">
      <c r="A99" s="160">
        <v>30</v>
      </c>
      <c r="B99" s="161" t="s">
        <v>227</v>
      </c>
      <c r="C99" s="177" t="s">
        <v>228</v>
      </c>
      <c r="D99" s="162" t="s">
        <v>179</v>
      </c>
      <c r="E99" s="163">
        <v>13</v>
      </c>
      <c r="F99" s="164"/>
      <c r="G99" s="165">
        <f>ROUND(E99*F99,2)</f>
        <v>0</v>
      </c>
      <c r="H99" s="164"/>
      <c r="I99" s="165">
        <f>ROUND(E99*H99,2)</f>
        <v>0</v>
      </c>
      <c r="J99" s="164"/>
      <c r="K99" s="165">
        <f>ROUND(E99*J99,2)</f>
        <v>0</v>
      </c>
      <c r="L99" s="165">
        <v>15</v>
      </c>
      <c r="M99" s="165">
        <f>G99*(1+L99/100)</f>
        <v>0</v>
      </c>
      <c r="N99" s="165">
        <v>2.0000000000000002E-5</v>
      </c>
      <c r="O99" s="165">
        <f>ROUND(E99*N99,2)</f>
        <v>0</v>
      </c>
      <c r="P99" s="165">
        <v>0</v>
      </c>
      <c r="Q99" s="166">
        <f>ROUND(E99*P99,2)</f>
        <v>0</v>
      </c>
      <c r="R99" s="145"/>
      <c r="S99" s="145" t="s">
        <v>125</v>
      </c>
      <c r="T99" s="145" t="s">
        <v>125</v>
      </c>
      <c r="U99" s="145">
        <v>4.0199999999999996</v>
      </c>
      <c r="V99" s="145">
        <f>ROUND(E99*U99,2)</f>
        <v>52.26</v>
      </c>
      <c r="W99" s="145"/>
      <c r="X99" s="145" t="s">
        <v>126</v>
      </c>
      <c r="Y99" s="139"/>
      <c r="Z99" s="139"/>
      <c r="AA99" s="139"/>
      <c r="AB99" s="139"/>
      <c r="AC99" s="139"/>
      <c r="AD99" s="139"/>
      <c r="AE99" s="139"/>
      <c r="AF99" s="139"/>
      <c r="AG99" s="139" t="s">
        <v>225</v>
      </c>
      <c r="AH99" s="139"/>
      <c r="AI99" s="139"/>
      <c r="AJ99" s="139"/>
      <c r="AK99" s="139"/>
      <c r="AL99" s="139"/>
      <c r="AM99" s="139"/>
      <c r="AN99" s="139"/>
      <c r="AO99" s="139"/>
      <c r="AP99" s="139"/>
      <c r="AQ99" s="139"/>
      <c r="AR99" s="139"/>
      <c r="AS99" s="139"/>
      <c r="AT99" s="139"/>
      <c r="AU99" s="139"/>
      <c r="AV99" s="139"/>
      <c r="AW99" s="139"/>
      <c r="AX99" s="139"/>
      <c r="AY99" s="139"/>
      <c r="AZ99" s="139"/>
      <c r="BA99" s="139"/>
      <c r="BB99" s="139"/>
      <c r="BC99" s="139"/>
      <c r="BD99" s="139"/>
      <c r="BE99" s="139"/>
      <c r="BF99" s="139"/>
      <c r="BG99" s="139"/>
      <c r="BH99" s="139"/>
    </row>
    <row r="100" spans="1:60" outlineLevel="1">
      <c r="A100" s="142"/>
      <c r="B100" s="143"/>
      <c r="C100" s="178" t="s">
        <v>229</v>
      </c>
      <c r="D100" s="151"/>
      <c r="E100" s="152">
        <v>2</v>
      </c>
      <c r="F100" s="145"/>
      <c r="G100" s="145"/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  <c r="T100" s="145"/>
      <c r="U100" s="145"/>
      <c r="V100" s="145"/>
      <c r="W100" s="145"/>
      <c r="X100" s="145"/>
      <c r="Y100" s="139"/>
      <c r="Z100" s="139"/>
      <c r="AA100" s="139"/>
      <c r="AB100" s="139"/>
      <c r="AC100" s="139"/>
      <c r="AD100" s="139"/>
      <c r="AE100" s="139"/>
      <c r="AF100" s="139"/>
      <c r="AG100" s="139" t="s">
        <v>129</v>
      </c>
      <c r="AH100" s="139">
        <v>0</v>
      </c>
      <c r="AI100" s="139"/>
      <c r="AJ100" s="139"/>
      <c r="AK100" s="139"/>
      <c r="AL100" s="139"/>
      <c r="AM100" s="139"/>
      <c r="AN100" s="139"/>
      <c r="AO100" s="139"/>
      <c r="AP100" s="139"/>
      <c r="AQ100" s="139"/>
      <c r="AR100" s="139"/>
      <c r="AS100" s="139"/>
      <c r="AT100" s="139"/>
      <c r="AU100" s="139"/>
      <c r="AV100" s="139"/>
      <c r="AW100" s="139"/>
      <c r="AX100" s="139"/>
      <c r="AY100" s="139"/>
      <c r="AZ100" s="139"/>
      <c r="BA100" s="139"/>
      <c r="BB100" s="139"/>
      <c r="BC100" s="139"/>
      <c r="BD100" s="139"/>
      <c r="BE100" s="139"/>
      <c r="BF100" s="139"/>
      <c r="BG100" s="139"/>
      <c r="BH100" s="139"/>
    </row>
    <row r="101" spans="1:60" outlineLevel="1">
      <c r="A101" s="142"/>
      <c r="B101" s="143"/>
      <c r="C101" s="178" t="s">
        <v>230</v>
      </c>
      <c r="D101" s="151"/>
      <c r="E101" s="152">
        <v>9</v>
      </c>
      <c r="F101" s="145"/>
      <c r="G101" s="145"/>
      <c r="H101" s="145"/>
      <c r="I101" s="145"/>
      <c r="J101" s="145"/>
      <c r="K101" s="145"/>
      <c r="L101" s="145"/>
      <c r="M101" s="145"/>
      <c r="N101" s="145"/>
      <c r="O101" s="145"/>
      <c r="P101" s="145"/>
      <c r="Q101" s="145"/>
      <c r="R101" s="145"/>
      <c r="S101" s="145"/>
      <c r="T101" s="145"/>
      <c r="U101" s="145"/>
      <c r="V101" s="145"/>
      <c r="W101" s="145"/>
      <c r="X101" s="145"/>
      <c r="Y101" s="139"/>
      <c r="Z101" s="139"/>
      <c r="AA101" s="139"/>
      <c r="AB101" s="139"/>
      <c r="AC101" s="139"/>
      <c r="AD101" s="139"/>
      <c r="AE101" s="139"/>
      <c r="AF101" s="139"/>
      <c r="AG101" s="139" t="s">
        <v>129</v>
      </c>
      <c r="AH101" s="139">
        <v>0</v>
      </c>
      <c r="AI101" s="139"/>
      <c r="AJ101" s="139"/>
      <c r="AK101" s="139"/>
      <c r="AL101" s="139"/>
      <c r="AM101" s="139"/>
      <c r="AN101" s="139"/>
      <c r="AO101" s="139"/>
      <c r="AP101" s="139"/>
      <c r="AQ101" s="139"/>
      <c r="AR101" s="139"/>
      <c r="AS101" s="139"/>
      <c r="AT101" s="139"/>
      <c r="AU101" s="139"/>
      <c r="AV101" s="139"/>
      <c r="AW101" s="139"/>
      <c r="AX101" s="139"/>
      <c r="AY101" s="139"/>
      <c r="AZ101" s="139"/>
      <c r="BA101" s="139"/>
      <c r="BB101" s="139"/>
      <c r="BC101" s="139"/>
      <c r="BD101" s="139"/>
      <c r="BE101" s="139"/>
      <c r="BF101" s="139"/>
      <c r="BG101" s="139"/>
      <c r="BH101" s="139"/>
    </row>
    <row r="102" spans="1:60" outlineLevel="1">
      <c r="A102" s="142"/>
      <c r="B102" s="143"/>
      <c r="C102" s="178" t="s">
        <v>231</v>
      </c>
      <c r="D102" s="151"/>
      <c r="E102" s="152">
        <v>1</v>
      </c>
      <c r="F102" s="145"/>
      <c r="G102" s="145"/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  <c r="S102" s="145"/>
      <c r="T102" s="145"/>
      <c r="U102" s="145"/>
      <c r="V102" s="145"/>
      <c r="W102" s="145"/>
      <c r="X102" s="145"/>
      <c r="Y102" s="139"/>
      <c r="Z102" s="139"/>
      <c r="AA102" s="139"/>
      <c r="AB102" s="139"/>
      <c r="AC102" s="139"/>
      <c r="AD102" s="139"/>
      <c r="AE102" s="139"/>
      <c r="AF102" s="139"/>
      <c r="AG102" s="139" t="s">
        <v>129</v>
      </c>
      <c r="AH102" s="139">
        <v>0</v>
      </c>
      <c r="AI102" s="139"/>
      <c r="AJ102" s="139"/>
      <c r="AK102" s="139"/>
      <c r="AL102" s="139"/>
      <c r="AM102" s="139"/>
      <c r="AN102" s="139"/>
      <c r="AO102" s="139"/>
      <c r="AP102" s="139"/>
      <c r="AQ102" s="139"/>
      <c r="AR102" s="139"/>
      <c r="AS102" s="139"/>
      <c r="AT102" s="139"/>
      <c r="AU102" s="139"/>
      <c r="AV102" s="139"/>
      <c r="AW102" s="139"/>
      <c r="AX102" s="139"/>
      <c r="AY102" s="139"/>
      <c r="AZ102" s="139"/>
      <c r="BA102" s="139"/>
      <c r="BB102" s="139"/>
      <c r="BC102" s="139"/>
      <c r="BD102" s="139"/>
      <c r="BE102" s="139"/>
      <c r="BF102" s="139"/>
      <c r="BG102" s="139"/>
      <c r="BH102" s="139"/>
    </row>
    <row r="103" spans="1:60" outlineLevel="1">
      <c r="A103" s="142"/>
      <c r="B103" s="143"/>
      <c r="C103" s="178" t="s">
        <v>232</v>
      </c>
      <c r="D103" s="151"/>
      <c r="E103" s="152">
        <v>1</v>
      </c>
      <c r="F103" s="145"/>
      <c r="G103" s="145"/>
      <c r="H103" s="145"/>
      <c r="I103" s="145"/>
      <c r="J103" s="145"/>
      <c r="K103" s="145"/>
      <c r="L103" s="145"/>
      <c r="M103" s="145"/>
      <c r="N103" s="145"/>
      <c r="O103" s="145"/>
      <c r="P103" s="145"/>
      <c r="Q103" s="145"/>
      <c r="R103" s="145"/>
      <c r="S103" s="145"/>
      <c r="T103" s="145"/>
      <c r="U103" s="145"/>
      <c r="V103" s="145"/>
      <c r="W103" s="145"/>
      <c r="X103" s="145"/>
      <c r="Y103" s="139"/>
      <c r="Z103" s="139"/>
      <c r="AA103" s="139"/>
      <c r="AB103" s="139"/>
      <c r="AC103" s="139"/>
      <c r="AD103" s="139"/>
      <c r="AE103" s="139"/>
      <c r="AF103" s="139"/>
      <c r="AG103" s="139" t="s">
        <v>129</v>
      </c>
      <c r="AH103" s="139">
        <v>0</v>
      </c>
      <c r="AI103" s="139"/>
      <c r="AJ103" s="139"/>
      <c r="AK103" s="139"/>
      <c r="AL103" s="139"/>
      <c r="AM103" s="139"/>
      <c r="AN103" s="139"/>
      <c r="AO103" s="139"/>
      <c r="AP103" s="139"/>
      <c r="AQ103" s="139"/>
      <c r="AR103" s="139"/>
      <c r="AS103" s="139"/>
      <c r="AT103" s="139"/>
      <c r="AU103" s="139"/>
      <c r="AV103" s="139"/>
      <c r="AW103" s="139"/>
      <c r="AX103" s="139"/>
      <c r="AY103" s="139"/>
      <c r="AZ103" s="139"/>
      <c r="BA103" s="139"/>
      <c r="BB103" s="139"/>
      <c r="BC103" s="139"/>
      <c r="BD103" s="139"/>
      <c r="BE103" s="139"/>
      <c r="BF103" s="139"/>
      <c r="BG103" s="139"/>
      <c r="BH103" s="139"/>
    </row>
    <row r="104" spans="1:60" outlineLevel="1">
      <c r="A104" s="160">
        <v>31</v>
      </c>
      <c r="B104" s="161" t="s">
        <v>233</v>
      </c>
      <c r="C104" s="177" t="s">
        <v>234</v>
      </c>
      <c r="D104" s="162" t="s">
        <v>179</v>
      </c>
      <c r="E104" s="163">
        <v>1</v>
      </c>
      <c r="F104" s="164"/>
      <c r="G104" s="165">
        <f>ROUND(E104*F104,2)</f>
        <v>0</v>
      </c>
      <c r="H104" s="164"/>
      <c r="I104" s="165">
        <f>ROUND(E104*H104,2)</f>
        <v>0</v>
      </c>
      <c r="J104" s="164"/>
      <c r="K104" s="165">
        <f>ROUND(E104*J104,2)</f>
        <v>0</v>
      </c>
      <c r="L104" s="165">
        <v>15</v>
      </c>
      <c r="M104" s="165">
        <f>G104*(1+L104/100)</f>
        <v>0</v>
      </c>
      <c r="N104" s="165">
        <v>2.0000000000000002E-5</v>
      </c>
      <c r="O104" s="165">
        <f>ROUND(E104*N104,2)</f>
        <v>0</v>
      </c>
      <c r="P104" s="165">
        <v>0</v>
      </c>
      <c r="Q104" s="166">
        <f>ROUND(E104*P104,2)</f>
        <v>0</v>
      </c>
      <c r="R104" s="145"/>
      <c r="S104" s="145" t="s">
        <v>125</v>
      </c>
      <c r="T104" s="145" t="s">
        <v>125</v>
      </c>
      <c r="U104" s="145">
        <v>4.8250000000000002</v>
      </c>
      <c r="V104" s="145">
        <f>ROUND(E104*U104,2)</f>
        <v>4.83</v>
      </c>
      <c r="W104" s="145"/>
      <c r="X104" s="145" t="s">
        <v>126</v>
      </c>
      <c r="Y104" s="139"/>
      <c r="Z104" s="139"/>
      <c r="AA104" s="139"/>
      <c r="AB104" s="139"/>
      <c r="AC104" s="139"/>
      <c r="AD104" s="139"/>
      <c r="AE104" s="139"/>
      <c r="AF104" s="139"/>
      <c r="AG104" s="139" t="s">
        <v>225</v>
      </c>
      <c r="AH104" s="139"/>
      <c r="AI104" s="139"/>
      <c r="AJ104" s="139"/>
      <c r="AK104" s="139"/>
      <c r="AL104" s="139"/>
      <c r="AM104" s="139"/>
      <c r="AN104" s="139"/>
      <c r="AO104" s="139"/>
      <c r="AP104" s="139"/>
      <c r="AQ104" s="139"/>
      <c r="AR104" s="139"/>
      <c r="AS104" s="139"/>
      <c r="AT104" s="139"/>
      <c r="AU104" s="139"/>
      <c r="AV104" s="139"/>
      <c r="AW104" s="139"/>
      <c r="AX104" s="139"/>
      <c r="AY104" s="139"/>
      <c r="AZ104" s="139"/>
      <c r="BA104" s="139"/>
      <c r="BB104" s="139"/>
      <c r="BC104" s="139"/>
      <c r="BD104" s="139"/>
      <c r="BE104" s="139"/>
      <c r="BF104" s="139"/>
      <c r="BG104" s="139"/>
      <c r="BH104" s="139"/>
    </row>
    <row r="105" spans="1:60" outlineLevel="1">
      <c r="A105" s="142"/>
      <c r="B105" s="143"/>
      <c r="C105" s="178" t="s">
        <v>235</v>
      </c>
      <c r="D105" s="151"/>
      <c r="E105" s="152">
        <v>1</v>
      </c>
      <c r="F105" s="145"/>
      <c r="G105" s="145"/>
      <c r="H105" s="145"/>
      <c r="I105" s="145"/>
      <c r="J105" s="145"/>
      <c r="K105" s="145"/>
      <c r="L105" s="145"/>
      <c r="M105" s="145"/>
      <c r="N105" s="145"/>
      <c r="O105" s="145"/>
      <c r="P105" s="145"/>
      <c r="Q105" s="145"/>
      <c r="R105" s="145"/>
      <c r="S105" s="145"/>
      <c r="T105" s="145"/>
      <c r="U105" s="145"/>
      <c r="V105" s="145"/>
      <c r="W105" s="145"/>
      <c r="X105" s="145"/>
      <c r="Y105" s="139"/>
      <c r="Z105" s="139"/>
      <c r="AA105" s="139"/>
      <c r="AB105" s="139"/>
      <c r="AC105" s="139"/>
      <c r="AD105" s="139"/>
      <c r="AE105" s="139"/>
      <c r="AF105" s="139"/>
      <c r="AG105" s="139" t="s">
        <v>129</v>
      </c>
      <c r="AH105" s="139">
        <v>0</v>
      </c>
      <c r="AI105" s="139"/>
      <c r="AJ105" s="139"/>
      <c r="AK105" s="139"/>
      <c r="AL105" s="139"/>
      <c r="AM105" s="139"/>
      <c r="AN105" s="139"/>
      <c r="AO105" s="139"/>
      <c r="AP105" s="139"/>
      <c r="AQ105" s="139"/>
      <c r="AR105" s="139"/>
      <c r="AS105" s="139"/>
      <c r="AT105" s="139"/>
      <c r="AU105" s="139"/>
      <c r="AV105" s="139"/>
      <c r="AW105" s="139"/>
      <c r="AX105" s="139"/>
      <c r="AY105" s="139"/>
      <c r="AZ105" s="139"/>
      <c r="BA105" s="139"/>
      <c r="BB105" s="139"/>
      <c r="BC105" s="139"/>
      <c r="BD105" s="139"/>
      <c r="BE105" s="139"/>
      <c r="BF105" s="139"/>
      <c r="BG105" s="139"/>
      <c r="BH105" s="139"/>
    </row>
    <row r="106" spans="1:60" outlineLevel="1">
      <c r="A106" s="160">
        <v>32</v>
      </c>
      <c r="B106" s="161" t="s">
        <v>236</v>
      </c>
      <c r="C106" s="177" t="s">
        <v>237</v>
      </c>
      <c r="D106" s="162" t="s">
        <v>179</v>
      </c>
      <c r="E106" s="163">
        <v>14</v>
      </c>
      <c r="F106" s="164"/>
      <c r="G106" s="165">
        <f>ROUND(E106*F106,2)</f>
        <v>0</v>
      </c>
      <c r="H106" s="164"/>
      <c r="I106" s="165">
        <f>ROUND(E106*H106,2)</f>
        <v>0</v>
      </c>
      <c r="J106" s="164"/>
      <c r="K106" s="165">
        <f>ROUND(E106*J106,2)</f>
        <v>0</v>
      </c>
      <c r="L106" s="165">
        <v>15</v>
      </c>
      <c r="M106" s="165">
        <f>G106*(1+L106/100)</f>
        <v>0</v>
      </c>
      <c r="N106" s="165">
        <v>0</v>
      </c>
      <c r="O106" s="165">
        <f>ROUND(E106*N106,2)</f>
        <v>0</v>
      </c>
      <c r="P106" s="165">
        <v>0</v>
      </c>
      <c r="Q106" s="166">
        <f>ROUND(E106*P106,2)</f>
        <v>0</v>
      </c>
      <c r="R106" s="145"/>
      <c r="S106" s="145" t="s">
        <v>125</v>
      </c>
      <c r="T106" s="145" t="s">
        <v>125</v>
      </c>
      <c r="U106" s="145">
        <v>0.77500000000000002</v>
      </c>
      <c r="V106" s="145">
        <f>ROUND(E106*U106,2)</f>
        <v>10.85</v>
      </c>
      <c r="W106" s="145"/>
      <c r="X106" s="145" t="s">
        <v>126</v>
      </c>
      <c r="Y106" s="139"/>
      <c r="Z106" s="139"/>
      <c r="AA106" s="139"/>
      <c r="AB106" s="139"/>
      <c r="AC106" s="139"/>
      <c r="AD106" s="139"/>
      <c r="AE106" s="139"/>
      <c r="AF106" s="139"/>
      <c r="AG106" s="139" t="s">
        <v>225</v>
      </c>
      <c r="AH106" s="139"/>
      <c r="AI106" s="139"/>
      <c r="AJ106" s="139"/>
      <c r="AK106" s="139"/>
      <c r="AL106" s="139"/>
      <c r="AM106" s="139"/>
      <c r="AN106" s="139"/>
      <c r="AO106" s="139"/>
      <c r="AP106" s="139"/>
      <c r="AQ106" s="139"/>
      <c r="AR106" s="139"/>
      <c r="AS106" s="139"/>
      <c r="AT106" s="139"/>
      <c r="AU106" s="139"/>
      <c r="AV106" s="139"/>
      <c r="AW106" s="139"/>
      <c r="AX106" s="139"/>
      <c r="AY106" s="139"/>
      <c r="AZ106" s="139"/>
      <c r="BA106" s="139"/>
      <c r="BB106" s="139"/>
      <c r="BC106" s="139"/>
      <c r="BD106" s="139"/>
      <c r="BE106" s="139"/>
      <c r="BF106" s="139"/>
      <c r="BG106" s="139"/>
      <c r="BH106" s="139"/>
    </row>
    <row r="107" spans="1:60" outlineLevel="1">
      <c r="A107" s="142"/>
      <c r="B107" s="143"/>
      <c r="C107" s="178" t="s">
        <v>196</v>
      </c>
      <c r="D107" s="151"/>
      <c r="E107" s="152">
        <v>14</v>
      </c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139"/>
      <c r="Z107" s="139"/>
      <c r="AA107" s="139"/>
      <c r="AB107" s="139"/>
      <c r="AC107" s="139"/>
      <c r="AD107" s="139"/>
      <c r="AE107" s="139"/>
      <c r="AF107" s="139"/>
      <c r="AG107" s="139" t="s">
        <v>129</v>
      </c>
      <c r="AH107" s="139">
        <v>0</v>
      </c>
      <c r="AI107" s="139"/>
      <c r="AJ107" s="139"/>
      <c r="AK107" s="139"/>
      <c r="AL107" s="139"/>
      <c r="AM107" s="139"/>
      <c r="AN107" s="139"/>
      <c r="AO107" s="139"/>
      <c r="AP107" s="139"/>
      <c r="AQ107" s="139"/>
      <c r="AR107" s="139"/>
      <c r="AS107" s="139"/>
      <c r="AT107" s="139"/>
      <c r="AU107" s="139"/>
      <c r="AV107" s="139"/>
      <c r="AW107" s="139"/>
      <c r="AX107" s="139"/>
      <c r="AY107" s="139"/>
      <c r="AZ107" s="139"/>
      <c r="BA107" s="139"/>
      <c r="BB107" s="139"/>
      <c r="BC107" s="139"/>
      <c r="BD107" s="139"/>
      <c r="BE107" s="139"/>
      <c r="BF107" s="139"/>
      <c r="BG107" s="139"/>
      <c r="BH107" s="139"/>
    </row>
    <row r="108" spans="1:60" outlineLevel="1">
      <c r="A108" s="160">
        <v>33</v>
      </c>
      <c r="B108" s="161" t="s">
        <v>238</v>
      </c>
      <c r="C108" s="177" t="s">
        <v>239</v>
      </c>
      <c r="D108" s="162" t="s">
        <v>240</v>
      </c>
      <c r="E108" s="163">
        <v>25</v>
      </c>
      <c r="F108" s="164"/>
      <c r="G108" s="165">
        <f>ROUND(E108*F108,2)</f>
        <v>0</v>
      </c>
      <c r="H108" s="164"/>
      <c r="I108" s="165">
        <f>ROUND(E108*H108,2)</f>
        <v>0</v>
      </c>
      <c r="J108" s="164"/>
      <c r="K108" s="165">
        <f>ROUND(E108*J108,2)</f>
        <v>0</v>
      </c>
      <c r="L108" s="165">
        <v>15</v>
      </c>
      <c r="M108" s="165">
        <f>G108*(1+L108/100)</f>
        <v>0</v>
      </c>
      <c r="N108" s="165">
        <v>0</v>
      </c>
      <c r="O108" s="165">
        <f>ROUND(E108*N108,2)</f>
        <v>0</v>
      </c>
      <c r="P108" s="165">
        <v>0</v>
      </c>
      <c r="Q108" s="166">
        <f>ROUND(E108*P108,2)</f>
        <v>0</v>
      </c>
      <c r="R108" s="145" t="s">
        <v>241</v>
      </c>
      <c r="S108" s="145" t="s">
        <v>125</v>
      </c>
      <c r="T108" s="145" t="s">
        <v>125</v>
      </c>
      <c r="U108" s="145">
        <v>1</v>
      </c>
      <c r="V108" s="145">
        <f>ROUND(E108*U108,2)</f>
        <v>25</v>
      </c>
      <c r="W108" s="145"/>
      <c r="X108" s="145" t="s">
        <v>242</v>
      </c>
      <c r="Y108" s="139"/>
      <c r="Z108" s="139"/>
      <c r="AA108" s="139"/>
      <c r="AB108" s="139"/>
      <c r="AC108" s="139"/>
      <c r="AD108" s="139"/>
      <c r="AE108" s="139"/>
      <c r="AF108" s="139"/>
      <c r="AG108" s="139" t="s">
        <v>243</v>
      </c>
      <c r="AH108" s="139"/>
      <c r="AI108" s="139"/>
      <c r="AJ108" s="139"/>
      <c r="AK108" s="139"/>
      <c r="AL108" s="139"/>
      <c r="AM108" s="139"/>
      <c r="AN108" s="139"/>
      <c r="AO108" s="139"/>
      <c r="AP108" s="139"/>
      <c r="AQ108" s="139"/>
      <c r="AR108" s="139"/>
      <c r="AS108" s="139"/>
      <c r="AT108" s="139"/>
      <c r="AU108" s="139"/>
      <c r="AV108" s="139"/>
      <c r="AW108" s="139"/>
      <c r="AX108" s="139"/>
      <c r="AY108" s="139"/>
      <c r="AZ108" s="139"/>
      <c r="BA108" s="139"/>
      <c r="BB108" s="139"/>
      <c r="BC108" s="139"/>
      <c r="BD108" s="139"/>
      <c r="BE108" s="139"/>
      <c r="BF108" s="139"/>
      <c r="BG108" s="139"/>
      <c r="BH108" s="139"/>
    </row>
    <row r="109" spans="1:60" ht="22.5" outlineLevel="1">
      <c r="A109" s="142"/>
      <c r="B109" s="143"/>
      <c r="C109" s="178" t="s">
        <v>244</v>
      </c>
      <c r="D109" s="151"/>
      <c r="E109" s="152">
        <v>25</v>
      </c>
      <c r="F109" s="145"/>
      <c r="G109" s="145"/>
      <c r="H109" s="145"/>
      <c r="I109" s="145"/>
      <c r="J109" s="145"/>
      <c r="K109" s="145"/>
      <c r="L109" s="145"/>
      <c r="M109" s="145"/>
      <c r="N109" s="145"/>
      <c r="O109" s="145"/>
      <c r="P109" s="145"/>
      <c r="Q109" s="145"/>
      <c r="R109" s="145"/>
      <c r="S109" s="145"/>
      <c r="T109" s="145"/>
      <c r="U109" s="145"/>
      <c r="V109" s="145"/>
      <c r="W109" s="145"/>
      <c r="X109" s="145"/>
      <c r="Y109" s="139"/>
      <c r="Z109" s="139"/>
      <c r="AA109" s="139"/>
      <c r="AB109" s="139"/>
      <c r="AC109" s="139"/>
      <c r="AD109" s="139"/>
      <c r="AE109" s="139"/>
      <c r="AF109" s="139"/>
      <c r="AG109" s="139" t="s">
        <v>129</v>
      </c>
      <c r="AH109" s="139">
        <v>0</v>
      </c>
      <c r="AI109" s="139"/>
      <c r="AJ109" s="139"/>
      <c r="AK109" s="139"/>
      <c r="AL109" s="139"/>
      <c r="AM109" s="139"/>
      <c r="AN109" s="139"/>
      <c r="AO109" s="139"/>
      <c r="AP109" s="139"/>
      <c r="AQ109" s="139"/>
      <c r="AR109" s="139"/>
      <c r="AS109" s="139"/>
      <c r="AT109" s="139"/>
      <c r="AU109" s="139"/>
      <c r="AV109" s="139"/>
      <c r="AW109" s="139"/>
      <c r="AX109" s="139"/>
      <c r="AY109" s="139"/>
      <c r="AZ109" s="139"/>
      <c r="BA109" s="139"/>
      <c r="BB109" s="139"/>
      <c r="BC109" s="139"/>
      <c r="BD109" s="139"/>
      <c r="BE109" s="139"/>
      <c r="BF109" s="139"/>
      <c r="BG109" s="139"/>
      <c r="BH109" s="139"/>
    </row>
    <row r="110" spans="1:60" outlineLevel="1">
      <c r="A110" s="167">
        <v>34</v>
      </c>
      <c r="B110" s="168" t="s">
        <v>245</v>
      </c>
      <c r="C110" s="179" t="s">
        <v>246</v>
      </c>
      <c r="D110" s="169" t="s">
        <v>179</v>
      </c>
      <c r="E110" s="170">
        <v>14</v>
      </c>
      <c r="F110" s="171"/>
      <c r="G110" s="172">
        <f>ROUND(E110*F110,2)</f>
        <v>0</v>
      </c>
      <c r="H110" s="171"/>
      <c r="I110" s="172">
        <f>ROUND(E110*H110,2)</f>
        <v>0</v>
      </c>
      <c r="J110" s="171"/>
      <c r="K110" s="172">
        <f>ROUND(E110*J110,2)</f>
        <v>0</v>
      </c>
      <c r="L110" s="172">
        <v>15</v>
      </c>
      <c r="M110" s="172">
        <f>G110*(1+L110/100)</f>
        <v>0</v>
      </c>
      <c r="N110" s="172">
        <v>7.5000000000000002E-4</v>
      </c>
      <c r="O110" s="172">
        <f>ROUND(E110*N110,2)</f>
        <v>0.01</v>
      </c>
      <c r="P110" s="172">
        <v>0</v>
      </c>
      <c r="Q110" s="173">
        <f>ROUND(E110*P110,2)</f>
        <v>0</v>
      </c>
      <c r="R110" s="145" t="s">
        <v>141</v>
      </c>
      <c r="S110" s="145" t="s">
        <v>125</v>
      </c>
      <c r="T110" s="145" t="s">
        <v>125</v>
      </c>
      <c r="U110" s="145">
        <v>0</v>
      </c>
      <c r="V110" s="145">
        <f>ROUND(E110*U110,2)</f>
        <v>0</v>
      </c>
      <c r="W110" s="145"/>
      <c r="X110" s="145" t="s">
        <v>142</v>
      </c>
      <c r="Y110" s="139"/>
      <c r="Z110" s="139"/>
      <c r="AA110" s="139"/>
      <c r="AB110" s="139"/>
      <c r="AC110" s="139"/>
      <c r="AD110" s="139"/>
      <c r="AE110" s="139"/>
      <c r="AF110" s="139"/>
      <c r="AG110" s="139" t="s">
        <v>143</v>
      </c>
      <c r="AH110" s="139"/>
      <c r="AI110" s="139"/>
      <c r="AJ110" s="139"/>
      <c r="AK110" s="139"/>
      <c r="AL110" s="139"/>
      <c r="AM110" s="139"/>
      <c r="AN110" s="139"/>
      <c r="AO110" s="139"/>
      <c r="AP110" s="139"/>
      <c r="AQ110" s="139"/>
      <c r="AR110" s="139"/>
      <c r="AS110" s="139"/>
      <c r="AT110" s="139"/>
      <c r="AU110" s="139"/>
      <c r="AV110" s="139"/>
      <c r="AW110" s="139"/>
      <c r="AX110" s="139"/>
      <c r="AY110" s="139"/>
      <c r="AZ110" s="139"/>
      <c r="BA110" s="139"/>
      <c r="BB110" s="139"/>
      <c r="BC110" s="139"/>
      <c r="BD110" s="139"/>
      <c r="BE110" s="139"/>
      <c r="BF110" s="139"/>
      <c r="BG110" s="139"/>
      <c r="BH110" s="139"/>
    </row>
    <row r="111" spans="1:60" outlineLevel="1">
      <c r="A111" s="160">
        <v>35</v>
      </c>
      <c r="B111" s="161" t="s">
        <v>247</v>
      </c>
      <c r="C111" s="177" t="s">
        <v>248</v>
      </c>
      <c r="D111" s="162" t="s">
        <v>179</v>
      </c>
      <c r="E111" s="163">
        <v>2</v>
      </c>
      <c r="F111" s="164"/>
      <c r="G111" s="165">
        <f>ROUND(E111*F111,2)</f>
        <v>0</v>
      </c>
      <c r="H111" s="164"/>
      <c r="I111" s="165">
        <f>ROUND(E111*H111,2)</f>
        <v>0</v>
      </c>
      <c r="J111" s="164"/>
      <c r="K111" s="165">
        <f>ROUND(E111*J111,2)</f>
        <v>0</v>
      </c>
      <c r="L111" s="165">
        <v>15</v>
      </c>
      <c r="M111" s="165">
        <f>G111*(1+L111/100)</f>
        <v>0</v>
      </c>
      <c r="N111" s="165">
        <v>2.1000000000000001E-2</v>
      </c>
      <c r="O111" s="165">
        <f>ROUND(E111*N111,2)</f>
        <v>0.04</v>
      </c>
      <c r="P111" s="165">
        <v>0</v>
      </c>
      <c r="Q111" s="166">
        <f>ROUND(E111*P111,2)</f>
        <v>0</v>
      </c>
      <c r="R111" s="145" t="s">
        <v>141</v>
      </c>
      <c r="S111" s="145" t="s">
        <v>125</v>
      </c>
      <c r="T111" s="145" t="s">
        <v>125</v>
      </c>
      <c r="U111" s="145">
        <v>0</v>
      </c>
      <c r="V111" s="145">
        <f>ROUND(E111*U111,2)</f>
        <v>0</v>
      </c>
      <c r="W111" s="145"/>
      <c r="X111" s="145" t="s">
        <v>142</v>
      </c>
      <c r="Y111" s="139"/>
      <c r="Z111" s="139"/>
      <c r="AA111" s="139"/>
      <c r="AB111" s="139"/>
      <c r="AC111" s="139"/>
      <c r="AD111" s="139"/>
      <c r="AE111" s="139"/>
      <c r="AF111" s="139"/>
      <c r="AG111" s="139" t="s">
        <v>143</v>
      </c>
      <c r="AH111" s="139"/>
      <c r="AI111" s="139"/>
      <c r="AJ111" s="139"/>
      <c r="AK111" s="139"/>
      <c r="AL111" s="139"/>
      <c r="AM111" s="139"/>
      <c r="AN111" s="139"/>
      <c r="AO111" s="139"/>
      <c r="AP111" s="139"/>
      <c r="AQ111" s="139"/>
      <c r="AR111" s="139"/>
      <c r="AS111" s="139"/>
      <c r="AT111" s="139"/>
      <c r="AU111" s="139"/>
      <c r="AV111" s="139"/>
      <c r="AW111" s="139"/>
      <c r="AX111" s="139"/>
      <c r="AY111" s="139"/>
      <c r="AZ111" s="139"/>
      <c r="BA111" s="139"/>
      <c r="BB111" s="139"/>
      <c r="BC111" s="139"/>
      <c r="BD111" s="139"/>
      <c r="BE111" s="139"/>
      <c r="BF111" s="139"/>
      <c r="BG111" s="139"/>
      <c r="BH111" s="139"/>
    </row>
    <row r="112" spans="1:60" outlineLevel="1">
      <c r="A112" s="142"/>
      <c r="B112" s="143"/>
      <c r="C112" s="178" t="s">
        <v>229</v>
      </c>
      <c r="D112" s="151"/>
      <c r="E112" s="152">
        <v>2</v>
      </c>
      <c r="F112" s="145"/>
      <c r="G112" s="145"/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145"/>
      <c r="T112" s="145"/>
      <c r="U112" s="145"/>
      <c r="V112" s="145"/>
      <c r="W112" s="145"/>
      <c r="X112" s="145"/>
      <c r="Y112" s="139"/>
      <c r="Z112" s="139"/>
      <c r="AA112" s="139"/>
      <c r="AB112" s="139"/>
      <c r="AC112" s="139"/>
      <c r="AD112" s="139"/>
      <c r="AE112" s="139"/>
      <c r="AF112" s="139"/>
      <c r="AG112" s="139" t="s">
        <v>129</v>
      </c>
      <c r="AH112" s="139">
        <v>0</v>
      </c>
      <c r="AI112" s="139"/>
      <c r="AJ112" s="139"/>
      <c r="AK112" s="139"/>
      <c r="AL112" s="139"/>
      <c r="AM112" s="139"/>
      <c r="AN112" s="139"/>
      <c r="AO112" s="139"/>
      <c r="AP112" s="139"/>
      <c r="AQ112" s="139"/>
      <c r="AR112" s="139"/>
      <c r="AS112" s="139"/>
      <c r="AT112" s="139"/>
      <c r="AU112" s="139"/>
      <c r="AV112" s="139"/>
      <c r="AW112" s="139"/>
      <c r="AX112" s="139"/>
      <c r="AY112" s="139"/>
      <c r="AZ112" s="139"/>
      <c r="BA112" s="139"/>
      <c r="BB112" s="139"/>
      <c r="BC112" s="139"/>
      <c r="BD112" s="139"/>
      <c r="BE112" s="139"/>
      <c r="BF112" s="139"/>
      <c r="BG112" s="139"/>
      <c r="BH112" s="139"/>
    </row>
    <row r="113" spans="1:60" outlineLevel="1">
      <c r="A113" s="160">
        <v>36</v>
      </c>
      <c r="B113" s="161" t="s">
        <v>249</v>
      </c>
      <c r="C113" s="177" t="s">
        <v>250</v>
      </c>
      <c r="D113" s="162" t="s">
        <v>179</v>
      </c>
      <c r="E113" s="163">
        <v>1</v>
      </c>
      <c r="F113" s="164"/>
      <c r="G113" s="165">
        <f>ROUND(E113*F113,2)</f>
        <v>0</v>
      </c>
      <c r="H113" s="164"/>
      <c r="I113" s="165">
        <f>ROUND(E113*H113,2)</f>
        <v>0</v>
      </c>
      <c r="J113" s="164"/>
      <c r="K113" s="165">
        <f>ROUND(E113*J113,2)</f>
        <v>0</v>
      </c>
      <c r="L113" s="165">
        <v>15</v>
      </c>
      <c r="M113" s="165">
        <f>G113*(1+L113/100)</f>
        <v>0</v>
      </c>
      <c r="N113" s="165">
        <v>3.5000000000000003E-2</v>
      </c>
      <c r="O113" s="165">
        <f>ROUND(E113*N113,2)</f>
        <v>0.04</v>
      </c>
      <c r="P113" s="165">
        <v>0</v>
      </c>
      <c r="Q113" s="166">
        <f>ROUND(E113*P113,2)</f>
        <v>0</v>
      </c>
      <c r="R113" s="145" t="s">
        <v>141</v>
      </c>
      <c r="S113" s="145" t="s">
        <v>125</v>
      </c>
      <c r="T113" s="145" t="s">
        <v>125</v>
      </c>
      <c r="U113" s="145">
        <v>0</v>
      </c>
      <c r="V113" s="145">
        <f>ROUND(E113*U113,2)</f>
        <v>0</v>
      </c>
      <c r="W113" s="145"/>
      <c r="X113" s="145" t="s">
        <v>142</v>
      </c>
      <c r="Y113" s="139"/>
      <c r="Z113" s="139"/>
      <c r="AA113" s="139"/>
      <c r="AB113" s="139"/>
      <c r="AC113" s="139"/>
      <c r="AD113" s="139"/>
      <c r="AE113" s="139"/>
      <c r="AF113" s="139"/>
      <c r="AG113" s="139" t="s">
        <v>251</v>
      </c>
      <c r="AH113" s="139"/>
      <c r="AI113" s="139"/>
      <c r="AJ113" s="139"/>
      <c r="AK113" s="139"/>
      <c r="AL113" s="139"/>
      <c r="AM113" s="139"/>
      <c r="AN113" s="139"/>
      <c r="AO113" s="139"/>
      <c r="AP113" s="139"/>
      <c r="AQ113" s="139"/>
      <c r="AR113" s="139"/>
      <c r="AS113" s="139"/>
      <c r="AT113" s="139"/>
      <c r="AU113" s="139"/>
      <c r="AV113" s="139"/>
      <c r="AW113" s="139"/>
      <c r="AX113" s="139"/>
      <c r="AY113" s="139"/>
      <c r="AZ113" s="139"/>
      <c r="BA113" s="139"/>
      <c r="BB113" s="139"/>
      <c r="BC113" s="139"/>
      <c r="BD113" s="139"/>
      <c r="BE113" s="139"/>
      <c r="BF113" s="139"/>
      <c r="BG113" s="139"/>
      <c r="BH113" s="139"/>
    </row>
    <row r="114" spans="1:60" outlineLevel="1">
      <c r="A114" s="142"/>
      <c r="B114" s="143"/>
      <c r="C114" s="178" t="s">
        <v>235</v>
      </c>
      <c r="D114" s="151"/>
      <c r="E114" s="152">
        <v>1</v>
      </c>
      <c r="F114" s="145"/>
      <c r="G114" s="145"/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  <c r="S114" s="145"/>
      <c r="T114" s="145"/>
      <c r="U114" s="145"/>
      <c r="V114" s="145"/>
      <c r="W114" s="145"/>
      <c r="X114" s="145"/>
      <c r="Y114" s="139"/>
      <c r="Z114" s="139"/>
      <c r="AA114" s="139"/>
      <c r="AB114" s="139"/>
      <c r="AC114" s="139"/>
      <c r="AD114" s="139"/>
      <c r="AE114" s="139"/>
      <c r="AF114" s="139"/>
      <c r="AG114" s="139" t="s">
        <v>129</v>
      </c>
      <c r="AH114" s="139">
        <v>0</v>
      </c>
      <c r="AI114" s="139"/>
      <c r="AJ114" s="139"/>
      <c r="AK114" s="139"/>
      <c r="AL114" s="139"/>
      <c r="AM114" s="139"/>
      <c r="AN114" s="139"/>
      <c r="AO114" s="139"/>
      <c r="AP114" s="139"/>
      <c r="AQ114" s="139"/>
      <c r="AR114" s="139"/>
      <c r="AS114" s="139"/>
      <c r="AT114" s="139"/>
      <c r="AU114" s="139"/>
      <c r="AV114" s="139"/>
      <c r="AW114" s="139"/>
      <c r="AX114" s="139"/>
      <c r="AY114" s="139"/>
      <c r="AZ114" s="139"/>
      <c r="BA114" s="139"/>
      <c r="BB114" s="139"/>
      <c r="BC114" s="139"/>
      <c r="BD114" s="139"/>
      <c r="BE114" s="139"/>
      <c r="BF114" s="139"/>
      <c r="BG114" s="139"/>
      <c r="BH114" s="139"/>
    </row>
    <row r="115" spans="1:60" outlineLevel="1">
      <c r="A115" s="160">
        <v>37</v>
      </c>
      <c r="B115" s="161" t="s">
        <v>252</v>
      </c>
      <c r="C115" s="177" t="s">
        <v>253</v>
      </c>
      <c r="D115" s="162" t="s">
        <v>179</v>
      </c>
      <c r="E115" s="163">
        <v>1</v>
      </c>
      <c r="F115" s="164"/>
      <c r="G115" s="165">
        <f>ROUND(E115*F115,2)</f>
        <v>0</v>
      </c>
      <c r="H115" s="164"/>
      <c r="I115" s="165">
        <f>ROUND(E115*H115,2)</f>
        <v>0</v>
      </c>
      <c r="J115" s="164"/>
      <c r="K115" s="165">
        <f>ROUND(E115*J115,2)</f>
        <v>0</v>
      </c>
      <c r="L115" s="165">
        <v>15</v>
      </c>
      <c r="M115" s="165">
        <f>G115*(1+L115/100)</f>
        <v>0</v>
      </c>
      <c r="N115" s="165">
        <v>2.5000000000000001E-2</v>
      </c>
      <c r="O115" s="165">
        <f>ROUND(E115*N115,2)</f>
        <v>0.03</v>
      </c>
      <c r="P115" s="165">
        <v>0</v>
      </c>
      <c r="Q115" s="166">
        <f>ROUND(E115*P115,2)</f>
        <v>0</v>
      </c>
      <c r="R115" s="145" t="s">
        <v>141</v>
      </c>
      <c r="S115" s="145" t="s">
        <v>125</v>
      </c>
      <c r="T115" s="145" t="s">
        <v>125</v>
      </c>
      <c r="U115" s="145">
        <v>0</v>
      </c>
      <c r="V115" s="145">
        <f>ROUND(E115*U115,2)</f>
        <v>0</v>
      </c>
      <c r="W115" s="145"/>
      <c r="X115" s="145" t="s">
        <v>142</v>
      </c>
      <c r="Y115" s="139"/>
      <c r="Z115" s="139"/>
      <c r="AA115" s="139"/>
      <c r="AB115" s="139"/>
      <c r="AC115" s="139"/>
      <c r="AD115" s="139"/>
      <c r="AE115" s="139"/>
      <c r="AF115" s="139"/>
      <c r="AG115" s="139" t="s">
        <v>251</v>
      </c>
      <c r="AH115" s="139"/>
      <c r="AI115" s="139"/>
      <c r="AJ115" s="139"/>
      <c r="AK115" s="139"/>
      <c r="AL115" s="139"/>
      <c r="AM115" s="139"/>
      <c r="AN115" s="139"/>
      <c r="AO115" s="139"/>
      <c r="AP115" s="139"/>
      <c r="AQ115" s="139"/>
      <c r="AR115" s="139"/>
      <c r="AS115" s="139"/>
      <c r="AT115" s="139"/>
      <c r="AU115" s="139"/>
      <c r="AV115" s="139"/>
      <c r="AW115" s="139"/>
      <c r="AX115" s="139"/>
      <c r="AY115" s="139"/>
      <c r="AZ115" s="139"/>
      <c r="BA115" s="139"/>
      <c r="BB115" s="139"/>
      <c r="BC115" s="139"/>
      <c r="BD115" s="139"/>
      <c r="BE115" s="139"/>
      <c r="BF115" s="139"/>
      <c r="BG115" s="139"/>
      <c r="BH115" s="139"/>
    </row>
    <row r="116" spans="1:60" outlineLevel="1">
      <c r="A116" s="142"/>
      <c r="B116" s="143"/>
      <c r="C116" s="178" t="s">
        <v>231</v>
      </c>
      <c r="D116" s="151"/>
      <c r="E116" s="152">
        <v>1</v>
      </c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  <c r="T116" s="145"/>
      <c r="U116" s="145"/>
      <c r="V116" s="145"/>
      <c r="W116" s="145"/>
      <c r="X116" s="145"/>
      <c r="Y116" s="139"/>
      <c r="Z116" s="139"/>
      <c r="AA116" s="139"/>
      <c r="AB116" s="139"/>
      <c r="AC116" s="139"/>
      <c r="AD116" s="139"/>
      <c r="AE116" s="139"/>
      <c r="AF116" s="139"/>
      <c r="AG116" s="139" t="s">
        <v>129</v>
      </c>
      <c r="AH116" s="139">
        <v>0</v>
      </c>
      <c r="AI116" s="139"/>
      <c r="AJ116" s="139"/>
      <c r="AK116" s="139"/>
      <c r="AL116" s="139"/>
      <c r="AM116" s="139"/>
      <c r="AN116" s="139"/>
      <c r="AO116" s="139"/>
      <c r="AP116" s="139"/>
      <c r="AQ116" s="139"/>
      <c r="AR116" s="139"/>
      <c r="AS116" s="139"/>
      <c r="AT116" s="139"/>
      <c r="AU116" s="139"/>
      <c r="AV116" s="139"/>
      <c r="AW116" s="139"/>
      <c r="AX116" s="139"/>
      <c r="AY116" s="139"/>
      <c r="AZ116" s="139"/>
      <c r="BA116" s="139"/>
      <c r="BB116" s="139"/>
      <c r="BC116" s="139"/>
      <c r="BD116" s="139"/>
      <c r="BE116" s="139"/>
      <c r="BF116" s="139"/>
      <c r="BG116" s="139"/>
      <c r="BH116" s="139"/>
    </row>
    <row r="117" spans="1:60" outlineLevel="1">
      <c r="A117" s="160">
        <v>38</v>
      </c>
      <c r="B117" s="161" t="s">
        <v>254</v>
      </c>
      <c r="C117" s="177" t="s">
        <v>255</v>
      </c>
      <c r="D117" s="162" t="s">
        <v>179</v>
      </c>
      <c r="E117" s="163">
        <v>9</v>
      </c>
      <c r="F117" s="164"/>
      <c r="G117" s="165">
        <f>ROUND(E117*F117,2)</f>
        <v>0</v>
      </c>
      <c r="H117" s="164"/>
      <c r="I117" s="165">
        <f>ROUND(E117*H117,2)</f>
        <v>0</v>
      </c>
      <c r="J117" s="164"/>
      <c r="K117" s="165">
        <f>ROUND(E117*J117,2)</f>
        <v>0</v>
      </c>
      <c r="L117" s="165">
        <v>15</v>
      </c>
      <c r="M117" s="165">
        <f>G117*(1+L117/100)</f>
        <v>0</v>
      </c>
      <c r="N117" s="165">
        <v>3.3000000000000002E-2</v>
      </c>
      <c r="O117" s="165">
        <f>ROUND(E117*N117,2)</f>
        <v>0.3</v>
      </c>
      <c r="P117" s="165">
        <v>0</v>
      </c>
      <c r="Q117" s="166">
        <f>ROUND(E117*P117,2)</f>
        <v>0</v>
      </c>
      <c r="R117" s="145" t="s">
        <v>141</v>
      </c>
      <c r="S117" s="145" t="s">
        <v>125</v>
      </c>
      <c r="T117" s="145" t="s">
        <v>125</v>
      </c>
      <c r="U117" s="145">
        <v>0</v>
      </c>
      <c r="V117" s="145">
        <f>ROUND(E117*U117,2)</f>
        <v>0</v>
      </c>
      <c r="W117" s="145"/>
      <c r="X117" s="145" t="s">
        <v>142</v>
      </c>
      <c r="Y117" s="139"/>
      <c r="Z117" s="139"/>
      <c r="AA117" s="139"/>
      <c r="AB117" s="139"/>
      <c r="AC117" s="139"/>
      <c r="AD117" s="139"/>
      <c r="AE117" s="139"/>
      <c r="AF117" s="139"/>
      <c r="AG117" s="139" t="s">
        <v>143</v>
      </c>
      <c r="AH117" s="139"/>
      <c r="AI117" s="139"/>
      <c r="AJ117" s="139"/>
      <c r="AK117" s="139"/>
      <c r="AL117" s="139"/>
      <c r="AM117" s="139"/>
      <c r="AN117" s="139"/>
      <c r="AO117" s="139"/>
      <c r="AP117" s="139"/>
      <c r="AQ117" s="139"/>
      <c r="AR117" s="139"/>
      <c r="AS117" s="139"/>
      <c r="AT117" s="139"/>
      <c r="AU117" s="139"/>
      <c r="AV117" s="139"/>
      <c r="AW117" s="139"/>
      <c r="AX117" s="139"/>
      <c r="AY117" s="139"/>
      <c r="AZ117" s="139"/>
      <c r="BA117" s="139"/>
      <c r="BB117" s="139"/>
      <c r="BC117" s="139"/>
      <c r="BD117" s="139"/>
      <c r="BE117" s="139"/>
      <c r="BF117" s="139"/>
      <c r="BG117" s="139"/>
      <c r="BH117" s="139"/>
    </row>
    <row r="118" spans="1:60" outlineLevel="1">
      <c r="A118" s="142"/>
      <c r="B118" s="143"/>
      <c r="C118" s="178" t="s">
        <v>256</v>
      </c>
      <c r="D118" s="151"/>
      <c r="E118" s="152">
        <v>9</v>
      </c>
      <c r="F118" s="145"/>
      <c r="G118" s="145"/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  <c r="T118" s="145"/>
      <c r="U118" s="145"/>
      <c r="V118" s="145"/>
      <c r="W118" s="145"/>
      <c r="X118" s="145"/>
      <c r="Y118" s="139"/>
      <c r="Z118" s="139"/>
      <c r="AA118" s="139"/>
      <c r="AB118" s="139"/>
      <c r="AC118" s="139"/>
      <c r="AD118" s="139"/>
      <c r="AE118" s="139"/>
      <c r="AF118" s="139"/>
      <c r="AG118" s="139" t="s">
        <v>129</v>
      </c>
      <c r="AH118" s="139">
        <v>0</v>
      </c>
      <c r="AI118" s="139"/>
      <c r="AJ118" s="139"/>
      <c r="AK118" s="139"/>
      <c r="AL118" s="139"/>
      <c r="AM118" s="139"/>
      <c r="AN118" s="139"/>
      <c r="AO118" s="139"/>
      <c r="AP118" s="139"/>
      <c r="AQ118" s="139"/>
      <c r="AR118" s="139"/>
      <c r="AS118" s="139"/>
      <c r="AT118" s="139"/>
      <c r="AU118" s="139"/>
      <c r="AV118" s="139"/>
      <c r="AW118" s="139"/>
      <c r="AX118" s="139"/>
      <c r="AY118" s="139"/>
      <c r="AZ118" s="139"/>
      <c r="BA118" s="139"/>
      <c r="BB118" s="139"/>
      <c r="BC118" s="139"/>
      <c r="BD118" s="139"/>
      <c r="BE118" s="139"/>
      <c r="BF118" s="139"/>
      <c r="BG118" s="139"/>
      <c r="BH118" s="139"/>
    </row>
    <row r="119" spans="1:60" outlineLevel="1">
      <c r="A119" s="160">
        <v>39</v>
      </c>
      <c r="B119" s="161" t="s">
        <v>257</v>
      </c>
      <c r="C119" s="177" t="s">
        <v>258</v>
      </c>
      <c r="D119" s="162" t="s">
        <v>179</v>
      </c>
      <c r="E119" s="163">
        <v>1</v>
      </c>
      <c r="F119" s="164"/>
      <c r="G119" s="165">
        <f>ROUND(E119*F119,2)</f>
        <v>0</v>
      </c>
      <c r="H119" s="164"/>
      <c r="I119" s="165">
        <f>ROUND(E119*H119,2)</f>
        <v>0</v>
      </c>
      <c r="J119" s="164"/>
      <c r="K119" s="165">
        <f>ROUND(E119*J119,2)</f>
        <v>0</v>
      </c>
      <c r="L119" s="165">
        <v>15</v>
      </c>
      <c r="M119" s="165">
        <f>G119*(1+L119/100)</f>
        <v>0</v>
      </c>
      <c r="N119" s="165">
        <v>3.6999999999999998E-2</v>
      </c>
      <c r="O119" s="165">
        <f>ROUND(E119*N119,2)</f>
        <v>0.04</v>
      </c>
      <c r="P119" s="165">
        <v>0</v>
      </c>
      <c r="Q119" s="166">
        <f>ROUND(E119*P119,2)</f>
        <v>0</v>
      </c>
      <c r="R119" s="145" t="s">
        <v>141</v>
      </c>
      <c r="S119" s="145" t="s">
        <v>125</v>
      </c>
      <c r="T119" s="145" t="s">
        <v>125</v>
      </c>
      <c r="U119" s="145">
        <v>0</v>
      </c>
      <c r="V119" s="145">
        <f>ROUND(E119*U119,2)</f>
        <v>0</v>
      </c>
      <c r="W119" s="145"/>
      <c r="X119" s="145" t="s">
        <v>142</v>
      </c>
      <c r="Y119" s="139"/>
      <c r="Z119" s="139"/>
      <c r="AA119" s="139"/>
      <c r="AB119" s="139"/>
      <c r="AC119" s="139"/>
      <c r="AD119" s="139"/>
      <c r="AE119" s="139"/>
      <c r="AF119" s="139"/>
      <c r="AG119" s="139" t="s">
        <v>251</v>
      </c>
      <c r="AH119" s="139"/>
      <c r="AI119" s="139"/>
      <c r="AJ119" s="139"/>
      <c r="AK119" s="139"/>
      <c r="AL119" s="139"/>
      <c r="AM119" s="139"/>
      <c r="AN119" s="139"/>
      <c r="AO119" s="139"/>
      <c r="AP119" s="139"/>
      <c r="AQ119" s="139"/>
      <c r="AR119" s="139"/>
      <c r="AS119" s="139"/>
      <c r="AT119" s="139"/>
      <c r="AU119" s="139"/>
      <c r="AV119" s="139"/>
      <c r="AW119" s="139"/>
      <c r="AX119" s="139"/>
      <c r="AY119" s="139"/>
      <c r="AZ119" s="139"/>
      <c r="BA119" s="139"/>
      <c r="BB119" s="139"/>
      <c r="BC119" s="139"/>
      <c r="BD119" s="139"/>
      <c r="BE119" s="139"/>
      <c r="BF119" s="139"/>
      <c r="BG119" s="139"/>
      <c r="BH119" s="139"/>
    </row>
    <row r="120" spans="1:60" outlineLevel="1">
      <c r="A120" s="142"/>
      <c r="B120" s="143"/>
      <c r="C120" s="178" t="s">
        <v>232</v>
      </c>
      <c r="D120" s="151"/>
      <c r="E120" s="152">
        <v>1</v>
      </c>
      <c r="F120" s="145"/>
      <c r="G120" s="145"/>
      <c r="H120" s="145"/>
      <c r="I120" s="145"/>
      <c r="J120" s="145"/>
      <c r="K120" s="145"/>
      <c r="L120" s="145"/>
      <c r="M120" s="145"/>
      <c r="N120" s="145"/>
      <c r="O120" s="145"/>
      <c r="P120" s="145"/>
      <c r="Q120" s="145"/>
      <c r="R120" s="145"/>
      <c r="S120" s="145"/>
      <c r="T120" s="145"/>
      <c r="U120" s="145"/>
      <c r="V120" s="145"/>
      <c r="W120" s="145"/>
      <c r="X120" s="145"/>
      <c r="Y120" s="139"/>
      <c r="Z120" s="139"/>
      <c r="AA120" s="139"/>
      <c r="AB120" s="139"/>
      <c r="AC120" s="139"/>
      <c r="AD120" s="139"/>
      <c r="AE120" s="139"/>
      <c r="AF120" s="139"/>
      <c r="AG120" s="139" t="s">
        <v>129</v>
      </c>
      <c r="AH120" s="139">
        <v>0</v>
      </c>
      <c r="AI120" s="139"/>
      <c r="AJ120" s="139"/>
      <c r="AK120" s="139"/>
      <c r="AL120" s="139"/>
      <c r="AM120" s="139"/>
      <c r="AN120" s="139"/>
      <c r="AO120" s="139"/>
      <c r="AP120" s="139"/>
      <c r="AQ120" s="139"/>
      <c r="AR120" s="139"/>
      <c r="AS120" s="139"/>
      <c r="AT120" s="139"/>
      <c r="AU120" s="139"/>
      <c r="AV120" s="139"/>
      <c r="AW120" s="139"/>
      <c r="AX120" s="139"/>
      <c r="AY120" s="139"/>
      <c r="AZ120" s="139"/>
      <c r="BA120" s="139"/>
      <c r="BB120" s="139"/>
      <c r="BC120" s="139"/>
      <c r="BD120" s="139"/>
      <c r="BE120" s="139"/>
      <c r="BF120" s="139"/>
      <c r="BG120" s="139"/>
      <c r="BH120" s="139"/>
    </row>
    <row r="121" spans="1:60" ht="22.5" outlineLevel="1">
      <c r="A121" s="160">
        <v>40</v>
      </c>
      <c r="B121" s="161" t="s">
        <v>259</v>
      </c>
      <c r="C121" s="177" t="s">
        <v>260</v>
      </c>
      <c r="D121" s="162" t="s">
        <v>179</v>
      </c>
      <c r="E121" s="163">
        <v>1</v>
      </c>
      <c r="F121" s="164"/>
      <c r="G121" s="165">
        <f>ROUND(E121*F121,2)</f>
        <v>0</v>
      </c>
      <c r="H121" s="164"/>
      <c r="I121" s="165">
        <f>ROUND(E121*H121,2)</f>
        <v>0</v>
      </c>
      <c r="J121" s="164"/>
      <c r="K121" s="165">
        <f>ROUND(E121*J121,2)</f>
        <v>0</v>
      </c>
      <c r="L121" s="165">
        <v>15</v>
      </c>
      <c r="M121" s="165">
        <f>G121*(1+L121/100)</f>
        <v>0</v>
      </c>
      <c r="N121" s="165">
        <v>0.02</v>
      </c>
      <c r="O121" s="165">
        <f>ROUND(E121*N121,2)</f>
        <v>0.02</v>
      </c>
      <c r="P121" s="165">
        <v>0</v>
      </c>
      <c r="Q121" s="166">
        <f>ROUND(E121*P121,2)</f>
        <v>0</v>
      </c>
      <c r="R121" s="145" t="s">
        <v>141</v>
      </c>
      <c r="S121" s="145" t="s">
        <v>125</v>
      </c>
      <c r="T121" s="145" t="s">
        <v>125</v>
      </c>
      <c r="U121" s="145">
        <v>0</v>
      </c>
      <c r="V121" s="145">
        <f>ROUND(E121*U121,2)</f>
        <v>0</v>
      </c>
      <c r="W121" s="145"/>
      <c r="X121" s="145" t="s">
        <v>142</v>
      </c>
      <c r="Y121" s="139"/>
      <c r="Z121" s="139"/>
      <c r="AA121" s="139"/>
      <c r="AB121" s="139"/>
      <c r="AC121" s="139"/>
      <c r="AD121" s="139"/>
      <c r="AE121" s="139"/>
      <c r="AF121" s="139"/>
      <c r="AG121" s="139" t="s">
        <v>143</v>
      </c>
      <c r="AH121" s="139"/>
      <c r="AI121" s="139"/>
      <c r="AJ121" s="139"/>
      <c r="AK121" s="139"/>
      <c r="AL121" s="139"/>
      <c r="AM121" s="139"/>
      <c r="AN121" s="139"/>
      <c r="AO121" s="139"/>
      <c r="AP121" s="139"/>
      <c r="AQ121" s="139"/>
      <c r="AR121" s="139"/>
      <c r="AS121" s="139"/>
      <c r="AT121" s="139"/>
      <c r="AU121" s="139"/>
      <c r="AV121" s="139"/>
      <c r="AW121" s="139"/>
      <c r="AX121" s="139"/>
      <c r="AY121" s="139"/>
      <c r="AZ121" s="139"/>
      <c r="BA121" s="139"/>
      <c r="BB121" s="139"/>
      <c r="BC121" s="139"/>
      <c r="BD121" s="139"/>
      <c r="BE121" s="139"/>
      <c r="BF121" s="139"/>
      <c r="BG121" s="139"/>
      <c r="BH121" s="139"/>
    </row>
    <row r="122" spans="1:60" outlineLevel="1">
      <c r="A122" s="142"/>
      <c r="B122" s="143"/>
      <c r="C122" s="178" t="s">
        <v>231</v>
      </c>
      <c r="D122" s="151"/>
      <c r="E122" s="152">
        <v>1</v>
      </c>
      <c r="F122" s="145"/>
      <c r="G122" s="145"/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  <c r="T122" s="145"/>
      <c r="U122" s="145"/>
      <c r="V122" s="145"/>
      <c r="W122" s="145"/>
      <c r="X122" s="145"/>
      <c r="Y122" s="139"/>
      <c r="Z122" s="139"/>
      <c r="AA122" s="139"/>
      <c r="AB122" s="139"/>
      <c r="AC122" s="139"/>
      <c r="AD122" s="139"/>
      <c r="AE122" s="139"/>
      <c r="AF122" s="139"/>
      <c r="AG122" s="139" t="s">
        <v>129</v>
      </c>
      <c r="AH122" s="139">
        <v>0</v>
      </c>
      <c r="AI122" s="139"/>
      <c r="AJ122" s="139"/>
      <c r="AK122" s="139"/>
      <c r="AL122" s="139"/>
      <c r="AM122" s="139"/>
      <c r="AN122" s="139"/>
      <c r="AO122" s="139"/>
      <c r="AP122" s="139"/>
      <c r="AQ122" s="139"/>
      <c r="AR122" s="139"/>
      <c r="AS122" s="139"/>
      <c r="AT122" s="139"/>
      <c r="AU122" s="139"/>
      <c r="AV122" s="139"/>
      <c r="AW122" s="139"/>
      <c r="AX122" s="139"/>
      <c r="AY122" s="139"/>
      <c r="AZ122" s="139"/>
      <c r="BA122" s="139"/>
      <c r="BB122" s="139"/>
      <c r="BC122" s="139"/>
      <c r="BD122" s="139"/>
      <c r="BE122" s="139"/>
      <c r="BF122" s="139"/>
      <c r="BG122" s="139"/>
      <c r="BH122" s="139"/>
    </row>
    <row r="123" spans="1:60" ht="22.5" outlineLevel="1">
      <c r="A123" s="160">
        <v>41</v>
      </c>
      <c r="B123" s="161" t="s">
        <v>261</v>
      </c>
      <c r="C123" s="177" t="s">
        <v>262</v>
      </c>
      <c r="D123" s="162" t="s">
        <v>179</v>
      </c>
      <c r="E123" s="163">
        <v>8</v>
      </c>
      <c r="F123" s="164"/>
      <c r="G123" s="165">
        <f>ROUND(E123*F123,2)</f>
        <v>0</v>
      </c>
      <c r="H123" s="164"/>
      <c r="I123" s="165">
        <f>ROUND(E123*H123,2)</f>
        <v>0</v>
      </c>
      <c r="J123" s="164"/>
      <c r="K123" s="165">
        <f>ROUND(E123*J123,2)</f>
        <v>0</v>
      </c>
      <c r="L123" s="165">
        <v>15</v>
      </c>
      <c r="M123" s="165">
        <f>G123*(1+L123/100)</f>
        <v>0</v>
      </c>
      <c r="N123" s="165">
        <v>0.02</v>
      </c>
      <c r="O123" s="165">
        <f>ROUND(E123*N123,2)</f>
        <v>0.16</v>
      </c>
      <c r="P123" s="165">
        <v>0</v>
      </c>
      <c r="Q123" s="166">
        <f>ROUND(E123*P123,2)</f>
        <v>0</v>
      </c>
      <c r="R123" s="145" t="s">
        <v>141</v>
      </c>
      <c r="S123" s="145" t="s">
        <v>125</v>
      </c>
      <c r="T123" s="145" t="s">
        <v>125</v>
      </c>
      <c r="U123" s="145">
        <v>0</v>
      </c>
      <c r="V123" s="145">
        <f>ROUND(E123*U123,2)</f>
        <v>0</v>
      </c>
      <c r="W123" s="145"/>
      <c r="X123" s="145" t="s">
        <v>142</v>
      </c>
      <c r="Y123" s="139"/>
      <c r="Z123" s="139"/>
      <c r="AA123" s="139"/>
      <c r="AB123" s="139"/>
      <c r="AC123" s="139"/>
      <c r="AD123" s="139"/>
      <c r="AE123" s="139"/>
      <c r="AF123" s="139"/>
      <c r="AG123" s="139" t="s">
        <v>143</v>
      </c>
      <c r="AH123" s="139"/>
      <c r="AI123" s="139"/>
      <c r="AJ123" s="139"/>
      <c r="AK123" s="139"/>
      <c r="AL123" s="139"/>
      <c r="AM123" s="139"/>
      <c r="AN123" s="139"/>
      <c r="AO123" s="139"/>
      <c r="AP123" s="139"/>
      <c r="AQ123" s="139"/>
      <c r="AR123" s="139"/>
      <c r="AS123" s="139"/>
      <c r="AT123" s="139"/>
      <c r="AU123" s="139"/>
      <c r="AV123" s="139"/>
      <c r="AW123" s="139"/>
      <c r="AX123" s="139"/>
      <c r="AY123" s="139"/>
      <c r="AZ123" s="139"/>
      <c r="BA123" s="139"/>
      <c r="BB123" s="139"/>
      <c r="BC123" s="139"/>
      <c r="BD123" s="139"/>
      <c r="BE123" s="139"/>
      <c r="BF123" s="139"/>
      <c r="BG123" s="139"/>
      <c r="BH123" s="139"/>
    </row>
    <row r="124" spans="1:60" outlineLevel="1">
      <c r="A124" s="142"/>
      <c r="B124" s="143"/>
      <c r="C124" s="178" t="s">
        <v>229</v>
      </c>
      <c r="D124" s="151"/>
      <c r="E124" s="152">
        <v>2</v>
      </c>
      <c r="F124" s="145"/>
      <c r="G124" s="145"/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  <c r="T124" s="145"/>
      <c r="U124" s="145"/>
      <c r="V124" s="145"/>
      <c r="W124" s="145"/>
      <c r="X124" s="145"/>
      <c r="Y124" s="139"/>
      <c r="Z124" s="139"/>
      <c r="AA124" s="139"/>
      <c r="AB124" s="139"/>
      <c r="AC124" s="139"/>
      <c r="AD124" s="139"/>
      <c r="AE124" s="139"/>
      <c r="AF124" s="139"/>
      <c r="AG124" s="139" t="s">
        <v>129</v>
      </c>
      <c r="AH124" s="139">
        <v>0</v>
      </c>
      <c r="AI124" s="139"/>
      <c r="AJ124" s="139"/>
      <c r="AK124" s="139"/>
      <c r="AL124" s="139"/>
      <c r="AM124" s="139"/>
      <c r="AN124" s="139"/>
      <c r="AO124" s="139"/>
      <c r="AP124" s="139"/>
      <c r="AQ124" s="139"/>
      <c r="AR124" s="139"/>
      <c r="AS124" s="139"/>
      <c r="AT124" s="139"/>
      <c r="AU124" s="139"/>
      <c r="AV124" s="139"/>
      <c r="AW124" s="139"/>
      <c r="AX124" s="139"/>
      <c r="AY124" s="139"/>
      <c r="AZ124" s="139"/>
      <c r="BA124" s="139"/>
      <c r="BB124" s="139"/>
      <c r="BC124" s="139"/>
      <c r="BD124" s="139"/>
      <c r="BE124" s="139"/>
      <c r="BF124" s="139"/>
      <c r="BG124" s="139"/>
      <c r="BH124" s="139"/>
    </row>
    <row r="125" spans="1:60" outlineLevel="1">
      <c r="A125" s="142"/>
      <c r="B125" s="143"/>
      <c r="C125" s="178" t="s">
        <v>263</v>
      </c>
      <c r="D125" s="151"/>
      <c r="E125" s="152">
        <v>6</v>
      </c>
      <c r="F125" s="145"/>
      <c r="G125" s="145"/>
      <c r="H125" s="145"/>
      <c r="I125" s="145"/>
      <c r="J125" s="145"/>
      <c r="K125" s="145"/>
      <c r="L125" s="145"/>
      <c r="M125" s="145"/>
      <c r="N125" s="145"/>
      <c r="O125" s="145"/>
      <c r="P125" s="145"/>
      <c r="Q125" s="145"/>
      <c r="R125" s="145"/>
      <c r="S125" s="145"/>
      <c r="T125" s="145"/>
      <c r="U125" s="145"/>
      <c r="V125" s="145"/>
      <c r="W125" s="145"/>
      <c r="X125" s="145"/>
      <c r="Y125" s="139"/>
      <c r="Z125" s="139"/>
      <c r="AA125" s="139"/>
      <c r="AB125" s="139"/>
      <c r="AC125" s="139"/>
      <c r="AD125" s="139"/>
      <c r="AE125" s="139"/>
      <c r="AF125" s="139"/>
      <c r="AG125" s="139" t="s">
        <v>129</v>
      </c>
      <c r="AH125" s="139">
        <v>0</v>
      </c>
      <c r="AI125" s="139"/>
      <c r="AJ125" s="139"/>
      <c r="AK125" s="139"/>
      <c r="AL125" s="139"/>
      <c r="AM125" s="139"/>
      <c r="AN125" s="139"/>
      <c r="AO125" s="139"/>
      <c r="AP125" s="139"/>
      <c r="AQ125" s="139"/>
      <c r="AR125" s="139"/>
      <c r="AS125" s="139"/>
      <c r="AT125" s="139"/>
      <c r="AU125" s="139"/>
      <c r="AV125" s="139"/>
      <c r="AW125" s="139"/>
      <c r="AX125" s="139"/>
      <c r="AY125" s="139"/>
      <c r="AZ125" s="139"/>
      <c r="BA125" s="139"/>
      <c r="BB125" s="139"/>
      <c r="BC125" s="139"/>
      <c r="BD125" s="139"/>
      <c r="BE125" s="139"/>
      <c r="BF125" s="139"/>
      <c r="BG125" s="139"/>
      <c r="BH125" s="139"/>
    </row>
    <row r="126" spans="1:60" ht="22.5" outlineLevel="1">
      <c r="A126" s="160">
        <v>42</v>
      </c>
      <c r="B126" s="161" t="s">
        <v>264</v>
      </c>
      <c r="C126" s="177" t="s">
        <v>265</v>
      </c>
      <c r="D126" s="162" t="s">
        <v>179</v>
      </c>
      <c r="E126" s="163">
        <v>1</v>
      </c>
      <c r="F126" s="164"/>
      <c r="G126" s="165">
        <f>ROUND(E126*F126,2)</f>
        <v>0</v>
      </c>
      <c r="H126" s="164"/>
      <c r="I126" s="165">
        <f>ROUND(E126*H126,2)</f>
        <v>0</v>
      </c>
      <c r="J126" s="164"/>
      <c r="K126" s="165">
        <f>ROUND(E126*J126,2)</f>
        <v>0</v>
      </c>
      <c r="L126" s="165">
        <v>15</v>
      </c>
      <c r="M126" s="165">
        <f>G126*(1+L126/100)</f>
        <v>0</v>
      </c>
      <c r="N126" s="165">
        <v>0.02</v>
      </c>
      <c r="O126" s="165">
        <f>ROUND(E126*N126,2)</f>
        <v>0.02</v>
      </c>
      <c r="P126" s="165">
        <v>0</v>
      </c>
      <c r="Q126" s="166">
        <f>ROUND(E126*P126,2)</f>
        <v>0</v>
      </c>
      <c r="R126" s="145" t="s">
        <v>141</v>
      </c>
      <c r="S126" s="145" t="s">
        <v>125</v>
      </c>
      <c r="T126" s="145" t="s">
        <v>125</v>
      </c>
      <c r="U126" s="145">
        <v>0</v>
      </c>
      <c r="V126" s="145">
        <f>ROUND(E126*U126,2)</f>
        <v>0</v>
      </c>
      <c r="W126" s="145"/>
      <c r="X126" s="145" t="s">
        <v>142</v>
      </c>
      <c r="Y126" s="139"/>
      <c r="Z126" s="139"/>
      <c r="AA126" s="139"/>
      <c r="AB126" s="139"/>
      <c r="AC126" s="139"/>
      <c r="AD126" s="139"/>
      <c r="AE126" s="139"/>
      <c r="AF126" s="139"/>
      <c r="AG126" s="139" t="s">
        <v>251</v>
      </c>
      <c r="AH126" s="139"/>
      <c r="AI126" s="139"/>
      <c r="AJ126" s="139"/>
      <c r="AK126" s="139"/>
      <c r="AL126" s="139"/>
      <c r="AM126" s="139"/>
      <c r="AN126" s="139"/>
      <c r="AO126" s="139"/>
      <c r="AP126" s="139"/>
      <c r="AQ126" s="139"/>
      <c r="AR126" s="139"/>
      <c r="AS126" s="139"/>
      <c r="AT126" s="139"/>
      <c r="AU126" s="139"/>
      <c r="AV126" s="139"/>
      <c r="AW126" s="139"/>
      <c r="AX126" s="139"/>
      <c r="AY126" s="139"/>
      <c r="AZ126" s="139"/>
      <c r="BA126" s="139"/>
      <c r="BB126" s="139"/>
      <c r="BC126" s="139"/>
      <c r="BD126" s="139"/>
      <c r="BE126" s="139"/>
      <c r="BF126" s="139"/>
      <c r="BG126" s="139"/>
      <c r="BH126" s="139"/>
    </row>
    <row r="127" spans="1:60" outlineLevel="1">
      <c r="A127" s="142"/>
      <c r="B127" s="143"/>
      <c r="C127" s="178" t="s">
        <v>232</v>
      </c>
      <c r="D127" s="151"/>
      <c r="E127" s="152">
        <v>1</v>
      </c>
      <c r="F127" s="145"/>
      <c r="G127" s="145"/>
      <c r="H127" s="145"/>
      <c r="I127" s="145"/>
      <c r="J127" s="145"/>
      <c r="K127" s="145"/>
      <c r="L127" s="145"/>
      <c r="M127" s="145"/>
      <c r="N127" s="145"/>
      <c r="O127" s="145"/>
      <c r="P127" s="145"/>
      <c r="Q127" s="145"/>
      <c r="R127" s="145"/>
      <c r="S127" s="145"/>
      <c r="T127" s="145"/>
      <c r="U127" s="145"/>
      <c r="V127" s="145"/>
      <c r="W127" s="145"/>
      <c r="X127" s="145"/>
      <c r="Y127" s="139"/>
      <c r="Z127" s="139"/>
      <c r="AA127" s="139"/>
      <c r="AB127" s="139"/>
      <c r="AC127" s="139"/>
      <c r="AD127" s="139"/>
      <c r="AE127" s="139"/>
      <c r="AF127" s="139"/>
      <c r="AG127" s="139" t="s">
        <v>129</v>
      </c>
      <c r="AH127" s="139">
        <v>0</v>
      </c>
      <c r="AI127" s="139"/>
      <c r="AJ127" s="139"/>
      <c r="AK127" s="139"/>
      <c r="AL127" s="139"/>
      <c r="AM127" s="139"/>
      <c r="AN127" s="139"/>
      <c r="AO127" s="139"/>
      <c r="AP127" s="139"/>
      <c r="AQ127" s="139"/>
      <c r="AR127" s="139"/>
      <c r="AS127" s="139"/>
      <c r="AT127" s="139"/>
      <c r="AU127" s="139"/>
      <c r="AV127" s="139"/>
      <c r="AW127" s="139"/>
      <c r="AX127" s="139"/>
      <c r="AY127" s="139"/>
      <c r="AZ127" s="139"/>
      <c r="BA127" s="139"/>
      <c r="BB127" s="139"/>
      <c r="BC127" s="139"/>
      <c r="BD127" s="139"/>
      <c r="BE127" s="139"/>
      <c r="BF127" s="139"/>
      <c r="BG127" s="139"/>
      <c r="BH127" s="139"/>
    </row>
    <row r="128" spans="1:60" ht="22.5" outlineLevel="1">
      <c r="A128" s="160">
        <v>43</v>
      </c>
      <c r="B128" s="161" t="s">
        <v>266</v>
      </c>
      <c r="C128" s="177" t="s">
        <v>267</v>
      </c>
      <c r="D128" s="162" t="s">
        <v>179</v>
      </c>
      <c r="E128" s="163">
        <v>3</v>
      </c>
      <c r="F128" s="164"/>
      <c r="G128" s="165">
        <f>ROUND(E128*F128,2)</f>
        <v>0</v>
      </c>
      <c r="H128" s="164"/>
      <c r="I128" s="165">
        <f>ROUND(E128*H128,2)</f>
        <v>0</v>
      </c>
      <c r="J128" s="164"/>
      <c r="K128" s="165">
        <f>ROUND(E128*J128,2)</f>
        <v>0</v>
      </c>
      <c r="L128" s="165">
        <v>15</v>
      </c>
      <c r="M128" s="165">
        <f>G128*(1+L128/100)</f>
        <v>0</v>
      </c>
      <c r="N128" s="165">
        <v>3.5000000000000003E-2</v>
      </c>
      <c r="O128" s="165">
        <f>ROUND(E128*N128,2)</f>
        <v>0.11</v>
      </c>
      <c r="P128" s="165">
        <v>0</v>
      </c>
      <c r="Q128" s="166">
        <f>ROUND(E128*P128,2)</f>
        <v>0</v>
      </c>
      <c r="R128" s="145" t="s">
        <v>141</v>
      </c>
      <c r="S128" s="145" t="s">
        <v>125</v>
      </c>
      <c r="T128" s="145" t="s">
        <v>125</v>
      </c>
      <c r="U128" s="145">
        <v>0</v>
      </c>
      <c r="V128" s="145">
        <f>ROUND(E128*U128,2)</f>
        <v>0</v>
      </c>
      <c r="W128" s="145"/>
      <c r="X128" s="145" t="s">
        <v>142</v>
      </c>
      <c r="Y128" s="139"/>
      <c r="Z128" s="139"/>
      <c r="AA128" s="139"/>
      <c r="AB128" s="139"/>
      <c r="AC128" s="139"/>
      <c r="AD128" s="139"/>
      <c r="AE128" s="139"/>
      <c r="AF128" s="139"/>
      <c r="AG128" s="139" t="s">
        <v>251</v>
      </c>
      <c r="AH128" s="139"/>
      <c r="AI128" s="139"/>
      <c r="AJ128" s="139"/>
      <c r="AK128" s="139"/>
      <c r="AL128" s="139"/>
      <c r="AM128" s="139"/>
      <c r="AN128" s="139"/>
      <c r="AO128" s="139"/>
      <c r="AP128" s="139"/>
      <c r="AQ128" s="139"/>
      <c r="AR128" s="139"/>
      <c r="AS128" s="139"/>
      <c r="AT128" s="139"/>
      <c r="AU128" s="139"/>
      <c r="AV128" s="139"/>
      <c r="AW128" s="139"/>
      <c r="AX128" s="139"/>
      <c r="AY128" s="139"/>
      <c r="AZ128" s="139"/>
      <c r="BA128" s="139"/>
      <c r="BB128" s="139"/>
      <c r="BC128" s="139"/>
      <c r="BD128" s="139"/>
      <c r="BE128" s="139"/>
      <c r="BF128" s="139"/>
      <c r="BG128" s="139"/>
      <c r="BH128" s="139"/>
    </row>
    <row r="129" spans="1:60" outlineLevel="1">
      <c r="A129" s="142"/>
      <c r="B129" s="143"/>
      <c r="C129" s="178" t="s">
        <v>268</v>
      </c>
      <c r="D129" s="151"/>
      <c r="E129" s="152">
        <v>3</v>
      </c>
      <c r="F129" s="145"/>
      <c r="G129" s="145"/>
      <c r="H129" s="145"/>
      <c r="I129" s="145"/>
      <c r="J129" s="145"/>
      <c r="K129" s="145"/>
      <c r="L129" s="145"/>
      <c r="M129" s="145"/>
      <c r="N129" s="145"/>
      <c r="O129" s="145"/>
      <c r="P129" s="145"/>
      <c r="Q129" s="145"/>
      <c r="R129" s="145"/>
      <c r="S129" s="145"/>
      <c r="T129" s="145"/>
      <c r="U129" s="145"/>
      <c r="V129" s="145"/>
      <c r="W129" s="145"/>
      <c r="X129" s="145"/>
      <c r="Y129" s="139"/>
      <c r="Z129" s="139"/>
      <c r="AA129" s="139"/>
      <c r="AB129" s="139"/>
      <c r="AC129" s="139"/>
      <c r="AD129" s="139"/>
      <c r="AE129" s="139"/>
      <c r="AF129" s="139"/>
      <c r="AG129" s="139" t="s">
        <v>129</v>
      </c>
      <c r="AH129" s="139">
        <v>0</v>
      </c>
      <c r="AI129" s="139"/>
      <c r="AJ129" s="139"/>
      <c r="AK129" s="139"/>
      <c r="AL129" s="139"/>
      <c r="AM129" s="139"/>
      <c r="AN129" s="139"/>
      <c r="AO129" s="139"/>
      <c r="AP129" s="139"/>
      <c r="AQ129" s="139"/>
      <c r="AR129" s="139"/>
      <c r="AS129" s="139"/>
      <c r="AT129" s="139"/>
      <c r="AU129" s="139"/>
      <c r="AV129" s="139"/>
      <c r="AW129" s="139"/>
      <c r="AX129" s="139"/>
      <c r="AY129" s="139"/>
      <c r="AZ129" s="139"/>
      <c r="BA129" s="139"/>
      <c r="BB129" s="139"/>
      <c r="BC129" s="139"/>
      <c r="BD129" s="139"/>
      <c r="BE129" s="139"/>
      <c r="BF129" s="139"/>
      <c r="BG129" s="139"/>
      <c r="BH129" s="139"/>
    </row>
    <row r="130" spans="1:60" outlineLevel="1">
      <c r="A130" s="160">
        <v>44</v>
      </c>
      <c r="B130" s="161" t="s">
        <v>269</v>
      </c>
      <c r="C130" s="177" t="s">
        <v>270</v>
      </c>
      <c r="D130" s="162" t="s">
        <v>179</v>
      </c>
      <c r="E130" s="163">
        <v>1</v>
      </c>
      <c r="F130" s="164"/>
      <c r="G130" s="165">
        <f>ROUND(E130*F130,2)</f>
        <v>0</v>
      </c>
      <c r="H130" s="164"/>
      <c r="I130" s="165">
        <f>ROUND(E130*H130,2)</f>
        <v>0</v>
      </c>
      <c r="J130" s="164"/>
      <c r="K130" s="165">
        <f>ROUND(E130*J130,2)</f>
        <v>0</v>
      </c>
      <c r="L130" s="165">
        <v>15</v>
      </c>
      <c r="M130" s="165">
        <f>G130*(1+L130/100)</f>
        <v>0</v>
      </c>
      <c r="N130" s="165">
        <v>0</v>
      </c>
      <c r="O130" s="165">
        <f>ROUND(E130*N130,2)</f>
        <v>0</v>
      </c>
      <c r="P130" s="165">
        <v>0</v>
      </c>
      <c r="Q130" s="166">
        <f>ROUND(E130*P130,2)</f>
        <v>0</v>
      </c>
      <c r="R130" s="145"/>
      <c r="S130" s="145" t="s">
        <v>183</v>
      </c>
      <c r="T130" s="145" t="s">
        <v>184</v>
      </c>
      <c r="U130" s="145">
        <v>0</v>
      </c>
      <c r="V130" s="145">
        <f>ROUND(E130*U130,2)</f>
        <v>0</v>
      </c>
      <c r="W130" s="145"/>
      <c r="X130" s="145" t="s">
        <v>142</v>
      </c>
      <c r="Y130" s="139"/>
      <c r="Z130" s="139"/>
      <c r="AA130" s="139"/>
      <c r="AB130" s="139"/>
      <c r="AC130" s="139"/>
      <c r="AD130" s="139"/>
      <c r="AE130" s="139"/>
      <c r="AF130" s="139"/>
      <c r="AG130" s="139" t="s">
        <v>143</v>
      </c>
      <c r="AH130" s="139"/>
      <c r="AI130" s="139"/>
      <c r="AJ130" s="139"/>
      <c r="AK130" s="139"/>
      <c r="AL130" s="139"/>
      <c r="AM130" s="139"/>
      <c r="AN130" s="139"/>
      <c r="AO130" s="139"/>
      <c r="AP130" s="139"/>
      <c r="AQ130" s="139"/>
      <c r="AR130" s="139"/>
      <c r="AS130" s="139"/>
      <c r="AT130" s="139"/>
      <c r="AU130" s="139"/>
      <c r="AV130" s="139"/>
      <c r="AW130" s="139"/>
      <c r="AX130" s="139"/>
      <c r="AY130" s="139"/>
      <c r="AZ130" s="139"/>
      <c r="BA130" s="139"/>
      <c r="BB130" s="139"/>
      <c r="BC130" s="139"/>
      <c r="BD130" s="139"/>
      <c r="BE130" s="139"/>
      <c r="BF130" s="139"/>
      <c r="BG130" s="139"/>
      <c r="BH130" s="139"/>
    </row>
    <row r="131" spans="1:60" outlineLevel="1">
      <c r="A131" s="142"/>
      <c r="B131" s="143"/>
      <c r="C131" s="178" t="s">
        <v>235</v>
      </c>
      <c r="D131" s="151"/>
      <c r="E131" s="152">
        <v>1</v>
      </c>
      <c r="F131" s="145"/>
      <c r="G131" s="145"/>
      <c r="H131" s="145"/>
      <c r="I131" s="145"/>
      <c r="J131" s="145"/>
      <c r="K131" s="145"/>
      <c r="L131" s="145"/>
      <c r="M131" s="145"/>
      <c r="N131" s="145"/>
      <c r="O131" s="145"/>
      <c r="P131" s="145"/>
      <c r="Q131" s="145"/>
      <c r="R131" s="145"/>
      <c r="S131" s="145"/>
      <c r="T131" s="145"/>
      <c r="U131" s="145"/>
      <c r="V131" s="145"/>
      <c r="W131" s="145"/>
      <c r="X131" s="145"/>
      <c r="Y131" s="139"/>
      <c r="Z131" s="139"/>
      <c r="AA131" s="139"/>
      <c r="AB131" s="139"/>
      <c r="AC131" s="139"/>
      <c r="AD131" s="139"/>
      <c r="AE131" s="139"/>
      <c r="AF131" s="139"/>
      <c r="AG131" s="139" t="s">
        <v>129</v>
      </c>
      <c r="AH131" s="139">
        <v>0</v>
      </c>
      <c r="AI131" s="139"/>
      <c r="AJ131" s="139"/>
      <c r="AK131" s="139"/>
      <c r="AL131" s="139"/>
      <c r="AM131" s="139"/>
      <c r="AN131" s="139"/>
      <c r="AO131" s="139"/>
      <c r="AP131" s="139"/>
      <c r="AQ131" s="139"/>
      <c r="AR131" s="139"/>
      <c r="AS131" s="139"/>
      <c r="AT131" s="139"/>
      <c r="AU131" s="139"/>
      <c r="AV131" s="139"/>
      <c r="AW131" s="139"/>
      <c r="AX131" s="139"/>
      <c r="AY131" s="139"/>
      <c r="AZ131" s="139"/>
      <c r="BA131" s="139"/>
      <c r="BB131" s="139"/>
      <c r="BC131" s="139"/>
      <c r="BD131" s="139"/>
      <c r="BE131" s="139"/>
      <c r="BF131" s="139"/>
      <c r="BG131" s="139"/>
      <c r="BH131" s="139"/>
    </row>
    <row r="132" spans="1:60" outlineLevel="1">
      <c r="A132" s="142">
        <v>45</v>
      </c>
      <c r="B132" s="143" t="s">
        <v>271</v>
      </c>
      <c r="C132" s="180" t="s">
        <v>272</v>
      </c>
      <c r="D132" s="144" t="s">
        <v>0</v>
      </c>
      <c r="E132" s="174"/>
      <c r="F132" s="150"/>
      <c r="G132" s="145">
        <f>ROUND(E132*F132,2)</f>
        <v>0</v>
      </c>
      <c r="H132" s="150"/>
      <c r="I132" s="145">
        <f>ROUND(E132*H132,2)</f>
        <v>0</v>
      </c>
      <c r="J132" s="150"/>
      <c r="K132" s="145">
        <f>ROUND(E132*J132,2)</f>
        <v>0</v>
      </c>
      <c r="L132" s="145">
        <v>15</v>
      </c>
      <c r="M132" s="145">
        <f>G132*(1+L132/100)</f>
        <v>0</v>
      </c>
      <c r="N132" s="145">
        <v>0</v>
      </c>
      <c r="O132" s="145">
        <f>ROUND(E132*N132,2)</f>
        <v>0</v>
      </c>
      <c r="P132" s="145">
        <v>0</v>
      </c>
      <c r="Q132" s="145">
        <f>ROUND(E132*P132,2)</f>
        <v>0</v>
      </c>
      <c r="R132" s="145"/>
      <c r="S132" s="145" t="s">
        <v>125</v>
      </c>
      <c r="T132" s="145" t="s">
        <v>125</v>
      </c>
      <c r="U132" s="145">
        <v>0</v>
      </c>
      <c r="V132" s="145">
        <f>ROUND(E132*U132,2)</f>
        <v>0</v>
      </c>
      <c r="W132" s="145"/>
      <c r="X132" s="145" t="s">
        <v>221</v>
      </c>
      <c r="Y132" s="139"/>
      <c r="Z132" s="139"/>
      <c r="AA132" s="139"/>
      <c r="AB132" s="139"/>
      <c r="AC132" s="139"/>
      <c r="AD132" s="139"/>
      <c r="AE132" s="139"/>
      <c r="AF132" s="139"/>
      <c r="AG132" s="139" t="s">
        <v>273</v>
      </c>
      <c r="AH132" s="139"/>
      <c r="AI132" s="139"/>
      <c r="AJ132" s="139"/>
      <c r="AK132" s="139"/>
      <c r="AL132" s="139"/>
      <c r="AM132" s="139"/>
      <c r="AN132" s="139"/>
      <c r="AO132" s="139"/>
      <c r="AP132" s="139"/>
      <c r="AQ132" s="139"/>
      <c r="AR132" s="139"/>
      <c r="AS132" s="139"/>
      <c r="AT132" s="139"/>
      <c r="AU132" s="139"/>
      <c r="AV132" s="139"/>
      <c r="AW132" s="139"/>
      <c r="AX132" s="139"/>
      <c r="AY132" s="139"/>
      <c r="AZ132" s="139"/>
      <c r="BA132" s="139"/>
      <c r="BB132" s="139"/>
      <c r="BC132" s="139"/>
      <c r="BD132" s="139"/>
      <c r="BE132" s="139"/>
      <c r="BF132" s="139"/>
      <c r="BG132" s="139"/>
      <c r="BH132" s="139"/>
    </row>
    <row r="133" spans="1:60">
      <c r="A133" s="154" t="s">
        <v>120</v>
      </c>
      <c r="B133" s="155" t="s">
        <v>80</v>
      </c>
      <c r="C133" s="176" t="s">
        <v>81</v>
      </c>
      <c r="D133" s="156"/>
      <c r="E133" s="157"/>
      <c r="F133" s="158"/>
      <c r="G133" s="158">
        <f>SUMIF(AG134:AG136,"&lt;&gt;NOR",G134:G136)</f>
        <v>0</v>
      </c>
      <c r="H133" s="158"/>
      <c r="I133" s="158">
        <f>SUM(I134:I136)</f>
        <v>0</v>
      </c>
      <c r="J133" s="158"/>
      <c r="K133" s="158">
        <f>SUM(K134:K136)</f>
        <v>0</v>
      </c>
      <c r="L133" s="158"/>
      <c r="M133" s="158">
        <f>SUM(M134:M136)</f>
        <v>0</v>
      </c>
      <c r="N133" s="158"/>
      <c r="O133" s="158">
        <f>SUM(O134:O136)</f>
        <v>0</v>
      </c>
      <c r="P133" s="158"/>
      <c r="Q133" s="159">
        <f>SUM(Q134:Q136)</f>
        <v>0</v>
      </c>
      <c r="R133" s="153"/>
      <c r="S133" s="153"/>
      <c r="T133" s="153"/>
      <c r="U133" s="153"/>
      <c r="V133" s="153">
        <f>SUM(V134:V136)</f>
        <v>0</v>
      </c>
      <c r="W133" s="153"/>
      <c r="X133" s="153"/>
      <c r="AG133" t="s">
        <v>121</v>
      </c>
    </row>
    <row r="134" spans="1:60" outlineLevel="1">
      <c r="A134" s="160">
        <v>46</v>
      </c>
      <c r="B134" s="161" t="s">
        <v>274</v>
      </c>
      <c r="C134" s="177" t="s">
        <v>275</v>
      </c>
      <c r="D134" s="162" t="s">
        <v>179</v>
      </c>
      <c r="E134" s="163">
        <v>3</v>
      </c>
      <c r="F134" s="164"/>
      <c r="G134" s="165">
        <f>ROUND(E134*F134,2)</f>
        <v>0</v>
      </c>
      <c r="H134" s="164"/>
      <c r="I134" s="165">
        <f>ROUND(E134*H134,2)</f>
        <v>0</v>
      </c>
      <c r="J134" s="164"/>
      <c r="K134" s="165">
        <f>ROUND(E134*J134,2)</f>
        <v>0</v>
      </c>
      <c r="L134" s="165">
        <v>15</v>
      </c>
      <c r="M134" s="165">
        <f>G134*(1+L134/100)</f>
        <v>0</v>
      </c>
      <c r="N134" s="165">
        <v>0</v>
      </c>
      <c r="O134" s="165">
        <f>ROUND(E134*N134,2)</f>
        <v>0</v>
      </c>
      <c r="P134" s="165">
        <v>0</v>
      </c>
      <c r="Q134" s="166">
        <f>ROUND(E134*P134,2)</f>
        <v>0</v>
      </c>
      <c r="R134" s="145"/>
      <c r="S134" s="145" t="s">
        <v>183</v>
      </c>
      <c r="T134" s="145" t="s">
        <v>184</v>
      </c>
      <c r="U134" s="145">
        <v>0</v>
      </c>
      <c r="V134" s="145">
        <f>ROUND(E134*U134,2)</f>
        <v>0</v>
      </c>
      <c r="W134" s="145"/>
      <c r="X134" s="145" t="s">
        <v>126</v>
      </c>
      <c r="Y134" s="139"/>
      <c r="Z134" s="139"/>
      <c r="AA134" s="139"/>
      <c r="AB134" s="139"/>
      <c r="AC134" s="139"/>
      <c r="AD134" s="139"/>
      <c r="AE134" s="139"/>
      <c r="AF134" s="139"/>
      <c r="AG134" s="139" t="s">
        <v>127</v>
      </c>
      <c r="AH134" s="139"/>
      <c r="AI134" s="139"/>
      <c r="AJ134" s="139"/>
      <c r="AK134" s="139"/>
      <c r="AL134" s="139"/>
      <c r="AM134" s="139"/>
      <c r="AN134" s="139"/>
      <c r="AO134" s="139"/>
      <c r="AP134" s="139"/>
      <c r="AQ134" s="139"/>
      <c r="AR134" s="139"/>
      <c r="AS134" s="139"/>
      <c r="AT134" s="139"/>
      <c r="AU134" s="139"/>
      <c r="AV134" s="139"/>
      <c r="AW134" s="139"/>
      <c r="AX134" s="139"/>
      <c r="AY134" s="139"/>
      <c r="AZ134" s="139"/>
      <c r="BA134" s="139"/>
      <c r="BB134" s="139"/>
      <c r="BC134" s="139"/>
      <c r="BD134" s="139"/>
      <c r="BE134" s="139"/>
      <c r="BF134" s="139"/>
      <c r="BG134" s="139"/>
      <c r="BH134" s="139"/>
    </row>
    <row r="135" spans="1:60" outlineLevel="1">
      <c r="A135" s="142"/>
      <c r="B135" s="143"/>
      <c r="C135" s="178" t="s">
        <v>276</v>
      </c>
      <c r="D135" s="151"/>
      <c r="E135" s="152">
        <v>3</v>
      </c>
      <c r="F135" s="145"/>
      <c r="G135" s="145"/>
      <c r="H135" s="145"/>
      <c r="I135" s="145"/>
      <c r="J135" s="145"/>
      <c r="K135" s="145"/>
      <c r="L135" s="145"/>
      <c r="M135" s="145"/>
      <c r="N135" s="145"/>
      <c r="O135" s="145"/>
      <c r="P135" s="145"/>
      <c r="Q135" s="145"/>
      <c r="R135" s="145"/>
      <c r="S135" s="145"/>
      <c r="T135" s="145"/>
      <c r="U135" s="145"/>
      <c r="V135" s="145"/>
      <c r="W135" s="145"/>
      <c r="X135" s="145"/>
      <c r="Y135" s="139"/>
      <c r="Z135" s="139"/>
      <c r="AA135" s="139"/>
      <c r="AB135" s="139"/>
      <c r="AC135" s="139"/>
      <c r="AD135" s="139"/>
      <c r="AE135" s="139"/>
      <c r="AF135" s="139"/>
      <c r="AG135" s="139" t="s">
        <v>129</v>
      </c>
      <c r="AH135" s="139">
        <v>0</v>
      </c>
      <c r="AI135" s="139"/>
      <c r="AJ135" s="139"/>
      <c r="AK135" s="139"/>
      <c r="AL135" s="139"/>
      <c r="AM135" s="139"/>
      <c r="AN135" s="139"/>
      <c r="AO135" s="139"/>
      <c r="AP135" s="139"/>
      <c r="AQ135" s="139"/>
      <c r="AR135" s="139"/>
      <c r="AS135" s="139"/>
      <c r="AT135" s="139"/>
      <c r="AU135" s="139"/>
      <c r="AV135" s="139"/>
      <c r="AW135" s="139"/>
      <c r="AX135" s="139"/>
      <c r="AY135" s="139"/>
      <c r="AZ135" s="139"/>
      <c r="BA135" s="139"/>
      <c r="BB135" s="139"/>
      <c r="BC135" s="139"/>
      <c r="BD135" s="139"/>
      <c r="BE135" s="139"/>
      <c r="BF135" s="139"/>
      <c r="BG135" s="139"/>
      <c r="BH135" s="139"/>
    </row>
    <row r="136" spans="1:60" outlineLevel="1">
      <c r="A136" s="142">
        <v>47</v>
      </c>
      <c r="B136" s="143" t="s">
        <v>277</v>
      </c>
      <c r="C136" s="180" t="s">
        <v>278</v>
      </c>
      <c r="D136" s="144" t="s">
        <v>0</v>
      </c>
      <c r="E136" s="174"/>
      <c r="F136" s="150"/>
      <c r="G136" s="145">
        <f>ROUND(E136*F136,2)</f>
        <v>0</v>
      </c>
      <c r="H136" s="150"/>
      <c r="I136" s="145">
        <f>ROUND(E136*H136,2)</f>
        <v>0</v>
      </c>
      <c r="J136" s="150"/>
      <c r="K136" s="145">
        <f>ROUND(E136*J136,2)</f>
        <v>0</v>
      </c>
      <c r="L136" s="145">
        <v>15</v>
      </c>
      <c r="M136" s="145">
        <f>G136*(1+L136/100)</f>
        <v>0</v>
      </c>
      <c r="N136" s="145">
        <v>0</v>
      </c>
      <c r="O136" s="145">
        <f>ROUND(E136*N136,2)</f>
        <v>0</v>
      </c>
      <c r="P136" s="145">
        <v>0</v>
      </c>
      <c r="Q136" s="145">
        <f>ROUND(E136*P136,2)</f>
        <v>0</v>
      </c>
      <c r="R136" s="145"/>
      <c r="S136" s="145" t="s">
        <v>125</v>
      </c>
      <c r="T136" s="145" t="s">
        <v>125</v>
      </c>
      <c r="U136" s="145">
        <v>0</v>
      </c>
      <c r="V136" s="145">
        <f>ROUND(E136*U136,2)</f>
        <v>0</v>
      </c>
      <c r="W136" s="145"/>
      <c r="X136" s="145" t="s">
        <v>221</v>
      </c>
      <c r="Y136" s="139"/>
      <c r="Z136" s="139"/>
      <c r="AA136" s="139"/>
      <c r="AB136" s="139"/>
      <c r="AC136" s="139"/>
      <c r="AD136" s="139"/>
      <c r="AE136" s="139"/>
      <c r="AF136" s="139"/>
      <c r="AG136" s="139" t="s">
        <v>273</v>
      </c>
      <c r="AH136" s="139"/>
      <c r="AI136" s="139"/>
      <c r="AJ136" s="139"/>
      <c r="AK136" s="139"/>
      <c r="AL136" s="139"/>
      <c r="AM136" s="139"/>
      <c r="AN136" s="139"/>
      <c r="AO136" s="139"/>
      <c r="AP136" s="139"/>
      <c r="AQ136" s="139"/>
      <c r="AR136" s="139"/>
      <c r="AS136" s="139"/>
      <c r="AT136" s="139"/>
      <c r="AU136" s="139"/>
      <c r="AV136" s="139"/>
      <c r="AW136" s="139"/>
      <c r="AX136" s="139"/>
      <c r="AY136" s="139"/>
      <c r="AZ136" s="139"/>
      <c r="BA136" s="139"/>
      <c r="BB136" s="139"/>
      <c r="BC136" s="139"/>
      <c r="BD136" s="139"/>
      <c r="BE136" s="139"/>
      <c r="BF136" s="139"/>
      <c r="BG136" s="139"/>
      <c r="BH136" s="139"/>
    </row>
    <row r="137" spans="1:60">
      <c r="A137" s="154" t="s">
        <v>120</v>
      </c>
      <c r="B137" s="155" t="s">
        <v>82</v>
      </c>
      <c r="C137" s="176" t="s">
        <v>83</v>
      </c>
      <c r="D137" s="156"/>
      <c r="E137" s="157"/>
      <c r="F137" s="158"/>
      <c r="G137" s="158">
        <f>SUMIF(AG138:AG140,"&lt;&gt;NOR",G138:G140)</f>
        <v>0</v>
      </c>
      <c r="H137" s="158"/>
      <c r="I137" s="158">
        <f>SUM(I138:I140)</f>
        <v>0</v>
      </c>
      <c r="J137" s="158"/>
      <c r="K137" s="158">
        <f>SUM(K138:K140)</f>
        <v>0</v>
      </c>
      <c r="L137" s="158"/>
      <c r="M137" s="158">
        <f>SUM(M138:M140)</f>
        <v>0</v>
      </c>
      <c r="N137" s="158"/>
      <c r="O137" s="158">
        <f>SUM(O138:O140)</f>
        <v>0</v>
      </c>
      <c r="P137" s="158"/>
      <c r="Q137" s="159">
        <f>SUM(Q138:Q140)</f>
        <v>0</v>
      </c>
      <c r="R137" s="153"/>
      <c r="S137" s="153"/>
      <c r="T137" s="153"/>
      <c r="U137" s="153"/>
      <c r="V137" s="153">
        <f>SUM(V138:V140)</f>
        <v>3.85</v>
      </c>
      <c r="W137" s="153"/>
      <c r="X137" s="153"/>
      <c r="AG137" t="s">
        <v>121</v>
      </c>
    </row>
    <row r="138" spans="1:60" ht="22.5" outlineLevel="1">
      <c r="A138" s="160">
        <v>48</v>
      </c>
      <c r="B138" s="161" t="s">
        <v>279</v>
      </c>
      <c r="C138" s="177" t="s">
        <v>280</v>
      </c>
      <c r="D138" s="162" t="s">
        <v>132</v>
      </c>
      <c r="E138" s="163">
        <v>13.75</v>
      </c>
      <c r="F138" s="164"/>
      <c r="G138" s="165">
        <f>ROUND(E138*F138,2)</f>
        <v>0</v>
      </c>
      <c r="H138" s="164"/>
      <c r="I138" s="165">
        <f>ROUND(E138*H138,2)</f>
        <v>0</v>
      </c>
      <c r="J138" s="164"/>
      <c r="K138" s="165">
        <f>ROUND(E138*J138,2)</f>
        <v>0</v>
      </c>
      <c r="L138" s="165">
        <v>15</v>
      </c>
      <c r="M138" s="165">
        <f>G138*(1+L138/100)</f>
        <v>0</v>
      </c>
      <c r="N138" s="165">
        <v>2.3000000000000001E-4</v>
      </c>
      <c r="O138" s="165">
        <f>ROUND(E138*N138,2)</f>
        <v>0</v>
      </c>
      <c r="P138" s="165">
        <v>0</v>
      </c>
      <c r="Q138" s="166">
        <f>ROUND(E138*P138,2)</f>
        <v>0</v>
      </c>
      <c r="R138" s="145"/>
      <c r="S138" s="145" t="s">
        <v>125</v>
      </c>
      <c r="T138" s="145" t="s">
        <v>125</v>
      </c>
      <c r="U138" s="145">
        <v>0.28000000000000003</v>
      </c>
      <c r="V138" s="145">
        <f>ROUND(E138*U138,2)</f>
        <v>3.85</v>
      </c>
      <c r="W138" s="145"/>
      <c r="X138" s="145" t="s">
        <v>126</v>
      </c>
      <c r="Y138" s="139"/>
      <c r="Z138" s="139"/>
      <c r="AA138" s="139"/>
      <c r="AB138" s="139"/>
      <c r="AC138" s="139"/>
      <c r="AD138" s="139"/>
      <c r="AE138" s="139"/>
      <c r="AF138" s="139"/>
      <c r="AG138" s="139" t="s">
        <v>225</v>
      </c>
      <c r="AH138" s="139"/>
      <c r="AI138" s="139"/>
      <c r="AJ138" s="139"/>
      <c r="AK138" s="139"/>
      <c r="AL138" s="139"/>
      <c r="AM138" s="139"/>
      <c r="AN138" s="139"/>
      <c r="AO138" s="139"/>
      <c r="AP138" s="139"/>
      <c r="AQ138" s="139"/>
      <c r="AR138" s="139"/>
      <c r="AS138" s="139"/>
      <c r="AT138" s="139"/>
      <c r="AU138" s="139"/>
      <c r="AV138" s="139"/>
      <c r="AW138" s="139"/>
      <c r="AX138" s="139"/>
      <c r="AY138" s="139"/>
      <c r="AZ138" s="139"/>
      <c r="BA138" s="139"/>
      <c r="BB138" s="139"/>
      <c r="BC138" s="139"/>
      <c r="BD138" s="139"/>
      <c r="BE138" s="139"/>
      <c r="BF138" s="139"/>
      <c r="BG138" s="139"/>
      <c r="BH138" s="139"/>
    </row>
    <row r="139" spans="1:60" outlineLevel="1">
      <c r="A139" s="142"/>
      <c r="B139" s="143"/>
      <c r="C139" s="178" t="s">
        <v>281</v>
      </c>
      <c r="D139" s="151"/>
      <c r="E139" s="152">
        <v>13.75</v>
      </c>
      <c r="F139" s="145"/>
      <c r="G139" s="145"/>
      <c r="H139" s="145"/>
      <c r="I139" s="145"/>
      <c r="J139" s="145"/>
      <c r="K139" s="145"/>
      <c r="L139" s="145"/>
      <c r="M139" s="145"/>
      <c r="N139" s="145"/>
      <c r="O139" s="145"/>
      <c r="P139" s="145"/>
      <c r="Q139" s="145"/>
      <c r="R139" s="145"/>
      <c r="S139" s="145"/>
      <c r="T139" s="145"/>
      <c r="U139" s="145"/>
      <c r="V139" s="145"/>
      <c r="W139" s="145"/>
      <c r="X139" s="145"/>
      <c r="Y139" s="139"/>
      <c r="Z139" s="139"/>
      <c r="AA139" s="139"/>
      <c r="AB139" s="139"/>
      <c r="AC139" s="139"/>
      <c r="AD139" s="139"/>
      <c r="AE139" s="139"/>
      <c r="AF139" s="139"/>
      <c r="AG139" s="139" t="s">
        <v>129</v>
      </c>
      <c r="AH139" s="139">
        <v>0</v>
      </c>
      <c r="AI139" s="139"/>
      <c r="AJ139" s="139"/>
      <c r="AK139" s="139"/>
      <c r="AL139" s="139"/>
      <c r="AM139" s="139"/>
      <c r="AN139" s="139"/>
      <c r="AO139" s="139"/>
      <c r="AP139" s="139"/>
      <c r="AQ139" s="139"/>
      <c r="AR139" s="139"/>
      <c r="AS139" s="139"/>
      <c r="AT139" s="139"/>
      <c r="AU139" s="139"/>
      <c r="AV139" s="139"/>
      <c r="AW139" s="139"/>
      <c r="AX139" s="139"/>
      <c r="AY139" s="139"/>
      <c r="AZ139" s="139"/>
      <c r="BA139" s="139"/>
      <c r="BB139" s="139"/>
      <c r="BC139" s="139"/>
      <c r="BD139" s="139"/>
      <c r="BE139" s="139"/>
      <c r="BF139" s="139"/>
      <c r="BG139" s="139"/>
      <c r="BH139" s="139"/>
    </row>
    <row r="140" spans="1:60" outlineLevel="1">
      <c r="A140" s="142">
        <v>49</v>
      </c>
      <c r="B140" s="143" t="s">
        <v>282</v>
      </c>
      <c r="C140" s="180" t="s">
        <v>283</v>
      </c>
      <c r="D140" s="144" t="s">
        <v>0</v>
      </c>
      <c r="E140" s="174"/>
      <c r="F140" s="150"/>
      <c r="G140" s="145">
        <f>ROUND(E140*F140,2)</f>
        <v>0</v>
      </c>
      <c r="H140" s="150"/>
      <c r="I140" s="145">
        <f>ROUND(E140*H140,2)</f>
        <v>0</v>
      </c>
      <c r="J140" s="150"/>
      <c r="K140" s="145">
        <f>ROUND(E140*J140,2)</f>
        <v>0</v>
      </c>
      <c r="L140" s="145">
        <v>15</v>
      </c>
      <c r="M140" s="145">
        <f>G140*(1+L140/100)</f>
        <v>0</v>
      </c>
      <c r="N140" s="145">
        <v>0</v>
      </c>
      <c r="O140" s="145">
        <f>ROUND(E140*N140,2)</f>
        <v>0</v>
      </c>
      <c r="P140" s="145">
        <v>0</v>
      </c>
      <c r="Q140" s="145">
        <f>ROUND(E140*P140,2)</f>
        <v>0</v>
      </c>
      <c r="R140" s="145"/>
      <c r="S140" s="145" t="s">
        <v>125</v>
      </c>
      <c r="T140" s="145" t="s">
        <v>125</v>
      </c>
      <c r="U140" s="145">
        <v>0</v>
      </c>
      <c r="V140" s="145">
        <f>ROUND(E140*U140,2)</f>
        <v>0</v>
      </c>
      <c r="W140" s="145"/>
      <c r="X140" s="145" t="s">
        <v>221</v>
      </c>
      <c r="Y140" s="139"/>
      <c r="Z140" s="139"/>
      <c r="AA140" s="139"/>
      <c r="AB140" s="139"/>
      <c r="AC140" s="139"/>
      <c r="AD140" s="139"/>
      <c r="AE140" s="139"/>
      <c r="AF140" s="139"/>
      <c r="AG140" s="139" t="s">
        <v>273</v>
      </c>
      <c r="AH140" s="139"/>
      <c r="AI140" s="139"/>
      <c r="AJ140" s="139"/>
      <c r="AK140" s="139"/>
      <c r="AL140" s="139"/>
      <c r="AM140" s="139"/>
      <c r="AN140" s="139"/>
      <c r="AO140" s="139"/>
      <c r="AP140" s="139"/>
      <c r="AQ140" s="139"/>
      <c r="AR140" s="139"/>
      <c r="AS140" s="139"/>
      <c r="AT140" s="139"/>
      <c r="AU140" s="139"/>
      <c r="AV140" s="139"/>
      <c r="AW140" s="139"/>
      <c r="AX140" s="139"/>
      <c r="AY140" s="139"/>
      <c r="AZ140" s="139"/>
      <c r="BA140" s="139"/>
      <c r="BB140" s="139"/>
      <c r="BC140" s="139"/>
      <c r="BD140" s="139"/>
      <c r="BE140" s="139"/>
      <c r="BF140" s="139"/>
      <c r="BG140" s="139"/>
      <c r="BH140" s="139"/>
    </row>
    <row r="141" spans="1:60">
      <c r="A141" s="154" t="s">
        <v>120</v>
      </c>
      <c r="B141" s="155" t="s">
        <v>84</v>
      </c>
      <c r="C141" s="176" t="s">
        <v>85</v>
      </c>
      <c r="D141" s="156"/>
      <c r="E141" s="157"/>
      <c r="F141" s="158"/>
      <c r="G141" s="158">
        <f>SUMIF(AG142:AG144,"&lt;&gt;NOR",G142:G144)</f>
        <v>0</v>
      </c>
      <c r="H141" s="158"/>
      <c r="I141" s="158">
        <f>SUM(I142:I144)</f>
        <v>0</v>
      </c>
      <c r="J141" s="158"/>
      <c r="K141" s="158">
        <f>SUM(K142:K144)</f>
        <v>0</v>
      </c>
      <c r="L141" s="158"/>
      <c r="M141" s="158">
        <f>SUM(M142:M144)</f>
        <v>0</v>
      </c>
      <c r="N141" s="158"/>
      <c r="O141" s="158">
        <f>SUM(O142:O144)</f>
        <v>0</v>
      </c>
      <c r="P141" s="158"/>
      <c r="Q141" s="159">
        <f>SUM(Q142:Q144)</f>
        <v>0</v>
      </c>
      <c r="R141" s="153"/>
      <c r="S141" s="153"/>
      <c r="T141" s="153"/>
      <c r="U141" s="153"/>
      <c r="V141" s="153">
        <f>SUM(V142:V144)</f>
        <v>2.64</v>
      </c>
      <c r="W141" s="153"/>
      <c r="X141" s="153"/>
      <c r="AG141" t="s">
        <v>121</v>
      </c>
    </row>
    <row r="142" spans="1:60" ht="22.5" outlineLevel="1">
      <c r="A142" s="160">
        <v>50</v>
      </c>
      <c r="B142" s="161" t="s">
        <v>284</v>
      </c>
      <c r="C142" s="177" t="s">
        <v>285</v>
      </c>
      <c r="D142" s="162" t="s">
        <v>136</v>
      </c>
      <c r="E142" s="163">
        <v>164.7</v>
      </c>
      <c r="F142" s="164"/>
      <c r="G142" s="165">
        <f>ROUND(E142*F142,2)</f>
        <v>0</v>
      </c>
      <c r="H142" s="164"/>
      <c r="I142" s="165">
        <f>ROUND(E142*H142,2)</f>
        <v>0</v>
      </c>
      <c r="J142" s="164"/>
      <c r="K142" s="165">
        <f>ROUND(E142*J142,2)</f>
        <v>0</v>
      </c>
      <c r="L142" s="165">
        <v>15</v>
      </c>
      <c r="M142" s="165">
        <f>G142*(1+L142/100)</f>
        <v>0</v>
      </c>
      <c r="N142" s="165">
        <v>0</v>
      </c>
      <c r="O142" s="165">
        <f>ROUND(E142*N142,2)</f>
        <v>0</v>
      </c>
      <c r="P142" s="165">
        <v>0</v>
      </c>
      <c r="Q142" s="166">
        <f>ROUND(E142*P142,2)</f>
        <v>0</v>
      </c>
      <c r="R142" s="145"/>
      <c r="S142" s="145" t="s">
        <v>125</v>
      </c>
      <c r="T142" s="145" t="s">
        <v>125</v>
      </c>
      <c r="U142" s="145">
        <v>1.6E-2</v>
      </c>
      <c r="V142" s="145">
        <f>ROUND(E142*U142,2)</f>
        <v>2.64</v>
      </c>
      <c r="W142" s="145"/>
      <c r="X142" s="145" t="s">
        <v>126</v>
      </c>
      <c r="Y142" s="139"/>
      <c r="Z142" s="139"/>
      <c r="AA142" s="139"/>
      <c r="AB142" s="139"/>
      <c r="AC142" s="139"/>
      <c r="AD142" s="139"/>
      <c r="AE142" s="139"/>
      <c r="AF142" s="139"/>
      <c r="AG142" s="139" t="s">
        <v>225</v>
      </c>
      <c r="AH142" s="139"/>
      <c r="AI142" s="139"/>
      <c r="AJ142" s="139"/>
      <c r="AK142" s="139"/>
      <c r="AL142" s="139"/>
      <c r="AM142" s="139"/>
      <c r="AN142" s="139"/>
      <c r="AO142" s="139"/>
      <c r="AP142" s="139"/>
      <c r="AQ142" s="139"/>
      <c r="AR142" s="139"/>
      <c r="AS142" s="139"/>
      <c r="AT142" s="139"/>
      <c r="AU142" s="139"/>
      <c r="AV142" s="139"/>
      <c r="AW142" s="139"/>
      <c r="AX142" s="139"/>
      <c r="AY142" s="139"/>
      <c r="AZ142" s="139"/>
      <c r="BA142" s="139"/>
      <c r="BB142" s="139"/>
      <c r="BC142" s="139"/>
      <c r="BD142" s="139"/>
      <c r="BE142" s="139"/>
      <c r="BF142" s="139"/>
      <c r="BG142" s="139"/>
      <c r="BH142" s="139"/>
    </row>
    <row r="143" spans="1:60" outlineLevel="1">
      <c r="A143" s="142"/>
      <c r="B143" s="143"/>
      <c r="C143" s="178" t="s">
        <v>169</v>
      </c>
      <c r="D143" s="151"/>
      <c r="E143" s="152">
        <v>164.7</v>
      </c>
      <c r="F143" s="145"/>
      <c r="G143" s="145"/>
      <c r="H143" s="145"/>
      <c r="I143" s="145"/>
      <c r="J143" s="145"/>
      <c r="K143" s="145"/>
      <c r="L143" s="145"/>
      <c r="M143" s="145"/>
      <c r="N143" s="145"/>
      <c r="O143" s="145"/>
      <c r="P143" s="145"/>
      <c r="Q143" s="145"/>
      <c r="R143" s="145"/>
      <c r="S143" s="145"/>
      <c r="T143" s="145"/>
      <c r="U143" s="145"/>
      <c r="V143" s="145"/>
      <c r="W143" s="145"/>
      <c r="X143" s="145"/>
      <c r="Y143" s="139"/>
      <c r="Z143" s="139"/>
      <c r="AA143" s="139"/>
      <c r="AB143" s="139"/>
      <c r="AC143" s="139"/>
      <c r="AD143" s="139"/>
      <c r="AE143" s="139"/>
      <c r="AF143" s="139"/>
      <c r="AG143" s="139" t="s">
        <v>129</v>
      </c>
      <c r="AH143" s="139">
        <v>0</v>
      </c>
      <c r="AI143" s="139"/>
      <c r="AJ143" s="139"/>
      <c r="AK143" s="139"/>
      <c r="AL143" s="139"/>
      <c r="AM143" s="139"/>
      <c r="AN143" s="139"/>
      <c r="AO143" s="139"/>
      <c r="AP143" s="139"/>
      <c r="AQ143" s="139"/>
      <c r="AR143" s="139"/>
      <c r="AS143" s="139"/>
      <c r="AT143" s="139"/>
      <c r="AU143" s="139"/>
      <c r="AV143" s="139"/>
      <c r="AW143" s="139"/>
      <c r="AX143" s="139"/>
      <c r="AY143" s="139"/>
      <c r="AZ143" s="139"/>
      <c r="BA143" s="139"/>
      <c r="BB143" s="139"/>
      <c r="BC143" s="139"/>
      <c r="BD143" s="139"/>
      <c r="BE143" s="139"/>
      <c r="BF143" s="139"/>
      <c r="BG143" s="139"/>
      <c r="BH143" s="139"/>
    </row>
    <row r="144" spans="1:60" outlineLevel="1">
      <c r="A144" s="142">
        <v>51</v>
      </c>
      <c r="B144" s="143" t="s">
        <v>286</v>
      </c>
      <c r="C144" s="180" t="s">
        <v>287</v>
      </c>
      <c r="D144" s="144" t="s">
        <v>0</v>
      </c>
      <c r="E144" s="174"/>
      <c r="F144" s="150"/>
      <c r="G144" s="145">
        <f>ROUND(E144*F144,2)</f>
        <v>0</v>
      </c>
      <c r="H144" s="150"/>
      <c r="I144" s="145">
        <f>ROUND(E144*H144,2)</f>
        <v>0</v>
      </c>
      <c r="J144" s="150"/>
      <c r="K144" s="145">
        <f>ROUND(E144*J144,2)</f>
        <v>0</v>
      </c>
      <c r="L144" s="145">
        <v>15</v>
      </c>
      <c r="M144" s="145">
        <f>G144*(1+L144/100)</f>
        <v>0</v>
      </c>
      <c r="N144" s="145">
        <v>0</v>
      </c>
      <c r="O144" s="145">
        <f>ROUND(E144*N144,2)</f>
        <v>0</v>
      </c>
      <c r="P144" s="145">
        <v>0</v>
      </c>
      <c r="Q144" s="145">
        <f>ROUND(E144*P144,2)</f>
        <v>0</v>
      </c>
      <c r="R144" s="145"/>
      <c r="S144" s="145" t="s">
        <v>125</v>
      </c>
      <c r="T144" s="145" t="s">
        <v>125</v>
      </c>
      <c r="U144" s="145">
        <v>0</v>
      </c>
      <c r="V144" s="145">
        <f>ROUND(E144*U144,2)</f>
        <v>0</v>
      </c>
      <c r="W144" s="145"/>
      <c r="X144" s="145" t="s">
        <v>221</v>
      </c>
      <c r="Y144" s="139"/>
      <c r="Z144" s="139"/>
      <c r="AA144" s="139"/>
      <c r="AB144" s="139"/>
      <c r="AC144" s="139"/>
      <c r="AD144" s="139"/>
      <c r="AE144" s="139"/>
      <c r="AF144" s="139"/>
      <c r="AG144" s="139" t="s">
        <v>273</v>
      </c>
      <c r="AH144" s="139"/>
      <c r="AI144" s="139"/>
      <c r="AJ144" s="139"/>
      <c r="AK144" s="139"/>
      <c r="AL144" s="139"/>
      <c r="AM144" s="139"/>
      <c r="AN144" s="139"/>
      <c r="AO144" s="139"/>
      <c r="AP144" s="139"/>
      <c r="AQ144" s="139"/>
      <c r="AR144" s="139"/>
      <c r="AS144" s="139"/>
      <c r="AT144" s="139"/>
      <c r="AU144" s="139"/>
      <c r="AV144" s="139"/>
      <c r="AW144" s="139"/>
      <c r="AX144" s="139"/>
      <c r="AY144" s="139"/>
      <c r="AZ144" s="139"/>
      <c r="BA144" s="139"/>
      <c r="BB144" s="139"/>
      <c r="BC144" s="139"/>
      <c r="BD144" s="139"/>
      <c r="BE144" s="139"/>
      <c r="BF144" s="139"/>
      <c r="BG144" s="139"/>
      <c r="BH144" s="139"/>
    </row>
    <row r="145" spans="1:60">
      <c r="A145" s="154" t="s">
        <v>120</v>
      </c>
      <c r="B145" s="155" t="s">
        <v>86</v>
      </c>
      <c r="C145" s="176" t="s">
        <v>87</v>
      </c>
      <c r="D145" s="156"/>
      <c r="E145" s="157"/>
      <c r="F145" s="158"/>
      <c r="G145" s="158">
        <f>SUMIF(AG146:AG147,"&lt;&gt;NOR",G146:G147)</f>
        <v>0</v>
      </c>
      <c r="H145" s="158"/>
      <c r="I145" s="158">
        <f>SUM(I146:I147)</f>
        <v>0</v>
      </c>
      <c r="J145" s="158"/>
      <c r="K145" s="158">
        <f>SUM(K146:K147)</f>
        <v>0</v>
      </c>
      <c r="L145" s="158"/>
      <c r="M145" s="158">
        <f>SUM(M146:M147)</f>
        <v>0</v>
      </c>
      <c r="N145" s="158"/>
      <c r="O145" s="158">
        <f>SUM(O146:O147)</f>
        <v>0</v>
      </c>
      <c r="P145" s="158"/>
      <c r="Q145" s="159">
        <f>SUM(Q146:Q147)</f>
        <v>0</v>
      </c>
      <c r="R145" s="153"/>
      <c r="S145" s="153"/>
      <c r="T145" s="153"/>
      <c r="U145" s="153"/>
      <c r="V145" s="153">
        <f>SUM(V146:V147)</f>
        <v>1.1200000000000001</v>
      </c>
      <c r="W145" s="153"/>
      <c r="X145" s="153"/>
      <c r="AG145" t="s">
        <v>121</v>
      </c>
    </row>
    <row r="146" spans="1:60" outlineLevel="1">
      <c r="A146" s="160">
        <v>52</v>
      </c>
      <c r="B146" s="161" t="s">
        <v>288</v>
      </c>
      <c r="C146" s="177" t="s">
        <v>289</v>
      </c>
      <c r="D146" s="162" t="s">
        <v>136</v>
      </c>
      <c r="E146" s="163">
        <v>2</v>
      </c>
      <c r="F146" s="164"/>
      <c r="G146" s="165">
        <f>ROUND(E146*F146,2)</f>
        <v>0</v>
      </c>
      <c r="H146" s="164"/>
      <c r="I146" s="165">
        <f>ROUND(E146*H146,2)</f>
        <v>0</v>
      </c>
      <c r="J146" s="164"/>
      <c r="K146" s="165">
        <f>ROUND(E146*J146,2)</f>
        <v>0</v>
      </c>
      <c r="L146" s="165">
        <v>15</v>
      </c>
      <c r="M146" s="165">
        <f>G146*(1+L146/100)</f>
        <v>0</v>
      </c>
      <c r="N146" s="165">
        <v>5.1999999999999995E-4</v>
      </c>
      <c r="O146" s="165">
        <f>ROUND(E146*N146,2)</f>
        <v>0</v>
      </c>
      <c r="P146" s="165">
        <v>0</v>
      </c>
      <c r="Q146" s="166">
        <f>ROUND(E146*P146,2)</f>
        <v>0</v>
      </c>
      <c r="R146" s="145"/>
      <c r="S146" s="145" t="s">
        <v>125</v>
      </c>
      <c r="T146" s="145" t="s">
        <v>125</v>
      </c>
      <c r="U146" s="145">
        <v>0.56100000000000005</v>
      </c>
      <c r="V146" s="145">
        <f>ROUND(E146*U146,2)</f>
        <v>1.1200000000000001</v>
      </c>
      <c r="W146" s="145"/>
      <c r="X146" s="145" t="s">
        <v>126</v>
      </c>
      <c r="Y146" s="139"/>
      <c r="Z146" s="139"/>
      <c r="AA146" s="139"/>
      <c r="AB146" s="139"/>
      <c r="AC146" s="139"/>
      <c r="AD146" s="139"/>
      <c r="AE146" s="139"/>
      <c r="AF146" s="139"/>
      <c r="AG146" s="139" t="s">
        <v>225</v>
      </c>
      <c r="AH146" s="139"/>
      <c r="AI146" s="139"/>
      <c r="AJ146" s="139"/>
      <c r="AK146" s="139"/>
      <c r="AL146" s="139"/>
      <c r="AM146" s="139"/>
      <c r="AN146" s="139"/>
      <c r="AO146" s="139"/>
      <c r="AP146" s="139"/>
      <c r="AQ146" s="139"/>
      <c r="AR146" s="139"/>
      <c r="AS146" s="139"/>
      <c r="AT146" s="139"/>
      <c r="AU146" s="139"/>
      <c r="AV146" s="139"/>
      <c r="AW146" s="139"/>
      <c r="AX146" s="139"/>
      <c r="AY146" s="139"/>
      <c r="AZ146" s="139"/>
      <c r="BA146" s="139"/>
      <c r="BB146" s="139"/>
      <c r="BC146" s="139"/>
      <c r="BD146" s="139"/>
      <c r="BE146" s="139"/>
      <c r="BF146" s="139"/>
      <c r="BG146" s="139"/>
      <c r="BH146" s="139"/>
    </row>
    <row r="147" spans="1:60" outlineLevel="1">
      <c r="A147" s="142"/>
      <c r="B147" s="143"/>
      <c r="C147" s="178" t="s">
        <v>290</v>
      </c>
      <c r="D147" s="151"/>
      <c r="E147" s="152">
        <v>2</v>
      </c>
      <c r="F147" s="145"/>
      <c r="G147" s="145"/>
      <c r="H147" s="145"/>
      <c r="I147" s="145"/>
      <c r="J147" s="145"/>
      <c r="K147" s="145"/>
      <c r="L147" s="145"/>
      <c r="M147" s="145"/>
      <c r="N147" s="145"/>
      <c r="O147" s="145"/>
      <c r="P147" s="145"/>
      <c r="Q147" s="145"/>
      <c r="R147" s="145"/>
      <c r="S147" s="145"/>
      <c r="T147" s="145"/>
      <c r="U147" s="145"/>
      <c r="V147" s="145"/>
      <c r="W147" s="145"/>
      <c r="X147" s="145"/>
      <c r="Y147" s="139"/>
      <c r="Z147" s="139"/>
      <c r="AA147" s="139"/>
      <c r="AB147" s="139"/>
      <c r="AC147" s="139"/>
      <c r="AD147" s="139"/>
      <c r="AE147" s="139"/>
      <c r="AF147" s="139"/>
      <c r="AG147" s="139" t="s">
        <v>129</v>
      </c>
      <c r="AH147" s="139">
        <v>0</v>
      </c>
      <c r="AI147" s="139"/>
      <c r="AJ147" s="139"/>
      <c r="AK147" s="139"/>
      <c r="AL147" s="139"/>
      <c r="AM147" s="139"/>
      <c r="AN147" s="139"/>
      <c r="AO147" s="139"/>
      <c r="AP147" s="139"/>
      <c r="AQ147" s="139"/>
      <c r="AR147" s="139"/>
      <c r="AS147" s="139"/>
      <c r="AT147" s="139"/>
      <c r="AU147" s="139"/>
      <c r="AV147" s="139"/>
      <c r="AW147" s="139"/>
      <c r="AX147" s="139"/>
      <c r="AY147" s="139"/>
      <c r="AZ147" s="139"/>
      <c r="BA147" s="139"/>
      <c r="BB147" s="139"/>
      <c r="BC147" s="139"/>
      <c r="BD147" s="139"/>
      <c r="BE147" s="139"/>
      <c r="BF147" s="139"/>
      <c r="BG147" s="139"/>
      <c r="BH147" s="139"/>
    </row>
    <row r="148" spans="1:60">
      <c r="A148" s="154" t="s">
        <v>120</v>
      </c>
      <c r="B148" s="155" t="s">
        <v>88</v>
      </c>
      <c r="C148" s="176" t="s">
        <v>89</v>
      </c>
      <c r="D148" s="156"/>
      <c r="E148" s="157"/>
      <c r="F148" s="158"/>
      <c r="G148" s="158">
        <f>SUMIF(AG149:AG158,"&lt;&gt;NOR",G149:G158)</f>
        <v>0</v>
      </c>
      <c r="H148" s="158"/>
      <c r="I148" s="158">
        <f>SUM(I149:I158)</f>
        <v>0</v>
      </c>
      <c r="J148" s="158"/>
      <c r="K148" s="158">
        <f>SUM(K149:K158)</f>
        <v>0</v>
      </c>
      <c r="L148" s="158"/>
      <c r="M148" s="158">
        <f>SUM(M149:M158)</f>
        <v>0</v>
      </c>
      <c r="N148" s="158"/>
      <c r="O148" s="158">
        <f>SUM(O149:O158)</f>
        <v>0.35</v>
      </c>
      <c r="P148" s="158"/>
      <c r="Q148" s="159">
        <f>SUM(Q149:Q158)</f>
        <v>0</v>
      </c>
      <c r="R148" s="153"/>
      <c r="S148" s="153"/>
      <c r="T148" s="153"/>
      <c r="U148" s="153"/>
      <c r="V148" s="153">
        <f>SUM(V149:V158)</f>
        <v>194.63</v>
      </c>
      <c r="W148" s="153"/>
      <c r="X148" s="153"/>
      <c r="AG148" t="s">
        <v>121</v>
      </c>
    </row>
    <row r="149" spans="1:60" outlineLevel="1">
      <c r="A149" s="160">
        <v>53</v>
      </c>
      <c r="B149" s="161" t="s">
        <v>291</v>
      </c>
      <c r="C149" s="177" t="s">
        <v>292</v>
      </c>
      <c r="D149" s="162" t="s">
        <v>136</v>
      </c>
      <c r="E149" s="163">
        <v>36.56</v>
      </c>
      <c r="F149" s="164"/>
      <c r="G149" s="165">
        <f>ROUND(E149*F149,2)</f>
        <v>0</v>
      </c>
      <c r="H149" s="164"/>
      <c r="I149" s="165">
        <f>ROUND(E149*H149,2)</f>
        <v>0</v>
      </c>
      <c r="J149" s="164"/>
      <c r="K149" s="165">
        <f>ROUND(E149*J149,2)</f>
        <v>0</v>
      </c>
      <c r="L149" s="165">
        <v>15</v>
      </c>
      <c r="M149" s="165">
        <f>G149*(1+L149/100)</f>
        <v>0</v>
      </c>
      <c r="N149" s="165">
        <v>1.4999999999999999E-4</v>
      </c>
      <c r="O149" s="165">
        <f>ROUND(E149*N149,2)</f>
        <v>0.01</v>
      </c>
      <c r="P149" s="165">
        <v>0</v>
      </c>
      <c r="Q149" s="166">
        <f>ROUND(E149*P149,2)</f>
        <v>0</v>
      </c>
      <c r="R149" s="145"/>
      <c r="S149" s="145" t="s">
        <v>125</v>
      </c>
      <c r="T149" s="145" t="s">
        <v>125</v>
      </c>
      <c r="U149" s="145">
        <v>0.03</v>
      </c>
      <c r="V149" s="145">
        <f>ROUND(E149*U149,2)</f>
        <v>1.1000000000000001</v>
      </c>
      <c r="W149" s="145"/>
      <c r="X149" s="145" t="s">
        <v>126</v>
      </c>
      <c r="Y149" s="139"/>
      <c r="Z149" s="139"/>
      <c r="AA149" s="139"/>
      <c r="AB149" s="139"/>
      <c r="AC149" s="139"/>
      <c r="AD149" s="139"/>
      <c r="AE149" s="139"/>
      <c r="AF149" s="139"/>
      <c r="AG149" s="139" t="s">
        <v>225</v>
      </c>
      <c r="AH149" s="139"/>
      <c r="AI149" s="139"/>
      <c r="AJ149" s="139"/>
      <c r="AK149" s="139"/>
      <c r="AL149" s="139"/>
      <c r="AM149" s="139"/>
      <c r="AN149" s="139"/>
      <c r="AO149" s="139"/>
      <c r="AP149" s="139"/>
      <c r="AQ149" s="139"/>
      <c r="AR149" s="139"/>
      <c r="AS149" s="139"/>
      <c r="AT149" s="139"/>
      <c r="AU149" s="139"/>
      <c r="AV149" s="139"/>
      <c r="AW149" s="139"/>
      <c r="AX149" s="139"/>
      <c r="AY149" s="139"/>
      <c r="AZ149" s="139"/>
      <c r="BA149" s="139"/>
      <c r="BB149" s="139"/>
      <c r="BC149" s="139"/>
      <c r="BD149" s="139"/>
      <c r="BE149" s="139"/>
      <c r="BF149" s="139"/>
      <c r="BG149" s="139"/>
      <c r="BH149" s="139"/>
    </row>
    <row r="150" spans="1:60" outlineLevel="1">
      <c r="A150" s="142"/>
      <c r="B150" s="143"/>
      <c r="C150" s="178" t="s">
        <v>293</v>
      </c>
      <c r="D150" s="151"/>
      <c r="E150" s="152">
        <v>36.56</v>
      </c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  <c r="T150" s="145"/>
      <c r="U150" s="145"/>
      <c r="V150" s="145"/>
      <c r="W150" s="145"/>
      <c r="X150" s="145"/>
      <c r="Y150" s="139"/>
      <c r="Z150" s="139"/>
      <c r="AA150" s="139"/>
      <c r="AB150" s="139"/>
      <c r="AC150" s="139"/>
      <c r="AD150" s="139"/>
      <c r="AE150" s="139"/>
      <c r="AF150" s="139"/>
      <c r="AG150" s="139" t="s">
        <v>129</v>
      </c>
      <c r="AH150" s="139">
        <v>0</v>
      </c>
      <c r="AI150" s="139"/>
      <c r="AJ150" s="139"/>
      <c r="AK150" s="139"/>
      <c r="AL150" s="139"/>
      <c r="AM150" s="139"/>
      <c r="AN150" s="139"/>
      <c r="AO150" s="139"/>
      <c r="AP150" s="139"/>
      <c r="AQ150" s="139"/>
      <c r="AR150" s="139"/>
      <c r="AS150" s="139"/>
      <c r="AT150" s="139"/>
      <c r="AU150" s="139"/>
      <c r="AV150" s="139"/>
      <c r="AW150" s="139"/>
      <c r="AX150" s="139"/>
      <c r="AY150" s="139"/>
      <c r="AZ150" s="139"/>
      <c r="BA150" s="139"/>
      <c r="BB150" s="139"/>
      <c r="BC150" s="139"/>
      <c r="BD150" s="139"/>
      <c r="BE150" s="139"/>
      <c r="BF150" s="139"/>
      <c r="BG150" s="139"/>
      <c r="BH150" s="139"/>
    </row>
    <row r="151" spans="1:60" outlineLevel="1">
      <c r="A151" s="167">
        <v>54</v>
      </c>
      <c r="B151" s="168" t="s">
        <v>294</v>
      </c>
      <c r="C151" s="179" t="s">
        <v>295</v>
      </c>
      <c r="D151" s="169" t="s">
        <v>136</v>
      </c>
      <c r="E151" s="170">
        <v>36.56</v>
      </c>
      <c r="F151" s="171"/>
      <c r="G151" s="172">
        <f>ROUND(E151*F151,2)</f>
        <v>0</v>
      </c>
      <c r="H151" s="171"/>
      <c r="I151" s="172">
        <f>ROUND(E151*H151,2)</f>
        <v>0</v>
      </c>
      <c r="J151" s="171"/>
      <c r="K151" s="172">
        <f>ROUND(E151*J151,2)</f>
        <v>0</v>
      </c>
      <c r="L151" s="172">
        <v>15</v>
      </c>
      <c r="M151" s="172">
        <f>G151*(1+L151/100)</f>
        <v>0</v>
      </c>
      <c r="N151" s="172">
        <v>4.6000000000000001E-4</v>
      </c>
      <c r="O151" s="172">
        <f>ROUND(E151*N151,2)</f>
        <v>0.02</v>
      </c>
      <c r="P151" s="172">
        <v>0</v>
      </c>
      <c r="Q151" s="173">
        <f>ROUND(E151*P151,2)</f>
        <v>0</v>
      </c>
      <c r="R151" s="145"/>
      <c r="S151" s="145" t="s">
        <v>125</v>
      </c>
      <c r="T151" s="145" t="s">
        <v>125</v>
      </c>
      <c r="U151" s="145">
        <v>0.1</v>
      </c>
      <c r="V151" s="145">
        <f>ROUND(E151*U151,2)</f>
        <v>3.66</v>
      </c>
      <c r="W151" s="145"/>
      <c r="X151" s="145" t="s">
        <v>126</v>
      </c>
      <c r="Y151" s="139"/>
      <c r="Z151" s="139"/>
      <c r="AA151" s="139"/>
      <c r="AB151" s="139"/>
      <c r="AC151" s="139"/>
      <c r="AD151" s="139"/>
      <c r="AE151" s="139"/>
      <c r="AF151" s="139"/>
      <c r="AG151" s="139" t="s">
        <v>225</v>
      </c>
      <c r="AH151" s="139"/>
      <c r="AI151" s="139"/>
      <c r="AJ151" s="139"/>
      <c r="AK151" s="139"/>
      <c r="AL151" s="139"/>
      <c r="AM151" s="139"/>
      <c r="AN151" s="139"/>
      <c r="AO151" s="139"/>
      <c r="AP151" s="139"/>
      <c r="AQ151" s="139"/>
      <c r="AR151" s="139"/>
      <c r="AS151" s="139"/>
      <c r="AT151" s="139"/>
      <c r="AU151" s="139"/>
      <c r="AV151" s="139"/>
      <c r="AW151" s="139"/>
      <c r="AX151" s="139"/>
      <c r="AY151" s="139"/>
      <c r="AZ151" s="139"/>
      <c r="BA151" s="139"/>
      <c r="BB151" s="139"/>
      <c r="BC151" s="139"/>
      <c r="BD151" s="139"/>
      <c r="BE151" s="139"/>
      <c r="BF151" s="139"/>
      <c r="BG151" s="139"/>
      <c r="BH151" s="139"/>
    </row>
    <row r="152" spans="1:60" outlineLevel="1">
      <c r="A152" s="160">
        <v>55</v>
      </c>
      <c r="B152" s="161" t="s">
        <v>296</v>
      </c>
      <c r="C152" s="177" t="s">
        <v>297</v>
      </c>
      <c r="D152" s="162" t="s">
        <v>136</v>
      </c>
      <c r="E152" s="163">
        <v>1602.319</v>
      </c>
      <c r="F152" s="164"/>
      <c r="G152" s="165">
        <f>ROUND(E152*F152,2)</f>
        <v>0</v>
      </c>
      <c r="H152" s="164"/>
      <c r="I152" s="165">
        <f>ROUND(E152*H152,2)</f>
        <v>0</v>
      </c>
      <c r="J152" s="164"/>
      <c r="K152" s="165">
        <f>ROUND(E152*J152,2)</f>
        <v>0</v>
      </c>
      <c r="L152" s="165">
        <v>15</v>
      </c>
      <c r="M152" s="165">
        <f>G152*(1+L152/100)</f>
        <v>0</v>
      </c>
      <c r="N152" s="165">
        <v>2.0000000000000001E-4</v>
      </c>
      <c r="O152" s="165">
        <f>ROUND(E152*N152,2)</f>
        <v>0.32</v>
      </c>
      <c r="P152" s="165">
        <v>0</v>
      </c>
      <c r="Q152" s="166">
        <f>ROUND(E152*P152,2)</f>
        <v>0</v>
      </c>
      <c r="R152" s="145"/>
      <c r="S152" s="145" t="s">
        <v>125</v>
      </c>
      <c r="T152" s="145" t="s">
        <v>125</v>
      </c>
      <c r="U152" s="145">
        <v>0.11849999999999999</v>
      </c>
      <c r="V152" s="145">
        <f>ROUND(E152*U152,2)</f>
        <v>189.87</v>
      </c>
      <c r="W152" s="145"/>
      <c r="X152" s="145" t="s">
        <v>126</v>
      </c>
      <c r="Y152" s="139"/>
      <c r="Z152" s="139"/>
      <c r="AA152" s="139"/>
      <c r="AB152" s="139"/>
      <c r="AC152" s="139"/>
      <c r="AD152" s="139"/>
      <c r="AE152" s="139"/>
      <c r="AF152" s="139"/>
      <c r="AG152" s="139" t="s">
        <v>225</v>
      </c>
      <c r="AH152" s="139"/>
      <c r="AI152" s="139"/>
      <c r="AJ152" s="139"/>
      <c r="AK152" s="139"/>
      <c r="AL152" s="139"/>
      <c r="AM152" s="139"/>
      <c r="AN152" s="139"/>
      <c r="AO152" s="139"/>
      <c r="AP152" s="139"/>
      <c r="AQ152" s="139"/>
      <c r="AR152" s="139"/>
      <c r="AS152" s="139"/>
      <c r="AT152" s="139"/>
      <c r="AU152" s="139"/>
      <c r="AV152" s="139"/>
      <c r="AW152" s="139"/>
      <c r="AX152" s="139"/>
      <c r="AY152" s="139"/>
      <c r="AZ152" s="139"/>
      <c r="BA152" s="139"/>
      <c r="BB152" s="139"/>
      <c r="BC152" s="139"/>
      <c r="BD152" s="139"/>
      <c r="BE152" s="139"/>
      <c r="BF152" s="139"/>
      <c r="BG152" s="139"/>
      <c r="BH152" s="139"/>
    </row>
    <row r="153" spans="1:60" outlineLevel="1">
      <c r="A153" s="142"/>
      <c r="B153" s="143"/>
      <c r="C153" s="178" t="s">
        <v>298</v>
      </c>
      <c r="D153" s="151"/>
      <c r="E153" s="152">
        <v>164.7</v>
      </c>
      <c r="F153" s="145"/>
      <c r="G153" s="145"/>
      <c r="H153" s="145"/>
      <c r="I153" s="145"/>
      <c r="J153" s="145"/>
      <c r="K153" s="145"/>
      <c r="L153" s="145"/>
      <c r="M153" s="145"/>
      <c r="N153" s="145"/>
      <c r="O153" s="145"/>
      <c r="P153" s="145"/>
      <c r="Q153" s="145"/>
      <c r="R153" s="145"/>
      <c r="S153" s="145"/>
      <c r="T153" s="145"/>
      <c r="U153" s="145"/>
      <c r="V153" s="145"/>
      <c r="W153" s="145"/>
      <c r="X153" s="145"/>
      <c r="Y153" s="139"/>
      <c r="Z153" s="139"/>
      <c r="AA153" s="139"/>
      <c r="AB153" s="139"/>
      <c r="AC153" s="139"/>
      <c r="AD153" s="139"/>
      <c r="AE153" s="139"/>
      <c r="AF153" s="139"/>
      <c r="AG153" s="139" t="s">
        <v>129</v>
      </c>
      <c r="AH153" s="139">
        <v>0</v>
      </c>
      <c r="AI153" s="139"/>
      <c r="AJ153" s="139"/>
      <c r="AK153" s="139"/>
      <c r="AL153" s="139"/>
      <c r="AM153" s="139"/>
      <c r="AN153" s="139"/>
      <c r="AO153" s="139"/>
      <c r="AP153" s="139"/>
      <c r="AQ153" s="139"/>
      <c r="AR153" s="139"/>
      <c r="AS153" s="139"/>
      <c r="AT153" s="139"/>
      <c r="AU153" s="139"/>
      <c r="AV153" s="139"/>
      <c r="AW153" s="139"/>
      <c r="AX153" s="139"/>
      <c r="AY153" s="139"/>
      <c r="AZ153" s="139"/>
      <c r="BA153" s="139"/>
      <c r="BB153" s="139"/>
      <c r="BC153" s="139"/>
      <c r="BD153" s="139"/>
      <c r="BE153" s="139"/>
      <c r="BF153" s="139"/>
      <c r="BG153" s="139"/>
      <c r="BH153" s="139"/>
    </row>
    <row r="154" spans="1:60" ht="22.5" outlineLevel="1">
      <c r="A154" s="142"/>
      <c r="B154" s="143"/>
      <c r="C154" s="178" t="s">
        <v>299</v>
      </c>
      <c r="D154" s="151"/>
      <c r="E154" s="152">
        <v>160.41999999999999</v>
      </c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  <c r="S154" s="145"/>
      <c r="T154" s="145"/>
      <c r="U154" s="145"/>
      <c r="V154" s="145"/>
      <c r="W154" s="145"/>
      <c r="X154" s="145"/>
      <c r="Y154" s="139"/>
      <c r="Z154" s="139"/>
      <c r="AA154" s="139"/>
      <c r="AB154" s="139"/>
      <c r="AC154" s="139"/>
      <c r="AD154" s="139"/>
      <c r="AE154" s="139"/>
      <c r="AF154" s="139"/>
      <c r="AG154" s="139" t="s">
        <v>129</v>
      </c>
      <c r="AH154" s="139">
        <v>0</v>
      </c>
      <c r="AI154" s="139"/>
      <c r="AJ154" s="139"/>
      <c r="AK154" s="139"/>
      <c r="AL154" s="139"/>
      <c r="AM154" s="139"/>
      <c r="AN154" s="139"/>
      <c r="AO154" s="139"/>
      <c r="AP154" s="139"/>
      <c r="AQ154" s="139"/>
      <c r="AR154" s="139"/>
      <c r="AS154" s="139"/>
      <c r="AT154" s="139"/>
      <c r="AU154" s="139"/>
      <c r="AV154" s="139"/>
      <c r="AW154" s="139"/>
      <c r="AX154" s="139"/>
      <c r="AY154" s="139"/>
      <c r="AZ154" s="139"/>
      <c r="BA154" s="139"/>
      <c r="BB154" s="139"/>
      <c r="BC154" s="139"/>
      <c r="BD154" s="139"/>
      <c r="BE154" s="139"/>
      <c r="BF154" s="139"/>
      <c r="BG154" s="139"/>
      <c r="BH154" s="139"/>
    </row>
    <row r="155" spans="1:60" ht="33.75" outlineLevel="1">
      <c r="A155" s="142"/>
      <c r="B155" s="143"/>
      <c r="C155" s="178" t="s">
        <v>300</v>
      </c>
      <c r="D155" s="151"/>
      <c r="E155" s="152">
        <v>403.78800000000001</v>
      </c>
      <c r="F155" s="145"/>
      <c r="G155" s="145"/>
      <c r="H155" s="145"/>
      <c r="I155" s="145"/>
      <c r="J155" s="145"/>
      <c r="K155" s="145"/>
      <c r="L155" s="145"/>
      <c r="M155" s="145"/>
      <c r="N155" s="145"/>
      <c r="O155" s="145"/>
      <c r="P155" s="145"/>
      <c r="Q155" s="145"/>
      <c r="R155" s="145"/>
      <c r="S155" s="145"/>
      <c r="T155" s="145"/>
      <c r="U155" s="145"/>
      <c r="V155" s="145"/>
      <c r="W155" s="145"/>
      <c r="X155" s="145"/>
      <c r="Y155" s="139"/>
      <c r="Z155" s="139"/>
      <c r="AA155" s="139"/>
      <c r="AB155" s="139"/>
      <c r="AC155" s="139"/>
      <c r="AD155" s="139"/>
      <c r="AE155" s="139"/>
      <c r="AF155" s="139"/>
      <c r="AG155" s="139" t="s">
        <v>129</v>
      </c>
      <c r="AH155" s="139">
        <v>0</v>
      </c>
      <c r="AI155" s="139"/>
      <c r="AJ155" s="139"/>
      <c r="AK155" s="139"/>
      <c r="AL155" s="139"/>
      <c r="AM155" s="139"/>
      <c r="AN155" s="139"/>
      <c r="AO155" s="139"/>
      <c r="AP155" s="139"/>
      <c r="AQ155" s="139"/>
      <c r="AR155" s="139"/>
      <c r="AS155" s="139"/>
      <c r="AT155" s="139"/>
      <c r="AU155" s="139"/>
      <c r="AV155" s="139"/>
      <c r="AW155" s="139"/>
      <c r="AX155" s="139"/>
      <c r="AY155" s="139"/>
      <c r="AZ155" s="139"/>
      <c r="BA155" s="139"/>
      <c r="BB155" s="139"/>
      <c r="BC155" s="139"/>
      <c r="BD155" s="139"/>
      <c r="BE155" s="139"/>
      <c r="BF155" s="139"/>
      <c r="BG155" s="139"/>
      <c r="BH155" s="139"/>
    </row>
    <row r="156" spans="1:60" outlineLevel="1">
      <c r="A156" s="142"/>
      <c r="B156" s="143"/>
      <c r="C156" s="178" t="s">
        <v>301</v>
      </c>
      <c r="D156" s="151"/>
      <c r="E156" s="152">
        <v>171.17099999999999</v>
      </c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  <c r="S156" s="145"/>
      <c r="T156" s="145"/>
      <c r="U156" s="145"/>
      <c r="V156" s="145"/>
      <c r="W156" s="145"/>
      <c r="X156" s="145"/>
      <c r="Y156" s="139"/>
      <c r="Z156" s="139"/>
      <c r="AA156" s="139"/>
      <c r="AB156" s="139"/>
      <c r="AC156" s="139"/>
      <c r="AD156" s="139"/>
      <c r="AE156" s="139"/>
      <c r="AF156" s="139"/>
      <c r="AG156" s="139" t="s">
        <v>129</v>
      </c>
      <c r="AH156" s="139">
        <v>0</v>
      </c>
      <c r="AI156" s="139"/>
      <c r="AJ156" s="139"/>
      <c r="AK156" s="139"/>
      <c r="AL156" s="139"/>
      <c r="AM156" s="139"/>
      <c r="AN156" s="139"/>
      <c r="AO156" s="139"/>
      <c r="AP156" s="139"/>
      <c r="AQ156" s="139"/>
      <c r="AR156" s="139"/>
      <c r="AS156" s="139"/>
      <c r="AT156" s="139"/>
      <c r="AU156" s="139"/>
      <c r="AV156" s="139"/>
      <c r="AW156" s="139"/>
      <c r="AX156" s="139"/>
      <c r="AY156" s="139"/>
      <c r="AZ156" s="139"/>
      <c r="BA156" s="139"/>
      <c r="BB156" s="139"/>
      <c r="BC156" s="139"/>
      <c r="BD156" s="139"/>
      <c r="BE156" s="139"/>
      <c r="BF156" s="139"/>
      <c r="BG156" s="139"/>
      <c r="BH156" s="139"/>
    </row>
    <row r="157" spans="1:60" ht="22.5" outlineLevel="1">
      <c r="A157" s="142"/>
      <c r="B157" s="143"/>
      <c r="C157" s="178" t="s">
        <v>302</v>
      </c>
      <c r="D157" s="151"/>
      <c r="E157" s="152">
        <v>369.47399999999999</v>
      </c>
      <c r="F157" s="145"/>
      <c r="G157" s="145"/>
      <c r="H157" s="145"/>
      <c r="I157" s="145"/>
      <c r="J157" s="145"/>
      <c r="K157" s="145"/>
      <c r="L157" s="145"/>
      <c r="M157" s="145"/>
      <c r="N157" s="145"/>
      <c r="O157" s="145"/>
      <c r="P157" s="145"/>
      <c r="Q157" s="145"/>
      <c r="R157" s="145"/>
      <c r="S157" s="145"/>
      <c r="T157" s="145"/>
      <c r="U157" s="145"/>
      <c r="V157" s="145"/>
      <c r="W157" s="145"/>
      <c r="X157" s="145"/>
      <c r="Y157" s="139"/>
      <c r="Z157" s="139"/>
      <c r="AA157" s="139"/>
      <c r="AB157" s="139"/>
      <c r="AC157" s="139"/>
      <c r="AD157" s="139"/>
      <c r="AE157" s="139"/>
      <c r="AF157" s="139"/>
      <c r="AG157" s="139" t="s">
        <v>129</v>
      </c>
      <c r="AH157" s="139">
        <v>0</v>
      </c>
      <c r="AI157" s="139"/>
      <c r="AJ157" s="139"/>
      <c r="AK157" s="139"/>
      <c r="AL157" s="139"/>
      <c r="AM157" s="139"/>
      <c r="AN157" s="139"/>
      <c r="AO157" s="139"/>
      <c r="AP157" s="139"/>
      <c r="AQ157" s="139"/>
      <c r="AR157" s="139"/>
      <c r="AS157" s="139"/>
      <c r="AT157" s="139"/>
      <c r="AU157" s="139"/>
      <c r="AV157" s="139"/>
      <c r="AW157" s="139"/>
      <c r="AX157" s="139"/>
      <c r="AY157" s="139"/>
      <c r="AZ157" s="139"/>
      <c r="BA157" s="139"/>
      <c r="BB157" s="139"/>
      <c r="BC157" s="139"/>
      <c r="BD157" s="139"/>
      <c r="BE157" s="139"/>
      <c r="BF157" s="139"/>
      <c r="BG157" s="139"/>
      <c r="BH157" s="139"/>
    </row>
    <row r="158" spans="1:60" ht="22.5" outlineLevel="1">
      <c r="A158" s="142"/>
      <c r="B158" s="143"/>
      <c r="C158" s="178" t="s">
        <v>303</v>
      </c>
      <c r="D158" s="151"/>
      <c r="E158" s="152">
        <v>332.76600000000002</v>
      </c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  <c r="S158" s="145"/>
      <c r="T158" s="145"/>
      <c r="U158" s="145"/>
      <c r="V158" s="145"/>
      <c r="W158" s="145"/>
      <c r="X158" s="145"/>
      <c r="Y158" s="139"/>
      <c r="Z158" s="139"/>
      <c r="AA158" s="139"/>
      <c r="AB158" s="139"/>
      <c r="AC158" s="139"/>
      <c r="AD158" s="139"/>
      <c r="AE158" s="139"/>
      <c r="AF158" s="139"/>
      <c r="AG158" s="139" t="s">
        <v>129</v>
      </c>
      <c r="AH158" s="139">
        <v>0</v>
      </c>
      <c r="AI158" s="139"/>
      <c r="AJ158" s="139"/>
      <c r="AK158" s="139"/>
      <c r="AL158" s="139"/>
      <c r="AM158" s="139"/>
      <c r="AN158" s="139"/>
      <c r="AO158" s="139"/>
      <c r="AP158" s="139"/>
      <c r="AQ158" s="139"/>
      <c r="AR158" s="139"/>
      <c r="AS158" s="139"/>
      <c r="AT158" s="139"/>
      <c r="AU158" s="139"/>
      <c r="AV158" s="139"/>
      <c r="AW158" s="139"/>
      <c r="AX158" s="139"/>
      <c r="AY158" s="139"/>
      <c r="AZ158" s="139"/>
      <c r="BA158" s="139"/>
      <c r="BB158" s="139"/>
      <c r="BC158" s="139"/>
      <c r="BD158" s="139"/>
      <c r="BE158" s="139"/>
      <c r="BF158" s="139"/>
      <c r="BG158" s="139"/>
      <c r="BH158" s="139"/>
    </row>
    <row r="159" spans="1:60">
      <c r="A159" s="154" t="s">
        <v>120</v>
      </c>
      <c r="B159" s="155" t="s">
        <v>90</v>
      </c>
      <c r="C159" s="176" t="s">
        <v>91</v>
      </c>
      <c r="D159" s="156"/>
      <c r="E159" s="157"/>
      <c r="F159" s="158"/>
      <c r="G159" s="158">
        <f>SUMIF(AG160:AG166,"&lt;&gt;NOR",G160:G166)</f>
        <v>0</v>
      </c>
      <c r="H159" s="158"/>
      <c r="I159" s="158">
        <f>SUM(I160:I166)</f>
        <v>0</v>
      </c>
      <c r="J159" s="158"/>
      <c r="K159" s="158">
        <f>SUM(K160:K166)</f>
        <v>0</v>
      </c>
      <c r="L159" s="158"/>
      <c r="M159" s="158">
        <f>SUM(M160:M166)</f>
        <v>0</v>
      </c>
      <c r="N159" s="158"/>
      <c r="O159" s="158">
        <f>SUM(O160:O166)</f>
        <v>0</v>
      </c>
      <c r="P159" s="158"/>
      <c r="Q159" s="159">
        <f>SUM(Q160:Q166)</f>
        <v>0</v>
      </c>
      <c r="R159" s="153"/>
      <c r="S159" s="153"/>
      <c r="T159" s="153"/>
      <c r="U159" s="153"/>
      <c r="V159" s="153">
        <f>SUM(V160:V166)</f>
        <v>9.7999999999999989</v>
      </c>
      <c r="W159" s="153"/>
      <c r="X159" s="153"/>
      <c r="AG159" t="s">
        <v>121</v>
      </c>
    </row>
    <row r="160" spans="1:60" outlineLevel="1">
      <c r="A160" s="167">
        <v>56</v>
      </c>
      <c r="B160" s="168" t="s">
        <v>304</v>
      </c>
      <c r="C160" s="179" t="s">
        <v>305</v>
      </c>
      <c r="D160" s="169" t="s">
        <v>220</v>
      </c>
      <c r="E160" s="170">
        <v>4.6218899999999996</v>
      </c>
      <c r="F160" s="171"/>
      <c r="G160" s="172">
        <f t="shared" ref="G160:G166" si="0">ROUND(E160*F160,2)</f>
        <v>0</v>
      </c>
      <c r="H160" s="171"/>
      <c r="I160" s="172">
        <f t="shared" ref="I160:I166" si="1">ROUND(E160*H160,2)</f>
        <v>0</v>
      </c>
      <c r="J160" s="171"/>
      <c r="K160" s="172">
        <f t="shared" ref="K160:K166" si="2">ROUND(E160*J160,2)</f>
        <v>0</v>
      </c>
      <c r="L160" s="172">
        <v>15</v>
      </c>
      <c r="M160" s="172">
        <f t="shared" ref="M160:M166" si="3">G160*(1+L160/100)</f>
        <v>0</v>
      </c>
      <c r="N160" s="172">
        <v>0</v>
      </c>
      <c r="O160" s="172">
        <f t="shared" ref="O160:O166" si="4">ROUND(E160*N160,2)</f>
        <v>0</v>
      </c>
      <c r="P160" s="172">
        <v>0</v>
      </c>
      <c r="Q160" s="173">
        <f t="shared" ref="Q160:Q166" si="5">ROUND(E160*P160,2)</f>
        <v>0</v>
      </c>
      <c r="R160" s="145"/>
      <c r="S160" s="145" t="s">
        <v>125</v>
      </c>
      <c r="T160" s="145" t="s">
        <v>125</v>
      </c>
      <c r="U160" s="145">
        <v>0.26500000000000001</v>
      </c>
      <c r="V160" s="145">
        <f t="shared" ref="V160:V166" si="6">ROUND(E160*U160,2)</f>
        <v>1.22</v>
      </c>
      <c r="W160" s="145"/>
      <c r="X160" s="145" t="s">
        <v>306</v>
      </c>
      <c r="Y160" s="139"/>
      <c r="Z160" s="139"/>
      <c r="AA160" s="139"/>
      <c r="AB160" s="139"/>
      <c r="AC160" s="139"/>
      <c r="AD160" s="139"/>
      <c r="AE160" s="139"/>
      <c r="AF160" s="139"/>
      <c r="AG160" s="139" t="s">
        <v>307</v>
      </c>
      <c r="AH160" s="139"/>
      <c r="AI160" s="139"/>
      <c r="AJ160" s="139"/>
      <c r="AK160" s="139"/>
      <c r="AL160" s="139"/>
      <c r="AM160" s="139"/>
      <c r="AN160" s="139"/>
      <c r="AO160" s="139"/>
      <c r="AP160" s="139"/>
      <c r="AQ160" s="139"/>
      <c r="AR160" s="139"/>
      <c r="AS160" s="139"/>
      <c r="AT160" s="139"/>
      <c r="AU160" s="139"/>
      <c r="AV160" s="139"/>
      <c r="AW160" s="139"/>
      <c r="AX160" s="139"/>
      <c r="AY160" s="139"/>
      <c r="AZ160" s="139"/>
      <c r="BA160" s="139"/>
      <c r="BB160" s="139"/>
      <c r="BC160" s="139"/>
      <c r="BD160" s="139"/>
      <c r="BE160" s="139"/>
      <c r="BF160" s="139"/>
      <c r="BG160" s="139"/>
      <c r="BH160" s="139"/>
    </row>
    <row r="161" spans="1:60" outlineLevel="1">
      <c r="A161" s="167">
        <v>57</v>
      </c>
      <c r="B161" s="168" t="s">
        <v>308</v>
      </c>
      <c r="C161" s="179" t="s">
        <v>309</v>
      </c>
      <c r="D161" s="169" t="s">
        <v>220</v>
      </c>
      <c r="E161" s="170">
        <v>4.6218899999999996</v>
      </c>
      <c r="F161" s="171"/>
      <c r="G161" s="172">
        <f t="shared" si="0"/>
        <v>0</v>
      </c>
      <c r="H161" s="171"/>
      <c r="I161" s="172">
        <f t="shared" si="1"/>
        <v>0</v>
      </c>
      <c r="J161" s="171"/>
      <c r="K161" s="172">
        <f t="shared" si="2"/>
        <v>0</v>
      </c>
      <c r="L161" s="172">
        <v>15</v>
      </c>
      <c r="M161" s="172">
        <f t="shared" si="3"/>
        <v>0</v>
      </c>
      <c r="N161" s="172">
        <v>0</v>
      </c>
      <c r="O161" s="172">
        <f t="shared" si="4"/>
        <v>0</v>
      </c>
      <c r="P161" s="172">
        <v>0</v>
      </c>
      <c r="Q161" s="173">
        <f t="shared" si="5"/>
        <v>0</v>
      </c>
      <c r="R161" s="145"/>
      <c r="S161" s="145" t="s">
        <v>125</v>
      </c>
      <c r="T161" s="145" t="s">
        <v>125</v>
      </c>
      <c r="U161" s="145">
        <v>0.49</v>
      </c>
      <c r="V161" s="145">
        <f t="shared" si="6"/>
        <v>2.2599999999999998</v>
      </c>
      <c r="W161" s="145"/>
      <c r="X161" s="145" t="s">
        <v>306</v>
      </c>
      <c r="Y161" s="139"/>
      <c r="Z161" s="139"/>
      <c r="AA161" s="139"/>
      <c r="AB161" s="139"/>
      <c r="AC161" s="139"/>
      <c r="AD161" s="139"/>
      <c r="AE161" s="139"/>
      <c r="AF161" s="139"/>
      <c r="AG161" s="139" t="s">
        <v>307</v>
      </c>
      <c r="AH161" s="139"/>
      <c r="AI161" s="139"/>
      <c r="AJ161" s="139"/>
      <c r="AK161" s="139"/>
      <c r="AL161" s="139"/>
      <c r="AM161" s="139"/>
      <c r="AN161" s="139"/>
      <c r="AO161" s="139"/>
      <c r="AP161" s="139"/>
      <c r="AQ161" s="139"/>
      <c r="AR161" s="139"/>
      <c r="AS161" s="139"/>
      <c r="AT161" s="139"/>
      <c r="AU161" s="139"/>
      <c r="AV161" s="139"/>
      <c r="AW161" s="139"/>
      <c r="AX161" s="139"/>
      <c r="AY161" s="139"/>
      <c r="AZ161" s="139"/>
      <c r="BA161" s="139"/>
      <c r="BB161" s="139"/>
      <c r="BC161" s="139"/>
      <c r="BD161" s="139"/>
      <c r="BE161" s="139"/>
      <c r="BF161" s="139"/>
      <c r="BG161" s="139"/>
      <c r="BH161" s="139"/>
    </row>
    <row r="162" spans="1:60" outlineLevel="1">
      <c r="A162" s="167">
        <v>58</v>
      </c>
      <c r="B162" s="168" t="s">
        <v>310</v>
      </c>
      <c r="C162" s="179" t="s">
        <v>311</v>
      </c>
      <c r="D162" s="169" t="s">
        <v>220</v>
      </c>
      <c r="E162" s="170">
        <v>4.6218899999999996</v>
      </c>
      <c r="F162" s="171"/>
      <c r="G162" s="172">
        <f t="shared" si="0"/>
        <v>0</v>
      </c>
      <c r="H162" s="171"/>
      <c r="I162" s="172">
        <f t="shared" si="1"/>
        <v>0</v>
      </c>
      <c r="J162" s="171"/>
      <c r="K162" s="172">
        <f t="shared" si="2"/>
        <v>0</v>
      </c>
      <c r="L162" s="172">
        <v>15</v>
      </c>
      <c r="M162" s="172">
        <f t="shared" si="3"/>
        <v>0</v>
      </c>
      <c r="N162" s="172">
        <v>0</v>
      </c>
      <c r="O162" s="172">
        <f t="shared" si="4"/>
        <v>0</v>
      </c>
      <c r="P162" s="172">
        <v>0</v>
      </c>
      <c r="Q162" s="173">
        <f t="shared" si="5"/>
        <v>0</v>
      </c>
      <c r="R162" s="145"/>
      <c r="S162" s="145" t="s">
        <v>125</v>
      </c>
      <c r="T162" s="145" t="s">
        <v>125</v>
      </c>
      <c r="U162" s="145">
        <v>0</v>
      </c>
      <c r="V162" s="145">
        <f t="shared" si="6"/>
        <v>0</v>
      </c>
      <c r="W162" s="145"/>
      <c r="X162" s="145" t="s">
        <v>306</v>
      </c>
      <c r="Y162" s="139"/>
      <c r="Z162" s="139"/>
      <c r="AA162" s="139"/>
      <c r="AB162" s="139"/>
      <c r="AC162" s="139"/>
      <c r="AD162" s="139"/>
      <c r="AE162" s="139"/>
      <c r="AF162" s="139"/>
      <c r="AG162" s="139" t="s">
        <v>307</v>
      </c>
      <c r="AH162" s="139"/>
      <c r="AI162" s="139"/>
      <c r="AJ162" s="139"/>
      <c r="AK162" s="139"/>
      <c r="AL162" s="139"/>
      <c r="AM162" s="139"/>
      <c r="AN162" s="139"/>
      <c r="AO162" s="139"/>
      <c r="AP162" s="139"/>
      <c r="AQ162" s="139"/>
      <c r="AR162" s="139"/>
      <c r="AS162" s="139"/>
      <c r="AT162" s="139"/>
      <c r="AU162" s="139"/>
      <c r="AV162" s="139"/>
      <c r="AW162" s="139"/>
      <c r="AX162" s="139"/>
      <c r="AY162" s="139"/>
      <c r="AZ162" s="139"/>
      <c r="BA162" s="139"/>
      <c r="BB162" s="139"/>
      <c r="BC162" s="139"/>
      <c r="BD162" s="139"/>
      <c r="BE162" s="139"/>
      <c r="BF162" s="139"/>
      <c r="BG162" s="139"/>
      <c r="BH162" s="139"/>
    </row>
    <row r="163" spans="1:60" outlineLevel="1">
      <c r="A163" s="167">
        <v>59</v>
      </c>
      <c r="B163" s="168" t="s">
        <v>312</v>
      </c>
      <c r="C163" s="179" t="s">
        <v>313</v>
      </c>
      <c r="D163" s="169" t="s">
        <v>220</v>
      </c>
      <c r="E163" s="170">
        <v>4.6218899999999996</v>
      </c>
      <c r="F163" s="171"/>
      <c r="G163" s="172">
        <f t="shared" si="0"/>
        <v>0</v>
      </c>
      <c r="H163" s="171"/>
      <c r="I163" s="172">
        <f t="shared" si="1"/>
        <v>0</v>
      </c>
      <c r="J163" s="171"/>
      <c r="K163" s="172">
        <f t="shared" si="2"/>
        <v>0</v>
      </c>
      <c r="L163" s="172">
        <v>15</v>
      </c>
      <c r="M163" s="172">
        <f t="shared" si="3"/>
        <v>0</v>
      </c>
      <c r="N163" s="172">
        <v>0</v>
      </c>
      <c r="O163" s="172">
        <f t="shared" si="4"/>
        <v>0</v>
      </c>
      <c r="P163" s="172">
        <v>0</v>
      </c>
      <c r="Q163" s="173">
        <f t="shared" si="5"/>
        <v>0</v>
      </c>
      <c r="R163" s="145"/>
      <c r="S163" s="145" t="s">
        <v>125</v>
      </c>
      <c r="T163" s="145" t="s">
        <v>125</v>
      </c>
      <c r="U163" s="145">
        <v>0.94199999999999995</v>
      </c>
      <c r="V163" s="145">
        <f t="shared" si="6"/>
        <v>4.3499999999999996</v>
      </c>
      <c r="W163" s="145"/>
      <c r="X163" s="145" t="s">
        <v>306</v>
      </c>
      <c r="Y163" s="139"/>
      <c r="Z163" s="139"/>
      <c r="AA163" s="139"/>
      <c r="AB163" s="139"/>
      <c r="AC163" s="139"/>
      <c r="AD163" s="139"/>
      <c r="AE163" s="139"/>
      <c r="AF163" s="139"/>
      <c r="AG163" s="139" t="s">
        <v>307</v>
      </c>
      <c r="AH163" s="139"/>
      <c r="AI163" s="139"/>
      <c r="AJ163" s="139"/>
      <c r="AK163" s="139"/>
      <c r="AL163" s="139"/>
      <c r="AM163" s="139"/>
      <c r="AN163" s="139"/>
      <c r="AO163" s="139"/>
      <c r="AP163" s="139"/>
      <c r="AQ163" s="139"/>
      <c r="AR163" s="139"/>
      <c r="AS163" s="139"/>
      <c r="AT163" s="139"/>
      <c r="AU163" s="139"/>
      <c r="AV163" s="139"/>
      <c r="AW163" s="139"/>
      <c r="AX163" s="139"/>
      <c r="AY163" s="139"/>
      <c r="AZ163" s="139"/>
      <c r="BA163" s="139"/>
      <c r="BB163" s="139"/>
      <c r="BC163" s="139"/>
      <c r="BD163" s="139"/>
      <c r="BE163" s="139"/>
      <c r="BF163" s="139"/>
      <c r="BG163" s="139"/>
      <c r="BH163" s="139"/>
    </row>
    <row r="164" spans="1:60" outlineLevel="1">
      <c r="A164" s="167">
        <v>60</v>
      </c>
      <c r="B164" s="168" t="s">
        <v>314</v>
      </c>
      <c r="C164" s="179" t="s">
        <v>315</v>
      </c>
      <c r="D164" s="169" t="s">
        <v>220</v>
      </c>
      <c r="E164" s="170">
        <v>18.487539999999999</v>
      </c>
      <c r="F164" s="171"/>
      <c r="G164" s="172">
        <f t="shared" si="0"/>
        <v>0</v>
      </c>
      <c r="H164" s="171"/>
      <c r="I164" s="172">
        <f t="shared" si="1"/>
        <v>0</v>
      </c>
      <c r="J164" s="171"/>
      <c r="K164" s="172">
        <f t="shared" si="2"/>
        <v>0</v>
      </c>
      <c r="L164" s="172">
        <v>15</v>
      </c>
      <c r="M164" s="172">
        <f t="shared" si="3"/>
        <v>0</v>
      </c>
      <c r="N164" s="172">
        <v>0</v>
      </c>
      <c r="O164" s="172">
        <f t="shared" si="4"/>
        <v>0</v>
      </c>
      <c r="P164" s="172">
        <v>0</v>
      </c>
      <c r="Q164" s="173">
        <f t="shared" si="5"/>
        <v>0</v>
      </c>
      <c r="R164" s="145"/>
      <c r="S164" s="145" t="s">
        <v>125</v>
      </c>
      <c r="T164" s="145" t="s">
        <v>125</v>
      </c>
      <c r="U164" s="145">
        <v>0.105</v>
      </c>
      <c r="V164" s="145">
        <f t="shared" si="6"/>
        <v>1.94</v>
      </c>
      <c r="W164" s="145"/>
      <c r="X164" s="145" t="s">
        <v>306</v>
      </c>
      <c r="Y164" s="139"/>
      <c r="Z164" s="139"/>
      <c r="AA164" s="139"/>
      <c r="AB164" s="139"/>
      <c r="AC164" s="139"/>
      <c r="AD164" s="139"/>
      <c r="AE164" s="139"/>
      <c r="AF164" s="139"/>
      <c r="AG164" s="139" t="s">
        <v>307</v>
      </c>
      <c r="AH164" s="139"/>
      <c r="AI164" s="139"/>
      <c r="AJ164" s="139"/>
      <c r="AK164" s="139"/>
      <c r="AL164" s="139"/>
      <c r="AM164" s="139"/>
      <c r="AN164" s="139"/>
      <c r="AO164" s="139"/>
      <c r="AP164" s="139"/>
      <c r="AQ164" s="139"/>
      <c r="AR164" s="139"/>
      <c r="AS164" s="139"/>
      <c r="AT164" s="139"/>
      <c r="AU164" s="139"/>
      <c r="AV164" s="139"/>
      <c r="AW164" s="139"/>
      <c r="AX164" s="139"/>
      <c r="AY164" s="139"/>
      <c r="AZ164" s="139"/>
      <c r="BA164" s="139"/>
      <c r="BB164" s="139"/>
      <c r="BC164" s="139"/>
      <c r="BD164" s="139"/>
      <c r="BE164" s="139"/>
      <c r="BF164" s="139"/>
      <c r="BG164" s="139"/>
      <c r="BH164" s="139"/>
    </row>
    <row r="165" spans="1:60" outlineLevel="1">
      <c r="A165" s="167">
        <v>61</v>
      </c>
      <c r="B165" s="168" t="s">
        <v>316</v>
      </c>
      <c r="C165" s="179" t="s">
        <v>317</v>
      </c>
      <c r="D165" s="169" t="s">
        <v>220</v>
      </c>
      <c r="E165" s="170">
        <v>4.6218899999999996</v>
      </c>
      <c r="F165" s="171"/>
      <c r="G165" s="172">
        <f t="shared" si="0"/>
        <v>0</v>
      </c>
      <c r="H165" s="171"/>
      <c r="I165" s="172">
        <f t="shared" si="1"/>
        <v>0</v>
      </c>
      <c r="J165" s="171"/>
      <c r="K165" s="172">
        <f t="shared" si="2"/>
        <v>0</v>
      </c>
      <c r="L165" s="172">
        <v>15</v>
      </c>
      <c r="M165" s="172">
        <f t="shared" si="3"/>
        <v>0</v>
      </c>
      <c r="N165" s="172">
        <v>0</v>
      </c>
      <c r="O165" s="172">
        <f t="shared" si="4"/>
        <v>0</v>
      </c>
      <c r="P165" s="172">
        <v>0</v>
      </c>
      <c r="Q165" s="173">
        <f t="shared" si="5"/>
        <v>0</v>
      </c>
      <c r="R165" s="145"/>
      <c r="S165" s="145" t="s">
        <v>125</v>
      </c>
      <c r="T165" s="145" t="s">
        <v>318</v>
      </c>
      <c r="U165" s="145">
        <v>0</v>
      </c>
      <c r="V165" s="145">
        <f t="shared" si="6"/>
        <v>0</v>
      </c>
      <c r="W165" s="145"/>
      <c r="X165" s="145" t="s">
        <v>306</v>
      </c>
      <c r="Y165" s="139"/>
      <c r="Z165" s="139"/>
      <c r="AA165" s="139"/>
      <c r="AB165" s="139"/>
      <c r="AC165" s="139"/>
      <c r="AD165" s="139"/>
      <c r="AE165" s="139"/>
      <c r="AF165" s="139"/>
      <c r="AG165" s="139" t="s">
        <v>307</v>
      </c>
      <c r="AH165" s="139"/>
      <c r="AI165" s="139"/>
      <c r="AJ165" s="139"/>
      <c r="AK165" s="139"/>
      <c r="AL165" s="139"/>
      <c r="AM165" s="139"/>
      <c r="AN165" s="139"/>
      <c r="AO165" s="139"/>
      <c r="AP165" s="139"/>
      <c r="AQ165" s="139"/>
      <c r="AR165" s="139"/>
      <c r="AS165" s="139"/>
      <c r="AT165" s="139"/>
      <c r="AU165" s="139"/>
      <c r="AV165" s="139"/>
      <c r="AW165" s="139"/>
      <c r="AX165" s="139"/>
      <c r="AY165" s="139"/>
      <c r="AZ165" s="139"/>
      <c r="BA165" s="139"/>
      <c r="BB165" s="139"/>
      <c r="BC165" s="139"/>
      <c r="BD165" s="139"/>
      <c r="BE165" s="139"/>
      <c r="BF165" s="139"/>
      <c r="BG165" s="139"/>
      <c r="BH165" s="139"/>
    </row>
    <row r="166" spans="1:60" outlineLevel="1">
      <c r="A166" s="167">
        <v>62</v>
      </c>
      <c r="B166" s="168" t="s">
        <v>319</v>
      </c>
      <c r="C166" s="179" t="s">
        <v>320</v>
      </c>
      <c r="D166" s="169" t="s">
        <v>220</v>
      </c>
      <c r="E166" s="170">
        <v>4.6218899999999996</v>
      </c>
      <c r="F166" s="171"/>
      <c r="G166" s="172">
        <f t="shared" si="0"/>
        <v>0</v>
      </c>
      <c r="H166" s="171"/>
      <c r="I166" s="172">
        <f t="shared" si="1"/>
        <v>0</v>
      </c>
      <c r="J166" s="171"/>
      <c r="K166" s="172">
        <f t="shared" si="2"/>
        <v>0</v>
      </c>
      <c r="L166" s="172">
        <v>15</v>
      </c>
      <c r="M166" s="172">
        <f t="shared" si="3"/>
        <v>0</v>
      </c>
      <c r="N166" s="172">
        <v>0</v>
      </c>
      <c r="O166" s="172">
        <f t="shared" si="4"/>
        <v>0</v>
      </c>
      <c r="P166" s="172">
        <v>0</v>
      </c>
      <c r="Q166" s="173">
        <f t="shared" si="5"/>
        <v>0</v>
      </c>
      <c r="R166" s="145"/>
      <c r="S166" s="145" t="s">
        <v>125</v>
      </c>
      <c r="T166" s="145" t="s">
        <v>125</v>
      </c>
      <c r="U166" s="145">
        <v>6.0000000000000001E-3</v>
      </c>
      <c r="V166" s="145">
        <f t="shared" si="6"/>
        <v>0.03</v>
      </c>
      <c r="W166" s="145"/>
      <c r="X166" s="145" t="s">
        <v>306</v>
      </c>
      <c r="Y166" s="139"/>
      <c r="Z166" s="139"/>
      <c r="AA166" s="139"/>
      <c r="AB166" s="139"/>
      <c r="AC166" s="139"/>
      <c r="AD166" s="139"/>
      <c r="AE166" s="139"/>
      <c r="AF166" s="139"/>
      <c r="AG166" s="139" t="s">
        <v>307</v>
      </c>
      <c r="AH166" s="139"/>
      <c r="AI166" s="139"/>
      <c r="AJ166" s="139"/>
      <c r="AK166" s="139"/>
      <c r="AL166" s="139"/>
      <c r="AM166" s="139"/>
      <c r="AN166" s="139"/>
      <c r="AO166" s="139"/>
      <c r="AP166" s="139"/>
      <c r="AQ166" s="139"/>
      <c r="AR166" s="139"/>
      <c r="AS166" s="139"/>
      <c r="AT166" s="139"/>
      <c r="AU166" s="139"/>
      <c r="AV166" s="139"/>
      <c r="AW166" s="139"/>
      <c r="AX166" s="139"/>
      <c r="AY166" s="139"/>
      <c r="AZ166" s="139"/>
      <c r="BA166" s="139"/>
      <c r="BB166" s="139"/>
      <c r="BC166" s="139"/>
      <c r="BD166" s="139"/>
      <c r="BE166" s="139"/>
      <c r="BF166" s="139"/>
      <c r="BG166" s="139"/>
      <c r="BH166" s="139"/>
    </row>
    <row r="167" spans="1:60">
      <c r="A167" s="154" t="s">
        <v>120</v>
      </c>
      <c r="B167" s="155" t="s">
        <v>93</v>
      </c>
      <c r="C167" s="176" t="s">
        <v>29</v>
      </c>
      <c r="D167" s="156"/>
      <c r="E167" s="157"/>
      <c r="F167" s="158"/>
      <c r="G167" s="158">
        <f>SUMIF(AG168:AG168,"&lt;&gt;NOR",G168:G168)</f>
        <v>0</v>
      </c>
      <c r="H167" s="158"/>
      <c r="I167" s="158">
        <f>SUM(I168:I168)</f>
        <v>0</v>
      </c>
      <c r="J167" s="158"/>
      <c r="K167" s="158">
        <f>SUM(K168:K168)</f>
        <v>0</v>
      </c>
      <c r="L167" s="158"/>
      <c r="M167" s="158">
        <f>SUM(M168:M168)</f>
        <v>0</v>
      </c>
      <c r="N167" s="158"/>
      <c r="O167" s="158">
        <f>SUM(O168:O168)</f>
        <v>0</v>
      </c>
      <c r="P167" s="158"/>
      <c r="Q167" s="159">
        <f>SUM(Q168:Q168)</f>
        <v>0</v>
      </c>
      <c r="R167" s="153"/>
      <c r="S167" s="153"/>
      <c r="T167" s="153"/>
      <c r="U167" s="153"/>
      <c r="V167" s="153">
        <f>SUM(V168:V168)</f>
        <v>0</v>
      </c>
      <c r="W167" s="153"/>
      <c r="X167" s="153"/>
      <c r="AG167" t="s">
        <v>121</v>
      </c>
    </row>
    <row r="168" spans="1:60" outlineLevel="1">
      <c r="A168" s="160">
        <v>63</v>
      </c>
      <c r="B168" s="161" t="s">
        <v>321</v>
      </c>
      <c r="C168" s="177" t="s">
        <v>322</v>
      </c>
      <c r="D168" s="162" t="s">
        <v>323</v>
      </c>
      <c r="E168" s="163">
        <v>1</v>
      </c>
      <c r="F168" s="164"/>
      <c r="G168" s="165">
        <f>ROUND(E168*F168,2)</f>
        <v>0</v>
      </c>
      <c r="H168" s="164"/>
      <c r="I168" s="165">
        <f>ROUND(E168*H168,2)</f>
        <v>0</v>
      </c>
      <c r="J168" s="164"/>
      <c r="K168" s="165">
        <f>ROUND(E168*J168,2)</f>
        <v>0</v>
      </c>
      <c r="L168" s="165">
        <v>15</v>
      </c>
      <c r="M168" s="165">
        <f>G168*(1+L168/100)</f>
        <v>0</v>
      </c>
      <c r="N168" s="165">
        <v>0</v>
      </c>
      <c r="O168" s="165">
        <f>ROUND(E168*N168,2)</f>
        <v>0</v>
      </c>
      <c r="P168" s="165">
        <v>0</v>
      </c>
      <c r="Q168" s="166">
        <f>ROUND(E168*P168,2)</f>
        <v>0</v>
      </c>
      <c r="R168" s="145"/>
      <c r="S168" s="145" t="s">
        <v>125</v>
      </c>
      <c r="T168" s="145" t="s">
        <v>184</v>
      </c>
      <c r="U168" s="145">
        <v>0</v>
      </c>
      <c r="V168" s="145">
        <f>ROUND(E168*U168,2)</f>
        <v>0</v>
      </c>
      <c r="W168" s="145"/>
      <c r="X168" s="145" t="s">
        <v>324</v>
      </c>
      <c r="Y168" s="139"/>
      <c r="Z168" s="139"/>
      <c r="AA168" s="139"/>
      <c r="AB168" s="139"/>
      <c r="AC168" s="139"/>
      <c r="AD168" s="139"/>
      <c r="AE168" s="139"/>
      <c r="AF168" s="139"/>
      <c r="AG168" s="139" t="s">
        <v>325</v>
      </c>
      <c r="AH168" s="139"/>
      <c r="AI168" s="139"/>
      <c r="AJ168" s="139"/>
      <c r="AK168" s="139"/>
      <c r="AL168" s="139"/>
      <c r="AM168" s="139"/>
      <c r="AN168" s="139"/>
      <c r="AO168" s="139"/>
      <c r="AP168" s="139"/>
      <c r="AQ168" s="139"/>
      <c r="AR168" s="139"/>
      <c r="AS168" s="139"/>
      <c r="AT168" s="139"/>
      <c r="AU168" s="139"/>
      <c r="AV168" s="139"/>
      <c r="AW168" s="139"/>
      <c r="AX168" s="139"/>
      <c r="AY168" s="139"/>
      <c r="AZ168" s="139"/>
      <c r="BA168" s="139"/>
      <c r="BB168" s="139"/>
      <c r="BC168" s="139"/>
      <c r="BD168" s="139"/>
      <c r="BE168" s="139"/>
      <c r="BF168" s="139"/>
      <c r="BG168" s="139"/>
      <c r="BH168" s="139"/>
    </row>
    <row r="169" spans="1:60">
      <c r="A169" s="3"/>
      <c r="B169" s="4"/>
      <c r="C169" s="181"/>
      <c r="D169" s="6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AE169">
        <v>15</v>
      </c>
      <c r="AF169">
        <v>21</v>
      </c>
    </row>
    <row r="170" spans="1:60">
      <c r="A170" s="146"/>
      <c r="B170" s="147" t="s">
        <v>31</v>
      </c>
      <c r="C170" s="182"/>
      <c r="D170" s="148"/>
      <c r="E170" s="149"/>
      <c r="F170" s="149"/>
      <c r="G170" s="175">
        <f>G8+G17+G32+G37+G40+G57+G62+G86+G94+G96+G133+G137+G141+G145+G148+G159+G167</f>
        <v>0</v>
      </c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AE170">
        <f>SUMIF(L7:L168,AE169,G7:G168)</f>
        <v>0</v>
      </c>
      <c r="AF170">
        <f>SUMIF(L7:L168,AF169,G7:G168)</f>
        <v>0</v>
      </c>
      <c r="AG170" t="s">
        <v>326</v>
      </c>
    </row>
    <row r="171" spans="1:60">
      <c r="A171" s="3"/>
      <c r="B171" s="4"/>
      <c r="C171" s="181"/>
      <c r="D171" s="6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</row>
    <row r="172" spans="1:60">
      <c r="A172" s="3"/>
      <c r="B172" s="4"/>
      <c r="C172" s="181"/>
      <c r="D172" s="6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 spans="1:60">
      <c r="A173" s="242" t="s">
        <v>327</v>
      </c>
      <c r="B173" s="242"/>
      <c r="C173" s="243"/>
      <c r="D173" s="6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</row>
    <row r="174" spans="1:60">
      <c r="A174" s="244"/>
      <c r="B174" s="245"/>
      <c r="C174" s="246"/>
      <c r="D174" s="245"/>
      <c r="E174" s="245"/>
      <c r="F174" s="245"/>
      <c r="G174" s="247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AG174" t="s">
        <v>328</v>
      </c>
    </row>
    <row r="175" spans="1:60">
      <c r="A175" s="248"/>
      <c r="B175" s="249"/>
      <c r="C175" s="250"/>
      <c r="D175" s="249"/>
      <c r="E175" s="249"/>
      <c r="F175" s="249"/>
      <c r="G175" s="251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</row>
    <row r="176" spans="1:60">
      <c r="A176" s="248"/>
      <c r="B176" s="249"/>
      <c r="C176" s="250"/>
      <c r="D176" s="249"/>
      <c r="E176" s="249"/>
      <c r="F176" s="249"/>
      <c r="G176" s="251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</row>
    <row r="177" spans="1:33">
      <c r="A177" s="248"/>
      <c r="B177" s="249"/>
      <c r="C177" s="250"/>
      <c r="D177" s="249"/>
      <c r="E177" s="249"/>
      <c r="F177" s="249"/>
      <c r="G177" s="251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</row>
    <row r="178" spans="1:33">
      <c r="A178" s="252"/>
      <c r="B178" s="253"/>
      <c r="C178" s="254"/>
      <c r="D178" s="253"/>
      <c r="E178" s="253"/>
      <c r="F178" s="253"/>
      <c r="G178" s="255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 spans="1:33">
      <c r="A179" s="3"/>
      <c r="B179" s="4"/>
      <c r="C179" s="181"/>
      <c r="D179" s="6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 spans="1:33">
      <c r="C180" s="183"/>
      <c r="D180" s="10"/>
      <c r="AG180" t="s">
        <v>329</v>
      </c>
    </row>
    <row r="181" spans="1:33">
      <c r="D181" s="10"/>
    </row>
    <row r="182" spans="1:33">
      <c r="D182" s="10"/>
    </row>
    <row r="183" spans="1:33">
      <c r="D183" s="10"/>
    </row>
    <row r="184" spans="1:33">
      <c r="D184" s="10"/>
    </row>
    <row r="185" spans="1:33">
      <c r="D185" s="10"/>
    </row>
    <row r="186" spans="1:33">
      <c r="D186" s="10"/>
    </row>
    <row r="187" spans="1:33">
      <c r="D187" s="10"/>
    </row>
    <row r="188" spans="1:33">
      <c r="D188" s="10"/>
    </row>
    <row r="189" spans="1:33">
      <c r="D189" s="10"/>
    </row>
    <row r="190" spans="1:33">
      <c r="D190" s="10"/>
    </row>
    <row r="191" spans="1:33">
      <c r="D191" s="10"/>
    </row>
    <row r="192" spans="1:33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mergeCells count="6">
    <mergeCell ref="A174:G178"/>
    <mergeCell ref="A1:G1"/>
    <mergeCell ref="C2:G2"/>
    <mergeCell ref="C3:G3"/>
    <mergeCell ref="C4:G4"/>
    <mergeCell ref="A173:C173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02 2018_34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'02 2018_34 Pol'!Názvy_tisku</vt:lpstr>
      <vt:lpstr>oadresa</vt:lpstr>
      <vt:lpstr>Stavba!Objednatel</vt:lpstr>
      <vt:lpstr>Stavba!Objekt</vt:lpstr>
      <vt:lpstr>'02 2018_34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Mrna</cp:lastModifiedBy>
  <cp:lastPrinted>2014-02-28T09:52:57Z</cp:lastPrinted>
  <dcterms:created xsi:type="dcterms:W3CDTF">2009-04-08T07:15:50Z</dcterms:created>
  <dcterms:modified xsi:type="dcterms:W3CDTF">2019-03-29T07:58:21Z</dcterms:modified>
</cp:coreProperties>
</file>