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list'!$F$4</definedName>
    <definedName name="MJ">'Krycí list'!$G$4</definedName>
    <definedName name="Mont">Rekapitulace!$H$10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Položky!$A$1:$K$30</definedName>
    <definedName name="_xlnm.Print_Area" localSheetId="1">Rekapitulace!$A$1:$I$17</definedName>
    <definedName name="PocetMJ">'Krycí list'!$G$7</definedName>
    <definedName name="Poznamka">'Krycí list'!$B$37</definedName>
    <definedName name="Projektant">'Krycí list'!$C$7</definedName>
    <definedName name="PSV">Rekapitulace!$F$10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4525"/>
</workbook>
</file>

<file path=xl/calcChain.xml><?xml version="1.0" encoding="utf-8"?>
<calcChain xmlns="http://schemas.openxmlformats.org/spreadsheetml/2006/main">
  <c r="D14" i="1" l="1"/>
  <c r="BG29" i="3"/>
  <c r="BF29" i="3"/>
  <c r="BE29" i="3"/>
  <c r="BC29" i="3"/>
  <c r="K29" i="3"/>
  <c r="I29" i="3"/>
  <c r="G29" i="3"/>
  <c r="BD29" i="3" s="1"/>
  <c r="BG28" i="3"/>
  <c r="BG30" i="3" s="1"/>
  <c r="I9" i="2" s="1"/>
  <c r="BF28" i="3"/>
  <c r="BE28" i="3"/>
  <c r="BE30" i="3" s="1"/>
  <c r="G9" i="2" s="1"/>
  <c r="BC28" i="3"/>
  <c r="BC30" i="3" s="1"/>
  <c r="E9" i="2" s="1"/>
  <c r="K28" i="3"/>
  <c r="I28" i="3"/>
  <c r="I30" i="3" s="1"/>
  <c r="G28" i="3"/>
  <c r="BD28" i="3" s="1"/>
  <c r="BD30" i="3" s="1"/>
  <c r="F9" i="2" s="1"/>
  <c r="B9" i="2"/>
  <c r="A9" i="2"/>
  <c r="BF30" i="3"/>
  <c r="H9" i="2" s="1"/>
  <c r="K30" i="3"/>
  <c r="G30" i="3"/>
  <c r="C30" i="3"/>
  <c r="BG25" i="3"/>
  <c r="BF25" i="3"/>
  <c r="BE25" i="3"/>
  <c r="BC25" i="3"/>
  <c r="BC26" i="3" s="1"/>
  <c r="E8" i="2" s="1"/>
  <c r="K25" i="3"/>
  <c r="I25" i="3"/>
  <c r="G25" i="3"/>
  <c r="BD25" i="3" s="1"/>
  <c r="BG24" i="3"/>
  <c r="BG26" i="3" s="1"/>
  <c r="I8" i="2" s="1"/>
  <c r="BF24" i="3"/>
  <c r="BE24" i="3"/>
  <c r="BC24" i="3"/>
  <c r="K24" i="3"/>
  <c r="K26" i="3" s="1"/>
  <c r="I24" i="3"/>
  <c r="G24" i="3"/>
  <c r="G26" i="3" s="1"/>
  <c r="B8" i="2"/>
  <c r="A8" i="2"/>
  <c r="BE26" i="3"/>
  <c r="G8" i="2" s="1"/>
  <c r="I26" i="3"/>
  <c r="C26" i="3"/>
  <c r="BG21" i="3"/>
  <c r="BF21" i="3"/>
  <c r="BE21" i="3"/>
  <c r="BC21" i="3"/>
  <c r="K21" i="3"/>
  <c r="I21" i="3"/>
  <c r="G21" i="3"/>
  <c r="BD21" i="3" s="1"/>
  <c r="BG20" i="3"/>
  <c r="BF20" i="3"/>
  <c r="BE20" i="3"/>
  <c r="BC20" i="3"/>
  <c r="K20" i="3"/>
  <c r="I20" i="3"/>
  <c r="G20" i="3"/>
  <c r="BD20" i="3" s="1"/>
  <c r="BG19" i="3"/>
  <c r="BF19" i="3"/>
  <c r="BE19" i="3"/>
  <c r="BC19" i="3"/>
  <c r="K19" i="3"/>
  <c r="I19" i="3"/>
  <c r="G19" i="3"/>
  <c r="BD19" i="3" s="1"/>
  <c r="BG18" i="3"/>
  <c r="BF18" i="3"/>
  <c r="BE18" i="3"/>
  <c r="BC18" i="3"/>
  <c r="K18" i="3"/>
  <c r="I18" i="3"/>
  <c r="G18" i="3"/>
  <c r="BD18" i="3" s="1"/>
  <c r="BG17" i="3"/>
  <c r="BF17" i="3"/>
  <c r="BE17" i="3"/>
  <c r="BC17" i="3"/>
  <c r="K17" i="3"/>
  <c r="I17" i="3"/>
  <c r="G17" i="3"/>
  <c r="BD17" i="3" s="1"/>
  <c r="BG16" i="3"/>
  <c r="BF16" i="3"/>
  <c r="BE16" i="3"/>
  <c r="BC16" i="3"/>
  <c r="K16" i="3"/>
  <c r="I16" i="3"/>
  <c r="G16" i="3"/>
  <c r="BD16" i="3" s="1"/>
  <c r="BG15" i="3"/>
  <c r="BF15" i="3"/>
  <c r="BE15" i="3"/>
  <c r="BC15" i="3"/>
  <c r="K15" i="3"/>
  <c r="I15" i="3"/>
  <c r="G15" i="3"/>
  <c r="BD15" i="3" s="1"/>
  <c r="BG14" i="3"/>
  <c r="BF14" i="3"/>
  <c r="BE14" i="3"/>
  <c r="BC14" i="3"/>
  <c r="K14" i="3"/>
  <c r="I14" i="3"/>
  <c r="G14" i="3"/>
  <c r="BD14" i="3" s="1"/>
  <c r="BG13" i="3"/>
  <c r="BF13" i="3"/>
  <c r="BE13" i="3"/>
  <c r="BC13" i="3"/>
  <c r="K13" i="3"/>
  <c r="I13" i="3"/>
  <c r="G13" i="3"/>
  <c r="BD13" i="3" s="1"/>
  <c r="BG12" i="3"/>
  <c r="BF12" i="3"/>
  <c r="BE12" i="3"/>
  <c r="BC12" i="3"/>
  <c r="K12" i="3"/>
  <c r="I12" i="3"/>
  <c r="G12" i="3"/>
  <c r="BD12" i="3" s="1"/>
  <c r="BG11" i="3"/>
  <c r="BF11" i="3"/>
  <c r="BE11" i="3"/>
  <c r="BC11" i="3"/>
  <c r="K11" i="3"/>
  <c r="I11" i="3"/>
  <c r="G11" i="3"/>
  <c r="BD11" i="3" s="1"/>
  <c r="BG10" i="3"/>
  <c r="BF10" i="3"/>
  <c r="BE10" i="3"/>
  <c r="BC10" i="3"/>
  <c r="K10" i="3"/>
  <c r="I10" i="3"/>
  <c r="G10" i="3"/>
  <c r="BD10" i="3" s="1"/>
  <c r="BG9" i="3"/>
  <c r="BF9" i="3"/>
  <c r="BE9" i="3"/>
  <c r="BC9" i="3"/>
  <c r="K9" i="3"/>
  <c r="I9" i="3"/>
  <c r="G9" i="3"/>
  <c r="BD9" i="3" s="1"/>
  <c r="BG8" i="3"/>
  <c r="BF8" i="3"/>
  <c r="BF22" i="3" s="1"/>
  <c r="H7" i="2" s="1"/>
  <c r="BE8" i="3"/>
  <c r="BC8" i="3"/>
  <c r="K8" i="3"/>
  <c r="I8" i="3"/>
  <c r="G8" i="3"/>
  <c r="B7" i="2"/>
  <c r="A7" i="2"/>
  <c r="BG22" i="3"/>
  <c r="I7" i="2" s="1"/>
  <c r="BE22" i="3"/>
  <c r="G7" i="2" s="1"/>
  <c r="G10" i="2" s="1"/>
  <c r="C14" i="1" s="1"/>
  <c r="BC22" i="3"/>
  <c r="E7" i="2" s="1"/>
  <c r="I22" i="3"/>
  <c r="C22" i="3"/>
  <c r="C4" i="3"/>
  <c r="H3" i="3"/>
  <c r="C3" i="3"/>
  <c r="C2" i="2"/>
  <c r="C1" i="2"/>
  <c r="F33" i="1"/>
  <c r="F31" i="1"/>
  <c r="G8" i="1"/>
  <c r="G22" i="3" l="1"/>
  <c r="K22" i="3"/>
  <c r="BF26" i="3"/>
  <c r="H8" i="2" s="1"/>
  <c r="H10" i="2" s="1"/>
  <c r="C15" i="1" s="1"/>
  <c r="E10" i="2"/>
  <c r="I10" i="2"/>
  <c r="C20" i="1" s="1"/>
  <c r="F34" i="1"/>
  <c r="C16" i="1"/>
  <c r="BD8" i="3"/>
  <c r="BD22" i="3" s="1"/>
  <c r="F7" i="2" s="1"/>
  <c r="BD24" i="3"/>
  <c r="BD26" i="3" s="1"/>
  <c r="F8" i="2" s="1"/>
  <c r="F10" i="2" l="1"/>
  <c r="C17" i="1" l="1"/>
  <c r="C18" i="1" s="1"/>
  <c r="C21" i="1" s="1"/>
  <c r="G15" i="2"/>
  <c r="I15" i="2" s="1"/>
  <c r="H16" i="2" l="1"/>
  <c r="G22" i="1" s="1"/>
  <c r="C22" i="1" s="1"/>
  <c r="G14" i="1"/>
  <c r="G21" i="1" l="1"/>
</calcChain>
</file>

<file path=xl/sharedStrings.xml><?xml version="1.0" encoding="utf-8"?>
<sst xmlns="http://schemas.openxmlformats.org/spreadsheetml/2006/main" count="166" uniqueCount="121">
  <si>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</si>
  <si>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</si>
  <si>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</si>
  <si>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</si>
  <si>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</si>
  <si>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</si>
  <si>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</si>
  <si>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</si>
  <si>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</si>
  <si>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</si>
  <si>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</si>
  <si>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</si>
  <si>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</si>
  <si>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</si>
  <si>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</si>
  <si>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</si>
  <si>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</si>
  <si>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</si>
  <si>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</si>
  <si>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</si>
  <si>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</si>
  <si>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</si>
  <si>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</si>
  <si>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</si>
  <si>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</si>
  <si>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</si>
  <si>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</si>
  <si>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</si>
  <si>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</si>
  <si>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</si>
  <si>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</si>
  <si>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</si>
  <si>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</si>
  <si>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</si>
  <si>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</si>
  <si>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</si>
  <si>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</si>
  <si>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</si>
  <si>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</si>
  <si>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</si>
  <si>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</si>
  <si>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</si>
  <si>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</si>
  <si>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</si>
  <si>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</si>
  <si>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</si>
  <si>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</si>
  <si>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</si>
  <si>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</si>
  <si>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</si>
  <si>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</si>
  <si>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</si>
  <si>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</si>
  <si>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</si>
  <si>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</si>
  <si>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</si>
  <si>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</si>
  <si>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</si>
  <si>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</si>
  <si>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</si>
  <si>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</si>
  <si>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</si>
  <si>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</si>
  <si>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</si>
  <si>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</si>
  <si>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</si>
  <si>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</si>
  <si>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</si>
  <si>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</si>
  <si>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</si>
  <si>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Celkem za</t>
  </si>
  <si>
    <t>Maják SVČ Vyškov, p.o., Brněnská 139/7</t>
  </si>
  <si>
    <t>1.2 - Plynová instalace</t>
  </si>
  <si>
    <t>723</t>
  </si>
  <si>
    <t>Vnitřní plynovod</t>
  </si>
  <si>
    <t>723 12-0203.R00</t>
  </si>
  <si>
    <t>Potrubí ocelové závitové černé svařované DN 20</t>
  </si>
  <si>
    <t>m</t>
  </si>
  <si>
    <t>723 12-0206.R00</t>
  </si>
  <si>
    <t>Potrubí ocelové závitové černé svařované DN 40</t>
  </si>
  <si>
    <t>723 12-0202.R00</t>
  </si>
  <si>
    <t>Potrubí ocelové závitové černé svařované DN 15</t>
  </si>
  <si>
    <t>723 19-0252.R00</t>
  </si>
  <si>
    <t>Vyvedení a upevnění plynovodních výpustek DN 20</t>
  </si>
  <si>
    <t>kus</t>
  </si>
  <si>
    <t>723 19-0251.R00</t>
  </si>
  <si>
    <t>Vyvedení a upevnění plynovodních výpustek DN 15</t>
  </si>
  <si>
    <t>723 23-9102.R00</t>
  </si>
  <si>
    <t>Montáž plynovodních armatur, 2 závity, G 3/4</t>
  </si>
  <si>
    <t>PC</t>
  </si>
  <si>
    <t>kulový kohout-plyn G3/4"</t>
  </si>
  <si>
    <t>723 23-9101.R00</t>
  </si>
  <si>
    <t>Montáž plynovodních armatur, 2 závity, G 1/2</t>
  </si>
  <si>
    <t>kulový kohout-plyn G1/2"</t>
  </si>
  <si>
    <t>723 22-9102.R00</t>
  </si>
  <si>
    <t>Montáž plynovod.armatur s 1závitem, G 1/2</t>
  </si>
  <si>
    <t>soubor</t>
  </si>
  <si>
    <t>kulový kohout-plyn.vzork 14xG1/2"</t>
  </si>
  <si>
    <t>Manometr 0-4kPa</t>
  </si>
  <si>
    <t>723 12-0805.R00</t>
  </si>
  <si>
    <t>Demontáž potrubí svařovaného závitového DN 25-50</t>
  </si>
  <si>
    <t>998 72-3101.R00</t>
  </si>
  <si>
    <t>Přesun hmot pro vnitřní plynovod, výšky do 6 m</t>
  </si>
  <si>
    <t>t</t>
  </si>
  <si>
    <t>767</t>
  </si>
  <si>
    <t>Konstrukce zámečnické</t>
  </si>
  <si>
    <t>767 99-5101.R00</t>
  </si>
  <si>
    <t>Montáž kovových atypických konstrukcí do 5 kg</t>
  </si>
  <si>
    <t>kg</t>
  </si>
  <si>
    <t>14</t>
  </si>
  <si>
    <t>Dodávka doplňk.konstrukcí</t>
  </si>
  <si>
    <t>783</t>
  </si>
  <si>
    <t>Nátěry</t>
  </si>
  <si>
    <t>783 42-4340.R00</t>
  </si>
  <si>
    <t>Nátěr syntet. potrubí do DN 50 mm  Z+2x +1x email</t>
  </si>
  <si>
    <t>783 42-6260.R00</t>
  </si>
  <si>
    <t>Nátěr syntet. potrubí do DN 150 mm Z +1x +1x email</t>
  </si>
  <si>
    <t>Revize a zkouška plynovodu</t>
  </si>
  <si>
    <t xml:space="preserve">Ceny jsou bez DPH !
</t>
  </si>
  <si>
    <t>Ing.Emil Němeček</t>
  </si>
  <si>
    <t>Maják SVČ Vyškov,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</si>
</sst>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\ &quot;Kč&quot;"/>
    <numFmt numFmtId="166" formatCode="0.0"/>
    <numFmt numFmtId="167" formatCode="#,##0.0000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0" workbookViewId="0">
      <selection activeCell="C33" sqref="C3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 t="s">
        <v>72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71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175"/>
      <c r="D7" s="176"/>
      <c r="E7" s="20" t="s">
        <v>9</v>
      </c>
      <c r="F7" s="21"/>
      <c r="G7" s="22">
        <v>0</v>
      </c>
      <c r="H7" s="23"/>
      <c r="I7" s="23"/>
    </row>
    <row r="8" spans="1:57" x14ac:dyDescent="0.2">
      <c r="A8" s="14" t="s">
        <v>10</v>
      </c>
      <c r="B8" s="16"/>
      <c r="C8" s="175" t="s">
        <v>120</v>
      </c>
      <c r="D8" s="176"/>
      <c r="E8" s="17" t="s">
        <v>11</v>
      </c>
      <c r="F8" s="16"/>
      <c r="G8" s="24">
        <f>IF(PocetMJ=0,,ROUND((F30+F32)/PocetMJ,1))</f>
        <v>0</v>
      </c>
    </row>
    <row r="9" spans="1:57" x14ac:dyDescent="0.2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 x14ac:dyDescent="0.2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 x14ac:dyDescent="0.2">
      <c r="A11" s="29"/>
      <c r="B11" s="30"/>
      <c r="C11" s="30"/>
      <c r="D11" s="30"/>
      <c r="E11" s="177" t="s">
        <v>119</v>
      </c>
      <c r="F11" s="178"/>
      <c r="G11" s="179"/>
    </row>
    <row r="12" spans="1:57" ht="28.5" customHeight="1" thickBot="1" x14ac:dyDescent="0.25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 x14ac:dyDescent="0.25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5" customHeight="1" x14ac:dyDescent="0.2">
      <c r="A14" s="41"/>
      <c r="B14" s="42" t="s">
        <v>19</v>
      </c>
      <c r="C14" s="43">
        <f>Dodavka</f>
        <v>0</v>
      </c>
      <c r="D14" s="44" t="str">
        <f>Rekapitulace!A15</f>
        <v>Revize a zkouška plynovodu</v>
      </c>
      <c r="E14" s="45"/>
      <c r="F14" s="46"/>
      <c r="G14" s="43">
        <f>Rekapitulace!I15</f>
        <v>0</v>
      </c>
    </row>
    <row r="15" spans="1:57" ht="15.95" customHeight="1" x14ac:dyDescent="0.2">
      <c r="A15" s="41" t="s">
        <v>20</v>
      </c>
      <c r="B15" s="42" t="s">
        <v>21</v>
      </c>
      <c r="C15" s="43">
        <f>Mont</f>
        <v>0</v>
      </c>
      <c r="D15" s="25"/>
      <c r="E15" s="47"/>
      <c r="F15" s="48"/>
      <c r="G15" s="43"/>
    </row>
    <row r="16" spans="1:57" ht="15.95" customHeight="1" x14ac:dyDescent="0.2">
      <c r="A16" s="41" t="s">
        <v>22</v>
      </c>
      <c r="B16" s="42" t="s">
        <v>23</v>
      </c>
      <c r="C16" s="43">
        <f>HSV</f>
        <v>0</v>
      </c>
      <c r="D16" s="25"/>
      <c r="E16" s="47"/>
      <c r="F16" s="48"/>
      <c r="G16" s="43"/>
    </row>
    <row r="17" spans="1:7" ht="15.95" customHeight="1" x14ac:dyDescent="0.2">
      <c r="A17" s="49" t="s">
        <v>24</v>
      </c>
      <c r="B17" s="42" t="s">
        <v>25</v>
      </c>
      <c r="C17" s="43">
        <f>PSV</f>
        <v>0</v>
      </c>
      <c r="D17" s="25"/>
      <c r="E17" s="47"/>
      <c r="F17" s="48"/>
      <c r="G17" s="43"/>
    </row>
    <row r="18" spans="1:7" ht="15.95" customHeight="1" x14ac:dyDescent="0.2">
      <c r="A18" s="50" t="s">
        <v>26</v>
      </c>
      <c r="B18" s="42"/>
      <c r="C18" s="43">
        <f>SUM(C14:C17)</f>
        <v>0</v>
      </c>
      <c r="D18" s="51"/>
      <c r="E18" s="47"/>
      <c r="F18" s="48"/>
      <c r="G18" s="43"/>
    </row>
    <row r="19" spans="1:7" ht="15.95" customHeight="1" x14ac:dyDescent="0.2">
      <c r="A19" s="50"/>
      <c r="B19" s="42"/>
      <c r="C19" s="43"/>
      <c r="D19" s="25"/>
      <c r="E19" s="47"/>
      <c r="F19" s="48"/>
      <c r="G19" s="43"/>
    </row>
    <row r="20" spans="1:7" ht="15.95" customHeight="1" x14ac:dyDescent="0.2">
      <c r="A20" s="50" t="s">
        <v>27</v>
      </c>
      <c r="B20" s="42"/>
      <c r="C20" s="43">
        <f>HZS</f>
        <v>0</v>
      </c>
      <c r="D20" s="25"/>
      <c r="E20" s="47"/>
      <c r="F20" s="48"/>
      <c r="G20" s="43"/>
    </row>
    <row r="21" spans="1:7" ht="15.95" customHeight="1" x14ac:dyDescent="0.2">
      <c r="A21" s="29" t="s">
        <v>28</v>
      </c>
      <c r="B21" s="30"/>
      <c r="C21" s="43">
        <f>C18+C20</f>
        <v>0</v>
      </c>
      <c r="D21" s="25" t="s">
        <v>29</v>
      </c>
      <c r="E21" s="47"/>
      <c r="F21" s="48"/>
      <c r="G21" s="43">
        <f>G22-SUM(G14:G20)</f>
        <v>0</v>
      </c>
    </row>
    <row r="22" spans="1:7" ht="15.95" customHeight="1" thickBot="1" x14ac:dyDescent="0.25">
      <c r="A22" s="25" t="s">
        <v>30</v>
      </c>
      <c r="B22" s="26"/>
      <c r="C22" s="52">
        <f>C21+G22</f>
        <v>0</v>
      </c>
      <c r="D22" s="53" t="s">
        <v>31</v>
      </c>
      <c r="E22" s="54"/>
      <c r="F22" s="55"/>
      <c r="G22" s="43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29" t="s">
        <v>36</v>
      </c>
      <c r="B25" s="56"/>
      <c r="C25" s="12" t="s">
        <v>36</v>
      </c>
      <c r="D25" s="30"/>
      <c r="E25" s="12" t="s">
        <v>36</v>
      </c>
      <c r="F25" s="30"/>
      <c r="G25" s="13"/>
    </row>
    <row r="26" spans="1:7" x14ac:dyDescent="0.2">
      <c r="A26" s="29"/>
      <c r="B26" s="57"/>
      <c r="C26" s="12" t="s">
        <v>37</v>
      </c>
      <c r="D26" s="30"/>
      <c r="E26" s="12" t="s">
        <v>38</v>
      </c>
      <c r="F26" s="30"/>
      <c r="G26" s="13"/>
    </row>
    <row r="27" spans="1:7" x14ac:dyDescent="0.2">
      <c r="A27" s="29"/>
      <c r="B27" s="30"/>
      <c r="C27" s="12"/>
      <c r="D27" s="30"/>
      <c r="E27" s="12"/>
      <c r="F27" s="30"/>
      <c r="G27" s="13"/>
    </row>
    <row r="28" spans="1:7" ht="97.5" customHeight="1" x14ac:dyDescent="0.2">
      <c r="A28" s="29"/>
      <c r="B28" s="30"/>
      <c r="C28" s="12"/>
      <c r="D28" s="30"/>
      <c r="E28" s="12"/>
      <c r="F28" s="30"/>
      <c r="G28" s="13"/>
    </row>
    <row r="29" spans="1:7" x14ac:dyDescent="0.2">
      <c r="A29" s="14" t="s">
        <v>39</v>
      </c>
      <c r="B29" s="16"/>
      <c r="C29" s="58">
        <v>0</v>
      </c>
      <c r="D29" s="16" t="s">
        <v>40</v>
      </c>
      <c r="E29" s="17"/>
      <c r="F29" s="59">
        <v>0</v>
      </c>
      <c r="G29" s="18"/>
    </row>
    <row r="30" spans="1:7" x14ac:dyDescent="0.2">
      <c r="A30" s="14" t="s">
        <v>39</v>
      </c>
      <c r="B30" s="16"/>
      <c r="C30" s="58">
        <v>0</v>
      </c>
      <c r="D30" s="16" t="s">
        <v>40</v>
      </c>
      <c r="E30" s="17"/>
      <c r="F30" s="59">
        <v>0</v>
      </c>
      <c r="G30" s="18"/>
    </row>
    <row r="31" spans="1:7" x14ac:dyDescent="0.2">
      <c r="A31" s="14" t="s">
        <v>41</v>
      </c>
      <c r="B31" s="16"/>
      <c r="C31" s="58">
        <v>0</v>
      </c>
      <c r="D31" s="16" t="s">
        <v>40</v>
      </c>
      <c r="E31" s="17"/>
      <c r="F31" s="60">
        <f>ROUND(PRODUCT(F30,C31/100),1)</f>
        <v>0</v>
      </c>
      <c r="G31" s="28"/>
    </row>
    <row r="32" spans="1:7" x14ac:dyDescent="0.2">
      <c r="A32" s="14" t="s">
        <v>39</v>
      </c>
      <c r="B32" s="16"/>
      <c r="C32" s="58">
        <v>0</v>
      </c>
      <c r="D32" s="16" t="s">
        <v>40</v>
      </c>
      <c r="E32" s="17"/>
      <c r="F32" s="59">
        <v>0</v>
      </c>
      <c r="G32" s="18"/>
    </row>
    <row r="33" spans="1:8" x14ac:dyDescent="0.2">
      <c r="A33" s="14" t="s">
        <v>41</v>
      </c>
      <c r="B33" s="16"/>
      <c r="C33" s="58">
        <v>0</v>
      </c>
      <c r="D33" s="16" t="s">
        <v>40</v>
      </c>
      <c r="E33" s="17"/>
      <c r="F33" s="60">
        <f>ROUND(PRODUCT(F32,C33/100),1)</f>
        <v>0</v>
      </c>
      <c r="G33" s="28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CEILING(SUM(F29:F33),IF(SUM(F29:F33)&gt;=0,1,-1))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0" t="s">
        <v>118</v>
      </c>
      <c r="C37" s="180"/>
      <c r="D37" s="180"/>
      <c r="E37" s="180"/>
      <c r="F37" s="180"/>
      <c r="G37" s="180"/>
      <c r="H37" t="s">
        <v>4</v>
      </c>
    </row>
    <row r="38" spans="1:8" ht="12.75" customHeight="1" x14ac:dyDescent="0.2">
      <c r="A38" s="68"/>
      <c r="B38" s="180"/>
      <c r="C38" s="180"/>
      <c r="D38" s="180"/>
      <c r="E38" s="180"/>
      <c r="F38" s="180"/>
      <c r="G38" s="180"/>
      <c r="H38" t="s">
        <v>4</v>
      </c>
    </row>
    <row r="39" spans="1:8" x14ac:dyDescent="0.2">
      <c r="A39" s="68"/>
      <c r="B39" s="180"/>
      <c r="C39" s="180"/>
      <c r="D39" s="180"/>
      <c r="E39" s="180"/>
      <c r="F39" s="180"/>
      <c r="G39" s="180"/>
      <c r="H39" t="s">
        <v>4</v>
      </c>
    </row>
    <row r="40" spans="1:8" x14ac:dyDescent="0.2">
      <c r="A40" s="68"/>
      <c r="B40" s="180"/>
      <c r="C40" s="180"/>
      <c r="D40" s="180"/>
      <c r="E40" s="180"/>
      <c r="F40" s="180"/>
      <c r="G40" s="180"/>
      <c r="H40" t="s">
        <v>4</v>
      </c>
    </row>
    <row r="41" spans="1:8" x14ac:dyDescent="0.2">
      <c r="A41" s="68"/>
      <c r="B41" s="180"/>
      <c r="C41" s="180"/>
      <c r="D41" s="180"/>
      <c r="E41" s="180"/>
      <c r="F41" s="180"/>
      <c r="G41" s="180"/>
      <c r="H41" t="s">
        <v>4</v>
      </c>
    </row>
    <row r="42" spans="1:8" x14ac:dyDescent="0.2">
      <c r="A42" s="68"/>
      <c r="B42" s="180"/>
      <c r="C42" s="180"/>
      <c r="D42" s="180"/>
      <c r="E42" s="180"/>
      <c r="F42" s="180"/>
      <c r="G42" s="180"/>
      <c r="H42" t="s">
        <v>4</v>
      </c>
    </row>
    <row r="43" spans="1:8" x14ac:dyDescent="0.2">
      <c r="A43" s="68"/>
      <c r="B43" s="180"/>
      <c r="C43" s="180"/>
      <c r="D43" s="180"/>
      <c r="E43" s="180"/>
      <c r="F43" s="180"/>
      <c r="G43" s="180"/>
      <c r="H43" t="s">
        <v>4</v>
      </c>
    </row>
    <row r="44" spans="1:8" x14ac:dyDescent="0.2">
      <c r="A44" s="68"/>
      <c r="B44" s="180"/>
      <c r="C44" s="180"/>
      <c r="D44" s="180"/>
      <c r="E44" s="180"/>
      <c r="F44" s="180"/>
      <c r="G44" s="180"/>
      <c r="H44" t="s">
        <v>4</v>
      </c>
    </row>
    <row r="45" spans="1:8" x14ac:dyDescent="0.2">
      <c r="A45" s="68"/>
      <c r="B45" s="180"/>
      <c r="C45" s="180"/>
      <c r="D45" s="180"/>
      <c r="E45" s="180"/>
      <c r="F45" s="180"/>
      <c r="G45" s="180"/>
      <c r="H45" t="s">
        <v>4</v>
      </c>
    </row>
    <row r="46" spans="1:8" x14ac:dyDescent="0.2">
      <c r="B46" s="174"/>
      <c r="C46" s="174"/>
      <c r="D46" s="174"/>
      <c r="E46" s="174"/>
      <c r="F46" s="174"/>
      <c r="G46" s="174"/>
    </row>
    <row r="47" spans="1:8" x14ac:dyDescent="0.2">
      <c r="B47" s="174"/>
      <c r="C47" s="174"/>
      <c r="D47" s="174"/>
      <c r="E47" s="174"/>
      <c r="F47" s="174"/>
      <c r="G47" s="174"/>
    </row>
    <row r="48" spans="1:8" x14ac:dyDescent="0.2">
      <c r="B48" s="174"/>
      <c r="C48" s="174"/>
      <c r="D48" s="174"/>
      <c r="E48" s="174"/>
      <c r="F48" s="174"/>
      <c r="G48" s="174"/>
    </row>
    <row r="49" spans="2:7" x14ac:dyDescent="0.2">
      <c r="B49" s="174"/>
      <c r="C49" s="174"/>
      <c r="D49" s="174"/>
      <c r="E49" s="174"/>
      <c r="F49" s="174"/>
      <c r="G49" s="174"/>
    </row>
    <row r="50" spans="2:7" x14ac:dyDescent="0.2">
      <c r="B50" s="174"/>
      <c r="C50" s="174"/>
      <c r="D50" s="174"/>
      <c r="E50" s="174"/>
      <c r="F50" s="174"/>
      <c r="G50" s="174"/>
    </row>
    <row r="51" spans="2:7" x14ac:dyDescent="0.2">
      <c r="B51" s="174"/>
      <c r="C51" s="174"/>
      <c r="D51" s="174"/>
      <c r="E51" s="174"/>
      <c r="F51" s="174"/>
      <c r="G51" s="174"/>
    </row>
    <row r="52" spans="2:7" x14ac:dyDescent="0.2">
      <c r="B52" s="174"/>
      <c r="C52" s="174"/>
      <c r="D52" s="174"/>
      <c r="E52" s="174"/>
      <c r="F52" s="174"/>
      <c r="G52" s="174"/>
    </row>
    <row r="53" spans="2:7" x14ac:dyDescent="0.2">
      <c r="B53" s="174"/>
      <c r="C53" s="174"/>
      <c r="D53" s="174"/>
      <c r="E53" s="174"/>
      <c r="F53" s="174"/>
      <c r="G53" s="174"/>
    </row>
    <row r="54" spans="2:7" x14ac:dyDescent="0.2">
      <c r="B54" s="174"/>
      <c r="C54" s="174"/>
      <c r="D54" s="174"/>
      <c r="E54" s="174"/>
      <c r="F54" s="174"/>
      <c r="G54" s="174"/>
    </row>
    <row r="55" spans="2:7" x14ac:dyDescent="0.2">
      <c r="B55" s="174"/>
      <c r="C55" s="174"/>
      <c r="D55" s="174"/>
      <c r="E55" s="174"/>
      <c r="F55" s="174"/>
      <c r="G55" s="174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7"/>
  <sheetViews>
    <sheetView workbookViewId="0">
      <selection activeCell="H16" sqref="H16:I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1" t="s">
        <v>5</v>
      </c>
      <c r="B1" s="182"/>
      <c r="C1" s="69" t="str">
        <f>CONCATENATE(cislostavby," ",nazevstavby)</f>
        <v xml:space="preserve"> Maják SVČ Vyškov, p.o., Brněnská 139/7</v>
      </c>
      <c r="D1" s="70"/>
      <c r="E1" s="71"/>
      <c r="F1" s="70"/>
      <c r="G1" s="72"/>
      <c r="H1" s="73"/>
      <c r="I1" s="74"/>
    </row>
    <row r="2" spans="1:57" ht="13.5" thickBot="1" x14ac:dyDescent="0.25">
      <c r="A2" s="183" t="s">
        <v>1</v>
      </c>
      <c r="B2" s="184"/>
      <c r="C2" s="75" t="str">
        <f>CONCATENATE(cisloobjektu," ",nazevobjektu)</f>
        <v xml:space="preserve"> 1.2 - Plynová instalace</v>
      </c>
      <c r="D2" s="76"/>
      <c r="E2" s="77"/>
      <c r="F2" s="76"/>
      <c r="G2" s="185"/>
      <c r="H2" s="185"/>
      <c r="I2" s="186"/>
    </row>
    <row r="3" spans="1:57" ht="13.5" thickTop="1" x14ac:dyDescent="0.2"/>
    <row r="4" spans="1:57" ht="19.5" customHeight="1" x14ac:dyDescent="0.25">
      <c r="A4" s="78" t="s">
        <v>44</v>
      </c>
      <c r="B4" s="1"/>
      <c r="C4" s="1"/>
      <c r="D4" s="1"/>
      <c r="E4" s="1"/>
      <c r="F4" s="1"/>
      <c r="G4" s="1"/>
      <c r="H4" s="1"/>
      <c r="I4" s="1"/>
    </row>
    <row r="5" spans="1:57" ht="13.5" thickBot="1" x14ac:dyDescent="0.25"/>
    <row r="6" spans="1:57" s="30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57" s="30" customFormat="1" x14ac:dyDescent="0.2">
      <c r="A7" s="170" t="str">
        <f>Položky!B7</f>
        <v>723</v>
      </c>
      <c r="B7" s="85" t="str">
        <f>Položky!C7</f>
        <v>Vnitřní plynovod</v>
      </c>
      <c r="C7" s="86"/>
      <c r="D7" s="87"/>
      <c r="E7" s="171">
        <f>Položky!BC22</f>
        <v>0</v>
      </c>
      <c r="F7" s="172">
        <f>Položky!BD22</f>
        <v>0</v>
      </c>
      <c r="G7" s="172">
        <f>Položky!BE22</f>
        <v>0</v>
      </c>
      <c r="H7" s="172">
        <f>Položky!BF22</f>
        <v>0</v>
      </c>
      <c r="I7" s="173">
        <f>Položky!BG22</f>
        <v>0</v>
      </c>
    </row>
    <row r="8" spans="1:57" s="30" customFormat="1" x14ac:dyDescent="0.2">
      <c r="A8" s="170" t="str">
        <f>Položky!B23</f>
        <v>767</v>
      </c>
      <c r="B8" s="85" t="str">
        <f>Položky!C23</f>
        <v>Konstrukce zámečnické</v>
      </c>
      <c r="C8" s="86"/>
      <c r="D8" s="87"/>
      <c r="E8" s="171">
        <f>Položky!BC26</f>
        <v>0</v>
      </c>
      <c r="F8" s="172">
        <f>Položky!BD26</f>
        <v>0</v>
      </c>
      <c r="G8" s="172">
        <f>Položky!BE26</f>
        <v>0</v>
      </c>
      <c r="H8" s="172">
        <f>Položky!BF26</f>
        <v>0</v>
      </c>
      <c r="I8" s="173">
        <f>Položky!BG26</f>
        <v>0</v>
      </c>
    </row>
    <row r="9" spans="1:57" s="30" customFormat="1" ht="13.5" thickBot="1" x14ac:dyDescent="0.25">
      <c r="A9" s="170" t="str">
        <f>Položky!B27</f>
        <v>783</v>
      </c>
      <c r="B9" s="85" t="str">
        <f>Položky!C27</f>
        <v>Nátěry</v>
      </c>
      <c r="C9" s="86"/>
      <c r="D9" s="87"/>
      <c r="E9" s="171">
        <f>Položky!BC30</f>
        <v>0</v>
      </c>
      <c r="F9" s="172">
        <f>Položky!BD30</f>
        <v>0</v>
      </c>
      <c r="G9" s="172">
        <f>Položky!BE30</f>
        <v>0</v>
      </c>
      <c r="H9" s="172">
        <f>Položky!BF30</f>
        <v>0</v>
      </c>
      <c r="I9" s="173">
        <f>Položky!BG30</f>
        <v>0</v>
      </c>
    </row>
    <row r="10" spans="1:57" s="93" customFormat="1" ht="13.5" thickBot="1" x14ac:dyDescent="0.25">
      <c r="A10" s="88"/>
      <c r="B10" s="80" t="s">
        <v>50</v>
      </c>
      <c r="C10" s="80"/>
      <c r="D10" s="89"/>
      <c r="E10" s="90">
        <f>SUM(E7:E9)</f>
        <v>0</v>
      </c>
      <c r="F10" s="91">
        <f>SUM(F7:F9)</f>
        <v>0</v>
      </c>
      <c r="G10" s="91">
        <f>SUM(G7:G9)</f>
        <v>0</v>
      </c>
      <c r="H10" s="91">
        <f>SUM(H7:H9)</f>
        <v>0</v>
      </c>
      <c r="I10" s="92">
        <f>SUM(I7:I9)</f>
        <v>0</v>
      </c>
    </row>
    <row r="11" spans="1:57" x14ac:dyDescent="0.2">
      <c r="A11" s="86"/>
      <c r="B11" s="86"/>
      <c r="C11" s="86"/>
      <c r="D11" s="86"/>
      <c r="E11" s="86"/>
      <c r="F11" s="86"/>
      <c r="G11" s="86"/>
      <c r="H11" s="86"/>
      <c r="I11" s="86"/>
    </row>
    <row r="12" spans="1:57" ht="19.5" customHeight="1" x14ac:dyDescent="0.25">
      <c r="A12" s="94" t="s">
        <v>51</v>
      </c>
      <c r="B12" s="94"/>
      <c r="C12" s="94"/>
      <c r="D12" s="94"/>
      <c r="E12" s="94"/>
      <c r="F12" s="94"/>
      <c r="G12" s="95"/>
      <c r="H12" s="94"/>
      <c r="I12" s="94"/>
      <c r="BA12" s="31"/>
      <c r="BB12" s="31"/>
      <c r="BC12" s="31"/>
      <c r="BD12" s="31"/>
      <c r="BE12" s="31"/>
    </row>
    <row r="13" spans="1:57" ht="13.5" thickBot="1" x14ac:dyDescent="0.25">
      <c r="A13" s="96"/>
      <c r="B13" s="96"/>
      <c r="C13" s="96"/>
      <c r="D13" s="96"/>
      <c r="E13" s="96"/>
      <c r="F13" s="96"/>
      <c r="G13" s="96"/>
      <c r="H13" s="96"/>
      <c r="I13" s="96"/>
    </row>
    <row r="14" spans="1:57" x14ac:dyDescent="0.2">
      <c r="A14" s="97" t="s">
        <v>52</v>
      </c>
      <c r="B14" s="98"/>
      <c r="C14" s="98"/>
      <c r="D14" s="99"/>
      <c r="E14" s="100" t="s">
        <v>53</v>
      </c>
      <c r="F14" s="101" t="s">
        <v>54</v>
      </c>
      <c r="G14" s="102" t="s">
        <v>55</v>
      </c>
      <c r="H14" s="103"/>
      <c r="I14" s="104" t="s">
        <v>53</v>
      </c>
    </row>
    <row r="15" spans="1:57" x14ac:dyDescent="0.2">
      <c r="A15" s="105" t="s">
        <v>117</v>
      </c>
      <c r="B15" s="106"/>
      <c r="C15" s="106"/>
      <c r="D15" s="107"/>
      <c r="E15" s="108"/>
      <c r="F15" s="109">
        <v>0</v>
      </c>
      <c r="G15" s="110">
        <f>CHOOSE(BA15+1,HSV+PSV,HSV+PSV+Mont,HSV+PSV+Dodavka+Mont,HSV,PSV,Mont,Dodavka,Mont+Dodavka,0)</f>
        <v>0</v>
      </c>
      <c r="H15" s="111"/>
      <c r="I15" s="112">
        <f>E15+F15*G15/100</f>
        <v>0</v>
      </c>
      <c r="BA15">
        <v>0</v>
      </c>
    </row>
    <row r="16" spans="1:57" ht="13.5" thickBot="1" x14ac:dyDescent="0.25">
      <c r="A16" s="113"/>
      <c r="B16" s="114" t="s">
        <v>56</v>
      </c>
      <c r="C16" s="115"/>
      <c r="D16" s="116"/>
      <c r="E16" s="117"/>
      <c r="F16" s="118"/>
      <c r="G16" s="118"/>
      <c r="H16" s="187">
        <f>SUM(I15:I15)</f>
        <v>0</v>
      </c>
      <c r="I16" s="188"/>
    </row>
    <row r="18" spans="2:9" x14ac:dyDescent="0.2">
      <c r="B18" s="93"/>
      <c r="F18" s="119"/>
      <c r="G18" s="120"/>
      <c r="H18" s="120"/>
      <c r="I18" s="121"/>
    </row>
    <row r="19" spans="2:9" x14ac:dyDescent="0.2">
      <c r="F19" s="119"/>
      <c r="G19" s="120"/>
      <c r="H19" s="120"/>
      <c r="I19" s="121"/>
    </row>
    <row r="20" spans="2:9" x14ac:dyDescent="0.2">
      <c r="F20" s="119"/>
      <c r="G20" s="120"/>
      <c r="H20" s="120"/>
      <c r="I20" s="121"/>
    </row>
    <row r="21" spans="2:9" x14ac:dyDescent="0.2">
      <c r="F21" s="119"/>
      <c r="G21" s="120"/>
      <c r="H21" s="120"/>
      <c r="I21" s="121"/>
    </row>
    <row r="22" spans="2:9" x14ac:dyDescent="0.2">
      <c r="F22" s="119"/>
      <c r="G22" s="120"/>
      <c r="H22" s="120"/>
      <c r="I22" s="121"/>
    </row>
    <row r="23" spans="2:9" x14ac:dyDescent="0.2">
      <c r="F23" s="119"/>
      <c r="G23" s="120"/>
      <c r="H23" s="120"/>
      <c r="I23" s="121"/>
    </row>
    <row r="24" spans="2:9" x14ac:dyDescent="0.2">
      <c r="F24" s="119"/>
      <c r="G24" s="120"/>
      <c r="H24" s="120"/>
      <c r="I24" s="121"/>
    </row>
    <row r="25" spans="2:9" x14ac:dyDescent="0.2">
      <c r="F25" s="119"/>
      <c r="G25" s="120"/>
      <c r="H25" s="120"/>
      <c r="I25" s="121"/>
    </row>
    <row r="26" spans="2:9" x14ac:dyDescent="0.2">
      <c r="F26" s="119"/>
      <c r="G26" s="120"/>
      <c r="H26" s="120"/>
      <c r="I26" s="121"/>
    </row>
    <row r="27" spans="2:9" x14ac:dyDescent="0.2">
      <c r="F27" s="119"/>
      <c r="G27" s="120"/>
      <c r="H27" s="120"/>
      <c r="I27" s="121"/>
    </row>
    <row r="28" spans="2:9" x14ac:dyDescent="0.2">
      <c r="F28" s="119"/>
      <c r="G28" s="120"/>
      <c r="H28" s="120"/>
      <c r="I28" s="121"/>
    </row>
    <row r="29" spans="2:9" x14ac:dyDescent="0.2">
      <c r="F29" s="119"/>
      <c r="G29" s="120"/>
      <c r="H29" s="120"/>
      <c r="I29" s="121"/>
    </row>
    <row r="30" spans="2:9" x14ac:dyDescent="0.2">
      <c r="F30" s="119"/>
      <c r="G30" s="120"/>
      <c r="H30" s="120"/>
      <c r="I30" s="121"/>
    </row>
    <row r="31" spans="2:9" x14ac:dyDescent="0.2">
      <c r="F31" s="119"/>
      <c r="G31" s="120"/>
      <c r="H31" s="120"/>
      <c r="I31" s="121"/>
    </row>
    <row r="32" spans="2:9" x14ac:dyDescent="0.2">
      <c r="F32" s="119"/>
      <c r="G32" s="120"/>
      <c r="H32" s="120"/>
      <c r="I32" s="121"/>
    </row>
    <row r="33" spans="6:9" x14ac:dyDescent="0.2">
      <c r="F33" s="119"/>
      <c r="G33" s="120"/>
      <c r="H33" s="120"/>
      <c r="I33" s="121"/>
    </row>
    <row r="34" spans="6:9" x14ac:dyDescent="0.2">
      <c r="F34" s="119"/>
      <c r="G34" s="120"/>
      <c r="H34" s="120"/>
      <c r="I34" s="121"/>
    </row>
    <row r="35" spans="6:9" x14ac:dyDescent="0.2">
      <c r="F35" s="119"/>
      <c r="G35" s="120"/>
      <c r="H35" s="120"/>
      <c r="I35" s="121"/>
    </row>
    <row r="36" spans="6:9" x14ac:dyDescent="0.2">
      <c r="F36" s="119"/>
      <c r="G36" s="120"/>
      <c r="H36" s="120"/>
      <c r="I36" s="121"/>
    </row>
    <row r="37" spans="6:9" x14ac:dyDescent="0.2">
      <c r="F37" s="119"/>
      <c r="G37" s="120"/>
      <c r="H37" s="120"/>
      <c r="I37" s="121"/>
    </row>
    <row r="38" spans="6:9" x14ac:dyDescent="0.2">
      <c r="F38" s="119"/>
      <c r="G38" s="120"/>
      <c r="H38" s="120"/>
      <c r="I38" s="121"/>
    </row>
    <row r="39" spans="6:9" x14ac:dyDescent="0.2">
      <c r="F39" s="119"/>
      <c r="G39" s="120"/>
      <c r="H39" s="120"/>
      <c r="I39" s="121"/>
    </row>
    <row r="40" spans="6:9" x14ac:dyDescent="0.2">
      <c r="F40" s="119"/>
      <c r="G40" s="120"/>
      <c r="H40" s="120"/>
      <c r="I40" s="121"/>
    </row>
    <row r="41" spans="6:9" x14ac:dyDescent="0.2">
      <c r="F41" s="119"/>
      <c r="G41" s="120"/>
      <c r="H41" s="120"/>
      <c r="I41" s="121"/>
    </row>
    <row r="42" spans="6:9" x14ac:dyDescent="0.2">
      <c r="F42" s="119"/>
      <c r="G42" s="120"/>
      <c r="H42" s="120"/>
      <c r="I42" s="121"/>
    </row>
    <row r="43" spans="6:9" x14ac:dyDescent="0.2">
      <c r="F43" s="119"/>
      <c r="G43" s="120"/>
      <c r="H43" s="120"/>
      <c r="I43" s="121"/>
    </row>
    <row r="44" spans="6:9" x14ac:dyDescent="0.2">
      <c r="F44" s="119"/>
      <c r="G44" s="120"/>
      <c r="H44" s="120"/>
      <c r="I44" s="121"/>
    </row>
    <row r="45" spans="6:9" x14ac:dyDescent="0.2">
      <c r="F45" s="119"/>
      <c r="G45" s="120"/>
      <c r="H45" s="120"/>
      <c r="I45" s="121"/>
    </row>
    <row r="46" spans="6:9" x14ac:dyDescent="0.2">
      <c r="F46" s="119"/>
      <c r="G46" s="120"/>
      <c r="H46" s="120"/>
      <c r="I46" s="121"/>
    </row>
    <row r="47" spans="6:9" x14ac:dyDescent="0.2">
      <c r="F47" s="119"/>
      <c r="G47" s="120"/>
      <c r="H47" s="120"/>
      <c r="I47" s="121"/>
    </row>
    <row r="48" spans="6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  <row r="66" spans="6:9" x14ac:dyDescent="0.2">
      <c r="F66" s="119"/>
      <c r="G66" s="120"/>
      <c r="H66" s="120"/>
      <c r="I66" s="121"/>
    </row>
    <row r="67" spans="6:9" x14ac:dyDescent="0.2">
      <c r="F67" s="119"/>
      <c r="G67" s="120"/>
      <c r="H67" s="120"/>
      <c r="I67" s="121"/>
    </row>
  </sheetData>
  <mergeCells count="4">
    <mergeCell ref="A1:B1"/>
    <mergeCell ref="A2:B2"/>
    <mergeCell ref="G2:I2"/>
    <mergeCell ref="H16:I1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97"/>
  <sheetViews>
    <sheetView showGridLines="0" showZeros="0" tabSelected="1" zoomScale="80" zoomScaleNormal="100" workbookViewId="0">
      <selection activeCell="A30" sqref="A30:IV32"/>
    </sheetView>
  </sheetViews>
  <sheetFormatPr defaultRowHeight="12.75" x14ac:dyDescent="0.2"/>
  <cols>
    <col min="1" max="1" width="4.42578125" style="122" customWidth="1"/>
    <col min="2" max="2" width="14.140625" style="122" customWidth="1"/>
    <col min="3" max="3" width="47.5703125" style="122" customWidth="1"/>
    <col min="4" max="4" width="5.5703125" style="122" customWidth="1"/>
    <col min="5" max="5" width="10" style="164" customWidth="1"/>
    <col min="6" max="6" width="11.28515625" style="122" customWidth="1"/>
    <col min="7" max="7" width="16.140625" style="122" customWidth="1"/>
    <col min="8" max="8" width="13.140625" style="122" customWidth="1"/>
    <col min="9" max="9" width="14.5703125" style="122" customWidth="1"/>
    <col min="10" max="10" width="13.140625" style="122" customWidth="1"/>
    <col min="11" max="11" width="13.5703125" style="122" customWidth="1"/>
    <col min="12" max="16384" width="9.140625" style="122"/>
  </cols>
  <sheetData>
    <row r="1" spans="1:59" ht="15.75" x14ac:dyDescent="0.25">
      <c r="A1" s="189" t="s">
        <v>57</v>
      </c>
      <c r="B1" s="189"/>
      <c r="C1" s="189"/>
      <c r="D1" s="189"/>
      <c r="E1" s="189"/>
      <c r="F1" s="189"/>
      <c r="G1" s="189"/>
      <c r="H1" s="189"/>
      <c r="I1" s="189"/>
    </row>
    <row r="2" spans="1:59" ht="13.5" thickBot="1" x14ac:dyDescent="0.25">
      <c r="B2" s="123"/>
      <c r="C2" s="124"/>
      <c r="D2" s="124"/>
      <c r="E2" s="125"/>
      <c r="F2" s="124"/>
      <c r="G2" s="124"/>
    </row>
    <row r="3" spans="1:59" ht="13.5" thickTop="1" x14ac:dyDescent="0.2">
      <c r="A3" s="181" t="s">
        <v>5</v>
      </c>
      <c r="B3" s="182"/>
      <c r="C3" s="69" t="str">
        <f>CONCATENATE(cislostavby," ",nazevstavby)</f>
        <v xml:space="preserve"> Maják SVČ Vyškov, p.o., Brněnská 139/7</v>
      </c>
      <c r="D3" s="70"/>
      <c r="E3" s="71"/>
      <c r="F3" s="70"/>
      <c r="G3" s="126"/>
      <c r="H3" s="127">
        <f>Rekapitulace!H1</f>
        <v>0</v>
      </c>
      <c r="I3" s="128"/>
    </row>
    <row r="4" spans="1:59" ht="13.5" thickBot="1" x14ac:dyDescent="0.25">
      <c r="A4" s="190" t="s">
        <v>1</v>
      </c>
      <c r="B4" s="184"/>
      <c r="C4" s="75" t="str">
        <f>CONCATENATE(cisloobjektu," ",nazevobjektu)</f>
        <v xml:space="preserve"> 1.2 - Plynová instalace</v>
      </c>
      <c r="D4" s="76"/>
      <c r="E4" s="77"/>
      <c r="F4" s="76"/>
      <c r="G4" s="191"/>
      <c r="H4" s="191"/>
      <c r="I4" s="192"/>
    </row>
    <row r="5" spans="1:59" ht="13.5" thickTop="1" x14ac:dyDescent="0.2">
      <c r="A5" s="129"/>
      <c r="B5" s="130"/>
      <c r="C5" s="130"/>
      <c r="D5" s="131"/>
      <c r="E5" s="132"/>
      <c r="F5" s="131"/>
      <c r="G5" s="133"/>
      <c r="H5" s="131"/>
      <c r="I5" s="131"/>
    </row>
    <row r="6" spans="1:59" x14ac:dyDescent="0.2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  <c r="H6" s="138" t="s">
        <v>65</v>
      </c>
      <c r="I6" s="138" t="s">
        <v>66</v>
      </c>
      <c r="J6" s="138" t="s">
        <v>67</v>
      </c>
      <c r="K6" s="138" t="s">
        <v>68</v>
      </c>
    </row>
    <row r="7" spans="1:59" x14ac:dyDescent="0.2">
      <c r="A7" s="139" t="s">
        <v>69</v>
      </c>
      <c r="B7" s="140" t="s">
        <v>73</v>
      </c>
      <c r="C7" s="141" t="s">
        <v>74</v>
      </c>
      <c r="D7" s="142"/>
      <c r="E7" s="143"/>
      <c r="F7" s="143"/>
      <c r="G7" s="144"/>
      <c r="H7" s="145"/>
      <c r="I7" s="145"/>
      <c r="J7" s="145"/>
      <c r="K7" s="145"/>
      <c r="Q7" s="146">
        <v>1</v>
      </c>
    </row>
    <row r="8" spans="1:59" x14ac:dyDescent="0.2">
      <c r="A8" s="147">
        <v>1</v>
      </c>
      <c r="B8" s="148" t="s">
        <v>75</v>
      </c>
      <c r="C8" s="149" t="s">
        <v>76</v>
      </c>
      <c r="D8" s="150" t="s">
        <v>77</v>
      </c>
      <c r="E8" s="151">
        <v>2</v>
      </c>
      <c r="F8" s="151">
        <v>0</v>
      </c>
      <c r="G8" s="152">
        <f t="shared" ref="G8:G21" si="0">E8*F8</f>
        <v>0</v>
      </c>
      <c r="H8" s="153">
        <v>1.3780000000000001E-2</v>
      </c>
      <c r="I8" s="153">
        <f t="shared" ref="I8:I21" si="1">E8*H8</f>
        <v>2.7560000000000001E-2</v>
      </c>
      <c r="J8" s="153">
        <v>0</v>
      </c>
      <c r="K8" s="153">
        <f t="shared" ref="K8:K21" si="2">E8*J8</f>
        <v>0</v>
      </c>
      <c r="Q8" s="146">
        <v>2</v>
      </c>
      <c r="AA8" s="122">
        <v>12</v>
      </c>
      <c r="AB8" s="122">
        <v>0</v>
      </c>
      <c r="AC8" s="122">
        <v>1</v>
      </c>
      <c r="BB8" s="122">
        <v>2</v>
      </c>
      <c r="BC8" s="122">
        <f t="shared" ref="BC8:BC21" si="3">IF(BB8=1,G8,0)</f>
        <v>0</v>
      </c>
      <c r="BD8" s="122">
        <f t="shared" ref="BD8:BD21" si="4">IF(BB8=2,G8,0)</f>
        <v>0</v>
      </c>
      <c r="BE8" s="122">
        <f t="shared" ref="BE8:BE21" si="5">IF(BB8=3,G8,0)</f>
        <v>0</v>
      </c>
      <c r="BF8" s="122">
        <f t="shared" ref="BF8:BF21" si="6">IF(BB8=4,G8,0)</f>
        <v>0</v>
      </c>
      <c r="BG8" s="122">
        <f t="shared" ref="BG8:BG21" si="7">IF(BB8=5,G8,0)</f>
        <v>0</v>
      </c>
    </row>
    <row r="9" spans="1:59" x14ac:dyDescent="0.2">
      <c r="A9" s="147">
        <v>2</v>
      </c>
      <c r="B9" s="148" t="s">
        <v>78</v>
      </c>
      <c r="C9" s="149" t="s">
        <v>79</v>
      </c>
      <c r="D9" s="150" t="s">
        <v>77</v>
      </c>
      <c r="E9" s="151">
        <v>6</v>
      </c>
      <c r="F9" s="151">
        <v>0</v>
      </c>
      <c r="G9" s="152">
        <f t="shared" si="0"/>
        <v>0</v>
      </c>
      <c r="H9" s="153">
        <v>2.1530000000000001E-2</v>
      </c>
      <c r="I9" s="153">
        <f t="shared" si="1"/>
        <v>0.12918000000000002</v>
      </c>
      <c r="J9" s="153">
        <v>0</v>
      </c>
      <c r="K9" s="153">
        <f t="shared" si="2"/>
        <v>0</v>
      </c>
      <c r="Q9" s="146">
        <v>2</v>
      </c>
      <c r="AA9" s="122">
        <v>12</v>
      </c>
      <c r="AB9" s="122">
        <v>0</v>
      </c>
      <c r="AC9" s="122">
        <v>2</v>
      </c>
      <c r="BB9" s="122">
        <v>2</v>
      </c>
      <c r="BC9" s="122">
        <f t="shared" si="3"/>
        <v>0</v>
      </c>
      <c r="BD9" s="122">
        <f t="shared" si="4"/>
        <v>0</v>
      </c>
      <c r="BE9" s="122">
        <f t="shared" si="5"/>
        <v>0</v>
      </c>
      <c r="BF9" s="122">
        <f t="shared" si="6"/>
        <v>0</v>
      </c>
      <c r="BG9" s="122">
        <f t="shared" si="7"/>
        <v>0</v>
      </c>
    </row>
    <row r="10" spans="1:59" x14ac:dyDescent="0.2">
      <c r="A10" s="147">
        <v>3</v>
      </c>
      <c r="B10" s="148" t="s">
        <v>80</v>
      </c>
      <c r="C10" s="149" t="s">
        <v>81</v>
      </c>
      <c r="D10" s="150" t="s">
        <v>77</v>
      </c>
      <c r="E10" s="151">
        <v>2</v>
      </c>
      <c r="F10" s="151">
        <v>0</v>
      </c>
      <c r="G10" s="152">
        <f t="shared" si="0"/>
        <v>0</v>
      </c>
      <c r="H10" s="153">
        <v>4.6899999999999997E-3</v>
      </c>
      <c r="I10" s="153">
        <f t="shared" si="1"/>
        <v>9.3799999999999994E-3</v>
      </c>
      <c r="J10" s="153">
        <v>0</v>
      </c>
      <c r="K10" s="153">
        <f t="shared" si="2"/>
        <v>0</v>
      </c>
      <c r="Q10" s="146">
        <v>2</v>
      </c>
      <c r="AA10" s="122">
        <v>12</v>
      </c>
      <c r="AB10" s="122">
        <v>0</v>
      </c>
      <c r="AC10" s="122">
        <v>3</v>
      </c>
      <c r="BB10" s="122">
        <v>2</v>
      </c>
      <c r="BC10" s="122">
        <f t="shared" si="3"/>
        <v>0</v>
      </c>
      <c r="BD10" s="122">
        <f t="shared" si="4"/>
        <v>0</v>
      </c>
      <c r="BE10" s="122">
        <f t="shared" si="5"/>
        <v>0</v>
      </c>
      <c r="BF10" s="122">
        <f t="shared" si="6"/>
        <v>0</v>
      </c>
      <c r="BG10" s="122">
        <f t="shared" si="7"/>
        <v>0</v>
      </c>
    </row>
    <row r="11" spans="1:59" x14ac:dyDescent="0.2">
      <c r="A11" s="147">
        <v>4</v>
      </c>
      <c r="B11" s="148" t="s">
        <v>82</v>
      </c>
      <c r="C11" s="149" t="s">
        <v>83</v>
      </c>
      <c r="D11" s="150" t="s">
        <v>84</v>
      </c>
      <c r="E11" s="151">
        <v>2</v>
      </c>
      <c r="F11" s="151">
        <v>0</v>
      </c>
      <c r="G11" s="152">
        <f t="shared" si="0"/>
        <v>0</v>
      </c>
      <c r="H11" s="153">
        <v>1.0499999999999999E-3</v>
      </c>
      <c r="I11" s="153">
        <f t="shared" si="1"/>
        <v>2.0999999999999999E-3</v>
      </c>
      <c r="J11" s="153">
        <v>0</v>
      </c>
      <c r="K11" s="153">
        <f t="shared" si="2"/>
        <v>0</v>
      </c>
      <c r="Q11" s="146">
        <v>2</v>
      </c>
      <c r="AA11" s="122">
        <v>12</v>
      </c>
      <c r="AB11" s="122">
        <v>0</v>
      </c>
      <c r="AC11" s="122">
        <v>4</v>
      </c>
      <c r="BB11" s="122">
        <v>2</v>
      </c>
      <c r="BC11" s="122">
        <f t="shared" si="3"/>
        <v>0</v>
      </c>
      <c r="BD11" s="122">
        <f t="shared" si="4"/>
        <v>0</v>
      </c>
      <c r="BE11" s="122">
        <f t="shared" si="5"/>
        <v>0</v>
      </c>
      <c r="BF11" s="122">
        <f t="shared" si="6"/>
        <v>0</v>
      </c>
      <c r="BG11" s="122">
        <f t="shared" si="7"/>
        <v>0</v>
      </c>
    </row>
    <row r="12" spans="1:59" x14ac:dyDescent="0.2">
      <c r="A12" s="147">
        <v>5</v>
      </c>
      <c r="B12" s="148" t="s">
        <v>85</v>
      </c>
      <c r="C12" s="149" t="s">
        <v>86</v>
      </c>
      <c r="D12" s="150" t="s">
        <v>84</v>
      </c>
      <c r="E12" s="151">
        <v>1</v>
      </c>
      <c r="F12" s="151">
        <v>0</v>
      </c>
      <c r="G12" s="152">
        <f t="shared" si="0"/>
        <v>0</v>
      </c>
      <c r="H12" s="153">
        <v>9.6000000000000002E-4</v>
      </c>
      <c r="I12" s="153">
        <f t="shared" si="1"/>
        <v>9.6000000000000002E-4</v>
      </c>
      <c r="J12" s="153">
        <v>0</v>
      </c>
      <c r="K12" s="153">
        <f t="shared" si="2"/>
        <v>0</v>
      </c>
      <c r="Q12" s="146">
        <v>2</v>
      </c>
      <c r="AA12" s="122">
        <v>12</v>
      </c>
      <c r="AB12" s="122">
        <v>0</v>
      </c>
      <c r="AC12" s="122">
        <v>5</v>
      </c>
      <c r="BB12" s="122">
        <v>2</v>
      </c>
      <c r="BC12" s="122">
        <f t="shared" si="3"/>
        <v>0</v>
      </c>
      <c r="BD12" s="122">
        <f t="shared" si="4"/>
        <v>0</v>
      </c>
      <c r="BE12" s="122">
        <f t="shared" si="5"/>
        <v>0</v>
      </c>
      <c r="BF12" s="122">
        <f t="shared" si="6"/>
        <v>0</v>
      </c>
      <c r="BG12" s="122">
        <f t="shared" si="7"/>
        <v>0</v>
      </c>
    </row>
    <row r="13" spans="1:59" x14ac:dyDescent="0.2">
      <c r="A13" s="147">
        <v>6</v>
      </c>
      <c r="B13" s="148" t="s">
        <v>87</v>
      </c>
      <c r="C13" s="149" t="s">
        <v>88</v>
      </c>
      <c r="D13" s="150" t="s">
        <v>84</v>
      </c>
      <c r="E13" s="151">
        <v>2</v>
      </c>
      <c r="F13" s="151">
        <v>0</v>
      </c>
      <c r="G13" s="152">
        <f t="shared" si="0"/>
        <v>0</v>
      </c>
      <c r="H13" s="153">
        <v>3.0000000000000001E-5</v>
      </c>
      <c r="I13" s="153">
        <f t="shared" si="1"/>
        <v>6.0000000000000002E-5</v>
      </c>
      <c r="J13" s="153">
        <v>0</v>
      </c>
      <c r="K13" s="153">
        <f t="shared" si="2"/>
        <v>0</v>
      </c>
      <c r="Q13" s="146">
        <v>2</v>
      </c>
      <c r="AA13" s="122">
        <v>12</v>
      </c>
      <c r="AB13" s="122">
        <v>0</v>
      </c>
      <c r="AC13" s="122">
        <v>6</v>
      </c>
      <c r="BB13" s="122">
        <v>2</v>
      </c>
      <c r="BC13" s="122">
        <f t="shared" si="3"/>
        <v>0</v>
      </c>
      <c r="BD13" s="122">
        <f t="shared" si="4"/>
        <v>0</v>
      </c>
      <c r="BE13" s="122">
        <f t="shared" si="5"/>
        <v>0</v>
      </c>
      <c r="BF13" s="122">
        <f t="shared" si="6"/>
        <v>0</v>
      </c>
      <c r="BG13" s="122">
        <f t="shared" si="7"/>
        <v>0</v>
      </c>
    </row>
    <row r="14" spans="1:59" x14ac:dyDescent="0.2">
      <c r="A14" s="147">
        <v>7</v>
      </c>
      <c r="B14" s="148" t="s">
        <v>89</v>
      </c>
      <c r="C14" s="149" t="s">
        <v>90</v>
      </c>
      <c r="D14" s="150" t="s">
        <v>84</v>
      </c>
      <c r="E14" s="151">
        <v>2</v>
      </c>
      <c r="F14" s="151">
        <v>0</v>
      </c>
      <c r="G14" s="152">
        <f t="shared" si="0"/>
        <v>0</v>
      </c>
      <c r="H14" s="153">
        <v>0</v>
      </c>
      <c r="I14" s="153">
        <f t="shared" si="1"/>
        <v>0</v>
      </c>
      <c r="J14" s="153">
        <v>0</v>
      </c>
      <c r="K14" s="153">
        <f t="shared" si="2"/>
        <v>0</v>
      </c>
      <c r="Q14" s="146">
        <v>2</v>
      </c>
      <c r="AA14" s="122">
        <v>12</v>
      </c>
      <c r="AB14" s="122">
        <v>0</v>
      </c>
      <c r="AC14" s="122">
        <v>7</v>
      </c>
      <c r="BB14" s="122">
        <v>2</v>
      </c>
      <c r="BC14" s="122">
        <f t="shared" si="3"/>
        <v>0</v>
      </c>
      <c r="BD14" s="122">
        <f t="shared" si="4"/>
        <v>0</v>
      </c>
      <c r="BE14" s="122">
        <f t="shared" si="5"/>
        <v>0</v>
      </c>
      <c r="BF14" s="122">
        <f t="shared" si="6"/>
        <v>0</v>
      </c>
      <c r="BG14" s="122">
        <f t="shared" si="7"/>
        <v>0</v>
      </c>
    </row>
    <row r="15" spans="1:59" x14ac:dyDescent="0.2">
      <c r="A15" s="147">
        <v>8</v>
      </c>
      <c r="B15" s="148" t="s">
        <v>91</v>
      </c>
      <c r="C15" s="149" t="s">
        <v>92</v>
      </c>
      <c r="D15" s="150" t="s">
        <v>84</v>
      </c>
      <c r="E15" s="151">
        <v>1</v>
      </c>
      <c r="F15" s="151">
        <v>0</v>
      </c>
      <c r="G15" s="152">
        <f t="shared" si="0"/>
        <v>0</v>
      </c>
      <c r="H15" s="153">
        <v>3.0000000000000001E-5</v>
      </c>
      <c r="I15" s="153">
        <f t="shared" si="1"/>
        <v>3.0000000000000001E-5</v>
      </c>
      <c r="J15" s="153">
        <v>0</v>
      </c>
      <c r="K15" s="153">
        <f t="shared" si="2"/>
        <v>0</v>
      </c>
      <c r="Q15" s="146">
        <v>2</v>
      </c>
      <c r="AA15" s="122">
        <v>12</v>
      </c>
      <c r="AB15" s="122">
        <v>0</v>
      </c>
      <c r="AC15" s="122">
        <v>8</v>
      </c>
      <c r="BB15" s="122">
        <v>2</v>
      </c>
      <c r="BC15" s="122">
        <f t="shared" si="3"/>
        <v>0</v>
      </c>
      <c r="BD15" s="122">
        <f t="shared" si="4"/>
        <v>0</v>
      </c>
      <c r="BE15" s="122">
        <f t="shared" si="5"/>
        <v>0</v>
      </c>
      <c r="BF15" s="122">
        <f t="shared" si="6"/>
        <v>0</v>
      </c>
      <c r="BG15" s="122">
        <f t="shared" si="7"/>
        <v>0</v>
      </c>
    </row>
    <row r="16" spans="1:59" x14ac:dyDescent="0.2">
      <c r="A16" s="147">
        <v>9</v>
      </c>
      <c r="B16" s="148" t="s">
        <v>89</v>
      </c>
      <c r="C16" s="149" t="s">
        <v>93</v>
      </c>
      <c r="D16" s="150" t="s">
        <v>84</v>
      </c>
      <c r="E16" s="151">
        <v>1</v>
      </c>
      <c r="F16" s="151">
        <v>0</v>
      </c>
      <c r="G16" s="152">
        <f t="shared" si="0"/>
        <v>0</v>
      </c>
      <c r="H16" s="153">
        <v>0</v>
      </c>
      <c r="I16" s="153">
        <f t="shared" si="1"/>
        <v>0</v>
      </c>
      <c r="J16" s="153">
        <v>0</v>
      </c>
      <c r="K16" s="153">
        <f t="shared" si="2"/>
        <v>0</v>
      </c>
      <c r="Q16" s="146">
        <v>2</v>
      </c>
      <c r="AA16" s="122">
        <v>12</v>
      </c>
      <c r="AB16" s="122">
        <v>0</v>
      </c>
      <c r="AC16" s="122">
        <v>9</v>
      </c>
      <c r="BB16" s="122">
        <v>2</v>
      </c>
      <c r="BC16" s="122">
        <f t="shared" si="3"/>
        <v>0</v>
      </c>
      <c r="BD16" s="122">
        <f t="shared" si="4"/>
        <v>0</v>
      </c>
      <c r="BE16" s="122">
        <f t="shared" si="5"/>
        <v>0</v>
      </c>
      <c r="BF16" s="122">
        <f t="shared" si="6"/>
        <v>0</v>
      </c>
      <c r="BG16" s="122">
        <f t="shared" si="7"/>
        <v>0</v>
      </c>
    </row>
    <row r="17" spans="1:59" x14ac:dyDescent="0.2">
      <c r="A17" s="147">
        <v>10</v>
      </c>
      <c r="B17" s="148" t="s">
        <v>94</v>
      </c>
      <c r="C17" s="149" t="s">
        <v>95</v>
      </c>
      <c r="D17" s="150" t="s">
        <v>96</v>
      </c>
      <c r="E17" s="151">
        <v>1</v>
      </c>
      <c r="F17" s="151">
        <v>0</v>
      </c>
      <c r="G17" s="152">
        <f t="shared" si="0"/>
        <v>0</v>
      </c>
      <c r="H17" s="153">
        <v>6.9999999999999994E-5</v>
      </c>
      <c r="I17" s="153">
        <f t="shared" si="1"/>
        <v>6.9999999999999994E-5</v>
      </c>
      <c r="J17" s="153">
        <v>0</v>
      </c>
      <c r="K17" s="153">
        <f t="shared" si="2"/>
        <v>0</v>
      </c>
      <c r="Q17" s="146">
        <v>2</v>
      </c>
      <c r="AA17" s="122">
        <v>12</v>
      </c>
      <c r="AB17" s="122">
        <v>0</v>
      </c>
      <c r="AC17" s="122">
        <v>10</v>
      </c>
      <c r="BB17" s="122">
        <v>2</v>
      </c>
      <c r="BC17" s="122">
        <f t="shared" si="3"/>
        <v>0</v>
      </c>
      <c r="BD17" s="122">
        <f t="shared" si="4"/>
        <v>0</v>
      </c>
      <c r="BE17" s="122">
        <f t="shared" si="5"/>
        <v>0</v>
      </c>
      <c r="BF17" s="122">
        <f t="shared" si="6"/>
        <v>0</v>
      </c>
      <c r="BG17" s="122">
        <f t="shared" si="7"/>
        <v>0</v>
      </c>
    </row>
    <row r="18" spans="1:59" x14ac:dyDescent="0.2">
      <c r="A18" s="147">
        <v>11</v>
      </c>
      <c r="B18" s="148" t="s">
        <v>89</v>
      </c>
      <c r="C18" s="149" t="s">
        <v>97</v>
      </c>
      <c r="D18" s="150" t="s">
        <v>84</v>
      </c>
      <c r="E18" s="151">
        <v>1</v>
      </c>
      <c r="F18" s="151">
        <v>0</v>
      </c>
      <c r="G18" s="152">
        <f t="shared" si="0"/>
        <v>0</v>
      </c>
      <c r="H18" s="153">
        <v>0</v>
      </c>
      <c r="I18" s="153">
        <f t="shared" si="1"/>
        <v>0</v>
      </c>
      <c r="J18" s="153">
        <v>0</v>
      </c>
      <c r="K18" s="153">
        <f t="shared" si="2"/>
        <v>0</v>
      </c>
      <c r="Q18" s="146">
        <v>2</v>
      </c>
      <c r="AA18" s="122">
        <v>12</v>
      </c>
      <c r="AB18" s="122">
        <v>0</v>
      </c>
      <c r="AC18" s="122">
        <v>11</v>
      </c>
      <c r="BB18" s="122">
        <v>2</v>
      </c>
      <c r="BC18" s="122">
        <f t="shared" si="3"/>
        <v>0</v>
      </c>
      <c r="BD18" s="122">
        <f t="shared" si="4"/>
        <v>0</v>
      </c>
      <c r="BE18" s="122">
        <f t="shared" si="5"/>
        <v>0</v>
      </c>
      <c r="BF18" s="122">
        <f t="shared" si="6"/>
        <v>0</v>
      </c>
      <c r="BG18" s="122">
        <f t="shared" si="7"/>
        <v>0</v>
      </c>
    </row>
    <row r="19" spans="1:59" x14ac:dyDescent="0.2">
      <c r="A19" s="147">
        <v>12</v>
      </c>
      <c r="B19" s="148" t="s">
        <v>89</v>
      </c>
      <c r="C19" s="149" t="s">
        <v>98</v>
      </c>
      <c r="D19" s="150" t="s">
        <v>84</v>
      </c>
      <c r="E19" s="151">
        <v>2</v>
      </c>
      <c r="F19" s="151">
        <v>0</v>
      </c>
      <c r="G19" s="152">
        <f t="shared" si="0"/>
        <v>0</v>
      </c>
      <c r="H19" s="153">
        <v>0</v>
      </c>
      <c r="I19" s="153">
        <f t="shared" si="1"/>
        <v>0</v>
      </c>
      <c r="J19" s="153">
        <v>0</v>
      </c>
      <c r="K19" s="153">
        <f t="shared" si="2"/>
        <v>0</v>
      </c>
      <c r="Q19" s="146">
        <v>2</v>
      </c>
      <c r="AA19" s="122">
        <v>12</v>
      </c>
      <c r="AB19" s="122">
        <v>0</v>
      </c>
      <c r="AC19" s="122">
        <v>12</v>
      </c>
      <c r="BB19" s="122">
        <v>2</v>
      </c>
      <c r="BC19" s="122">
        <f t="shared" si="3"/>
        <v>0</v>
      </c>
      <c r="BD19" s="122">
        <f t="shared" si="4"/>
        <v>0</v>
      </c>
      <c r="BE19" s="122">
        <f t="shared" si="5"/>
        <v>0</v>
      </c>
      <c r="BF19" s="122">
        <f t="shared" si="6"/>
        <v>0</v>
      </c>
      <c r="BG19" s="122">
        <f t="shared" si="7"/>
        <v>0</v>
      </c>
    </row>
    <row r="20" spans="1:59" x14ac:dyDescent="0.2">
      <c r="A20" s="147">
        <v>13</v>
      </c>
      <c r="B20" s="148" t="s">
        <v>99</v>
      </c>
      <c r="C20" s="149" t="s">
        <v>100</v>
      </c>
      <c r="D20" s="150" t="s">
        <v>77</v>
      </c>
      <c r="E20" s="151">
        <v>30</v>
      </c>
      <c r="F20" s="151">
        <v>0</v>
      </c>
      <c r="G20" s="152">
        <f t="shared" si="0"/>
        <v>0</v>
      </c>
      <c r="H20" s="153">
        <v>0</v>
      </c>
      <c r="I20" s="153">
        <f t="shared" si="1"/>
        <v>0</v>
      </c>
      <c r="J20" s="153">
        <v>-3.4199999999999999E-3</v>
      </c>
      <c r="K20" s="153">
        <f t="shared" si="2"/>
        <v>-0.1026</v>
      </c>
      <c r="Q20" s="146">
        <v>2</v>
      </c>
      <c r="AA20" s="122">
        <v>12</v>
      </c>
      <c r="AB20" s="122">
        <v>0</v>
      </c>
      <c r="AC20" s="122">
        <v>13</v>
      </c>
      <c r="BB20" s="122">
        <v>2</v>
      </c>
      <c r="BC20" s="122">
        <f t="shared" si="3"/>
        <v>0</v>
      </c>
      <c r="BD20" s="122">
        <f t="shared" si="4"/>
        <v>0</v>
      </c>
      <c r="BE20" s="122">
        <f t="shared" si="5"/>
        <v>0</v>
      </c>
      <c r="BF20" s="122">
        <f t="shared" si="6"/>
        <v>0</v>
      </c>
      <c r="BG20" s="122">
        <f t="shared" si="7"/>
        <v>0</v>
      </c>
    </row>
    <row r="21" spans="1:59" x14ac:dyDescent="0.2">
      <c r="A21" s="147">
        <v>14</v>
      </c>
      <c r="B21" s="148" t="s">
        <v>101</v>
      </c>
      <c r="C21" s="149" t="s">
        <v>102</v>
      </c>
      <c r="D21" s="150" t="s">
        <v>103</v>
      </c>
      <c r="E21" s="151">
        <v>0.27200000000000002</v>
      </c>
      <c r="F21" s="151">
        <v>0</v>
      </c>
      <c r="G21" s="152">
        <f t="shared" si="0"/>
        <v>0</v>
      </c>
      <c r="H21" s="153">
        <v>0</v>
      </c>
      <c r="I21" s="153">
        <f t="shared" si="1"/>
        <v>0</v>
      </c>
      <c r="J21" s="153">
        <v>0</v>
      </c>
      <c r="K21" s="153">
        <f t="shared" si="2"/>
        <v>0</v>
      </c>
      <c r="Q21" s="146">
        <v>2</v>
      </c>
      <c r="AA21" s="122">
        <v>12</v>
      </c>
      <c r="AB21" s="122">
        <v>0</v>
      </c>
      <c r="AC21" s="122">
        <v>14</v>
      </c>
      <c r="BB21" s="122">
        <v>2</v>
      </c>
      <c r="BC21" s="122">
        <f t="shared" si="3"/>
        <v>0</v>
      </c>
      <c r="BD21" s="122">
        <f t="shared" si="4"/>
        <v>0</v>
      </c>
      <c r="BE21" s="122">
        <f t="shared" si="5"/>
        <v>0</v>
      </c>
      <c r="BF21" s="122">
        <f t="shared" si="6"/>
        <v>0</v>
      </c>
      <c r="BG21" s="122">
        <f t="shared" si="7"/>
        <v>0</v>
      </c>
    </row>
    <row r="22" spans="1:59" x14ac:dyDescent="0.2">
      <c r="A22" s="154"/>
      <c r="B22" s="155" t="s">
        <v>70</v>
      </c>
      <c r="C22" s="156" t="str">
        <f>CONCATENATE(B7," ",C7)</f>
        <v>723 Vnitřní plynovod</v>
      </c>
      <c r="D22" s="154"/>
      <c r="E22" s="157"/>
      <c r="F22" s="157"/>
      <c r="G22" s="158">
        <f>SUM(G7:G21)</f>
        <v>0</v>
      </c>
      <c r="H22" s="159"/>
      <c r="I22" s="160">
        <f>SUM(I7:I21)</f>
        <v>0.16933999999999999</v>
      </c>
      <c r="J22" s="159"/>
      <c r="K22" s="160">
        <f>SUM(K7:K21)</f>
        <v>-0.1026</v>
      </c>
      <c r="Q22" s="146">
        <v>4</v>
      </c>
      <c r="BC22" s="161">
        <f>SUM(BC7:BC21)</f>
        <v>0</v>
      </c>
      <c r="BD22" s="161">
        <f>SUM(BD7:BD21)</f>
        <v>0</v>
      </c>
      <c r="BE22" s="161">
        <f>SUM(BE7:BE21)</f>
        <v>0</v>
      </c>
      <c r="BF22" s="161">
        <f>SUM(BF7:BF21)</f>
        <v>0</v>
      </c>
      <c r="BG22" s="161">
        <f>SUM(BG7:BG21)</f>
        <v>0</v>
      </c>
    </row>
    <row r="23" spans="1:59" x14ac:dyDescent="0.2">
      <c r="A23" s="139" t="s">
        <v>69</v>
      </c>
      <c r="B23" s="140" t="s">
        <v>104</v>
      </c>
      <c r="C23" s="141" t="s">
        <v>105</v>
      </c>
      <c r="D23" s="142"/>
      <c r="E23" s="143"/>
      <c r="F23" s="143"/>
      <c r="G23" s="144"/>
      <c r="H23" s="145"/>
      <c r="I23" s="145"/>
      <c r="J23" s="145"/>
      <c r="K23" s="145"/>
      <c r="Q23" s="146">
        <v>1</v>
      </c>
    </row>
    <row r="24" spans="1:59" x14ac:dyDescent="0.2">
      <c r="A24" s="147">
        <v>15</v>
      </c>
      <c r="B24" s="148" t="s">
        <v>106</v>
      </c>
      <c r="C24" s="149" t="s">
        <v>107</v>
      </c>
      <c r="D24" s="150" t="s">
        <v>108</v>
      </c>
      <c r="E24" s="151">
        <v>30</v>
      </c>
      <c r="F24" s="151">
        <v>0</v>
      </c>
      <c r="G24" s="152">
        <f>E24*F24</f>
        <v>0</v>
      </c>
      <c r="H24" s="153">
        <v>9.0000000000000006E-5</v>
      </c>
      <c r="I24" s="153">
        <f>E24*H24</f>
        <v>2.7000000000000001E-3</v>
      </c>
      <c r="J24" s="153">
        <v>0</v>
      </c>
      <c r="K24" s="153">
        <f>E24*J24</f>
        <v>0</v>
      </c>
      <c r="Q24" s="146">
        <v>2</v>
      </c>
      <c r="AA24" s="122">
        <v>12</v>
      </c>
      <c r="AB24" s="122">
        <v>0</v>
      </c>
      <c r="AC24" s="122">
        <v>15</v>
      </c>
      <c r="BB24" s="122">
        <v>2</v>
      </c>
      <c r="BC24" s="122">
        <f>IF(BB24=1,G24,0)</f>
        <v>0</v>
      </c>
      <c r="BD24" s="122">
        <f>IF(BB24=2,G24,0)</f>
        <v>0</v>
      </c>
      <c r="BE24" s="122">
        <f>IF(BB24=3,G24,0)</f>
        <v>0</v>
      </c>
      <c r="BF24" s="122">
        <f>IF(BB24=4,G24,0)</f>
        <v>0</v>
      </c>
      <c r="BG24" s="122">
        <f>IF(BB24=5,G24,0)</f>
        <v>0</v>
      </c>
    </row>
    <row r="25" spans="1:59" x14ac:dyDescent="0.2">
      <c r="A25" s="147">
        <v>16</v>
      </c>
      <c r="B25" s="148" t="s">
        <v>109</v>
      </c>
      <c r="C25" s="149" t="s">
        <v>110</v>
      </c>
      <c r="D25" s="150" t="s">
        <v>108</v>
      </c>
      <c r="E25" s="151">
        <v>30</v>
      </c>
      <c r="F25" s="151">
        <v>0</v>
      </c>
      <c r="G25" s="152">
        <f>E25*F25</f>
        <v>0</v>
      </c>
      <c r="H25" s="153">
        <v>0</v>
      </c>
      <c r="I25" s="153">
        <f>E25*H25</f>
        <v>0</v>
      </c>
      <c r="J25" s="153">
        <v>0</v>
      </c>
      <c r="K25" s="153">
        <f>E25*J25</f>
        <v>0</v>
      </c>
      <c r="Q25" s="146">
        <v>2</v>
      </c>
      <c r="AA25" s="122">
        <v>12</v>
      </c>
      <c r="AB25" s="122">
        <v>0</v>
      </c>
      <c r="AC25" s="122">
        <v>16</v>
      </c>
      <c r="BB25" s="122">
        <v>2</v>
      </c>
      <c r="BC25" s="122">
        <f>IF(BB25=1,G25,0)</f>
        <v>0</v>
      </c>
      <c r="BD25" s="122">
        <f>IF(BB25=2,G25,0)</f>
        <v>0</v>
      </c>
      <c r="BE25" s="122">
        <f>IF(BB25=3,G25,0)</f>
        <v>0</v>
      </c>
      <c r="BF25" s="122">
        <f>IF(BB25=4,G25,0)</f>
        <v>0</v>
      </c>
      <c r="BG25" s="122">
        <f>IF(BB25=5,G25,0)</f>
        <v>0</v>
      </c>
    </row>
    <row r="26" spans="1:59" x14ac:dyDescent="0.2">
      <c r="A26" s="154"/>
      <c r="B26" s="155" t="s">
        <v>70</v>
      </c>
      <c r="C26" s="156" t="str">
        <f>CONCATENATE(B23," ",C23)</f>
        <v>767 Konstrukce zámečnické</v>
      </c>
      <c r="D26" s="154"/>
      <c r="E26" s="157"/>
      <c r="F26" s="157"/>
      <c r="G26" s="158">
        <f>SUM(G23:G25)</f>
        <v>0</v>
      </c>
      <c r="H26" s="159"/>
      <c r="I26" s="160">
        <f>SUM(I23:I25)</f>
        <v>2.7000000000000001E-3</v>
      </c>
      <c r="J26" s="159"/>
      <c r="K26" s="160">
        <f>SUM(K23:K25)</f>
        <v>0</v>
      </c>
      <c r="Q26" s="146">
        <v>4</v>
      </c>
      <c r="BC26" s="161">
        <f>SUM(BC23:BC25)</f>
        <v>0</v>
      </c>
      <c r="BD26" s="161">
        <f>SUM(BD23:BD25)</f>
        <v>0</v>
      </c>
      <c r="BE26" s="161">
        <f>SUM(BE23:BE25)</f>
        <v>0</v>
      </c>
      <c r="BF26" s="161">
        <f>SUM(BF23:BF25)</f>
        <v>0</v>
      </c>
      <c r="BG26" s="161">
        <f>SUM(BG23:BG25)</f>
        <v>0</v>
      </c>
    </row>
    <row r="27" spans="1:59" x14ac:dyDescent="0.2">
      <c r="A27" s="139" t="s">
        <v>69</v>
      </c>
      <c r="B27" s="140" t="s">
        <v>111</v>
      </c>
      <c r="C27" s="141" t="s">
        <v>112</v>
      </c>
      <c r="D27" s="142"/>
      <c r="E27" s="143"/>
      <c r="F27" s="143"/>
      <c r="G27" s="144"/>
      <c r="H27" s="145"/>
      <c r="I27" s="145"/>
      <c r="J27" s="145"/>
      <c r="K27" s="145"/>
      <c r="Q27" s="146">
        <v>1</v>
      </c>
    </row>
    <row r="28" spans="1:59" x14ac:dyDescent="0.2">
      <c r="A28" s="147">
        <v>17</v>
      </c>
      <c r="B28" s="148" t="s">
        <v>113</v>
      </c>
      <c r="C28" s="149" t="s">
        <v>114</v>
      </c>
      <c r="D28" s="150" t="s">
        <v>77</v>
      </c>
      <c r="E28" s="151">
        <v>10</v>
      </c>
      <c r="F28" s="151">
        <v>0</v>
      </c>
      <c r="G28" s="152">
        <f>E28*F28</f>
        <v>0</v>
      </c>
      <c r="H28" s="153">
        <v>9.0000000000000006E-5</v>
      </c>
      <c r="I28" s="153">
        <f>E28*H28</f>
        <v>9.0000000000000008E-4</v>
      </c>
      <c r="J28" s="153">
        <v>0</v>
      </c>
      <c r="K28" s="153">
        <f>E28*J28</f>
        <v>0</v>
      </c>
      <c r="Q28" s="146">
        <v>2</v>
      </c>
      <c r="AA28" s="122">
        <v>12</v>
      </c>
      <c r="AB28" s="122">
        <v>0</v>
      </c>
      <c r="AC28" s="122">
        <v>17</v>
      </c>
      <c r="BB28" s="122">
        <v>2</v>
      </c>
      <c r="BC28" s="122">
        <f>IF(BB28=1,G28,0)</f>
        <v>0</v>
      </c>
      <c r="BD28" s="122">
        <f>IF(BB28=2,G28,0)</f>
        <v>0</v>
      </c>
      <c r="BE28" s="122">
        <f>IF(BB28=3,G28,0)</f>
        <v>0</v>
      </c>
      <c r="BF28" s="122">
        <f>IF(BB28=4,G28,0)</f>
        <v>0</v>
      </c>
      <c r="BG28" s="122">
        <f>IF(BB28=5,G28,0)</f>
        <v>0</v>
      </c>
    </row>
    <row r="29" spans="1:59" x14ac:dyDescent="0.2">
      <c r="A29" s="147">
        <v>18</v>
      </c>
      <c r="B29" s="148" t="s">
        <v>115</v>
      </c>
      <c r="C29" s="149" t="s">
        <v>116</v>
      </c>
      <c r="D29" s="150" t="s">
        <v>77</v>
      </c>
      <c r="E29" s="151">
        <v>10</v>
      </c>
      <c r="F29" s="151">
        <v>0</v>
      </c>
      <c r="G29" s="152">
        <f>E29*F29</f>
        <v>0</v>
      </c>
      <c r="H29" s="153">
        <v>1.6000000000000001E-4</v>
      </c>
      <c r="I29" s="153">
        <f>E29*H29</f>
        <v>1.6000000000000001E-3</v>
      </c>
      <c r="J29" s="153">
        <v>0</v>
      </c>
      <c r="K29" s="153">
        <f>E29*J29</f>
        <v>0</v>
      </c>
      <c r="Q29" s="146">
        <v>2</v>
      </c>
      <c r="AA29" s="122">
        <v>12</v>
      </c>
      <c r="AB29" s="122">
        <v>0</v>
      </c>
      <c r="AC29" s="122">
        <v>18</v>
      </c>
      <c r="BB29" s="122">
        <v>2</v>
      </c>
      <c r="BC29" s="122">
        <f>IF(BB29=1,G29,0)</f>
        <v>0</v>
      </c>
      <c r="BD29" s="122">
        <f>IF(BB29=2,G29,0)</f>
        <v>0</v>
      </c>
      <c r="BE29" s="122">
        <f>IF(BB29=3,G29,0)</f>
        <v>0</v>
      </c>
      <c r="BF29" s="122">
        <f>IF(BB29=4,G29,0)</f>
        <v>0</v>
      </c>
      <c r="BG29" s="122">
        <f>IF(BB29=5,G29,0)</f>
        <v>0</v>
      </c>
    </row>
    <row r="30" spans="1:59" x14ac:dyDescent="0.2">
      <c r="A30" s="154"/>
      <c r="B30" s="155" t="s">
        <v>70</v>
      </c>
      <c r="C30" s="156" t="str">
        <f>CONCATENATE(B27," ",C27)</f>
        <v>783 Nátěry</v>
      </c>
      <c r="D30" s="154"/>
      <c r="E30" s="157"/>
      <c r="F30" s="157"/>
      <c r="G30" s="158">
        <f>SUM(G27:G29)</f>
        <v>0</v>
      </c>
      <c r="H30" s="159"/>
      <c r="I30" s="160">
        <f>SUM(I27:I29)</f>
        <v>2.5000000000000001E-3</v>
      </c>
      <c r="J30" s="159"/>
      <c r="K30" s="160">
        <f>SUM(K27:K29)</f>
        <v>0</v>
      </c>
      <c r="Q30" s="146">
        <v>4</v>
      </c>
      <c r="BC30" s="161">
        <f>SUM(BC27:BC29)</f>
        <v>0</v>
      </c>
      <c r="BD30" s="161">
        <f>SUM(BD27:BD29)</f>
        <v>0</v>
      </c>
      <c r="BE30" s="161">
        <f>SUM(BE27:BE29)</f>
        <v>0</v>
      </c>
      <c r="BF30" s="161">
        <f>SUM(BF27:BF29)</f>
        <v>0</v>
      </c>
      <c r="BG30" s="161">
        <f>SUM(BG27:BG29)</f>
        <v>0</v>
      </c>
    </row>
    <row r="31" spans="1:59" x14ac:dyDescent="0.2">
      <c r="E31" s="122"/>
    </row>
    <row r="32" spans="1:59" x14ac:dyDescent="0.2">
      <c r="E32" s="122"/>
    </row>
    <row r="33" spans="5:5" x14ac:dyDescent="0.2">
      <c r="E33" s="122"/>
    </row>
    <row r="34" spans="5:5" x14ac:dyDescent="0.2">
      <c r="E34" s="122"/>
    </row>
    <row r="35" spans="5:5" x14ac:dyDescent="0.2">
      <c r="E35" s="122"/>
    </row>
    <row r="36" spans="5:5" x14ac:dyDescent="0.2">
      <c r="E36" s="122"/>
    </row>
    <row r="37" spans="5:5" x14ac:dyDescent="0.2">
      <c r="E37" s="122"/>
    </row>
    <row r="38" spans="5:5" x14ac:dyDescent="0.2">
      <c r="E38" s="122"/>
    </row>
    <row r="39" spans="5:5" x14ac:dyDescent="0.2">
      <c r="E39" s="122"/>
    </row>
    <row r="40" spans="5:5" x14ac:dyDescent="0.2">
      <c r="E40" s="122"/>
    </row>
    <row r="41" spans="5:5" x14ac:dyDescent="0.2">
      <c r="E41" s="122"/>
    </row>
    <row r="42" spans="5:5" x14ac:dyDescent="0.2">
      <c r="E42" s="122"/>
    </row>
    <row r="43" spans="5:5" x14ac:dyDescent="0.2">
      <c r="E43" s="122"/>
    </row>
    <row r="44" spans="5:5" x14ac:dyDescent="0.2">
      <c r="E44" s="122"/>
    </row>
    <row r="45" spans="5:5" x14ac:dyDescent="0.2">
      <c r="E45" s="122"/>
    </row>
    <row r="46" spans="5:5" x14ac:dyDescent="0.2">
      <c r="E46" s="122"/>
    </row>
    <row r="47" spans="5:5" x14ac:dyDescent="0.2">
      <c r="E47" s="122"/>
    </row>
    <row r="48" spans="5:5" x14ac:dyDescent="0.2">
      <c r="E48" s="122"/>
    </row>
    <row r="49" spans="1:7" x14ac:dyDescent="0.2">
      <c r="E49" s="122"/>
    </row>
    <row r="50" spans="1:7" x14ac:dyDescent="0.2">
      <c r="E50" s="122"/>
    </row>
    <row r="51" spans="1:7" x14ac:dyDescent="0.2">
      <c r="E51" s="122"/>
    </row>
    <row r="52" spans="1:7" x14ac:dyDescent="0.2">
      <c r="E52" s="122"/>
    </row>
    <row r="53" spans="1:7" x14ac:dyDescent="0.2">
      <c r="E53" s="122"/>
    </row>
    <row r="54" spans="1:7" x14ac:dyDescent="0.2">
      <c r="A54" s="162"/>
      <c r="B54" s="162"/>
      <c r="C54" s="162"/>
      <c r="D54" s="162"/>
      <c r="E54" s="162"/>
      <c r="F54" s="162"/>
      <c r="G54" s="162"/>
    </row>
    <row r="55" spans="1:7" x14ac:dyDescent="0.2">
      <c r="A55" s="162"/>
      <c r="B55" s="162"/>
      <c r="C55" s="162"/>
      <c r="D55" s="162"/>
      <c r="E55" s="162"/>
      <c r="F55" s="162"/>
      <c r="G55" s="162"/>
    </row>
    <row r="56" spans="1:7" x14ac:dyDescent="0.2">
      <c r="A56" s="162"/>
      <c r="B56" s="162"/>
      <c r="C56" s="162"/>
      <c r="D56" s="162"/>
      <c r="E56" s="162"/>
      <c r="F56" s="162"/>
      <c r="G56" s="162"/>
    </row>
    <row r="57" spans="1:7" x14ac:dyDescent="0.2">
      <c r="A57" s="162"/>
      <c r="B57" s="162"/>
      <c r="C57" s="162"/>
      <c r="D57" s="162"/>
      <c r="E57" s="162"/>
      <c r="F57" s="162"/>
      <c r="G57" s="162"/>
    </row>
    <row r="58" spans="1:7" x14ac:dyDescent="0.2">
      <c r="E58" s="122"/>
    </row>
    <row r="59" spans="1:7" x14ac:dyDescent="0.2">
      <c r="E59" s="122"/>
    </row>
    <row r="60" spans="1:7" x14ac:dyDescent="0.2">
      <c r="E60" s="122"/>
    </row>
    <row r="61" spans="1:7" x14ac:dyDescent="0.2">
      <c r="E61" s="122"/>
    </row>
    <row r="62" spans="1:7" x14ac:dyDescent="0.2">
      <c r="E62" s="122"/>
    </row>
    <row r="63" spans="1:7" x14ac:dyDescent="0.2">
      <c r="E63" s="122"/>
    </row>
    <row r="64" spans="1:7" x14ac:dyDescent="0.2">
      <c r="E64" s="122"/>
    </row>
    <row r="65" spans="5:5" x14ac:dyDescent="0.2">
      <c r="E65" s="122"/>
    </row>
    <row r="66" spans="5:5" x14ac:dyDescent="0.2">
      <c r="E66" s="122"/>
    </row>
    <row r="67" spans="5:5" x14ac:dyDescent="0.2">
      <c r="E67" s="122"/>
    </row>
    <row r="68" spans="5:5" x14ac:dyDescent="0.2">
      <c r="E68" s="122"/>
    </row>
    <row r="69" spans="5:5" x14ac:dyDescent="0.2">
      <c r="E69" s="122"/>
    </row>
    <row r="70" spans="5:5" x14ac:dyDescent="0.2">
      <c r="E70" s="122"/>
    </row>
    <row r="71" spans="5:5" x14ac:dyDescent="0.2">
      <c r="E71" s="122"/>
    </row>
    <row r="72" spans="5:5" x14ac:dyDescent="0.2">
      <c r="E72" s="122"/>
    </row>
    <row r="73" spans="5:5" x14ac:dyDescent="0.2">
      <c r="E73" s="122"/>
    </row>
    <row r="74" spans="5:5" x14ac:dyDescent="0.2">
      <c r="E74" s="122"/>
    </row>
    <row r="75" spans="5:5" x14ac:dyDescent="0.2">
      <c r="E75" s="122"/>
    </row>
    <row r="76" spans="5:5" x14ac:dyDescent="0.2">
      <c r="E76" s="122"/>
    </row>
    <row r="77" spans="5:5" x14ac:dyDescent="0.2">
      <c r="E77" s="122"/>
    </row>
    <row r="78" spans="5:5" x14ac:dyDescent="0.2">
      <c r="E78" s="122"/>
    </row>
    <row r="79" spans="5:5" x14ac:dyDescent="0.2">
      <c r="E79" s="122"/>
    </row>
    <row r="80" spans="5:5" x14ac:dyDescent="0.2">
      <c r="E80" s="122"/>
    </row>
    <row r="81" spans="1:7" x14ac:dyDescent="0.2">
      <c r="E81" s="122"/>
    </row>
    <row r="82" spans="1:7" x14ac:dyDescent="0.2">
      <c r="E82" s="122"/>
    </row>
    <row r="83" spans="1:7" x14ac:dyDescent="0.2">
      <c r="A83" s="163"/>
      <c r="B83" s="163"/>
    </row>
    <row r="84" spans="1:7" x14ac:dyDescent="0.2">
      <c r="A84" s="162"/>
      <c r="B84" s="162"/>
      <c r="C84" s="165"/>
      <c r="D84" s="165"/>
      <c r="E84" s="166"/>
      <c r="F84" s="165"/>
      <c r="G84" s="167"/>
    </row>
    <row r="85" spans="1:7" x14ac:dyDescent="0.2">
      <c r="A85" s="168"/>
      <c r="B85" s="168"/>
      <c r="C85" s="162"/>
      <c r="D85" s="162"/>
      <c r="E85" s="169"/>
      <c r="F85" s="162"/>
      <c r="G85" s="162"/>
    </row>
    <row r="86" spans="1:7" x14ac:dyDescent="0.2">
      <c r="A86" s="162"/>
      <c r="B86" s="162"/>
      <c r="C86" s="162"/>
      <c r="D86" s="162"/>
      <c r="E86" s="169"/>
      <c r="F86" s="162"/>
      <c r="G86" s="162"/>
    </row>
    <row r="87" spans="1:7" x14ac:dyDescent="0.2">
      <c r="A87" s="162"/>
      <c r="B87" s="162"/>
      <c r="C87" s="162"/>
      <c r="D87" s="162"/>
      <c r="E87" s="169"/>
      <c r="F87" s="162"/>
      <c r="G87" s="162"/>
    </row>
    <row r="88" spans="1:7" x14ac:dyDescent="0.2">
      <c r="A88" s="162"/>
      <c r="B88" s="162"/>
      <c r="C88" s="162"/>
      <c r="D88" s="162"/>
      <c r="E88" s="169"/>
      <c r="F88" s="162"/>
      <c r="G88" s="162"/>
    </row>
    <row r="89" spans="1:7" x14ac:dyDescent="0.2">
      <c r="A89" s="162"/>
      <c r="B89" s="162"/>
      <c r="C89" s="162"/>
      <c r="D89" s="162"/>
      <c r="E89" s="169"/>
      <c r="F89" s="162"/>
      <c r="G89" s="162"/>
    </row>
    <row r="90" spans="1:7" x14ac:dyDescent="0.2">
      <c r="A90" s="162"/>
      <c r="B90" s="162"/>
      <c r="C90" s="162"/>
      <c r="D90" s="162"/>
      <c r="E90" s="169"/>
      <c r="F90" s="162"/>
      <c r="G90" s="162"/>
    </row>
    <row r="91" spans="1:7" x14ac:dyDescent="0.2">
      <c r="A91" s="162"/>
      <c r="B91" s="162"/>
      <c r="C91" s="162"/>
      <c r="D91" s="162"/>
      <c r="E91" s="169"/>
      <c r="F91" s="162"/>
      <c r="G91" s="162"/>
    </row>
    <row r="92" spans="1:7" x14ac:dyDescent="0.2">
      <c r="A92" s="162"/>
      <c r="B92" s="162"/>
      <c r="C92" s="162"/>
      <c r="D92" s="162"/>
      <c r="E92" s="169"/>
      <c r="F92" s="162"/>
      <c r="G92" s="162"/>
    </row>
    <row r="93" spans="1:7" x14ac:dyDescent="0.2">
      <c r="A93" s="162"/>
      <c r="B93" s="162"/>
      <c r="C93" s="162"/>
      <c r="D93" s="162"/>
      <c r="E93" s="169"/>
      <c r="F93" s="162"/>
      <c r="G93" s="162"/>
    </row>
    <row r="94" spans="1:7" x14ac:dyDescent="0.2">
      <c r="A94" s="162"/>
      <c r="B94" s="162"/>
      <c r="C94" s="162"/>
      <c r="D94" s="162"/>
      <c r="E94" s="169"/>
      <c r="F94" s="162"/>
      <c r="G94" s="162"/>
    </row>
    <row r="95" spans="1:7" x14ac:dyDescent="0.2">
      <c r="A95" s="162"/>
      <c r="B95" s="162"/>
      <c r="C95" s="162"/>
      <c r="D95" s="162"/>
      <c r="E95" s="169"/>
      <c r="F95" s="162"/>
      <c r="G95" s="162"/>
    </row>
    <row r="96" spans="1:7" x14ac:dyDescent="0.2">
      <c r="A96" s="162"/>
      <c r="B96" s="162"/>
      <c r="C96" s="162"/>
      <c r="D96" s="162"/>
      <c r="E96" s="169"/>
      <c r="F96" s="162"/>
      <c r="G96" s="162"/>
    </row>
    <row r="97" spans="1:7" x14ac:dyDescent="0.2">
      <c r="A97" s="162"/>
      <c r="B97" s="162"/>
      <c r="C97" s="162"/>
      <c r="D97" s="162"/>
      <c r="E97" s="169"/>
      <c r="F97" s="162"/>
      <c r="G97" s="162"/>
    </row>
  </sheetData>
  <mergeCells count="4">
    <mergeCell ref="A1:I1"/>
    <mergeCell ref="A3:B3"/>
    <mergeCell ref="A4:B4"/>
    <mergeCell ref="G4:I4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Emil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</dc:creator>
  <cp:lastModifiedBy>Emil</cp:lastModifiedBy>
  <dcterms:created xsi:type="dcterms:W3CDTF">2017-05-15T05:59:50Z</dcterms:created>
  <dcterms:modified xsi:type="dcterms:W3CDTF">2017-05-15T06:07:39Z</dcterms:modified>
</cp:coreProperties>
</file>