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'Položky'!$A$1:$K$91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4525"/>
</workbook>
</file>

<file path=xl/sharedStrings.xml><?xml version="1.0" encoding="utf-8"?>
<sst xmlns="http://schemas.openxmlformats.org/spreadsheetml/2006/main" count="342" uniqueCount="219">
  <si>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</si>
  <si>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</si>
  <si>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</si>
  <si>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</si>
  <si>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</si>
  <si>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</si>
  <si>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</si>
  <si>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</si>
  <si>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</si>
  <si>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</si>
  <si>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</si>
  <si>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</si>
  <si>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</si>
  <si>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</si>
  <si>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</si>
  <si>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</si>
  <si>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</si>
  <si>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</si>
  <si>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</si>
  <si>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</si>
  <si>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</si>
  <si>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</si>
  <si>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</si>
  <si>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</si>
  <si>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</si>
  <si>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</si>
  <si>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</si>
  <si>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</si>
  <si>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</si>
  <si>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</si>
  <si>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</si>
  <si>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</si>
  <si>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</si>
  <si>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</si>
  <si>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</si>
  <si>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</si>
  <si>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</si>
  <si>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</si>
  <si>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</si>
  <si>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</si>
  <si>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</si>
  <si>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</si>
  <si>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</si>
  <si>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</si>
  <si>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</si>
  <si>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</si>
  <si>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</si>
  <si>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</si>
  <si>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</si>
  <si>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</si>
  <si>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</si>
  <si>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</si>
  <si>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</si>
  <si>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</si>
  <si>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</si>
  <si>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</si>
  <si>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</si>
  <si>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</si>
  <si>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</si>
  <si>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</si>
  <si>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</si>
  <si>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</si>
  <si>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</si>
  <si>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</si>
  <si>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</si>
  <si>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</si>
  <si>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</si>
  <si>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</si>
  <si>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</si>
  <si>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</si>
  <si>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</si>
  <si>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Celkem za</t>
  </si>
  <si>
    <t>Maják-SVČ Vyškov, p.o., Brněnská 139/7</t>
  </si>
  <si>
    <t>1.3 - Ústřední topení</t>
  </si>
  <si>
    <t>713</t>
  </si>
  <si>
    <t>Izolace tepelné</t>
  </si>
  <si>
    <t>713 41-1121.R00</t>
  </si>
  <si>
    <t>Izolace tepelná potrubí pásy LSP a drátem, 1vrstvá</t>
  </si>
  <si>
    <t>m2</t>
  </si>
  <si>
    <t>Izolace z izol.pouzdra AL  a min.plsť 18/30mm</t>
  </si>
  <si>
    <t>m</t>
  </si>
  <si>
    <t>PC</t>
  </si>
  <si>
    <t>Izolace z izol.pouzdra AL  a min plsť 28/30mm</t>
  </si>
  <si>
    <t>Izolace z izol.pouzdra AL  a min.plsť 35/30mm</t>
  </si>
  <si>
    <t>Izolace z izol.pouzdra AL  a min.plsť 42/30mm</t>
  </si>
  <si>
    <t>Izolace z izol.pouzdra AL  a min.plsť 76/40mm</t>
  </si>
  <si>
    <t>731</t>
  </si>
  <si>
    <t>Kotelny</t>
  </si>
  <si>
    <t>731 24-9129.R00</t>
  </si>
  <si>
    <t>Montáž kotle ocel.teplov.,kapalina/plyn do 100 kW</t>
  </si>
  <si>
    <t>soubor</t>
  </si>
  <si>
    <t>Kondenzační kotel 5 až 46 kW závěsný</t>
  </si>
  <si>
    <t>sbr</t>
  </si>
  <si>
    <t>731 19-1941.R00</t>
  </si>
  <si>
    <t>Napuštění kotle  do 5 m2</t>
  </si>
  <si>
    <t>731 10-0805.R00</t>
  </si>
  <si>
    <t>Demontáž kotle litinového Viadrus G27, 42kW</t>
  </si>
  <si>
    <t>kus</t>
  </si>
  <si>
    <t>731 10-0816.R00</t>
  </si>
  <si>
    <t>Demontáž kotle litinového Viadrus G100E,90kW</t>
  </si>
  <si>
    <t>731 39-1811.R00</t>
  </si>
  <si>
    <t>Vypouštění vody z kotlů samospádem do 5 m2</t>
  </si>
  <si>
    <t>731 89-0801.R00</t>
  </si>
  <si>
    <t>Přemístění vybouraných hmot - kotelny, H do 6 m</t>
  </si>
  <si>
    <t>t</t>
  </si>
  <si>
    <t>998 73-1101.R00</t>
  </si>
  <si>
    <t>Přesun hmot pro kotelny, výšky do 6 m</t>
  </si>
  <si>
    <t>732</t>
  </si>
  <si>
    <t>Strojovny</t>
  </si>
  <si>
    <t>732 11-1125.R00</t>
  </si>
  <si>
    <t>Tělesa rozdělovačů a sběračů do DN 80 dl 1m</t>
  </si>
  <si>
    <t>732 11-1225.R00</t>
  </si>
  <si>
    <t>Příplatek za dalšího 0,5 m tělesa rozděl.,DN 80</t>
  </si>
  <si>
    <t>732 11-1316.R00</t>
  </si>
  <si>
    <t>Trubková hrdla rozděl. a sběr. bez přírub, DN 40</t>
  </si>
  <si>
    <t>732 33-9109.R00</t>
  </si>
  <si>
    <t>Montáž nádoby expanzní tlakové 280 l</t>
  </si>
  <si>
    <t>Dodávka -expanzomat 250L (280L)</t>
  </si>
  <si>
    <t>732 42-9112.R00</t>
  </si>
  <si>
    <t>Montáž čerpadel oběhových spirálních, DN 40</t>
  </si>
  <si>
    <t>Oběh.čerpadlo 25-40 s proměnnými otáčkami G6/4", 230V</t>
  </si>
  <si>
    <t>Oběh.čerpadlo 25-60 s proměnnými otáčkami G6/4", 230V</t>
  </si>
  <si>
    <t>Montáž hydraulic,výhybky HVDT133/4mm d=6/4"</t>
  </si>
  <si>
    <t>hod</t>
  </si>
  <si>
    <t>Dodávka HVDT 133/4 x 6/4" (6,0m3/h) s izolací</t>
  </si>
  <si>
    <t>Montáž separátoru a odplyň.zařízění</t>
  </si>
  <si>
    <t>Separátor-odlučovač kalů 2" (DN50)  Vmax =8m3/h</t>
  </si>
  <si>
    <t>732 32-0814.R00</t>
  </si>
  <si>
    <t>Odpojen EN od rozvodů potrubí, do 500 l</t>
  </si>
  <si>
    <t>732 42-0813.R00</t>
  </si>
  <si>
    <t>Demontáž čerpadel oběhových spirálních DN 50</t>
  </si>
  <si>
    <t>Odpojení nádrží od rozvodů potrubí, do 500 l</t>
  </si>
  <si>
    <t>732 32-4814.R00</t>
  </si>
  <si>
    <t>Vypuštění vody z nádrží o obsahu 500 l</t>
  </si>
  <si>
    <t>732 19-9100.RM1</t>
  </si>
  <si>
    <t>Montáž orientačního štítku včetně dodávky štítku</t>
  </si>
  <si>
    <t>732 89-0801.R00</t>
  </si>
  <si>
    <t>Přemístění vybouraných hmot - strojovny, H do 6 m</t>
  </si>
  <si>
    <t>998 73-2101.R00</t>
  </si>
  <si>
    <t>Přesun hmot pro strojovny, výšky do 6 m</t>
  </si>
  <si>
    <t>733</t>
  </si>
  <si>
    <t>Rozvod potrubí</t>
  </si>
  <si>
    <t>733 16-1106.R00</t>
  </si>
  <si>
    <t>Potrubí měděné 18 x 1 mm, polotvrdé DN15</t>
  </si>
  <si>
    <t>733 16-1108.R00</t>
  </si>
  <si>
    <t>Potrubí měděné Supersan 28 x 1,5 mm, tvrdé DN25, vč.tvarovek</t>
  </si>
  <si>
    <t>733 16-1109.R00</t>
  </si>
  <si>
    <t>Potrubí měděné Supersan 35 x 1,5 mm, tvrdé DN32,vč.tvarovek</t>
  </si>
  <si>
    <t>733 16-1110.R00</t>
  </si>
  <si>
    <t>Potrubí měděné Supersan 42 x 1,5 mm, tvrdé DN40,vč.tvarovek</t>
  </si>
  <si>
    <t>733 19-0107.R00</t>
  </si>
  <si>
    <t>Tlaková zkouška potrubí do DN 40</t>
  </si>
  <si>
    <t>733 11-3117.R00</t>
  </si>
  <si>
    <t>Příplatek za zhotovení přípojky DN 40</t>
  </si>
  <si>
    <t>733 11-3118.R00</t>
  </si>
  <si>
    <t>Příplatek za zhotovení přípojky DN 50</t>
  </si>
  <si>
    <t>733 11-0810.R00</t>
  </si>
  <si>
    <t>Demontáž potrubí ocelového závitového do DN 50</t>
  </si>
  <si>
    <t>733 12-0826.R00</t>
  </si>
  <si>
    <t>Demontáž potrubí z hladkých trubek DN do 89</t>
  </si>
  <si>
    <t>733 89-0801.R00</t>
  </si>
  <si>
    <t>Přemístění vybouraných hmot - potrubí, H do 6 m</t>
  </si>
  <si>
    <t>998 73-3101.R00</t>
  </si>
  <si>
    <t>Přesun hmot pro rozvody potrubí, výšky do 6 m</t>
  </si>
  <si>
    <t>734</t>
  </si>
  <si>
    <t>Armatury</t>
  </si>
  <si>
    <t>734 20-9103.R00</t>
  </si>
  <si>
    <t>Montáž armatur závitových,s 1závitem, G 1/2</t>
  </si>
  <si>
    <t>vypouštěcí kohout VK-G1/2"</t>
  </si>
  <si>
    <t>734 20-9102.R00</t>
  </si>
  <si>
    <t>Montáž armatur závitových,s 1závitem, G 3/8</t>
  </si>
  <si>
    <t>Automat.odvzduš.ventil AOV 3/8"</t>
  </si>
  <si>
    <t>734 20-9105.R00</t>
  </si>
  <si>
    <t>Montáž armatur závitových,s 1závitem, G 1</t>
  </si>
  <si>
    <t>Pojistný ventil G1x5/4" (300kPa)</t>
  </si>
  <si>
    <t>734 20-9115.R00</t>
  </si>
  <si>
    <t>Montáž armatur závitových,se 2závity, G 1</t>
  </si>
  <si>
    <t>Kul.kohout KK-G1"</t>
  </si>
  <si>
    <t>Zpětný ventil (klapka) ZV-G1"</t>
  </si>
  <si>
    <t>Filtr G-1"</t>
  </si>
  <si>
    <t>734 20-9117.R00</t>
  </si>
  <si>
    <t>Montáž armatur závitových,se 2závity, G 6/4</t>
  </si>
  <si>
    <t>Kul.kohout KK-G6/4"</t>
  </si>
  <si>
    <t>Zpětný ventil (klapka) ZV-G6/4"</t>
  </si>
  <si>
    <t>Filtr G-6/4"</t>
  </si>
  <si>
    <t>734 41-1111.R00</t>
  </si>
  <si>
    <t>Teploměr přímý s pouzdrem  typ 160</t>
  </si>
  <si>
    <t>734 42-9103.R00</t>
  </si>
  <si>
    <t>Montáž tlakoměru</t>
  </si>
  <si>
    <t>Manometr 0-6bar,průměr 100mm</t>
  </si>
  <si>
    <t>Směš.armatury Mix , DN 25 Kv=6,3 dodávka a montáž</t>
  </si>
  <si>
    <t>734 29-5112.R00</t>
  </si>
  <si>
    <t>Směš.armatury Mix , DN 25 Kv=10 dodávka a montáž</t>
  </si>
  <si>
    <t>734 20-0814.R00</t>
  </si>
  <si>
    <t>Demontáž armatur s 1závitem do G 2</t>
  </si>
  <si>
    <t>734 20-0824.R00</t>
  </si>
  <si>
    <t>Demontáž armatur se 2závity do G 2</t>
  </si>
  <si>
    <t>734 29-0826.R00</t>
  </si>
  <si>
    <t>Demontáž armatur směšovacích.4cest.</t>
  </si>
  <si>
    <t>734 89-0801.R00</t>
  </si>
  <si>
    <t>Přemístění demontovaných hmot - armatur, H do 6 m</t>
  </si>
  <si>
    <t>998 73-4101.R00</t>
  </si>
  <si>
    <t>Přesun hmot pro armatury, výšky do 6 m</t>
  </si>
  <si>
    <t>767</t>
  </si>
  <si>
    <t>Konstrukce zámečnické</t>
  </si>
  <si>
    <t>767 99-5101.R00</t>
  </si>
  <si>
    <t>Montáž kovových atypických konstrukcí do 5 kg</t>
  </si>
  <si>
    <t>kg</t>
  </si>
  <si>
    <t>14</t>
  </si>
  <si>
    <t>Dodávka doplňk.konstrukcí</t>
  </si>
  <si>
    <t>783</t>
  </si>
  <si>
    <t>Nátěry</t>
  </si>
  <si>
    <t>783 42-4340.R00</t>
  </si>
  <si>
    <t>Nátěr syntet. potrubí do DN 50 mm  Z+2x +1x email</t>
  </si>
  <si>
    <t>GZS a provoz investora</t>
  </si>
  <si>
    <t>Topná zkouška (24hod)</t>
  </si>
  <si>
    <t xml:space="preserve">Ceny jsou bez DPH !
</t>
  </si>
  <si>
    <t>Ing.Emil Němeček</t>
  </si>
  <si>
    <t>Maják-středisko volného času Vyškov.p.o.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</si>
</sst>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0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73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 t="s">
        <v>218</v>
      </c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 t="s">
        <v>217</v>
      </c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5" customHeight="1">
      <c r="A14" s="41"/>
      <c r="B14" s="42" t="s">
        <v>19</v>
      </c>
      <c r="C14" s="43">
        <f>Dodavka</f>
        <v>0</v>
      </c>
      <c r="D14" s="44" t="str">
        <f>Rekapitulace!A19</f>
        <v>GZS a provoz investora</v>
      </c>
      <c r="E14" s="45"/>
      <c r="F14" s="46"/>
      <c r="G14" s="43">
        <f>Rekapitulace!I19</f>
        <v>0</v>
      </c>
    </row>
    <row r="15" spans="1:7" ht="15.95" customHeight="1">
      <c r="A15" s="41" t="s">
        <v>20</v>
      </c>
      <c r="B15" s="42" t="s">
        <v>21</v>
      </c>
      <c r="C15" s="43">
        <f>Mont</f>
        <v>0</v>
      </c>
      <c r="D15" s="25" t="str">
        <f>Rekapitulace!A20</f>
        <v>Topná zkouška (24hod)</v>
      </c>
      <c r="E15" s="47"/>
      <c r="F15" s="48"/>
      <c r="G15" s="43">
        <f>Rekapitulace!I20</f>
        <v>0</v>
      </c>
    </row>
    <row r="16" spans="1:7" ht="15.9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0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0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 t="s">
        <v>216</v>
      </c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 xml:space="preserve"> Maják-SVČ Vyškov, p.o., Brněnská 139/7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 xml:space="preserve"> 1.3 - Ústřední topení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713</v>
      </c>
      <c r="B7" s="85" t="str">
        <f>Položky!C7</f>
        <v>Izolace tepelné</v>
      </c>
      <c r="C7" s="86"/>
      <c r="D7" s="87"/>
      <c r="E7" s="171">
        <f>Položky!BC14</f>
        <v>0</v>
      </c>
      <c r="F7" s="172">
        <f>Položky!BD14</f>
        <v>0</v>
      </c>
      <c r="G7" s="172">
        <f>Položky!BE14</f>
        <v>0</v>
      </c>
      <c r="H7" s="172">
        <f>Položky!BF14</f>
        <v>0</v>
      </c>
      <c r="I7" s="173">
        <f>Položky!BG14</f>
        <v>0</v>
      </c>
    </row>
    <row r="8" spans="1:9" s="30" customFormat="1" ht="12.75">
      <c r="A8" s="170" t="str">
        <f>Položky!B15</f>
        <v>731</v>
      </c>
      <c r="B8" s="85" t="str">
        <f>Položky!C15</f>
        <v>Kotelny</v>
      </c>
      <c r="C8" s="86"/>
      <c r="D8" s="87"/>
      <c r="E8" s="171">
        <f>Položky!BC24</f>
        <v>0</v>
      </c>
      <c r="F8" s="172">
        <f>Položky!BD24</f>
        <v>0</v>
      </c>
      <c r="G8" s="172">
        <f>Položky!BE24</f>
        <v>0</v>
      </c>
      <c r="H8" s="172">
        <f>Položky!BF24</f>
        <v>0</v>
      </c>
      <c r="I8" s="173">
        <f>Položky!BG24</f>
        <v>0</v>
      </c>
    </row>
    <row r="9" spans="1:9" s="30" customFormat="1" ht="12.75">
      <c r="A9" s="170" t="str">
        <f>Položky!B25</f>
        <v>732</v>
      </c>
      <c r="B9" s="85" t="str">
        <f>Položky!C25</f>
        <v>Strojovny</v>
      </c>
      <c r="C9" s="86"/>
      <c r="D9" s="87"/>
      <c r="E9" s="171">
        <f>Položky!BC45</f>
        <v>0</v>
      </c>
      <c r="F9" s="172">
        <f>Položky!BD45</f>
        <v>0</v>
      </c>
      <c r="G9" s="172">
        <f>Položky!BE45</f>
        <v>0</v>
      </c>
      <c r="H9" s="172">
        <f>Položky!BF45</f>
        <v>0</v>
      </c>
      <c r="I9" s="173">
        <f>Položky!BG45</f>
        <v>0</v>
      </c>
    </row>
    <row r="10" spans="1:9" s="30" customFormat="1" ht="12.75">
      <c r="A10" s="170" t="str">
        <f>Položky!B46</f>
        <v>733</v>
      </c>
      <c r="B10" s="85" t="str">
        <f>Položky!C46</f>
        <v>Rozvod potrubí</v>
      </c>
      <c r="C10" s="86"/>
      <c r="D10" s="87"/>
      <c r="E10" s="171">
        <f>Položky!BC58</f>
        <v>0</v>
      </c>
      <c r="F10" s="172">
        <f>Položky!BD58</f>
        <v>0</v>
      </c>
      <c r="G10" s="172">
        <f>Položky!BE58</f>
        <v>0</v>
      </c>
      <c r="H10" s="172">
        <f>Položky!BF58</f>
        <v>0</v>
      </c>
      <c r="I10" s="173">
        <f>Položky!BG58</f>
        <v>0</v>
      </c>
    </row>
    <row r="11" spans="1:9" s="30" customFormat="1" ht="12.75">
      <c r="A11" s="170" t="str">
        <f>Položky!B59</f>
        <v>734</v>
      </c>
      <c r="B11" s="85" t="str">
        <f>Položky!C59</f>
        <v>Armatury</v>
      </c>
      <c r="C11" s="86"/>
      <c r="D11" s="87"/>
      <c r="E11" s="171">
        <f>Položky!BC84</f>
        <v>0</v>
      </c>
      <c r="F11" s="172">
        <f>Položky!BD84</f>
        <v>0</v>
      </c>
      <c r="G11" s="172">
        <f>Položky!BE84</f>
        <v>0</v>
      </c>
      <c r="H11" s="172">
        <f>Položky!BF84</f>
        <v>0</v>
      </c>
      <c r="I11" s="173">
        <f>Položky!BG84</f>
        <v>0</v>
      </c>
    </row>
    <row r="12" spans="1:9" s="30" customFormat="1" ht="12.75">
      <c r="A12" s="170" t="str">
        <f>Položky!B85</f>
        <v>767</v>
      </c>
      <c r="B12" s="85" t="str">
        <f>Položky!C85</f>
        <v>Konstrukce zámečnické</v>
      </c>
      <c r="C12" s="86"/>
      <c r="D12" s="87"/>
      <c r="E12" s="171">
        <f>Položky!BC88</f>
        <v>0</v>
      </c>
      <c r="F12" s="172">
        <f>Položky!BD88</f>
        <v>0</v>
      </c>
      <c r="G12" s="172">
        <f>Položky!BE88</f>
        <v>0</v>
      </c>
      <c r="H12" s="172">
        <f>Položky!BF88</f>
        <v>0</v>
      </c>
      <c r="I12" s="173">
        <f>Položky!BG88</f>
        <v>0</v>
      </c>
    </row>
    <row r="13" spans="1:9" s="30" customFormat="1" ht="13.5" thickBot="1">
      <c r="A13" s="170" t="str">
        <f>Položky!B89</f>
        <v>783</v>
      </c>
      <c r="B13" s="85" t="str">
        <f>Položky!C89</f>
        <v>Nátěry</v>
      </c>
      <c r="C13" s="86"/>
      <c r="D13" s="87"/>
      <c r="E13" s="171">
        <f>Položky!BC91</f>
        <v>0</v>
      </c>
      <c r="F13" s="172">
        <f>Položky!BD91</f>
        <v>0</v>
      </c>
      <c r="G13" s="172">
        <f>Položky!BE91</f>
        <v>0</v>
      </c>
      <c r="H13" s="172">
        <f>Položky!BF91</f>
        <v>0</v>
      </c>
      <c r="I13" s="173">
        <f>Položky!BG91</f>
        <v>0</v>
      </c>
    </row>
    <row r="14" spans="1:9" s="93" customFormat="1" ht="13.5" thickBot="1">
      <c r="A14" s="88"/>
      <c r="B14" s="80" t="s">
        <v>50</v>
      </c>
      <c r="C14" s="80"/>
      <c r="D14" s="89"/>
      <c r="E14" s="90">
        <f>SUM(E7:E13)</f>
        <v>0</v>
      </c>
      <c r="F14" s="91">
        <f>SUM(F7:F13)</f>
        <v>0</v>
      </c>
      <c r="G14" s="91">
        <f>SUM(G7:G13)</f>
        <v>0</v>
      </c>
      <c r="H14" s="91">
        <f>SUM(H7:H13)</f>
        <v>0</v>
      </c>
      <c r="I14" s="92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 t="s">
        <v>51</v>
      </c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 t="s">
        <v>52</v>
      </c>
      <c r="B18" s="98"/>
      <c r="C18" s="98"/>
      <c r="D18" s="99"/>
      <c r="E18" s="100" t="s">
        <v>53</v>
      </c>
      <c r="F18" s="101" t="s">
        <v>54</v>
      </c>
      <c r="G18" s="102" t="s">
        <v>55</v>
      </c>
      <c r="H18" s="103"/>
      <c r="I18" s="104" t="s">
        <v>53</v>
      </c>
    </row>
    <row r="19" spans="1:53" ht="12.75">
      <c r="A19" s="105" t="s">
        <v>214</v>
      </c>
      <c r="B19" s="106"/>
      <c r="C19" s="106"/>
      <c r="D19" s="107"/>
      <c r="E19" s="108"/>
      <c r="F19" s="109">
        <v>0</v>
      </c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0</v>
      </c>
    </row>
    <row r="20" spans="1:53" ht="12.75">
      <c r="A20" s="105" t="s">
        <v>215</v>
      </c>
      <c r="B20" s="106"/>
      <c r="C20" s="106"/>
      <c r="D20" s="107"/>
      <c r="E20" s="108"/>
      <c r="F20" s="109">
        <v>0</v>
      </c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0</v>
      </c>
    </row>
    <row r="21" spans="1:9" ht="13.5" thickBot="1">
      <c r="A21" s="113"/>
      <c r="B21" s="114" t="s">
        <v>56</v>
      </c>
      <c r="C21" s="115"/>
      <c r="D21" s="116"/>
      <c r="E21" s="117"/>
      <c r="F21" s="118"/>
      <c r="G21" s="118"/>
      <c r="H21" s="187">
        <f>SUM(I19:I20)</f>
        <v>0</v>
      </c>
      <c r="I21" s="188"/>
    </row>
    <row r="23" spans="2:9" ht="12.75">
      <c r="B23" s="93"/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8"/>
  <sheetViews>
    <sheetView showGridLines="0" showZeros="0" tabSelected="1" zoomScale="80" zoomScaleNormal="80" workbookViewId="0" topLeftCell="A1">
      <selection activeCell="A91" sqref="A91:IV93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 xml:space="preserve"> Maják-SVČ Vyškov, p.o., Brněnská 139/7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4"/>
      <c r="C4" s="75" t="str">
        <f>CONCATENATE(cisloobjektu," ",nazevobjektu)</f>
        <v xml:space="preserve"> 1.3 - Ústřední topení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15.8</v>
      </c>
      <c r="F8" s="151">
        <v>0</v>
      </c>
      <c r="G8" s="152">
        <f aca="true" t="shared" si="0" ref="G8:G13">E8*F8</f>
        <v>0</v>
      </c>
      <c r="H8" s="153">
        <v>0.00064</v>
      </c>
      <c r="I8" s="153">
        <f aca="true" t="shared" si="1" ref="I8:I13">E8*H8</f>
        <v>0.010112000000000001</v>
      </c>
      <c r="J8" s="153">
        <v>0</v>
      </c>
      <c r="K8" s="153">
        <f aca="true" t="shared" si="2" ref="K8:K13"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2</v>
      </c>
      <c r="BC8" s="122">
        <f aca="true" t="shared" si="3" ref="BC8:BC13">IF(BB8=1,G8,0)</f>
        <v>0</v>
      </c>
      <c r="BD8" s="122">
        <f aca="true" t="shared" si="4" ref="BD8:BD13">IF(BB8=2,G8,0)</f>
        <v>0</v>
      </c>
      <c r="BE8" s="122">
        <f aca="true" t="shared" si="5" ref="BE8:BE13">IF(BB8=3,G8,0)</f>
        <v>0</v>
      </c>
      <c r="BF8" s="122">
        <f aca="true" t="shared" si="6" ref="BF8:BF13">IF(BB8=4,G8,0)</f>
        <v>0</v>
      </c>
      <c r="BG8" s="122">
        <f aca="true" t="shared" si="7" ref="BG8:BG13">IF(BB8=5,G8,0)</f>
        <v>0</v>
      </c>
    </row>
    <row r="9" spans="1:59" ht="12.75">
      <c r="A9" s="147">
        <v>2</v>
      </c>
      <c r="B9" s="148" t="s">
        <v>70</v>
      </c>
      <c r="C9" s="149" t="s">
        <v>79</v>
      </c>
      <c r="D9" s="150" t="s">
        <v>80</v>
      </c>
      <c r="E9" s="151">
        <v>3</v>
      </c>
      <c r="F9" s="151">
        <v>0</v>
      </c>
      <c r="G9" s="152">
        <f t="shared" si="0"/>
        <v>0</v>
      </c>
      <c r="H9" s="153">
        <v>0</v>
      </c>
      <c r="I9" s="153">
        <f t="shared" si="1"/>
        <v>0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2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12.75">
      <c r="A10" s="147">
        <v>3</v>
      </c>
      <c r="B10" s="148" t="s">
        <v>81</v>
      </c>
      <c r="C10" s="149" t="s">
        <v>82</v>
      </c>
      <c r="D10" s="150" t="s">
        <v>80</v>
      </c>
      <c r="E10" s="151">
        <v>7</v>
      </c>
      <c r="F10" s="151">
        <v>0</v>
      </c>
      <c r="G10" s="152">
        <f t="shared" si="0"/>
        <v>0</v>
      </c>
      <c r="H10" s="153">
        <v>0</v>
      </c>
      <c r="I10" s="153">
        <f t="shared" si="1"/>
        <v>0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2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ht="12.75">
      <c r="A11" s="147">
        <v>4</v>
      </c>
      <c r="B11" s="148" t="s">
        <v>81</v>
      </c>
      <c r="C11" s="149" t="s">
        <v>83</v>
      </c>
      <c r="D11" s="150" t="s">
        <v>80</v>
      </c>
      <c r="E11" s="151">
        <v>4</v>
      </c>
      <c r="F11" s="151">
        <v>0</v>
      </c>
      <c r="G11" s="152">
        <f t="shared" si="0"/>
        <v>0</v>
      </c>
      <c r="H11" s="153">
        <v>0</v>
      </c>
      <c r="I11" s="153">
        <f t="shared" si="1"/>
        <v>0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2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ht="12.75">
      <c r="A12" s="147">
        <v>5</v>
      </c>
      <c r="B12" s="148" t="s">
        <v>81</v>
      </c>
      <c r="C12" s="149" t="s">
        <v>84</v>
      </c>
      <c r="D12" s="150" t="s">
        <v>80</v>
      </c>
      <c r="E12" s="151">
        <v>30</v>
      </c>
      <c r="F12" s="151">
        <v>0</v>
      </c>
      <c r="G12" s="152">
        <f t="shared" si="0"/>
        <v>0</v>
      </c>
      <c r="H12" s="153">
        <v>0</v>
      </c>
      <c r="I12" s="153">
        <f t="shared" si="1"/>
        <v>0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2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6</v>
      </c>
      <c r="B13" s="148" t="s">
        <v>81</v>
      </c>
      <c r="C13" s="149" t="s">
        <v>85</v>
      </c>
      <c r="D13" s="150" t="s">
        <v>80</v>
      </c>
      <c r="E13" s="151">
        <v>3.5</v>
      </c>
      <c r="F13" s="151">
        <v>0</v>
      </c>
      <c r="G13" s="152">
        <f t="shared" si="0"/>
        <v>0</v>
      </c>
      <c r="H13" s="153">
        <v>0</v>
      </c>
      <c r="I13" s="153">
        <f t="shared" si="1"/>
        <v>0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2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12.75">
      <c r="A14" s="154"/>
      <c r="B14" s="155" t="s">
        <v>71</v>
      </c>
      <c r="C14" s="156" t="str">
        <f>CONCATENATE(B7," ",C7)</f>
        <v>713 Izolace tepelné</v>
      </c>
      <c r="D14" s="154"/>
      <c r="E14" s="157"/>
      <c r="F14" s="157"/>
      <c r="G14" s="158">
        <f>SUM(G7:G13)</f>
        <v>0</v>
      </c>
      <c r="H14" s="159"/>
      <c r="I14" s="160">
        <f>SUM(I7:I13)</f>
        <v>0.010112000000000001</v>
      </c>
      <c r="J14" s="159"/>
      <c r="K14" s="160">
        <f>SUM(K7:K13)</f>
        <v>0</v>
      </c>
      <c r="Q14" s="146">
        <v>4</v>
      </c>
      <c r="BC14" s="161">
        <f>SUM(BC7:BC13)</f>
        <v>0</v>
      </c>
      <c r="BD14" s="161">
        <f>SUM(BD7:BD13)</f>
        <v>0</v>
      </c>
      <c r="BE14" s="161">
        <f>SUM(BE7:BE13)</f>
        <v>0</v>
      </c>
      <c r="BF14" s="161">
        <f>SUM(BF7:BF13)</f>
        <v>0</v>
      </c>
      <c r="BG14" s="161">
        <f>SUM(BG7:BG13)</f>
        <v>0</v>
      </c>
    </row>
    <row r="15" spans="1:17" ht="12.75">
      <c r="A15" s="139" t="s">
        <v>69</v>
      </c>
      <c r="B15" s="140" t="s">
        <v>86</v>
      </c>
      <c r="C15" s="141" t="s">
        <v>87</v>
      </c>
      <c r="D15" s="142"/>
      <c r="E15" s="143"/>
      <c r="F15" s="143"/>
      <c r="G15" s="144"/>
      <c r="H15" s="145"/>
      <c r="I15" s="145"/>
      <c r="J15" s="145"/>
      <c r="K15" s="145"/>
      <c r="Q15" s="146">
        <v>1</v>
      </c>
    </row>
    <row r="16" spans="1:59" ht="12.75">
      <c r="A16" s="147">
        <v>7</v>
      </c>
      <c r="B16" s="148" t="s">
        <v>88</v>
      </c>
      <c r="C16" s="149" t="s">
        <v>89</v>
      </c>
      <c r="D16" s="150" t="s">
        <v>90</v>
      </c>
      <c r="E16" s="151">
        <v>2</v>
      </c>
      <c r="F16" s="151">
        <v>0</v>
      </c>
      <c r="G16" s="152">
        <f aca="true" t="shared" si="8" ref="G16:G23">E16*F16</f>
        <v>0</v>
      </c>
      <c r="H16" s="153">
        <v>0.1005</v>
      </c>
      <c r="I16" s="153">
        <f aca="true" t="shared" si="9" ref="I16:I23">E16*H16</f>
        <v>0.201</v>
      </c>
      <c r="J16" s="153">
        <v>0</v>
      </c>
      <c r="K16" s="153">
        <f aca="true" t="shared" si="10" ref="K16:K23">E16*J16</f>
        <v>0</v>
      </c>
      <c r="Q16" s="146">
        <v>2</v>
      </c>
      <c r="AA16" s="122">
        <v>12</v>
      </c>
      <c r="AB16" s="122">
        <v>0</v>
      </c>
      <c r="AC16" s="122">
        <v>7</v>
      </c>
      <c r="BB16" s="122">
        <v>2</v>
      </c>
      <c r="BC16" s="122">
        <f aca="true" t="shared" si="11" ref="BC16:BC23">IF(BB16=1,G16,0)</f>
        <v>0</v>
      </c>
      <c r="BD16" s="122">
        <f aca="true" t="shared" si="12" ref="BD16:BD23">IF(BB16=2,G16,0)</f>
        <v>0</v>
      </c>
      <c r="BE16" s="122">
        <f aca="true" t="shared" si="13" ref="BE16:BE23">IF(BB16=3,G16,0)</f>
        <v>0</v>
      </c>
      <c r="BF16" s="122">
        <f aca="true" t="shared" si="14" ref="BF16:BF23">IF(BB16=4,G16,0)</f>
        <v>0</v>
      </c>
      <c r="BG16" s="122">
        <f aca="true" t="shared" si="15" ref="BG16:BG23">IF(BB16=5,G16,0)</f>
        <v>0</v>
      </c>
    </row>
    <row r="17" spans="1:59" ht="12.75">
      <c r="A17" s="147">
        <v>8</v>
      </c>
      <c r="B17" s="148" t="s">
        <v>81</v>
      </c>
      <c r="C17" s="149" t="s">
        <v>91</v>
      </c>
      <c r="D17" s="150" t="s">
        <v>92</v>
      </c>
      <c r="E17" s="151">
        <v>2</v>
      </c>
      <c r="F17" s="151">
        <v>0</v>
      </c>
      <c r="G17" s="152">
        <f t="shared" si="8"/>
        <v>0</v>
      </c>
      <c r="H17" s="153">
        <v>0.085</v>
      </c>
      <c r="I17" s="153">
        <f t="shared" si="9"/>
        <v>0.17</v>
      </c>
      <c r="J17" s="153">
        <v>0</v>
      </c>
      <c r="K17" s="153">
        <f t="shared" si="10"/>
        <v>0</v>
      </c>
      <c r="Q17" s="146">
        <v>2</v>
      </c>
      <c r="AA17" s="122">
        <v>12</v>
      </c>
      <c r="AB17" s="122">
        <v>0</v>
      </c>
      <c r="AC17" s="122">
        <v>8</v>
      </c>
      <c r="BB17" s="122">
        <v>2</v>
      </c>
      <c r="BC17" s="122">
        <f t="shared" si="11"/>
        <v>0</v>
      </c>
      <c r="BD17" s="122">
        <f t="shared" si="12"/>
        <v>0</v>
      </c>
      <c r="BE17" s="122">
        <f t="shared" si="13"/>
        <v>0</v>
      </c>
      <c r="BF17" s="122">
        <f t="shared" si="14"/>
        <v>0</v>
      </c>
      <c r="BG17" s="122">
        <f t="shared" si="15"/>
        <v>0</v>
      </c>
    </row>
    <row r="18" spans="1:59" ht="12.75">
      <c r="A18" s="147">
        <v>9</v>
      </c>
      <c r="B18" s="148" t="s">
        <v>93</v>
      </c>
      <c r="C18" s="149" t="s">
        <v>94</v>
      </c>
      <c r="D18" s="150" t="s">
        <v>90</v>
      </c>
      <c r="E18" s="151">
        <v>2</v>
      </c>
      <c r="F18" s="151">
        <v>0</v>
      </c>
      <c r="G18" s="152">
        <f t="shared" si="8"/>
        <v>0</v>
      </c>
      <c r="H18" s="153">
        <v>0</v>
      </c>
      <c r="I18" s="153">
        <f t="shared" si="9"/>
        <v>0</v>
      </c>
      <c r="J18" s="153">
        <v>0</v>
      </c>
      <c r="K18" s="153">
        <f t="shared" si="10"/>
        <v>0</v>
      </c>
      <c r="Q18" s="146">
        <v>2</v>
      </c>
      <c r="AA18" s="122">
        <v>12</v>
      </c>
      <c r="AB18" s="122">
        <v>0</v>
      </c>
      <c r="AC18" s="122">
        <v>9</v>
      </c>
      <c r="BB18" s="122">
        <v>2</v>
      </c>
      <c r="BC18" s="122">
        <f t="shared" si="11"/>
        <v>0</v>
      </c>
      <c r="BD18" s="122">
        <f t="shared" si="12"/>
        <v>0</v>
      </c>
      <c r="BE18" s="122">
        <f t="shared" si="13"/>
        <v>0</v>
      </c>
      <c r="BF18" s="122">
        <f t="shared" si="14"/>
        <v>0</v>
      </c>
      <c r="BG18" s="122">
        <f t="shared" si="15"/>
        <v>0</v>
      </c>
    </row>
    <row r="19" spans="1:59" ht="12.75">
      <c r="A19" s="147">
        <v>10</v>
      </c>
      <c r="B19" s="148" t="s">
        <v>95</v>
      </c>
      <c r="C19" s="149" t="s">
        <v>96</v>
      </c>
      <c r="D19" s="150" t="s">
        <v>97</v>
      </c>
      <c r="E19" s="151">
        <v>1</v>
      </c>
      <c r="F19" s="151">
        <v>0</v>
      </c>
      <c r="G19" s="152">
        <f t="shared" si="8"/>
        <v>0</v>
      </c>
      <c r="H19" s="153">
        <v>8E-05</v>
      </c>
      <c r="I19" s="153">
        <f t="shared" si="9"/>
        <v>8E-05</v>
      </c>
      <c r="J19" s="153">
        <v>-0.28</v>
      </c>
      <c r="K19" s="153">
        <f t="shared" si="10"/>
        <v>-0.28</v>
      </c>
      <c r="Q19" s="146">
        <v>2</v>
      </c>
      <c r="AA19" s="122">
        <v>12</v>
      </c>
      <c r="AB19" s="122">
        <v>0</v>
      </c>
      <c r="AC19" s="122">
        <v>10</v>
      </c>
      <c r="BB19" s="122">
        <v>2</v>
      </c>
      <c r="BC19" s="122">
        <f t="shared" si="11"/>
        <v>0</v>
      </c>
      <c r="BD19" s="122">
        <f t="shared" si="12"/>
        <v>0</v>
      </c>
      <c r="BE19" s="122">
        <f t="shared" si="13"/>
        <v>0</v>
      </c>
      <c r="BF19" s="122">
        <f t="shared" si="14"/>
        <v>0</v>
      </c>
      <c r="BG19" s="122">
        <f t="shared" si="15"/>
        <v>0</v>
      </c>
    </row>
    <row r="20" spans="1:59" ht="12.75">
      <c r="A20" s="147">
        <v>11</v>
      </c>
      <c r="B20" s="148" t="s">
        <v>98</v>
      </c>
      <c r="C20" s="149" t="s">
        <v>99</v>
      </c>
      <c r="D20" s="150" t="s">
        <v>97</v>
      </c>
      <c r="E20" s="151">
        <v>1</v>
      </c>
      <c r="F20" s="151">
        <v>0</v>
      </c>
      <c r="G20" s="152">
        <f t="shared" si="8"/>
        <v>0</v>
      </c>
      <c r="H20" s="153">
        <v>0.0005</v>
      </c>
      <c r="I20" s="153">
        <f t="shared" si="9"/>
        <v>0.0005</v>
      </c>
      <c r="J20" s="153">
        <v>-1.14</v>
      </c>
      <c r="K20" s="153">
        <f t="shared" si="10"/>
        <v>-1.14</v>
      </c>
      <c r="Q20" s="146">
        <v>2</v>
      </c>
      <c r="AA20" s="122">
        <v>12</v>
      </c>
      <c r="AB20" s="122">
        <v>0</v>
      </c>
      <c r="AC20" s="122">
        <v>11</v>
      </c>
      <c r="BB20" s="122">
        <v>2</v>
      </c>
      <c r="BC20" s="122">
        <f t="shared" si="11"/>
        <v>0</v>
      </c>
      <c r="BD20" s="122">
        <f t="shared" si="12"/>
        <v>0</v>
      </c>
      <c r="BE20" s="122">
        <f t="shared" si="13"/>
        <v>0</v>
      </c>
      <c r="BF20" s="122">
        <f t="shared" si="14"/>
        <v>0</v>
      </c>
      <c r="BG20" s="122">
        <f t="shared" si="15"/>
        <v>0</v>
      </c>
    </row>
    <row r="21" spans="1:59" ht="12.75">
      <c r="A21" s="147">
        <v>12</v>
      </c>
      <c r="B21" s="148" t="s">
        <v>100</v>
      </c>
      <c r="C21" s="149" t="s">
        <v>101</v>
      </c>
      <c r="D21" s="150" t="s">
        <v>97</v>
      </c>
      <c r="E21" s="151">
        <v>2</v>
      </c>
      <c r="F21" s="151">
        <v>0</v>
      </c>
      <c r="G21" s="152">
        <f t="shared" si="8"/>
        <v>0</v>
      </c>
      <c r="H21" s="153">
        <v>0</v>
      </c>
      <c r="I21" s="153">
        <f t="shared" si="9"/>
        <v>0</v>
      </c>
      <c r="J21" s="153">
        <v>0</v>
      </c>
      <c r="K21" s="153">
        <f t="shared" si="10"/>
        <v>0</v>
      </c>
      <c r="Q21" s="146">
        <v>2</v>
      </c>
      <c r="AA21" s="122">
        <v>12</v>
      </c>
      <c r="AB21" s="122">
        <v>0</v>
      </c>
      <c r="AC21" s="122">
        <v>12</v>
      </c>
      <c r="BB21" s="122">
        <v>2</v>
      </c>
      <c r="BC21" s="122">
        <f t="shared" si="11"/>
        <v>0</v>
      </c>
      <c r="BD21" s="122">
        <f t="shared" si="12"/>
        <v>0</v>
      </c>
      <c r="BE21" s="122">
        <f t="shared" si="13"/>
        <v>0</v>
      </c>
      <c r="BF21" s="122">
        <f t="shared" si="14"/>
        <v>0</v>
      </c>
      <c r="BG21" s="122">
        <f t="shared" si="15"/>
        <v>0</v>
      </c>
    </row>
    <row r="22" spans="1:59" ht="12.75">
      <c r="A22" s="147">
        <v>13</v>
      </c>
      <c r="B22" s="148" t="s">
        <v>102</v>
      </c>
      <c r="C22" s="149" t="s">
        <v>103</v>
      </c>
      <c r="D22" s="150" t="s">
        <v>104</v>
      </c>
      <c r="E22" s="151">
        <v>1.42</v>
      </c>
      <c r="F22" s="151">
        <v>0</v>
      </c>
      <c r="G22" s="152">
        <f t="shared" si="8"/>
        <v>0</v>
      </c>
      <c r="H22" s="153">
        <v>0</v>
      </c>
      <c r="I22" s="153">
        <f t="shared" si="9"/>
        <v>0</v>
      </c>
      <c r="J22" s="153">
        <v>0</v>
      </c>
      <c r="K22" s="153">
        <f t="shared" si="10"/>
        <v>0</v>
      </c>
      <c r="Q22" s="146">
        <v>2</v>
      </c>
      <c r="AA22" s="122">
        <v>12</v>
      </c>
      <c r="AB22" s="122">
        <v>0</v>
      </c>
      <c r="AC22" s="122">
        <v>13</v>
      </c>
      <c r="BB22" s="122">
        <v>2</v>
      </c>
      <c r="BC22" s="122">
        <f t="shared" si="11"/>
        <v>0</v>
      </c>
      <c r="BD22" s="122">
        <f t="shared" si="12"/>
        <v>0</v>
      </c>
      <c r="BE22" s="122">
        <f t="shared" si="13"/>
        <v>0</v>
      </c>
      <c r="BF22" s="122">
        <f t="shared" si="14"/>
        <v>0</v>
      </c>
      <c r="BG22" s="122">
        <f t="shared" si="15"/>
        <v>0</v>
      </c>
    </row>
    <row r="23" spans="1:59" ht="12.75">
      <c r="A23" s="147">
        <v>14</v>
      </c>
      <c r="B23" s="148" t="s">
        <v>105</v>
      </c>
      <c r="C23" s="149" t="s">
        <v>106</v>
      </c>
      <c r="D23" s="150" t="s">
        <v>104</v>
      </c>
      <c r="E23" s="151">
        <v>0.3716</v>
      </c>
      <c r="F23" s="151">
        <v>0</v>
      </c>
      <c r="G23" s="152">
        <f t="shared" si="8"/>
        <v>0</v>
      </c>
      <c r="H23" s="153">
        <v>0</v>
      </c>
      <c r="I23" s="153">
        <f t="shared" si="9"/>
        <v>0</v>
      </c>
      <c r="J23" s="153">
        <v>0</v>
      </c>
      <c r="K23" s="153">
        <f t="shared" si="10"/>
        <v>0</v>
      </c>
      <c r="Q23" s="146">
        <v>2</v>
      </c>
      <c r="AA23" s="122">
        <v>12</v>
      </c>
      <c r="AB23" s="122">
        <v>0</v>
      </c>
      <c r="AC23" s="122">
        <v>14</v>
      </c>
      <c r="BB23" s="122">
        <v>2</v>
      </c>
      <c r="BC23" s="122">
        <f t="shared" si="11"/>
        <v>0</v>
      </c>
      <c r="BD23" s="122">
        <f t="shared" si="12"/>
        <v>0</v>
      </c>
      <c r="BE23" s="122">
        <f t="shared" si="13"/>
        <v>0</v>
      </c>
      <c r="BF23" s="122">
        <f t="shared" si="14"/>
        <v>0</v>
      </c>
      <c r="BG23" s="122">
        <f t="shared" si="15"/>
        <v>0</v>
      </c>
    </row>
    <row r="24" spans="1:59" ht="12.75">
      <c r="A24" s="154"/>
      <c r="B24" s="155" t="s">
        <v>71</v>
      </c>
      <c r="C24" s="156" t="str">
        <f>CONCATENATE(B15," ",C15)</f>
        <v>731 Kotelny</v>
      </c>
      <c r="D24" s="154"/>
      <c r="E24" s="157"/>
      <c r="F24" s="157"/>
      <c r="G24" s="158">
        <f>SUM(G15:G23)</f>
        <v>0</v>
      </c>
      <c r="H24" s="159"/>
      <c r="I24" s="160">
        <f>SUM(I15:I23)</f>
        <v>0.37158</v>
      </c>
      <c r="J24" s="159"/>
      <c r="K24" s="160">
        <f>SUM(K15:K23)</f>
        <v>-1.42</v>
      </c>
      <c r="Q24" s="146">
        <v>4</v>
      </c>
      <c r="BC24" s="161">
        <f>SUM(BC15:BC23)</f>
        <v>0</v>
      </c>
      <c r="BD24" s="161">
        <f>SUM(BD15:BD23)</f>
        <v>0</v>
      </c>
      <c r="BE24" s="161">
        <f>SUM(BE15:BE23)</f>
        <v>0</v>
      </c>
      <c r="BF24" s="161">
        <f>SUM(BF15:BF23)</f>
        <v>0</v>
      </c>
      <c r="BG24" s="161">
        <f>SUM(BG15:BG23)</f>
        <v>0</v>
      </c>
    </row>
    <row r="25" spans="1:17" ht="12.75">
      <c r="A25" s="139" t="s">
        <v>69</v>
      </c>
      <c r="B25" s="140" t="s">
        <v>107</v>
      </c>
      <c r="C25" s="141" t="s">
        <v>108</v>
      </c>
      <c r="D25" s="142"/>
      <c r="E25" s="143"/>
      <c r="F25" s="143"/>
      <c r="G25" s="144"/>
      <c r="H25" s="145"/>
      <c r="I25" s="145"/>
      <c r="J25" s="145"/>
      <c r="K25" s="145"/>
      <c r="Q25" s="146">
        <v>1</v>
      </c>
    </row>
    <row r="26" spans="1:59" ht="12.75">
      <c r="A26" s="147">
        <v>15</v>
      </c>
      <c r="B26" s="148" t="s">
        <v>109</v>
      </c>
      <c r="C26" s="149" t="s">
        <v>110</v>
      </c>
      <c r="D26" s="150" t="s">
        <v>97</v>
      </c>
      <c r="E26" s="151">
        <v>2</v>
      </c>
      <c r="F26" s="151">
        <v>0</v>
      </c>
      <c r="G26" s="152">
        <f aca="true" t="shared" si="16" ref="G26:G44">E26*F26</f>
        <v>0</v>
      </c>
      <c r="H26" s="153">
        <v>0.06842</v>
      </c>
      <c r="I26" s="153">
        <f aca="true" t="shared" si="17" ref="I26:I44">E26*H26</f>
        <v>0.13684</v>
      </c>
      <c r="J26" s="153">
        <v>0</v>
      </c>
      <c r="K26" s="153">
        <f aca="true" t="shared" si="18" ref="K26:K44">E26*J26</f>
        <v>0</v>
      </c>
      <c r="Q26" s="146">
        <v>2</v>
      </c>
      <c r="AA26" s="122">
        <v>12</v>
      </c>
      <c r="AB26" s="122">
        <v>0</v>
      </c>
      <c r="AC26" s="122">
        <v>15</v>
      </c>
      <c r="BB26" s="122">
        <v>2</v>
      </c>
      <c r="BC26" s="122">
        <f aca="true" t="shared" si="19" ref="BC26:BC44">IF(BB26=1,G26,0)</f>
        <v>0</v>
      </c>
      <c r="BD26" s="122">
        <f aca="true" t="shared" si="20" ref="BD26:BD44">IF(BB26=2,G26,0)</f>
        <v>0</v>
      </c>
      <c r="BE26" s="122">
        <f aca="true" t="shared" si="21" ref="BE26:BE44">IF(BB26=3,G26,0)</f>
        <v>0</v>
      </c>
      <c r="BF26" s="122">
        <f aca="true" t="shared" si="22" ref="BF26:BF44">IF(BB26=4,G26,0)</f>
        <v>0</v>
      </c>
      <c r="BG26" s="122">
        <f aca="true" t="shared" si="23" ref="BG26:BG44">IF(BB26=5,G26,0)</f>
        <v>0</v>
      </c>
    </row>
    <row r="27" spans="1:59" ht="12.75">
      <c r="A27" s="147">
        <v>16</v>
      </c>
      <c r="B27" s="148" t="s">
        <v>111</v>
      </c>
      <c r="C27" s="149" t="s">
        <v>112</v>
      </c>
      <c r="D27" s="150" t="s">
        <v>97</v>
      </c>
      <c r="E27" s="151">
        <v>2</v>
      </c>
      <c r="F27" s="151">
        <v>0</v>
      </c>
      <c r="G27" s="152">
        <f t="shared" si="16"/>
        <v>0</v>
      </c>
      <c r="H27" s="153">
        <v>0.00614</v>
      </c>
      <c r="I27" s="153">
        <f t="shared" si="17"/>
        <v>0.01228</v>
      </c>
      <c r="J27" s="153">
        <v>0</v>
      </c>
      <c r="K27" s="153">
        <f t="shared" si="18"/>
        <v>0</v>
      </c>
      <c r="Q27" s="146">
        <v>2</v>
      </c>
      <c r="AA27" s="122">
        <v>12</v>
      </c>
      <c r="AB27" s="122">
        <v>0</v>
      </c>
      <c r="AC27" s="122">
        <v>16</v>
      </c>
      <c r="BB27" s="122">
        <v>2</v>
      </c>
      <c r="BC27" s="122">
        <f t="shared" si="19"/>
        <v>0</v>
      </c>
      <c r="BD27" s="122">
        <f t="shared" si="20"/>
        <v>0</v>
      </c>
      <c r="BE27" s="122">
        <f t="shared" si="21"/>
        <v>0</v>
      </c>
      <c r="BF27" s="122">
        <f t="shared" si="22"/>
        <v>0</v>
      </c>
      <c r="BG27" s="122">
        <f t="shared" si="23"/>
        <v>0</v>
      </c>
    </row>
    <row r="28" spans="1:59" ht="12.75">
      <c r="A28" s="147">
        <v>17</v>
      </c>
      <c r="B28" s="148" t="s">
        <v>113</v>
      </c>
      <c r="C28" s="149" t="s">
        <v>114</v>
      </c>
      <c r="D28" s="150" t="s">
        <v>97</v>
      </c>
      <c r="E28" s="151">
        <v>8</v>
      </c>
      <c r="F28" s="151">
        <v>0</v>
      </c>
      <c r="G28" s="152">
        <f t="shared" si="16"/>
        <v>0</v>
      </c>
      <c r="H28" s="153">
        <v>0.00114</v>
      </c>
      <c r="I28" s="153">
        <f t="shared" si="17"/>
        <v>0.00912</v>
      </c>
      <c r="J28" s="153">
        <v>0</v>
      </c>
      <c r="K28" s="153">
        <f t="shared" si="18"/>
        <v>0</v>
      </c>
      <c r="Q28" s="146">
        <v>2</v>
      </c>
      <c r="AA28" s="122">
        <v>12</v>
      </c>
      <c r="AB28" s="122">
        <v>0</v>
      </c>
      <c r="AC28" s="122">
        <v>17</v>
      </c>
      <c r="BB28" s="122">
        <v>2</v>
      </c>
      <c r="BC28" s="122">
        <f t="shared" si="19"/>
        <v>0</v>
      </c>
      <c r="BD28" s="122">
        <f t="shared" si="20"/>
        <v>0</v>
      </c>
      <c r="BE28" s="122">
        <f t="shared" si="21"/>
        <v>0</v>
      </c>
      <c r="BF28" s="122">
        <f t="shared" si="22"/>
        <v>0</v>
      </c>
      <c r="BG28" s="122">
        <f t="shared" si="23"/>
        <v>0</v>
      </c>
    </row>
    <row r="29" spans="1:59" ht="12.75">
      <c r="A29" s="147">
        <v>18</v>
      </c>
      <c r="B29" s="148" t="s">
        <v>115</v>
      </c>
      <c r="C29" s="149" t="s">
        <v>116</v>
      </c>
      <c r="D29" s="150" t="s">
        <v>90</v>
      </c>
      <c r="E29" s="151">
        <v>1</v>
      </c>
      <c r="F29" s="151">
        <v>0</v>
      </c>
      <c r="G29" s="152">
        <f t="shared" si="16"/>
        <v>0</v>
      </c>
      <c r="H29" s="153">
        <v>0.00476</v>
      </c>
      <c r="I29" s="153">
        <f t="shared" si="17"/>
        <v>0.00476</v>
      </c>
      <c r="J29" s="153">
        <v>0</v>
      </c>
      <c r="K29" s="153">
        <f t="shared" si="18"/>
        <v>0</v>
      </c>
      <c r="Q29" s="146">
        <v>2</v>
      </c>
      <c r="AA29" s="122">
        <v>12</v>
      </c>
      <c r="AB29" s="122">
        <v>0</v>
      </c>
      <c r="AC29" s="122">
        <v>18</v>
      </c>
      <c r="BB29" s="122">
        <v>2</v>
      </c>
      <c r="BC29" s="122">
        <f t="shared" si="19"/>
        <v>0</v>
      </c>
      <c r="BD29" s="122">
        <f t="shared" si="20"/>
        <v>0</v>
      </c>
      <c r="BE29" s="122">
        <f t="shared" si="21"/>
        <v>0</v>
      </c>
      <c r="BF29" s="122">
        <f t="shared" si="22"/>
        <v>0</v>
      </c>
      <c r="BG29" s="122">
        <f t="shared" si="23"/>
        <v>0</v>
      </c>
    </row>
    <row r="30" spans="1:59" ht="12.75">
      <c r="A30" s="147">
        <v>19</v>
      </c>
      <c r="B30" s="148" t="s">
        <v>81</v>
      </c>
      <c r="C30" s="149" t="s">
        <v>117</v>
      </c>
      <c r="D30" s="150" t="s">
        <v>92</v>
      </c>
      <c r="E30" s="151">
        <v>1</v>
      </c>
      <c r="F30" s="151">
        <v>0</v>
      </c>
      <c r="G30" s="152">
        <f t="shared" si="16"/>
        <v>0</v>
      </c>
      <c r="H30" s="153">
        <v>0.045</v>
      </c>
      <c r="I30" s="153">
        <f t="shared" si="17"/>
        <v>0.045</v>
      </c>
      <c r="J30" s="153">
        <v>0</v>
      </c>
      <c r="K30" s="153">
        <f t="shared" si="18"/>
        <v>0</v>
      </c>
      <c r="Q30" s="146">
        <v>2</v>
      </c>
      <c r="AA30" s="122">
        <v>12</v>
      </c>
      <c r="AB30" s="122">
        <v>0</v>
      </c>
      <c r="AC30" s="122">
        <v>19</v>
      </c>
      <c r="BB30" s="122">
        <v>2</v>
      </c>
      <c r="BC30" s="122">
        <f t="shared" si="19"/>
        <v>0</v>
      </c>
      <c r="BD30" s="122">
        <f t="shared" si="20"/>
        <v>0</v>
      </c>
      <c r="BE30" s="122">
        <f t="shared" si="21"/>
        <v>0</v>
      </c>
      <c r="BF30" s="122">
        <f t="shared" si="22"/>
        <v>0</v>
      </c>
      <c r="BG30" s="122">
        <f t="shared" si="23"/>
        <v>0</v>
      </c>
    </row>
    <row r="31" spans="1:59" ht="12.75">
      <c r="A31" s="147">
        <v>20</v>
      </c>
      <c r="B31" s="148" t="s">
        <v>118</v>
      </c>
      <c r="C31" s="149" t="s">
        <v>119</v>
      </c>
      <c r="D31" s="150" t="s">
        <v>90</v>
      </c>
      <c r="E31" s="151">
        <v>3</v>
      </c>
      <c r="F31" s="151">
        <v>0</v>
      </c>
      <c r="G31" s="152">
        <f t="shared" si="16"/>
        <v>0</v>
      </c>
      <c r="H31" s="153">
        <v>0.00081</v>
      </c>
      <c r="I31" s="153">
        <f t="shared" si="17"/>
        <v>0.00243</v>
      </c>
      <c r="J31" s="153">
        <v>0</v>
      </c>
      <c r="K31" s="153">
        <f t="shared" si="18"/>
        <v>0</v>
      </c>
      <c r="Q31" s="146">
        <v>2</v>
      </c>
      <c r="AA31" s="122">
        <v>12</v>
      </c>
      <c r="AB31" s="122">
        <v>0</v>
      </c>
      <c r="AC31" s="122">
        <v>20</v>
      </c>
      <c r="BB31" s="122">
        <v>2</v>
      </c>
      <c r="BC31" s="122">
        <f t="shared" si="19"/>
        <v>0</v>
      </c>
      <c r="BD31" s="122">
        <f t="shared" si="20"/>
        <v>0</v>
      </c>
      <c r="BE31" s="122">
        <f t="shared" si="21"/>
        <v>0</v>
      </c>
      <c r="BF31" s="122">
        <f t="shared" si="22"/>
        <v>0</v>
      </c>
      <c r="BG31" s="122">
        <f t="shared" si="23"/>
        <v>0</v>
      </c>
    </row>
    <row r="32" spans="1:59" ht="25.5">
      <c r="A32" s="147">
        <v>21</v>
      </c>
      <c r="B32" s="148" t="s">
        <v>81</v>
      </c>
      <c r="C32" s="149" t="s">
        <v>120</v>
      </c>
      <c r="D32" s="150" t="s">
        <v>92</v>
      </c>
      <c r="E32" s="151">
        <v>1</v>
      </c>
      <c r="F32" s="151">
        <v>0</v>
      </c>
      <c r="G32" s="152">
        <f t="shared" si="16"/>
        <v>0</v>
      </c>
      <c r="H32" s="153">
        <v>0</v>
      </c>
      <c r="I32" s="153">
        <f t="shared" si="17"/>
        <v>0</v>
      </c>
      <c r="J32" s="153">
        <v>0</v>
      </c>
      <c r="K32" s="153">
        <f t="shared" si="18"/>
        <v>0</v>
      </c>
      <c r="Q32" s="146">
        <v>2</v>
      </c>
      <c r="AA32" s="122">
        <v>12</v>
      </c>
      <c r="AB32" s="122">
        <v>0</v>
      </c>
      <c r="AC32" s="122">
        <v>21</v>
      </c>
      <c r="BB32" s="122">
        <v>2</v>
      </c>
      <c r="BC32" s="122">
        <f t="shared" si="19"/>
        <v>0</v>
      </c>
      <c r="BD32" s="122">
        <f t="shared" si="20"/>
        <v>0</v>
      </c>
      <c r="BE32" s="122">
        <f t="shared" si="21"/>
        <v>0</v>
      </c>
      <c r="BF32" s="122">
        <f t="shared" si="22"/>
        <v>0</v>
      </c>
      <c r="BG32" s="122">
        <f t="shared" si="23"/>
        <v>0</v>
      </c>
    </row>
    <row r="33" spans="1:59" ht="25.5">
      <c r="A33" s="147">
        <v>22</v>
      </c>
      <c r="B33" s="148" t="s">
        <v>81</v>
      </c>
      <c r="C33" s="149" t="s">
        <v>121</v>
      </c>
      <c r="D33" s="150" t="s">
        <v>92</v>
      </c>
      <c r="E33" s="151">
        <v>2</v>
      </c>
      <c r="F33" s="151">
        <v>0</v>
      </c>
      <c r="G33" s="152">
        <f t="shared" si="16"/>
        <v>0</v>
      </c>
      <c r="H33" s="153">
        <v>0</v>
      </c>
      <c r="I33" s="153">
        <f t="shared" si="17"/>
        <v>0</v>
      </c>
      <c r="J33" s="153">
        <v>0</v>
      </c>
      <c r="K33" s="153">
        <f t="shared" si="18"/>
        <v>0</v>
      </c>
      <c r="Q33" s="146">
        <v>2</v>
      </c>
      <c r="AA33" s="122">
        <v>12</v>
      </c>
      <c r="AB33" s="122">
        <v>0</v>
      </c>
      <c r="AC33" s="122">
        <v>22</v>
      </c>
      <c r="BB33" s="122">
        <v>2</v>
      </c>
      <c r="BC33" s="122">
        <f t="shared" si="19"/>
        <v>0</v>
      </c>
      <c r="BD33" s="122">
        <f t="shared" si="20"/>
        <v>0</v>
      </c>
      <c r="BE33" s="122">
        <f t="shared" si="21"/>
        <v>0</v>
      </c>
      <c r="BF33" s="122">
        <f t="shared" si="22"/>
        <v>0</v>
      </c>
      <c r="BG33" s="122">
        <f t="shared" si="23"/>
        <v>0</v>
      </c>
    </row>
    <row r="34" spans="1:59" ht="12.75">
      <c r="A34" s="147">
        <v>23</v>
      </c>
      <c r="B34" s="148" t="s">
        <v>81</v>
      </c>
      <c r="C34" s="149" t="s">
        <v>122</v>
      </c>
      <c r="D34" s="150" t="s">
        <v>123</v>
      </c>
      <c r="E34" s="151">
        <v>4</v>
      </c>
      <c r="F34" s="151">
        <v>0</v>
      </c>
      <c r="G34" s="152">
        <f t="shared" si="16"/>
        <v>0</v>
      </c>
      <c r="H34" s="153">
        <v>0</v>
      </c>
      <c r="I34" s="153">
        <f t="shared" si="17"/>
        <v>0</v>
      </c>
      <c r="J34" s="153">
        <v>0</v>
      </c>
      <c r="K34" s="153">
        <f t="shared" si="18"/>
        <v>0</v>
      </c>
      <c r="Q34" s="146">
        <v>2</v>
      </c>
      <c r="AA34" s="122">
        <v>12</v>
      </c>
      <c r="AB34" s="122">
        <v>0</v>
      </c>
      <c r="AC34" s="122">
        <v>23</v>
      </c>
      <c r="BB34" s="122">
        <v>2</v>
      </c>
      <c r="BC34" s="122">
        <f t="shared" si="19"/>
        <v>0</v>
      </c>
      <c r="BD34" s="122">
        <f t="shared" si="20"/>
        <v>0</v>
      </c>
      <c r="BE34" s="122">
        <f t="shared" si="21"/>
        <v>0</v>
      </c>
      <c r="BF34" s="122">
        <f t="shared" si="22"/>
        <v>0</v>
      </c>
      <c r="BG34" s="122">
        <f t="shared" si="23"/>
        <v>0</v>
      </c>
    </row>
    <row r="35" spans="1:59" ht="12.75">
      <c r="A35" s="147">
        <v>24</v>
      </c>
      <c r="B35" s="148" t="s">
        <v>81</v>
      </c>
      <c r="C35" s="149" t="s">
        <v>124</v>
      </c>
      <c r="D35" s="150" t="s">
        <v>92</v>
      </c>
      <c r="E35" s="151">
        <v>1</v>
      </c>
      <c r="F35" s="151">
        <v>0</v>
      </c>
      <c r="G35" s="152">
        <f t="shared" si="16"/>
        <v>0</v>
      </c>
      <c r="H35" s="153">
        <v>0.035</v>
      </c>
      <c r="I35" s="153">
        <f t="shared" si="17"/>
        <v>0.035</v>
      </c>
      <c r="J35" s="153">
        <v>0</v>
      </c>
      <c r="K35" s="153">
        <f t="shared" si="18"/>
        <v>0</v>
      </c>
      <c r="Q35" s="146">
        <v>2</v>
      </c>
      <c r="AA35" s="122">
        <v>12</v>
      </c>
      <c r="AB35" s="122">
        <v>0</v>
      </c>
      <c r="AC35" s="122">
        <v>24</v>
      </c>
      <c r="BB35" s="122">
        <v>2</v>
      </c>
      <c r="BC35" s="122">
        <f t="shared" si="19"/>
        <v>0</v>
      </c>
      <c r="BD35" s="122">
        <f t="shared" si="20"/>
        <v>0</v>
      </c>
      <c r="BE35" s="122">
        <f t="shared" si="21"/>
        <v>0</v>
      </c>
      <c r="BF35" s="122">
        <f t="shared" si="22"/>
        <v>0</v>
      </c>
      <c r="BG35" s="122">
        <f t="shared" si="23"/>
        <v>0</v>
      </c>
    </row>
    <row r="36" spans="1:59" ht="12.75">
      <c r="A36" s="147">
        <v>25</v>
      </c>
      <c r="B36" s="148" t="s">
        <v>81</v>
      </c>
      <c r="C36" s="149" t="s">
        <v>125</v>
      </c>
      <c r="D36" s="150" t="s">
        <v>123</v>
      </c>
      <c r="E36" s="151">
        <v>4</v>
      </c>
      <c r="F36" s="151">
        <v>0</v>
      </c>
      <c r="G36" s="152">
        <f t="shared" si="16"/>
        <v>0</v>
      </c>
      <c r="H36" s="153">
        <v>0</v>
      </c>
      <c r="I36" s="153">
        <f t="shared" si="17"/>
        <v>0</v>
      </c>
      <c r="J36" s="153">
        <v>0</v>
      </c>
      <c r="K36" s="153">
        <f t="shared" si="18"/>
        <v>0</v>
      </c>
      <c r="Q36" s="146">
        <v>2</v>
      </c>
      <c r="AA36" s="122">
        <v>12</v>
      </c>
      <c r="AB36" s="122">
        <v>0</v>
      </c>
      <c r="AC36" s="122">
        <v>25</v>
      </c>
      <c r="BB36" s="122">
        <v>2</v>
      </c>
      <c r="BC36" s="122">
        <f t="shared" si="19"/>
        <v>0</v>
      </c>
      <c r="BD36" s="122">
        <f t="shared" si="20"/>
        <v>0</v>
      </c>
      <c r="BE36" s="122">
        <f t="shared" si="21"/>
        <v>0</v>
      </c>
      <c r="BF36" s="122">
        <f t="shared" si="22"/>
        <v>0</v>
      </c>
      <c r="BG36" s="122">
        <f t="shared" si="23"/>
        <v>0</v>
      </c>
    </row>
    <row r="37" spans="1:59" ht="12.75">
      <c r="A37" s="147">
        <v>26</v>
      </c>
      <c r="B37" s="148" t="s">
        <v>81</v>
      </c>
      <c r="C37" s="149" t="s">
        <v>126</v>
      </c>
      <c r="D37" s="150" t="s">
        <v>92</v>
      </c>
      <c r="E37" s="151">
        <v>1</v>
      </c>
      <c r="F37" s="151">
        <v>0</v>
      </c>
      <c r="G37" s="152">
        <f t="shared" si="16"/>
        <v>0</v>
      </c>
      <c r="H37" s="153">
        <v>0.02</v>
      </c>
      <c r="I37" s="153">
        <f t="shared" si="17"/>
        <v>0.02</v>
      </c>
      <c r="J37" s="153">
        <v>0</v>
      </c>
      <c r="K37" s="153">
        <f t="shared" si="18"/>
        <v>0</v>
      </c>
      <c r="Q37" s="146">
        <v>2</v>
      </c>
      <c r="AA37" s="122">
        <v>12</v>
      </c>
      <c r="AB37" s="122">
        <v>0</v>
      </c>
      <c r="AC37" s="122">
        <v>26</v>
      </c>
      <c r="BB37" s="122">
        <v>2</v>
      </c>
      <c r="BC37" s="122">
        <f t="shared" si="19"/>
        <v>0</v>
      </c>
      <c r="BD37" s="122">
        <f t="shared" si="20"/>
        <v>0</v>
      </c>
      <c r="BE37" s="122">
        <f t="shared" si="21"/>
        <v>0</v>
      </c>
      <c r="BF37" s="122">
        <f t="shared" si="22"/>
        <v>0</v>
      </c>
      <c r="BG37" s="122">
        <f t="shared" si="23"/>
        <v>0</v>
      </c>
    </row>
    <row r="38" spans="1:59" ht="12.75">
      <c r="A38" s="147">
        <v>27</v>
      </c>
      <c r="B38" s="148" t="s">
        <v>127</v>
      </c>
      <c r="C38" s="149" t="s">
        <v>128</v>
      </c>
      <c r="D38" s="150" t="s">
        <v>97</v>
      </c>
      <c r="E38" s="151">
        <v>1</v>
      </c>
      <c r="F38" s="151">
        <v>0</v>
      </c>
      <c r="G38" s="152">
        <f t="shared" si="16"/>
        <v>0</v>
      </c>
      <c r="H38" s="153">
        <v>0</v>
      </c>
      <c r="I38" s="153">
        <f t="shared" si="17"/>
        <v>0</v>
      </c>
      <c r="J38" s="153">
        <v>0</v>
      </c>
      <c r="K38" s="153">
        <f t="shared" si="18"/>
        <v>0</v>
      </c>
      <c r="Q38" s="146">
        <v>2</v>
      </c>
      <c r="AA38" s="122">
        <v>12</v>
      </c>
      <c r="AB38" s="122">
        <v>0</v>
      </c>
      <c r="AC38" s="122">
        <v>27</v>
      </c>
      <c r="BB38" s="122">
        <v>2</v>
      </c>
      <c r="BC38" s="122">
        <f t="shared" si="19"/>
        <v>0</v>
      </c>
      <c r="BD38" s="122">
        <f t="shared" si="20"/>
        <v>0</v>
      </c>
      <c r="BE38" s="122">
        <f t="shared" si="21"/>
        <v>0</v>
      </c>
      <c r="BF38" s="122">
        <f t="shared" si="22"/>
        <v>0</v>
      </c>
      <c r="BG38" s="122">
        <f t="shared" si="23"/>
        <v>0</v>
      </c>
    </row>
    <row r="39" spans="1:59" ht="12.75">
      <c r="A39" s="147">
        <v>28</v>
      </c>
      <c r="B39" s="148" t="s">
        <v>129</v>
      </c>
      <c r="C39" s="149" t="s">
        <v>130</v>
      </c>
      <c r="D39" s="150" t="s">
        <v>97</v>
      </c>
      <c r="E39" s="151">
        <v>5</v>
      </c>
      <c r="F39" s="151">
        <v>0</v>
      </c>
      <c r="G39" s="152">
        <f t="shared" si="16"/>
        <v>0</v>
      </c>
      <c r="H39" s="153">
        <v>7E-05</v>
      </c>
      <c r="I39" s="153">
        <f t="shared" si="17"/>
        <v>0.00034999999999999994</v>
      </c>
      <c r="J39" s="153">
        <v>-0.022</v>
      </c>
      <c r="K39" s="153">
        <f t="shared" si="18"/>
        <v>-0.10999999999999999</v>
      </c>
      <c r="Q39" s="146">
        <v>2</v>
      </c>
      <c r="AA39" s="122">
        <v>12</v>
      </c>
      <c r="AB39" s="122">
        <v>0</v>
      </c>
      <c r="AC39" s="122">
        <v>28</v>
      </c>
      <c r="BB39" s="122">
        <v>2</v>
      </c>
      <c r="BC39" s="122">
        <f t="shared" si="19"/>
        <v>0</v>
      </c>
      <c r="BD39" s="122">
        <f t="shared" si="20"/>
        <v>0</v>
      </c>
      <c r="BE39" s="122">
        <f t="shared" si="21"/>
        <v>0</v>
      </c>
      <c r="BF39" s="122">
        <f t="shared" si="22"/>
        <v>0</v>
      </c>
      <c r="BG39" s="122">
        <f t="shared" si="23"/>
        <v>0</v>
      </c>
    </row>
    <row r="40" spans="1:59" ht="12.75">
      <c r="A40" s="147">
        <v>29</v>
      </c>
      <c r="B40" s="148" t="s">
        <v>127</v>
      </c>
      <c r="C40" s="149" t="s">
        <v>131</v>
      </c>
      <c r="D40" s="150" t="s">
        <v>97</v>
      </c>
      <c r="E40" s="151">
        <v>1</v>
      </c>
      <c r="F40" s="151">
        <v>0</v>
      </c>
      <c r="G40" s="152">
        <f t="shared" si="16"/>
        <v>0</v>
      </c>
      <c r="H40" s="153">
        <v>0</v>
      </c>
      <c r="I40" s="153">
        <f t="shared" si="17"/>
        <v>0</v>
      </c>
      <c r="J40" s="153">
        <v>0</v>
      </c>
      <c r="K40" s="153">
        <f t="shared" si="18"/>
        <v>0</v>
      </c>
      <c r="Q40" s="146">
        <v>2</v>
      </c>
      <c r="AA40" s="122">
        <v>12</v>
      </c>
      <c r="AB40" s="122">
        <v>0</v>
      </c>
      <c r="AC40" s="122">
        <v>29</v>
      </c>
      <c r="BB40" s="122">
        <v>2</v>
      </c>
      <c r="BC40" s="122">
        <f t="shared" si="19"/>
        <v>0</v>
      </c>
      <c r="BD40" s="122">
        <f t="shared" si="20"/>
        <v>0</v>
      </c>
      <c r="BE40" s="122">
        <f t="shared" si="21"/>
        <v>0</v>
      </c>
      <c r="BF40" s="122">
        <f t="shared" si="22"/>
        <v>0</v>
      </c>
      <c r="BG40" s="122">
        <f t="shared" si="23"/>
        <v>0</v>
      </c>
    </row>
    <row r="41" spans="1:59" ht="12.75">
      <c r="A41" s="147">
        <v>30</v>
      </c>
      <c r="B41" s="148" t="s">
        <v>132</v>
      </c>
      <c r="C41" s="149" t="s">
        <v>133</v>
      </c>
      <c r="D41" s="150" t="s">
        <v>97</v>
      </c>
      <c r="E41" s="151">
        <v>1</v>
      </c>
      <c r="F41" s="151">
        <v>0</v>
      </c>
      <c r="G41" s="152">
        <f t="shared" si="16"/>
        <v>0</v>
      </c>
      <c r="H41" s="153">
        <v>0</v>
      </c>
      <c r="I41" s="153">
        <f t="shared" si="17"/>
        <v>0</v>
      </c>
      <c r="J41" s="153">
        <v>0</v>
      </c>
      <c r="K41" s="153">
        <f t="shared" si="18"/>
        <v>0</v>
      </c>
      <c r="Q41" s="146">
        <v>2</v>
      </c>
      <c r="AA41" s="122">
        <v>12</v>
      </c>
      <c r="AB41" s="122">
        <v>0</v>
      </c>
      <c r="AC41" s="122">
        <v>30</v>
      </c>
      <c r="BB41" s="122">
        <v>2</v>
      </c>
      <c r="BC41" s="122">
        <f t="shared" si="19"/>
        <v>0</v>
      </c>
      <c r="BD41" s="122">
        <f t="shared" si="20"/>
        <v>0</v>
      </c>
      <c r="BE41" s="122">
        <f t="shared" si="21"/>
        <v>0</v>
      </c>
      <c r="BF41" s="122">
        <f t="shared" si="22"/>
        <v>0</v>
      </c>
      <c r="BG41" s="122">
        <f t="shared" si="23"/>
        <v>0</v>
      </c>
    </row>
    <row r="42" spans="1:59" ht="12.75">
      <c r="A42" s="147">
        <v>31</v>
      </c>
      <c r="B42" s="148" t="s">
        <v>134</v>
      </c>
      <c r="C42" s="149" t="s">
        <v>135</v>
      </c>
      <c r="D42" s="150" t="s">
        <v>90</v>
      </c>
      <c r="E42" s="151">
        <v>10</v>
      </c>
      <c r="F42" s="151">
        <v>0</v>
      </c>
      <c r="G42" s="152">
        <f t="shared" si="16"/>
        <v>0</v>
      </c>
      <c r="H42" s="153">
        <v>0.00113</v>
      </c>
      <c r="I42" s="153">
        <f t="shared" si="17"/>
        <v>0.0113</v>
      </c>
      <c r="J42" s="153">
        <v>0</v>
      </c>
      <c r="K42" s="153">
        <f t="shared" si="18"/>
        <v>0</v>
      </c>
      <c r="Q42" s="146">
        <v>2</v>
      </c>
      <c r="AA42" s="122">
        <v>12</v>
      </c>
      <c r="AB42" s="122">
        <v>0</v>
      </c>
      <c r="AC42" s="122">
        <v>31</v>
      </c>
      <c r="BB42" s="122">
        <v>2</v>
      </c>
      <c r="BC42" s="122">
        <f t="shared" si="19"/>
        <v>0</v>
      </c>
      <c r="BD42" s="122">
        <f t="shared" si="20"/>
        <v>0</v>
      </c>
      <c r="BE42" s="122">
        <f t="shared" si="21"/>
        <v>0</v>
      </c>
      <c r="BF42" s="122">
        <f t="shared" si="22"/>
        <v>0</v>
      </c>
      <c r="BG42" s="122">
        <f t="shared" si="23"/>
        <v>0</v>
      </c>
    </row>
    <row r="43" spans="1:59" ht="12.75">
      <c r="A43" s="147">
        <v>32</v>
      </c>
      <c r="B43" s="148" t="s">
        <v>136</v>
      </c>
      <c r="C43" s="149" t="s">
        <v>137</v>
      </c>
      <c r="D43" s="150" t="s">
        <v>104</v>
      </c>
      <c r="E43" s="151">
        <v>0.1123</v>
      </c>
      <c r="F43" s="151">
        <v>0</v>
      </c>
      <c r="G43" s="152">
        <f t="shared" si="16"/>
        <v>0</v>
      </c>
      <c r="H43" s="153">
        <v>0</v>
      </c>
      <c r="I43" s="153">
        <f t="shared" si="17"/>
        <v>0</v>
      </c>
      <c r="J43" s="153">
        <v>0</v>
      </c>
      <c r="K43" s="153">
        <f t="shared" si="18"/>
        <v>0</v>
      </c>
      <c r="Q43" s="146">
        <v>2</v>
      </c>
      <c r="AA43" s="122">
        <v>12</v>
      </c>
      <c r="AB43" s="122">
        <v>0</v>
      </c>
      <c r="AC43" s="122">
        <v>32</v>
      </c>
      <c r="BB43" s="122">
        <v>2</v>
      </c>
      <c r="BC43" s="122">
        <f t="shared" si="19"/>
        <v>0</v>
      </c>
      <c r="BD43" s="122">
        <f t="shared" si="20"/>
        <v>0</v>
      </c>
      <c r="BE43" s="122">
        <f t="shared" si="21"/>
        <v>0</v>
      </c>
      <c r="BF43" s="122">
        <f t="shared" si="22"/>
        <v>0</v>
      </c>
      <c r="BG43" s="122">
        <f t="shared" si="23"/>
        <v>0</v>
      </c>
    </row>
    <row r="44" spans="1:59" ht="12.75">
      <c r="A44" s="147">
        <v>33</v>
      </c>
      <c r="B44" s="148" t="s">
        <v>138</v>
      </c>
      <c r="C44" s="149" t="s">
        <v>139</v>
      </c>
      <c r="D44" s="150" t="s">
        <v>104</v>
      </c>
      <c r="E44" s="151">
        <v>0.2771</v>
      </c>
      <c r="F44" s="151">
        <v>0</v>
      </c>
      <c r="G44" s="152">
        <f t="shared" si="16"/>
        <v>0</v>
      </c>
      <c r="H44" s="153">
        <v>0</v>
      </c>
      <c r="I44" s="153">
        <f t="shared" si="17"/>
        <v>0</v>
      </c>
      <c r="J44" s="153">
        <v>0</v>
      </c>
      <c r="K44" s="153">
        <f t="shared" si="18"/>
        <v>0</v>
      </c>
      <c r="Q44" s="146">
        <v>2</v>
      </c>
      <c r="AA44" s="122">
        <v>12</v>
      </c>
      <c r="AB44" s="122">
        <v>0</v>
      </c>
      <c r="AC44" s="122">
        <v>33</v>
      </c>
      <c r="BB44" s="122">
        <v>2</v>
      </c>
      <c r="BC44" s="122">
        <f t="shared" si="19"/>
        <v>0</v>
      </c>
      <c r="BD44" s="122">
        <f t="shared" si="20"/>
        <v>0</v>
      </c>
      <c r="BE44" s="122">
        <f t="shared" si="21"/>
        <v>0</v>
      </c>
      <c r="BF44" s="122">
        <f t="shared" si="22"/>
        <v>0</v>
      </c>
      <c r="BG44" s="122">
        <f t="shared" si="23"/>
        <v>0</v>
      </c>
    </row>
    <row r="45" spans="1:59" ht="12.75">
      <c r="A45" s="154"/>
      <c r="B45" s="155" t="s">
        <v>71</v>
      </c>
      <c r="C45" s="156" t="str">
        <f>CONCATENATE(B25," ",C25)</f>
        <v>732 Strojovny</v>
      </c>
      <c r="D45" s="154"/>
      <c r="E45" s="157"/>
      <c r="F45" s="157"/>
      <c r="G45" s="158">
        <f>SUM(G25:G44)</f>
        <v>0</v>
      </c>
      <c r="H45" s="159"/>
      <c r="I45" s="160">
        <f>SUM(I25:I44)</f>
        <v>0.27707999999999994</v>
      </c>
      <c r="J45" s="159"/>
      <c r="K45" s="160">
        <f>SUM(K25:K44)</f>
        <v>-0.10999999999999999</v>
      </c>
      <c r="Q45" s="146">
        <v>4</v>
      </c>
      <c r="BC45" s="161">
        <f>SUM(BC25:BC44)</f>
        <v>0</v>
      </c>
      <c r="BD45" s="161">
        <f>SUM(BD25:BD44)</f>
        <v>0</v>
      </c>
      <c r="BE45" s="161">
        <f>SUM(BE25:BE44)</f>
        <v>0</v>
      </c>
      <c r="BF45" s="161">
        <f>SUM(BF25:BF44)</f>
        <v>0</v>
      </c>
      <c r="BG45" s="161">
        <f>SUM(BG25:BG44)</f>
        <v>0</v>
      </c>
    </row>
    <row r="46" spans="1:17" ht="12.75">
      <c r="A46" s="139" t="s">
        <v>69</v>
      </c>
      <c r="B46" s="140" t="s">
        <v>140</v>
      </c>
      <c r="C46" s="141" t="s">
        <v>141</v>
      </c>
      <c r="D46" s="142"/>
      <c r="E46" s="143"/>
      <c r="F46" s="143"/>
      <c r="G46" s="144"/>
      <c r="H46" s="145"/>
      <c r="I46" s="145"/>
      <c r="J46" s="145"/>
      <c r="K46" s="145"/>
      <c r="Q46" s="146">
        <v>1</v>
      </c>
    </row>
    <row r="47" spans="1:59" ht="12.75">
      <c r="A47" s="147">
        <v>34</v>
      </c>
      <c r="B47" s="148" t="s">
        <v>142</v>
      </c>
      <c r="C47" s="149" t="s">
        <v>143</v>
      </c>
      <c r="D47" s="150" t="s">
        <v>80</v>
      </c>
      <c r="E47" s="151">
        <v>3</v>
      </c>
      <c r="F47" s="151">
        <v>0</v>
      </c>
      <c r="G47" s="152">
        <f aca="true" t="shared" si="24" ref="G47:G57">E47*F47</f>
        <v>0</v>
      </c>
      <c r="H47" s="153">
        <v>0.00646</v>
      </c>
      <c r="I47" s="153">
        <f aca="true" t="shared" si="25" ref="I47:I57">E47*H47</f>
        <v>0.019379999999999998</v>
      </c>
      <c r="J47" s="153">
        <v>0</v>
      </c>
      <c r="K47" s="153">
        <f aca="true" t="shared" si="26" ref="K47:K57">E47*J47</f>
        <v>0</v>
      </c>
      <c r="Q47" s="146">
        <v>2</v>
      </c>
      <c r="AA47" s="122">
        <v>12</v>
      </c>
      <c r="AB47" s="122">
        <v>0</v>
      </c>
      <c r="AC47" s="122">
        <v>34</v>
      </c>
      <c r="BB47" s="122">
        <v>2</v>
      </c>
      <c r="BC47" s="122">
        <f aca="true" t="shared" si="27" ref="BC47:BC57">IF(BB47=1,G47,0)</f>
        <v>0</v>
      </c>
      <c r="BD47" s="122">
        <f aca="true" t="shared" si="28" ref="BD47:BD57">IF(BB47=2,G47,0)</f>
        <v>0</v>
      </c>
      <c r="BE47" s="122">
        <f aca="true" t="shared" si="29" ref="BE47:BE57">IF(BB47=3,G47,0)</f>
        <v>0</v>
      </c>
      <c r="BF47" s="122">
        <f aca="true" t="shared" si="30" ref="BF47:BF57">IF(BB47=4,G47,0)</f>
        <v>0</v>
      </c>
      <c r="BG47" s="122">
        <f aca="true" t="shared" si="31" ref="BG47:BG57">IF(BB47=5,G47,0)</f>
        <v>0</v>
      </c>
    </row>
    <row r="48" spans="1:59" ht="25.5">
      <c r="A48" s="147">
        <v>35</v>
      </c>
      <c r="B48" s="148" t="s">
        <v>144</v>
      </c>
      <c r="C48" s="149" t="s">
        <v>145</v>
      </c>
      <c r="D48" s="150" t="s">
        <v>80</v>
      </c>
      <c r="E48" s="151">
        <v>7</v>
      </c>
      <c r="F48" s="151">
        <v>0</v>
      </c>
      <c r="G48" s="152">
        <f t="shared" si="24"/>
        <v>0</v>
      </c>
      <c r="H48" s="153">
        <v>0.00671</v>
      </c>
      <c r="I48" s="153">
        <f t="shared" si="25"/>
        <v>0.04697</v>
      </c>
      <c r="J48" s="153">
        <v>0</v>
      </c>
      <c r="K48" s="153">
        <f t="shared" si="26"/>
        <v>0</v>
      </c>
      <c r="Q48" s="146">
        <v>2</v>
      </c>
      <c r="AA48" s="122">
        <v>12</v>
      </c>
      <c r="AB48" s="122">
        <v>0</v>
      </c>
      <c r="AC48" s="122">
        <v>35</v>
      </c>
      <c r="BB48" s="122">
        <v>2</v>
      </c>
      <c r="BC48" s="122">
        <f t="shared" si="27"/>
        <v>0</v>
      </c>
      <c r="BD48" s="122">
        <f t="shared" si="28"/>
        <v>0</v>
      </c>
      <c r="BE48" s="122">
        <f t="shared" si="29"/>
        <v>0</v>
      </c>
      <c r="BF48" s="122">
        <f t="shared" si="30"/>
        <v>0</v>
      </c>
      <c r="BG48" s="122">
        <f t="shared" si="31"/>
        <v>0</v>
      </c>
    </row>
    <row r="49" spans="1:59" ht="25.5">
      <c r="A49" s="147">
        <v>36</v>
      </c>
      <c r="B49" s="148" t="s">
        <v>146</v>
      </c>
      <c r="C49" s="149" t="s">
        <v>147</v>
      </c>
      <c r="D49" s="150" t="s">
        <v>80</v>
      </c>
      <c r="E49" s="151">
        <v>4</v>
      </c>
      <c r="F49" s="151">
        <v>0</v>
      </c>
      <c r="G49" s="152">
        <f t="shared" si="24"/>
        <v>0</v>
      </c>
      <c r="H49" s="153">
        <v>0.00705</v>
      </c>
      <c r="I49" s="153">
        <f t="shared" si="25"/>
        <v>0.0282</v>
      </c>
      <c r="J49" s="153">
        <v>0</v>
      </c>
      <c r="K49" s="153">
        <f t="shared" si="26"/>
        <v>0</v>
      </c>
      <c r="Q49" s="146">
        <v>2</v>
      </c>
      <c r="AA49" s="122">
        <v>12</v>
      </c>
      <c r="AB49" s="122">
        <v>0</v>
      </c>
      <c r="AC49" s="122">
        <v>36</v>
      </c>
      <c r="BB49" s="122">
        <v>2</v>
      </c>
      <c r="BC49" s="122">
        <f t="shared" si="27"/>
        <v>0</v>
      </c>
      <c r="BD49" s="122">
        <f t="shared" si="28"/>
        <v>0</v>
      </c>
      <c r="BE49" s="122">
        <f t="shared" si="29"/>
        <v>0</v>
      </c>
      <c r="BF49" s="122">
        <f t="shared" si="30"/>
        <v>0</v>
      </c>
      <c r="BG49" s="122">
        <f t="shared" si="31"/>
        <v>0</v>
      </c>
    </row>
    <row r="50" spans="1:59" ht="25.5">
      <c r="A50" s="147">
        <v>37</v>
      </c>
      <c r="B50" s="148" t="s">
        <v>148</v>
      </c>
      <c r="C50" s="149" t="s">
        <v>149</v>
      </c>
      <c r="D50" s="150" t="s">
        <v>80</v>
      </c>
      <c r="E50" s="151">
        <v>30</v>
      </c>
      <c r="F50" s="151">
        <v>0</v>
      </c>
      <c r="G50" s="152">
        <f t="shared" si="24"/>
        <v>0</v>
      </c>
      <c r="H50" s="153">
        <v>0.00739</v>
      </c>
      <c r="I50" s="153">
        <f t="shared" si="25"/>
        <v>0.2217</v>
      </c>
      <c r="J50" s="153">
        <v>0</v>
      </c>
      <c r="K50" s="153">
        <f t="shared" si="26"/>
        <v>0</v>
      </c>
      <c r="Q50" s="146">
        <v>2</v>
      </c>
      <c r="AA50" s="122">
        <v>12</v>
      </c>
      <c r="AB50" s="122">
        <v>0</v>
      </c>
      <c r="AC50" s="122">
        <v>37</v>
      </c>
      <c r="BB50" s="122">
        <v>2</v>
      </c>
      <c r="BC50" s="122">
        <f t="shared" si="27"/>
        <v>0</v>
      </c>
      <c r="BD50" s="122">
        <f t="shared" si="28"/>
        <v>0</v>
      </c>
      <c r="BE50" s="122">
        <f t="shared" si="29"/>
        <v>0</v>
      </c>
      <c r="BF50" s="122">
        <f t="shared" si="30"/>
        <v>0</v>
      </c>
      <c r="BG50" s="122">
        <f t="shared" si="31"/>
        <v>0</v>
      </c>
    </row>
    <row r="51" spans="1:59" ht="12.75">
      <c r="A51" s="147">
        <v>38</v>
      </c>
      <c r="B51" s="148" t="s">
        <v>150</v>
      </c>
      <c r="C51" s="149" t="s">
        <v>151</v>
      </c>
      <c r="D51" s="150" t="s">
        <v>80</v>
      </c>
      <c r="E51" s="151">
        <v>44</v>
      </c>
      <c r="F51" s="151">
        <v>0</v>
      </c>
      <c r="G51" s="152">
        <f t="shared" si="24"/>
        <v>0</v>
      </c>
      <c r="H51" s="153">
        <v>0.00604</v>
      </c>
      <c r="I51" s="153">
        <f t="shared" si="25"/>
        <v>0.26576</v>
      </c>
      <c r="J51" s="153">
        <v>0</v>
      </c>
      <c r="K51" s="153">
        <f t="shared" si="26"/>
        <v>0</v>
      </c>
      <c r="Q51" s="146">
        <v>2</v>
      </c>
      <c r="AA51" s="122">
        <v>12</v>
      </c>
      <c r="AB51" s="122">
        <v>0</v>
      </c>
      <c r="AC51" s="122">
        <v>38</v>
      </c>
      <c r="BB51" s="122">
        <v>2</v>
      </c>
      <c r="BC51" s="122">
        <f t="shared" si="27"/>
        <v>0</v>
      </c>
      <c r="BD51" s="122">
        <f t="shared" si="28"/>
        <v>0</v>
      </c>
      <c r="BE51" s="122">
        <f t="shared" si="29"/>
        <v>0</v>
      </c>
      <c r="BF51" s="122">
        <f t="shared" si="30"/>
        <v>0</v>
      </c>
      <c r="BG51" s="122">
        <f t="shared" si="31"/>
        <v>0</v>
      </c>
    </row>
    <row r="52" spans="1:59" ht="12.75">
      <c r="A52" s="147">
        <v>39</v>
      </c>
      <c r="B52" s="148" t="s">
        <v>152</v>
      </c>
      <c r="C52" s="149" t="s">
        <v>153</v>
      </c>
      <c r="D52" s="150" t="s">
        <v>97</v>
      </c>
      <c r="E52" s="151">
        <v>8</v>
      </c>
      <c r="F52" s="151">
        <v>0</v>
      </c>
      <c r="G52" s="152">
        <f t="shared" si="24"/>
        <v>0</v>
      </c>
      <c r="H52" s="153">
        <v>0</v>
      </c>
      <c r="I52" s="153">
        <f t="shared" si="25"/>
        <v>0</v>
      </c>
      <c r="J52" s="153">
        <v>0</v>
      </c>
      <c r="K52" s="153">
        <f t="shared" si="26"/>
        <v>0</v>
      </c>
      <c r="Q52" s="146">
        <v>2</v>
      </c>
      <c r="AA52" s="122">
        <v>12</v>
      </c>
      <c r="AB52" s="122">
        <v>0</v>
      </c>
      <c r="AC52" s="122">
        <v>39</v>
      </c>
      <c r="BB52" s="122">
        <v>2</v>
      </c>
      <c r="BC52" s="122">
        <f t="shared" si="27"/>
        <v>0</v>
      </c>
      <c r="BD52" s="122">
        <f t="shared" si="28"/>
        <v>0</v>
      </c>
      <c r="BE52" s="122">
        <f t="shared" si="29"/>
        <v>0</v>
      </c>
      <c r="BF52" s="122">
        <f t="shared" si="30"/>
        <v>0</v>
      </c>
      <c r="BG52" s="122">
        <f t="shared" si="31"/>
        <v>0</v>
      </c>
    </row>
    <row r="53" spans="1:59" ht="12.75">
      <c r="A53" s="147">
        <v>40</v>
      </c>
      <c r="B53" s="148" t="s">
        <v>154</v>
      </c>
      <c r="C53" s="149" t="s">
        <v>155</v>
      </c>
      <c r="D53" s="150" t="s">
        <v>97</v>
      </c>
      <c r="E53" s="151">
        <v>2</v>
      </c>
      <c r="F53" s="151">
        <v>0</v>
      </c>
      <c r="G53" s="152">
        <f t="shared" si="24"/>
        <v>0</v>
      </c>
      <c r="H53" s="153">
        <v>0</v>
      </c>
      <c r="I53" s="153">
        <f t="shared" si="25"/>
        <v>0</v>
      </c>
      <c r="J53" s="153">
        <v>0</v>
      </c>
      <c r="K53" s="153">
        <f t="shared" si="26"/>
        <v>0</v>
      </c>
      <c r="Q53" s="146">
        <v>2</v>
      </c>
      <c r="AA53" s="122">
        <v>12</v>
      </c>
      <c r="AB53" s="122">
        <v>0</v>
      </c>
      <c r="AC53" s="122">
        <v>40</v>
      </c>
      <c r="BB53" s="122">
        <v>2</v>
      </c>
      <c r="BC53" s="122">
        <f t="shared" si="27"/>
        <v>0</v>
      </c>
      <c r="BD53" s="122">
        <f t="shared" si="28"/>
        <v>0</v>
      </c>
      <c r="BE53" s="122">
        <f t="shared" si="29"/>
        <v>0</v>
      </c>
      <c r="BF53" s="122">
        <f t="shared" si="30"/>
        <v>0</v>
      </c>
      <c r="BG53" s="122">
        <f t="shared" si="31"/>
        <v>0</v>
      </c>
    </row>
    <row r="54" spans="1:59" ht="12.75">
      <c r="A54" s="147">
        <v>41</v>
      </c>
      <c r="B54" s="148" t="s">
        <v>156</v>
      </c>
      <c r="C54" s="149" t="s">
        <v>157</v>
      </c>
      <c r="D54" s="150" t="s">
        <v>80</v>
      </c>
      <c r="E54" s="151">
        <v>50</v>
      </c>
      <c r="F54" s="151">
        <v>0</v>
      </c>
      <c r="G54" s="152">
        <f t="shared" si="24"/>
        <v>0</v>
      </c>
      <c r="H54" s="153">
        <v>0</v>
      </c>
      <c r="I54" s="153">
        <f t="shared" si="25"/>
        <v>0</v>
      </c>
      <c r="J54" s="153">
        <v>-0.00858</v>
      </c>
      <c r="K54" s="153">
        <f t="shared" si="26"/>
        <v>-0.42900000000000005</v>
      </c>
      <c r="Q54" s="146">
        <v>2</v>
      </c>
      <c r="AA54" s="122">
        <v>12</v>
      </c>
      <c r="AB54" s="122">
        <v>0</v>
      </c>
      <c r="AC54" s="122">
        <v>41</v>
      </c>
      <c r="BB54" s="122">
        <v>2</v>
      </c>
      <c r="BC54" s="122">
        <f t="shared" si="27"/>
        <v>0</v>
      </c>
      <c r="BD54" s="122">
        <f t="shared" si="28"/>
        <v>0</v>
      </c>
      <c r="BE54" s="122">
        <f t="shared" si="29"/>
        <v>0</v>
      </c>
      <c r="BF54" s="122">
        <f t="shared" si="30"/>
        <v>0</v>
      </c>
      <c r="BG54" s="122">
        <f t="shared" si="31"/>
        <v>0</v>
      </c>
    </row>
    <row r="55" spans="1:59" ht="12.75">
      <c r="A55" s="147">
        <v>42</v>
      </c>
      <c r="B55" s="148" t="s">
        <v>158</v>
      </c>
      <c r="C55" s="149" t="s">
        <v>159</v>
      </c>
      <c r="D55" s="150" t="s">
        <v>80</v>
      </c>
      <c r="E55" s="151">
        <v>30</v>
      </c>
      <c r="F55" s="151">
        <v>0</v>
      </c>
      <c r="G55" s="152">
        <f t="shared" si="24"/>
        <v>0</v>
      </c>
      <c r="H55" s="153">
        <v>6E-05</v>
      </c>
      <c r="I55" s="153">
        <f t="shared" si="25"/>
        <v>0.0018</v>
      </c>
      <c r="J55" s="153">
        <v>-0.00841</v>
      </c>
      <c r="K55" s="153">
        <f t="shared" si="26"/>
        <v>-0.2523</v>
      </c>
      <c r="Q55" s="146">
        <v>2</v>
      </c>
      <c r="AA55" s="122">
        <v>12</v>
      </c>
      <c r="AB55" s="122">
        <v>0</v>
      </c>
      <c r="AC55" s="122">
        <v>42</v>
      </c>
      <c r="BB55" s="122">
        <v>2</v>
      </c>
      <c r="BC55" s="122">
        <f t="shared" si="27"/>
        <v>0</v>
      </c>
      <c r="BD55" s="122">
        <f t="shared" si="28"/>
        <v>0</v>
      </c>
      <c r="BE55" s="122">
        <f t="shared" si="29"/>
        <v>0</v>
      </c>
      <c r="BF55" s="122">
        <f t="shared" si="30"/>
        <v>0</v>
      </c>
      <c r="BG55" s="122">
        <f t="shared" si="31"/>
        <v>0</v>
      </c>
    </row>
    <row r="56" spans="1:59" ht="12.75">
      <c r="A56" s="147">
        <v>43</v>
      </c>
      <c r="B56" s="148" t="s">
        <v>160</v>
      </c>
      <c r="C56" s="149" t="s">
        <v>161</v>
      </c>
      <c r="D56" s="150" t="s">
        <v>104</v>
      </c>
      <c r="E56" s="151">
        <v>0.6813</v>
      </c>
      <c r="F56" s="151">
        <v>0</v>
      </c>
      <c r="G56" s="152">
        <f t="shared" si="24"/>
        <v>0</v>
      </c>
      <c r="H56" s="153">
        <v>0</v>
      </c>
      <c r="I56" s="153">
        <f t="shared" si="25"/>
        <v>0</v>
      </c>
      <c r="J56" s="153">
        <v>0</v>
      </c>
      <c r="K56" s="153">
        <f t="shared" si="26"/>
        <v>0</v>
      </c>
      <c r="Q56" s="146">
        <v>2</v>
      </c>
      <c r="AA56" s="122">
        <v>12</v>
      </c>
      <c r="AB56" s="122">
        <v>0</v>
      </c>
      <c r="AC56" s="122">
        <v>43</v>
      </c>
      <c r="BB56" s="122">
        <v>2</v>
      </c>
      <c r="BC56" s="122">
        <f t="shared" si="27"/>
        <v>0</v>
      </c>
      <c r="BD56" s="122">
        <f t="shared" si="28"/>
        <v>0</v>
      </c>
      <c r="BE56" s="122">
        <f t="shared" si="29"/>
        <v>0</v>
      </c>
      <c r="BF56" s="122">
        <f t="shared" si="30"/>
        <v>0</v>
      </c>
      <c r="BG56" s="122">
        <f t="shared" si="31"/>
        <v>0</v>
      </c>
    </row>
    <row r="57" spans="1:59" ht="12.75">
      <c r="A57" s="147">
        <v>44</v>
      </c>
      <c r="B57" s="148" t="s">
        <v>162</v>
      </c>
      <c r="C57" s="149" t="s">
        <v>163</v>
      </c>
      <c r="D57" s="150" t="s">
        <v>104</v>
      </c>
      <c r="E57" s="151">
        <v>0.584</v>
      </c>
      <c r="F57" s="151">
        <v>0</v>
      </c>
      <c r="G57" s="152">
        <f t="shared" si="24"/>
        <v>0</v>
      </c>
      <c r="H57" s="153">
        <v>0</v>
      </c>
      <c r="I57" s="153">
        <f t="shared" si="25"/>
        <v>0</v>
      </c>
      <c r="J57" s="153">
        <v>0</v>
      </c>
      <c r="K57" s="153">
        <f t="shared" si="26"/>
        <v>0</v>
      </c>
      <c r="Q57" s="146">
        <v>2</v>
      </c>
      <c r="AA57" s="122">
        <v>12</v>
      </c>
      <c r="AB57" s="122">
        <v>0</v>
      </c>
      <c r="AC57" s="122">
        <v>44</v>
      </c>
      <c r="BB57" s="122">
        <v>2</v>
      </c>
      <c r="BC57" s="122">
        <f t="shared" si="27"/>
        <v>0</v>
      </c>
      <c r="BD57" s="122">
        <f t="shared" si="28"/>
        <v>0</v>
      </c>
      <c r="BE57" s="122">
        <f t="shared" si="29"/>
        <v>0</v>
      </c>
      <c r="BF57" s="122">
        <f t="shared" si="30"/>
        <v>0</v>
      </c>
      <c r="BG57" s="122">
        <f t="shared" si="31"/>
        <v>0</v>
      </c>
    </row>
    <row r="58" spans="1:59" ht="12.75">
      <c r="A58" s="154"/>
      <c r="B58" s="155" t="s">
        <v>71</v>
      </c>
      <c r="C58" s="156" t="str">
        <f>CONCATENATE(B46," ",C46)</f>
        <v>733 Rozvod potrubí</v>
      </c>
      <c r="D58" s="154"/>
      <c r="E58" s="157"/>
      <c r="F58" s="157"/>
      <c r="G58" s="158">
        <f>SUM(G46:G57)</f>
        <v>0</v>
      </c>
      <c r="H58" s="159"/>
      <c r="I58" s="160">
        <f>SUM(I46:I57)</f>
        <v>0.58381</v>
      </c>
      <c r="J58" s="159"/>
      <c r="K58" s="160">
        <f>SUM(K46:K57)</f>
        <v>-0.6813</v>
      </c>
      <c r="Q58" s="146">
        <v>4</v>
      </c>
      <c r="BC58" s="161">
        <f>SUM(BC46:BC57)</f>
        <v>0</v>
      </c>
      <c r="BD58" s="161">
        <f>SUM(BD46:BD57)</f>
        <v>0</v>
      </c>
      <c r="BE58" s="161">
        <f>SUM(BE46:BE57)</f>
        <v>0</v>
      </c>
      <c r="BF58" s="161">
        <f>SUM(BF46:BF57)</f>
        <v>0</v>
      </c>
      <c r="BG58" s="161">
        <f>SUM(BG46:BG57)</f>
        <v>0</v>
      </c>
    </row>
    <row r="59" spans="1:17" ht="12.75">
      <c r="A59" s="139" t="s">
        <v>69</v>
      </c>
      <c r="B59" s="140" t="s">
        <v>164</v>
      </c>
      <c r="C59" s="141" t="s">
        <v>165</v>
      </c>
      <c r="D59" s="142"/>
      <c r="E59" s="143"/>
      <c r="F59" s="143"/>
      <c r="G59" s="144"/>
      <c r="H59" s="145"/>
      <c r="I59" s="145"/>
      <c r="J59" s="145"/>
      <c r="K59" s="145"/>
      <c r="Q59" s="146">
        <v>1</v>
      </c>
    </row>
    <row r="60" spans="1:59" ht="12.75">
      <c r="A60" s="147">
        <v>45</v>
      </c>
      <c r="B60" s="148" t="s">
        <v>166</v>
      </c>
      <c r="C60" s="149" t="s">
        <v>167</v>
      </c>
      <c r="D60" s="150" t="s">
        <v>97</v>
      </c>
      <c r="E60" s="151">
        <v>12</v>
      </c>
      <c r="F60" s="151">
        <v>0</v>
      </c>
      <c r="G60" s="152">
        <f aca="true" t="shared" si="32" ref="G60:G83">E60*F60</f>
        <v>0</v>
      </c>
      <c r="H60" s="153">
        <v>3E-05</v>
      </c>
      <c r="I60" s="153">
        <f aca="true" t="shared" si="33" ref="I60:I83">E60*H60</f>
        <v>0.00036</v>
      </c>
      <c r="J60" s="153">
        <v>0</v>
      </c>
      <c r="K60" s="153">
        <f aca="true" t="shared" si="34" ref="K60:K83">E60*J60</f>
        <v>0</v>
      </c>
      <c r="Q60" s="146">
        <v>2</v>
      </c>
      <c r="AA60" s="122">
        <v>12</v>
      </c>
      <c r="AB60" s="122">
        <v>0</v>
      </c>
      <c r="AC60" s="122">
        <v>45</v>
      </c>
      <c r="BB60" s="122">
        <v>2</v>
      </c>
      <c r="BC60" s="122">
        <f aca="true" t="shared" si="35" ref="BC60:BC83">IF(BB60=1,G60,0)</f>
        <v>0</v>
      </c>
      <c r="BD60" s="122">
        <f aca="true" t="shared" si="36" ref="BD60:BD83">IF(BB60=2,G60,0)</f>
        <v>0</v>
      </c>
      <c r="BE60" s="122">
        <f aca="true" t="shared" si="37" ref="BE60:BE83">IF(BB60=3,G60,0)</f>
        <v>0</v>
      </c>
      <c r="BF60" s="122">
        <f aca="true" t="shared" si="38" ref="BF60:BF83">IF(BB60=4,G60,0)</f>
        <v>0</v>
      </c>
      <c r="BG60" s="122">
        <f aca="true" t="shared" si="39" ref="BG60:BG83">IF(BB60=5,G60,0)</f>
        <v>0</v>
      </c>
    </row>
    <row r="61" spans="1:59" ht="12.75">
      <c r="A61" s="147">
        <v>46</v>
      </c>
      <c r="B61" s="148" t="s">
        <v>81</v>
      </c>
      <c r="C61" s="149" t="s">
        <v>168</v>
      </c>
      <c r="D61" s="150" t="s">
        <v>97</v>
      </c>
      <c r="E61" s="151">
        <v>12</v>
      </c>
      <c r="F61" s="151">
        <v>0</v>
      </c>
      <c r="G61" s="152">
        <f t="shared" si="32"/>
        <v>0</v>
      </c>
      <c r="H61" s="153">
        <v>0</v>
      </c>
      <c r="I61" s="153">
        <f t="shared" si="33"/>
        <v>0</v>
      </c>
      <c r="J61" s="153">
        <v>0</v>
      </c>
      <c r="K61" s="153">
        <f t="shared" si="34"/>
        <v>0</v>
      </c>
      <c r="Q61" s="146">
        <v>2</v>
      </c>
      <c r="AA61" s="122">
        <v>12</v>
      </c>
      <c r="AB61" s="122">
        <v>0</v>
      </c>
      <c r="AC61" s="122">
        <v>46</v>
      </c>
      <c r="BB61" s="122">
        <v>2</v>
      </c>
      <c r="BC61" s="122">
        <f t="shared" si="35"/>
        <v>0</v>
      </c>
      <c r="BD61" s="122">
        <f t="shared" si="36"/>
        <v>0</v>
      </c>
      <c r="BE61" s="122">
        <f t="shared" si="37"/>
        <v>0</v>
      </c>
      <c r="BF61" s="122">
        <f t="shared" si="38"/>
        <v>0</v>
      </c>
      <c r="BG61" s="122">
        <f t="shared" si="39"/>
        <v>0</v>
      </c>
    </row>
    <row r="62" spans="1:59" ht="12.75">
      <c r="A62" s="147">
        <v>47</v>
      </c>
      <c r="B62" s="148" t="s">
        <v>169</v>
      </c>
      <c r="C62" s="149" t="s">
        <v>170</v>
      </c>
      <c r="D62" s="150" t="s">
        <v>97</v>
      </c>
      <c r="E62" s="151">
        <v>8</v>
      </c>
      <c r="F62" s="151">
        <v>0</v>
      </c>
      <c r="G62" s="152">
        <f t="shared" si="32"/>
        <v>0</v>
      </c>
      <c r="H62" s="153">
        <v>3E-05</v>
      </c>
      <c r="I62" s="153">
        <f t="shared" si="33"/>
        <v>0.00024</v>
      </c>
      <c r="J62" s="153">
        <v>0</v>
      </c>
      <c r="K62" s="153">
        <f t="shared" si="34"/>
        <v>0</v>
      </c>
      <c r="Q62" s="146">
        <v>2</v>
      </c>
      <c r="AA62" s="122">
        <v>12</v>
      </c>
      <c r="AB62" s="122">
        <v>0</v>
      </c>
      <c r="AC62" s="122">
        <v>47</v>
      </c>
      <c r="BB62" s="122">
        <v>2</v>
      </c>
      <c r="BC62" s="122">
        <f t="shared" si="35"/>
        <v>0</v>
      </c>
      <c r="BD62" s="122">
        <f t="shared" si="36"/>
        <v>0</v>
      </c>
      <c r="BE62" s="122">
        <f t="shared" si="37"/>
        <v>0</v>
      </c>
      <c r="BF62" s="122">
        <f t="shared" si="38"/>
        <v>0</v>
      </c>
      <c r="BG62" s="122">
        <f t="shared" si="39"/>
        <v>0</v>
      </c>
    </row>
    <row r="63" spans="1:59" ht="12.75">
      <c r="A63" s="147">
        <v>48</v>
      </c>
      <c r="B63" s="148" t="s">
        <v>81</v>
      </c>
      <c r="C63" s="149" t="s">
        <v>171</v>
      </c>
      <c r="D63" s="150" t="s">
        <v>97</v>
      </c>
      <c r="E63" s="151">
        <v>8</v>
      </c>
      <c r="F63" s="151">
        <v>0</v>
      </c>
      <c r="G63" s="152">
        <f t="shared" si="32"/>
        <v>0</v>
      </c>
      <c r="H63" s="153">
        <v>0</v>
      </c>
      <c r="I63" s="153">
        <f t="shared" si="33"/>
        <v>0</v>
      </c>
      <c r="J63" s="153">
        <v>0</v>
      </c>
      <c r="K63" s="153">
        <f t="shared" si="34"/>
        <v>0</v>
      </c>
      <c r="Q63" s="146">
        <v>2</v>
      </c>
      <c r="AA63" s="122">
        <v>12</v>
      </c>
      <c r="AB63" s="122">
        <v>0</v>
      </c>
      <c r="AC63" s="122">
        <v>48</v>
      </c>
      <c r="BB63" s="122">
        <v>2</v>
      </c>
      <c r="BC63" s="122">
        <f t="shared" si="35"/>
        <v>0</v>
      </c>
      <c r="BD63" s="122">
        <f t="shared" si="36"/>
        <v>0</v>
      </c>
      <c r="BE63" s="122">
        <f t="shared" si="37"/>
        <v>0</v>
      </c>
      <c r="BF63" s="122">
        <f t="shared" si="38"/>
        <v>0</v>
      </c>
      <c r="BG63" s="122">
        <f t="shared" si="39"/>
        <v>0</v>
      </c>
    </row>
    <row r="64" spans="1:59" ht="12.75">
      <c r="A64" s="147">
        <v>49</v>
      </c>
      <c r="B64" s="148" t="s">
        <v>172</v>
      </c>
      <c r="C64" s="149" t="s">
        <v>173</v>
      </c>
      <c r="D64" s="150" t="s">
        <v>97</v>
      </c>
      <c r="E64" s="151">
        <v>2</v>
      </c>
      <c r="F64" s="151">
        <v>0</v>
      </c>
      <c r="G64" s="152">
        <f t="shared" si="32"/>
        <v>0</v>
      </c>
      <c r="H64" s="153">
        <v>3E-05</v>
      </c>
      <c r="I64" s="153">
        <f t="shared" si="33"/>
        <v>6E-05</v>
      </c>
      <c r="J64" s="153">
        <v>0</v>
      </c>
      <c r="K64" s="153">
        <f t="shared" si="34"/>
        <v>0</v>
      </c>
      <c r="Q64" s="146">
        <v>2</v>
      </c>
      <c r="AA64" s="122">
        <v>12</v>
      </c>
      <c r="AB64" s="122">
        <v>0</v>
      </c>
      <c r="AC64" s="122">
        <v>49</v>
      </c>
      <c r="BB64" s="122">
        <v>2</v>
      </c>
      <c r="BC64" s="122">
        <f t="shared" si="35"/>
        <v>0</v>
      </c>
      <c r="BD64" s="122">
        <f t="shared" si="36"/>
        <v>0</v>
      </c>
      <c r="BE64" s="122">
        <f t="shared" si="37"/>
        <v>0</v>
      </c>
      <c r="BF64" s="122">
        <f t="shared" si="38"/>
        <v>0</v>
      </c>
      <c r="BG64" s="122">
        <f t="shared" si="39"/>
        <v>0</v>
      </c>
    </row>
    <row r="65" spans="1:59" ht="12.75">
      <c r="A65" s="147">
        <v>50</v>
      </c>
      <c r="B65" s="148" t="s">
        <v>81</v>
      </c>
      <c r="C65" s="149" t="s">
        <v>174</v>
      </c>
      <c r="D65" s="150" t="s">
        <v>92</v>
      </c>
      <c r="E65" s="151">
        <v>2</v>
      </c>
      <c r="F65" s="151">
        <v>0</v>
      </c>
      <c r="G65" s="152">
        <f t="shared" si="32"/>
        <v>0</v>
      </c>
      <c r="H65" s="153">
        <v>0</v>
      </c>
      <c r="I65" s="153">
        <f t="shared" si="33"/>
        <v>0</v>
      </c>
      <c r="J65" s="153">
        <v>0</v>
      </c>
      <c r="K65" s="153">
        <f t="shared" si="34"/>
        <v>0</v>
      </c>
      <c r="Q65" s="146">
        <v>2</v>
      </c>
      <c r="AA65" s="122">
        <v>12</v>
      </c>
      <c r="AB65" s="122">
        <v>0</v>
      </c>
      <c r="AC65" s="122">
        <v>50</v>
      </c>
      <c r="BB65" s="122">
        <v>2</v>
      </c>
      <c r="BC65" s="122">
        <f t="shared" si="35"/>
        <v>0</v>
      </c>
      <c r="BD65" s="122">
        <f t="shared" si="36"/>
        <v>0</v>
      </c>
      <c r="BE65" s="122">
        <f t="shared" si="37"/>
        <v>0</v>
      </c>
      <c r="BF65" s="122">
        <f t="shared" si="38"/>
        <v>0</v>
      </c>
      <c r="BG65" s="122">
        <f t="shared" si="39"/>
        <v>0</v>
      </c>
    </row>
    <row r="66" spans="1:59" ht="12.75">
      <c r="A66" s="147">
        <v>51</v>
      </c>
      <c r="B66" s="148" t="s">
        <v>175</v>
      </c>
      <c r="C66" s="149" t="s">
        <v>176</v>
      </c>
      <c r="D66" s="150" t="s">
        <v>97</v>
      </c>
      <c r="E66" s="151">
        <v>8</v>
      </c>
      <c r="F66" s="151">
        <v>0</v>
      </c>
      <c r="G66" s="152">
        <f t="shared" si="32"/>
        <v>0</v>
      </c>
      <c r="H66" s="153">
        <v>3E-05</v>
      </c>
      <c r="I66" s="153">
        <f t="shared" si="33"/>
        <v>0.00024</v>
      </c>
      <c r="J66" s="153">
        <v>0</v>
      </c>
      <c r="K66" s="153">
        <f t="shared" si="34"/>
        <v>0</v>
      </c>
      <c r="Q66" s="146">
        <v>2</v>
      </c>
      <c r="AA66" s="122">
        <v>12</v>
      </c>
      <c r="AB66" s="122">
        <v>0</v>
      </c>
      <c r="AC66" s="122">
        <v>51</v>
      </c>
      <c r="BB66" s="122">
        <v>2</v>
      </c>
      <c r="BC66" s="122">
        <f t="shared" si="35"/>
        <v>0</v>
      </c>
      <c r="BD66" s="122">
        <f t="shared" si="36"/>
        <v>0</v>
      </c>
      <c r="BE66" s="122">
        <f t="shared" si="37"/>
        <v>0</v>
      </c>
      <c r="BF66" s="122">
        <f t="shared" si="38"/>
        <v>0</v>
      </c>
      <c r="BG66" s="122">
        <f t="shared" si="39"/>
        <v>0</v>
      </c>
    </row>
    <row r="67" spans="1:59" ht="12.75">
      <c r="A67" s="147">
        <v>52</v>
      </c>
      <c r="B67" s="148" t="s">
        <v>81</v>
      </c>
      <c r="C67" s="149" t="s">
        <v>177</v>
      </c>
      <c r="D67" s="150" t="s">
        <v>97</v>
      </c>
      <c r="E67" s="151">
        <v>4</v>
      </c>
      <c r="F67" s="151">
        <v>0</v>
      </c>
      <c r="G67" s="152">
        <f t="shared" si="32"/>
        <v>0</v>
      </c>
      <c r="H67" s="153">
        <v>0</v>
      </c>
      <c r="I67" s="153">
        <f t="shared" si="33"/>
        <v>0</v>
      </c>
      <c r="J67" s="153">
        <v>0</v>
      </c>
      <c r="K67" s="153">
        <f t="shared" si="34"/>
        <v>0</v>
      </c>
      <c r="Q67" s="146">
        <v>2</v>
      </c>
      <c r="AA67" s="122">
        <v>12</v>
      </c>
      <c r="AB67" s="122">
        <v>0</v>
      </c>
      <c r="AC67" s="122">
        <v>52</v>
      </c>
      <c r="BB67" s="122">
        <v>2</v>
      </c>
      <c r="BC67" s="122">
        <f t="shared" si="35"/>
        <v>0</v>
      </c>
      <c r="BD67" s="122">
        <f t="shared" si="36"/>
        <v>0</v>
      </c>
      <c r="BE67" s="122">
        <f t="shared" si="37"/>
        <v>0</v>
      </c>
      <c r="BF67" s="122">
        <f t="shared" si="38"/>
        <v>0</v>
      </c>
      <c r="BG67" s="122">
        <f t="shared" si="39"/>
        <v>0</v>
      </c>
    </row>
    <row r="68" spans="1:59" ht="12.75">
      <c r="A68" s="147">
        <v>53</v>
      </c>
      <c r="B68" s="148" t="s">
        <v>81</v>
      </c>
      <c r="C68" s="149" t="s">
        <v>178</v>
      </c>
      <c r="D68" s="150" t="s">
        <v>97</v>
      </c>
      <c r="E68" s="151">
        <v>2</v>
      </c>
      <c r="F68" s="151">
        <v>0</v>
      </c>
      <c r="G68" s="152">
        <f t="shared" si="32"/>
        <v>0</v>
      </c>
      <c r="H68" s="153">
        <v>0</v>
      </c>
      <c r="I68" s="153">
        <f t="shared" si="33"/>
        <v>0</v>
      </c>
      <c r="J68" s="153">
        <v>0</v>
      </c>
      <c r="K68" s="153">
        <f t="shared" si="34"/>
        <v>0</v>
      </c>
      <c r="Q68" s="146">
        <v>2</v>
      </c>
      <c r="AA68" s="122">
        <v>12</v>
      </c>
      <c r="AB68" s="122">
        <v>0</v>
      </c>
      <c r="AC68" s="122">
        <v>53</v>
      </c>
      <c r="BB68" s="122">
        <v>2</v>
      </c>
      <c r="BC68" s="122">
        <f t="shared" si="35"/>
        <v>0</v>
      </c>
      <c r="BD68" s="122">
        <f t="shared" si="36"/>
        <v>0</v>
      </c>
      <c r="BE68" s="122">
        <f t="shared" si="37"/>
        <v>0</v>
      </c>
      <c r="BF68" s="122">
        <f t="shared" si="38"/>
        <v>0</v>
      </c>
      <c r="BG68" s="122">
        <f t="shared" si="39"/>
        <v>0</v>
      </c>
    </row>
    <row r="69" spans="1:59" ht="12.75">
      <c r="A69" s="147">
        <v>54</v>
      </c>
      <c r="B69" s="148" t="s">
        <v>81</v>
      </c>
      <c r="C69" s="149" t="s">
        <v>179</v>
      </c>
      <c r="D69" s="150" t="s">
        <v>97</v>
      </c>
      <c r="E69" s="151">
        <v>2</v>
      </c>
      <c r="F69" s="151">
        <v>0</v>
      </c>
      <c r="G69" s="152">
        <f t="shared" si="32"/>
        <v>0</v>
      </c>
      <c r="H69" s="153">
        <v>0</v>
      </c>
      <c r="I69" s="153">
        <f t="shared" si="33"/>
        <v>0</v>
      </c>
      <c r="J69" s="153">
        <v>0</v>
      </c>
      <c r="K69" s="153">
        <f t="shared" si="34"/>
        <v>0</v>
      </c>
      <c r="Q69" s="146">
        <v>2</v>
      </c>
      <c r="AA69" s="122">
        <v>12</v>
      </c>
      <c r="AB69" s="122">
        <v>0</v>
      </c>
      <c r="AC69" s="122">
        <v>54</v>
      </c>
      <c r="BB69" s="122">
        <v>2</v>
      </c>
      <c r="BC69" s="122">
        <f t="shared" si="35"/>
        <v>0</v>
      </c>
      <c r="BD69" s="122">
        <f t="shared" si="36"/>
        <v>0</v>
      </c>
      <c r="BE69" s="122">
        <f t="shared" si="37"/>
        <v>0</v>
      </c>
      <c r="BF69" s="122">
        <f t="shared" si="38"/>
        <v>0</v>
      </c>
      <c r="BG69" s="122">
        <f t="shared" si="39"/>
        <v>0</v>
      </c>
    </row>
    <row r="70" spans="1:59" ht="12.75">
      <c r="A70" s="147">
        <v>55</v>
      </c>
      <c r="B70" s="148" t="s">
        <v>180</v>
      </c>
      <c r="C70" s="149" t="s">
        <v>181</v>
      </c>
      <c r="D70" s="150" t="s">
        <v>97</v>
      </c>
      <c r="E70" s="151">
        <v>16</v>
      </c>
      <c r="F70" s="151">
        <v>0</v>
      </c>
      <c r="G70" s="152">
        <f t="shared" si="32"/>
        <v>0</v>
      </c>
      <c r="H70" s="153">
        <v>4E-05</v>
      </c>
      <c r="I70" s="153">
        <f t="shared" si="33"/>
        <v>0.00064</v>
      </c>
      <c r="J70" s="153">
        <v>0</v>
      </c>
      <c r="K70" s="153">
        <f t="shared" si="34"/>
        <v>0</v>
      </c>
      <c r="Q70" s="146">
        <v>2</v>
      </c>
      <c r="AA70" s="122">
        <v>12</v>
      </c>
      <c r="AB70" s="122">
        <v>0</v>
      </c>
      <c r="AC70" s="122">
        <v>55</v>
      </c>
      <c r="BB70" s="122">
        <v>2</v>
      </c>
      <c r="BC70" s="122">
        <f t="shared" si="35"/>
        <v>0</v>
      </c>
      <c r="BD70" s="122">
        <f t="shared" si="36"/>
        <v>0</v>
      </c>
      <c r="BE70" s="122">
        <f t="shared" si="37"/>
        <v>0</v>
      </c>
      <c r="BF70" s="122">
        <f t="shared" si="38"/>
        <v>0</v>
      </c>
      <c r="BG70" s="122">
        <f t="shared" si="39"/>
        <v>0</v>
      </c>
    </row>
    <row r="71" spans="1:59" ht="12.75">
      <c r="A71" s="147">
        <v>56</v>
      </c>
      <c r="B71" s="148" t="s">
        <v>81</v>
      </c>
      <c r="C71" s="149" t="s">
        <v>182</v>
      </c>
      <c r="D71" s="150" t="s">
        <v>97</v>
      </c>
      <c r="E71" s="151">
        <v>12</v>
      </c>
      <c r="F71" s="151">
        <v>0</v>
      </c>
      <c r="G71" s="152">
        <f t="shared" si="32"/>
        <v>0</v>
      </c>
      <c r="H71" s="153">
        <v>0</v>
      </c>
      <c r="I71" s="153">
        <f t="shared" si="33"/>
        <v>0</v>
      </c>
      <c r="J71" s="153">
        <v>0</v>
      </c>
      <c r="K71" s="153">
        <f t="shared" si="34"/>
        <v>0</v>
      </c>
      <c r="Q71" s="146">
        <v>2</v>
      </c>
      <c r="AA71" s="122">
        <v>12</v>
      </c>
      <c r="AB71" s="122">
        <v>0</v>
      </c>
      <c r="AC71" s="122">
        <v>56</v>
      </c>
      <c r="BB71" s="122">
        <v>2</v>
      </c>
      <c r="BC71" s="122">
        <f t="shared" si="35"/>
        <v>0</v>
      </c>
      <c r="BD71" s="122">
        <f t="shared" si="36"/>
        <v>0</v>
      </c>
      <c r="BE71" s="122">
        <f t="shared" si="37"/>
        <v>0</v>
      </c>
      <c r="BF71" s="122">
        <f t="shared" si="38"/>
        <v>0</v>
      </c>
      <c r="BG71" s="122">
        <f t="shared" si="39"/>
        <v>0</v>
      </c>
    </row>
    <row r="72" spans="1:59" ht="12.75">
      <c r="A72" s="147">
        <v>57</v>
      </c>
      <c r="B72" s="148" t="s">
        <v>81</v>
      </c>
      <c r="C72" s="149" t="s">
        <v>183</v>
      </c>
      <c r="D72" s="150" t="s">
        <v>97</v>
      </c>
      <c r="E72" s="151">
        <v>3</v>
      </c>
      <c r="F72" s="151">
        <v>0</v>
      </c>
      <c r="G72" s="152">
        <f t="shared" si="32"/>
        <v>0</v>
      </c>
      <c r="H72" s="153">
        <v>0</v>
      </c>
      <c r="I72" s="153">
        <f t="shared" si="33"/>
        <v>0</v>
      </c>
      <c r="J72" s="153">
        <v>0</v>
      </c>
      <c r="K72" s="153">
        <f t="shared" si="34"/>
        <v>0</v>
      </c>
      <c r="Q72" s="146">
        <v>2</v>
      </c>
      <c r="AA72" s="122">
        <v>12</v>
      </c>
      <c r="AB72" s="122">
        <v>0</v>
      </c>
      <c r="AC72" s="122">
        <v>57</v>
      </c>
      <c r="BB72" s="122">
        <v>2</v>
      </c>
      <c r="BC72" s="122">
        <f t="shared" si="35"/>
        <v>0</v>
      </c>
      <c r="BD72" s="122">
        <f t="shared" si="36"/>
        <v>0</v>
      </c>
      <c r="BE72" s="122">
        <f t="shared" si="37"/>
        <v>0</v>
      </c>
      <c r="BF72" s="122">
        <f t="shared" si="38"/>
        <v>0</v>
      </c>
      <c r="BG72" s="122">
        <f t="shared" si="39"/>
        <v>0</v>
      </c>
    </row>
    <row r="73" spans="1:59" ht="12.75">
      <c r="A73" s="147">
        <v>58</v>
      </c>
      <c r="B73" s="148" t="s">
        <v>81</v>
      </c>
      <c r="C73" s="149" t="s">
        <v>184</v>
      </c>
      <c r="D73" s="150" t="s">
        <v>97</v>
      </c>
      <c r="E73" s="151">
        <v>3</v>
      </c>
      <c r="F73" s="151">
        <v>0</v>
      </c>
      <c r="G73" s="152">
        <f t="shared" si="32"/>
        <v>0</v>
      </c>
      <c r="H73" s="153">
        <v>0</v>
      </c>
      <c r="I73" s="153">
        <f t="shared" si="33"/>
        <v>0</v>
      </c>
      <c r="J73" s="153">
        <v>0</v>
      </c>
      <c r="K73" s="153">
        <f t="shared" si="34"/>
        <v>0</v>
      </c>
      <c r="Q73" s="146">
        <v>2</v>
      </c>
      <c r="AA73" s="122">
        <v>12</v>
      </c>
      <c r="AB73" s="122">
        <v>0</v>
      </c>
      <c r="AC73" s="122">
        <v>58</v>
      </c>
      <c r="BB73" s="122">
        <v>2</v>
      </c>
      <c r="BC73" s="122">
        <f t="shared" si="35"/>
        <v>0</v>
      </c>
      <c r="BD73" s="122">
        <f t="shared" si="36"/>
        <v>0</v>
      </c>
      <c r="BE73" s="122">
        <f t="shared" si="37"/>
        <v>0</v>
      </c>
      <c r="BF73" s="122">
        <f t="shared" si="38"/>
        <v>0</v>
      </c>
      <c r="BG73" s="122">
        <f t="shared" si="39"/>
        <v>0</v>
      </c>
    </row>
    <row r="74" spans="1:59" ht="12.75">
      <c r="A74" s="147">
        <v>59</v>
      </c>
      <c r="B74" s="148" t="s">
        <v>185</v>
      </c>
      <c r="C74" s="149" t="s">
        <v>186</v>
      </c>
      <c r="D74" s="150" t="s">
        <v>97</v>
      </c>
      <c r="E74" s="151">
        <v>6</v>
      </c>
      <c r="F74" s="151">
        <v>0</v>
      </c>
      <c r="G74" s="152">
        <f t="shared" si="32"/>
        <v>0</v>
      </c>
      <c r="H74" s="153">
        <v>0.0006</v>
      </c>
      <c r="I74" s="153">
        <f t="shared" si="33"/>
        <v>0.0036</v>
      </c>
      <c r="J74" s="153">
        <v>0</v>
      </c>
      <c r="K74" s="153">
        <f t="shared" si="34"/>
        <v>0</v>
      </c>
      <c r="Q74" s="146">
        <v>2</v>
      </c>
      <c r="AA74" s="122">
        <v>12</v>
      </c>
      <c r="AB74" s="122">
        <v>0</v>
      </c>
      <c r="AC74" s="122">
        <v>59</v>
      </c>
      <c r="BB74" s="122">
        <v>2</v>
      </c>
      <c r="BC74" s="122">
        <f t="shared" si="35"/>
        <v>0</v>
      </c>
      <c r="BD74" s="122">
        <f t="shared" si="36"/>
        <v>0</v>
      </c>
      <c r="BE74" s="122">
        <f t="shared" si="37"/>
        <v>0</v>
      </c>
      <c r="BF74" s="122">
        <f t="shared" si="38"/>
        <v>0</v>
      </c>
      <c r="BG74" s="122">
        <f t="shared" si="39"/>
        <v>0</v>
      </c>
    </row>
    <row r="75" spans="1:59" ht="12.75">
      <c r="A75" s="147">
        <v>60</v>
      </c>
      <c r="B75" s="148" t="s">
        <v>187</v>
      </c>
      <c r="C75" s="149" t="s">
        <v>188</v>
      </c>
      <c r="D75" s="150" t="s">
        <v>97</v>
      </c>
      <c r="E75" s="151">
        <v>8</v>
      </c>
      <c r="F75" s="151">
        <v>0</v>
      </c>
      <c r="G75" s="152">
        <f t="shared" si="32"/>
        <v>0</v>
      </c>
      <c r="H75" s="153">
        <v>0.00485</v>
      </c>
      <c r="I75" s="153">
        <f t="shared" si="33"/>
        <v>0.0388</v>
      </c>
      <c r="J75" s="153">
        <v>0</v>
      </c>
      <c r="K75" s="153">
        <f t="shared" si="34"/>
        <v>0</v>
      </c>
      <c r="Q75" s="146">
        <v>2</v>
      </c>
      <c r="AA75" s="122">
        <v>12</v>
      </c>
      <c r="AB75" s="122">
        <v>0</v>
      </c>
      <c r="AC75" s="122">
        <v>60</v>
      </c>
      <c r="BB75" s="122">
        <v>2</v>
      </c>
      <c r="BC75" s="122">
        <f t="shared" si="35"/>
        <v>0</v>
      </c>
      <c r="BD75" s="122">
        <f t="shared" si="36"/>
        <v>0</v>
      </c>
      <c r="BE75" s="122">
        <f t="shared" si="37"/>
        <v>0</v>
      </c>
      <c r="BF75" s="122">
        <f t="shared" si="38"/>
        <v>0</v>
      </c>
      <c r="BG75" s="122">
        <f t="shared" si="39"/>
        <v>0</v>
      </c>
    </row>
    <row r="76" spans="1:59" ht="12.75">
      <c r="A76" s="147">
        <v>61</v>
      </c>
      <c r="B76" s="148" t="s">
        <v>81</v>
      </c>
      <c r="C76" s="149" t="s">
        <v>189</v>
      </c>
      <c r="D76" s="150" t="s">
        <v>92</v>
      </c>
      <c r="E76" s="151">
        <v>8</v>
      </c>
      <c r="F76" s="151">
        <v>0</v>
      </c>
      <c r="G76" s="152">
        <f t="shared" si="32"/>
        <v>0</v>
      </c>
      <c r="H76" s="153">
        <v>0</v>
      </c>
      <c r="I76" s="153">
        <f t="shared" si="33"/>
        <v>0</v>
      </c>
      <c r="J76" s="153">
        <v>0</v>
      </c>
      <c r="K76" s="153">
        <f t="shared" si="34"/>
        <v>0</v>
      </c>
      <c r="Q76" s="146">
        <v>2</v>
      </c>
      <c r="AA76" s="122">
        <v>12</v>
      </c>
      <c r="AB76" s="122">
        <v>0</v>
      </c>
      <c r="AC76" s="122">
        <v>61</v>
      </c>
      <c r="BB76" s="122">
        <v>2</v>
      </c>
      <c r="BC76" s="122">
        <f t="shared" si="35"/>
        <v>0</v>
      </c>
      <c r="BD76" s="122">
        <f t="shared" si="36"/>
        <v>0</v>
      </c>
      <c r="BE76" s="122">
        <f t="shared" si="37"/>
        <v>0</v>
      </c>
      <c r="BF76" s="122">
        <f t="shared" si="38"/>
        <v>0</v>
      </c>
      <c r="BG76" s="122">
        <f t="shared" si="39"/>
        <v>0</v>
      </c>
    </row>
    <row r="77" spans="1:59" ht="12.75">
      <c r="A77" s="147">
        <v>62</v>
      </c>
      <c r="B77" s="148" t="s">
        <v>81</v>
      </c>
      <c r="C77" s="149" t="s">
        <v>190</v>
      </c>
      <c r="D77" s="150" t="s">
        <v>97</v>
      </c>
      <c r="E77" s="151">
        <v>1</v>
      </c>
      <c r="F77" s="151">
        <v>0</v>
      </c>
      <c r="G77" s="152">
        <f t="shared" si="32"/>
        <v>0</v>
      </c>
      <c r="H77" s="153">
        <v>0.00223</v>
      </c>
      <c r="I77" s="153">
        <f t="shared" si="33"/>
        <v>0.00223</v>
      </c>
      <c r="J77" s="153">
        <v>0</v>
      </c>
      <c r="K77" s="153">
        <f t="shared" si="34"/>
        <v>0</v>
      </c>
      <c r="Q77" s="146">
        <v>2</v>
      </c>
      <c r="AA77" s="122">
        <v>12</v>
      </c>
      <c r="AB77" s="122">
        <v>0</v>
      </c>
      <c r="AC77" s="122">
        <v>62</v>
      </c>
      <c r="BB77" s="122">
        <v>2</v>
      </c>
      <c r="BC77" s="122">
        <f t="shared" si="35"/>
        <v>0</v>
      </c>
      <c r="BD77" s="122">
        <f t="shared" si="36"/>
        <v>0</v>
      </c>
      <c r="BE77" s="122">
        <f t="shared" si="37"/>
        <v>0</v>
      </c>
      <c r="BF77" s="122">
        <f t="shared" si="38"/>
        <v>0</v>
      </c>
      <c r="BG77" s="122">
        <f t="shared" si="39"/>
        <v>0</v>
      </c>
    </row>
    <row r="78" spans="1:59" ht="12.75">
      <c r="A78" s="147">
        <v>63</v>
      </c>
      <c r="B78" s="148" t="s">
        <v>191</v>
      </c>
      <c r="C78" s="149" t="s">
        <v>192</v>
      </c>
      <c r="D78" s="150" t="s">
        <v>97</v>
      </c>
      <c r="E78" s="151">
        <v>2</v>
      </c>
      <c r="F78" s="151">
        <v>0</v>
      </c>
      <c r="G78" s="152">
        <f t="shared" si="32"/>
        <v>0</v>
      </c>
      <c r="H78" s="153">
        <v>0.00223</v>
      </c>
      <c r="I78" s="153">
        <f t="shared" si="33"/>
        <v>0.00446</v>
      </c>
      <c r="J78" s="153">
        <v>0</v>
      </c>
      <c r="K78" s="153">
        <f t="shared" si="34"/>
        <v>0</v>
      </c>
      <c r="Q78" s="146">
        <v>2</v>
      </c>
      <c r="AA78" s="122">
        <v>12</v>
      </c>
      <c r="AB78" s="122">
        <v>0</v>
      </c>
      <c r="AC78" s="122">
        <v>63</v>
      </c>
      <c r="BB78" s="122">
        <v>2</v>
      </c>
      <c r="BC78" s="122">
        <f t="shared" si="35"/>
        <v>0</v>
      </c>
      <c r="BD78" s="122">
        <f t="shared" si="36"/>
        <v>0</v>
      </c>
      <c r="BE78" s="122">
        <f t="shared" si="37"/>
        <v>0</v>
      </c>
      <c r="BF78" s="122">
        <f t="shared" si="38"/>
        <v>0</v>
      </c>
      <c r="BG78" s="122">
        <f t="shared" si="39"/>
        <v>0</v>
      </c>
    </row>
    <row r="79" spans="1:59" ht="12.75">
      <c r="A79" s="147">
        <v>64</v>
      </c>
      <c r="B79" s="148" t="s">
        <v>193</v>
      </c>
      <c r="C79" s="149" t="s">
        <v>194</v>
      </c>
      <c r="D79" s="150" t="s">
        <v>97</v>
      </c>
      <c r="E79" s="151">
        <v>20</v>
      </c>
      <c r="F79" s="151">
        <v>0</v>
      </c>
      <c r="G79" s="152">
        <f t="shared" si="32"/>
        <v>0</v>
      </c>
      <c r="H79" s="153">
        <v>0.00013</v>
      </c>
      <c r="I79" s="153">
        <f t="shared" si="33"/>
        <v>0.0026</v>
      </c>
      <c r="J79" s="153">
        <v>-0.0022</v>
      </c>
      <c r="K79" s="153">
        <f t="shared" si="34"/>
        <v>-0.044000000000000004</v>
      </c>
      <c r="Q79" s="146">
        <v>2</v>
      </c>
      <c r="AA79" s="122">
        <v>12</v>
      </c>
      <c r="AB79" s="122">
        <v>0</v>
      </c>
      <c r="AC79" s="122">
        <v>64</v>
      </c>
      <c r="BB79" s="122">
        <v>2</v>
      </c>
      <c r="BC79" s="122">
        <f t="shared" si="35"/>
        <v>0</v>
      </c>
      <c r="BD79" s="122">
        <f t="shared" si="36"/>
        <v>0</v>
      </c>
      <c r="BE79" s="122">
        <f t="shared" si="37"/>
        <v>0</v>
      </c>
      <c r="BF79" s="122">
        <f t="shared" si="38"/>
        <v>0</v>
      </c>
      <c r="BG79" s="122">
        <f t="shared" si="39"/>
        <v>0</v>
      </c>
    </row>
    <row r="80" spans="1:59" ht="12.75">
      <c r="A80" s="147">
        <v>65</v>
      </c>
      <c r="B80" s="148" t="s">
        <v>195</v>
      </c>
      <c r="C80" s="149" t="s">
        <v>196</v>
      </c>
      <c r="D80" s="150" t="s">
        <v>97</v>
      </c>
      <c r="E80" s="151">
        <v>20</v>
      </c>
      <c r="F80" s="151">
        <v>0</v>
      </c>
      <c r="G80" s="152">
        <f t="shared" si="32"/>
        <v>0</v>
      </c>
      <c r="H80" s="153">
        <v>0.00021</v>
      </c>
      <c r="I80" s="153">
        <f t="shared" si="33"/>
        <v>0.004200000000000001</v>
      </c>
      <c r="J80" s="153">
        <v>-0.0035</v>
      </c>
      <c r="K80" s="153">
        <f t="shared" si="34"/>
        <v>-0.07</v>
      </c>
      <c r="Q80" s="146">
        <v>2</v>
      </c>
      <c r="AA80" s="122">
        <v>12</v>
      </c>
      <c r="AB80" s="122">
        <v>0</v>
      </c>
      <c r="AC80" s="122">
        <v>65</v>
      </c>
      <c r="BB80" s="122">
        <v>2</v>
      </c>
      <c r="BC80" s="122">
        <f t="shared" si="35"/>
        <v>0</v>
      </c>
      <c r="BD80" s="122">
        <f t="shared" si="36"/>
        <v>0</v>
      </c>
      <c r="BE80" s="122">
        <f t="shared" si="37"/>
        <v>0</v>
      </c>
      <c r="BF80" s="122">
        <f t="shared" si="38"/>
        <v>0</v>
      </c>
      <c r="BG80" s="122">
        <f t="shared" si="39"/>
        <v>0</v>
      </c>
    </row>
    <row r="81" spans="1:59" ht="12.75">
      <c r="A81" s="147">
        <v>66</v>
      </c>
      <c r="B81" s="148" t="s">
        <v>197</v>
      </c>
      <c r="C81" s="149" t="s">
        <v>198</v>
      </c>
      <c r="D81" s="150" t="s">
        <v>97</v>
      </c>
      <c r="E81" s="151">
        <v>3</v>
      </c>
      <c r="F81" s="151">
        <v>0</v>
      </c>
      <c r="G81" s="152">
        <f t="shared" si="32"/>
        <v>0</v>
      </c>
      <c r="H81" s="153">
        <v>0.00039</v>
      </c>
      <c r="I81" s="153">
        <f t="shared" si="33"/>
        <v>0.00117</v>
      </c>
      <c r="J81" s="153">
        <v>-0.009</v>
      </c>
      <c r="K81" s="153">
        <f t="shared" si="34"/>
        <v>-0.026999999999999996</v>
      </c>
      <c r="Q81" s="146">
        <v>2</v>
      </c>
      <c r="AA81" s="122">
        <v>12</v>
      </c>
      <c r="AB81" s="122">
        <v>0</v>
      </c>
      <c r="AC81" s="122">
        <v>66</v>
      </c>
      <c r="BB81" s="122">
        <v>2</v>
      </c>
      <c r="BC81" s="122">
        <f t="shared" si="35"/>
        <v>0</v>
      </c>
      <c r="BD81" s="122">
        <f t="shared" si="36"/>
        <v>0</v>
      </c>
      <c r="BE81" s="122">
        <f t="shared" si="37"/>
        <v>0</v>
      </c>
      <c r="BF81" s="122">
        <f t="shared" si="38"/>
        <v>0</v>
      </c>
      <c r="BG81" s="122">
        <f t="shared" si="39"/>
        <v>0</v>
      </c>
    </row>
    <row r="82" spans="1:59" ht="12.75">
      <c r="A82" s="147">
        <v>67</v>
      </c>
      <c r="B82" s="148" t="s">
        <v>199</v>
      </c>
      <c r="C82" s="149" t="s">
        <v>200</v>
      </c>
      <c r="D82" s="150" t="s">
        <v>104</v>
      </c>
      <c r="E82" s="151">
        <v>0.9184</v>
      </c>
      <c r="F82" s="151">
        <v>0</v>
      </c>
      <c r="G82" s="152">
        <f t="shared" si="32"/>
        <v>0</v>
      </c>
      <c r="H82" s="153">
        <v>0</v>
      </c>
      <c r="I82" s="153">
        <f t="shared" si="33"/>
        <v>0</v>
      </c>
      <c r="J82" s="153">
        <v>0</v>
      </c>
      <c r="K82" s="153">
        <f t="shared" si="34"/>
        <v>0</v>
      </c>
      <c r="Q82" s="146">
        <v>2</v>
      </c>
      <c r="AA82" s="122">
        <v>12</v>
      </c>
      <c r="AB82" s="122">
        <v>0</v>
      </c>
      <c r="AC82" s="122">
        <v>67</v>
      </c>
      <c r="BB82" s="122">
        <v>2</v>
      </c>
      <c r="BC82" s="122">
        <f t="shared" si="35"/>
        <v>0</v>
      </c>
      <c r="BD82" s="122">
        <f t="shared" si="36"/>
        <v>0</v>
      </c>
      <c r="BE82" s="122">
        <f t="shared" si="37"/>
        <v>0</v>
      </c>
      <c r="BF82" s="122">
        <f t="shared" si="38"/>
        <v>0</v>
      </c>
      <c r="BG82" s="122">
        <f t="shared" si="39"/>
        <v>0</v>
      </c>
    </row>
    <row r="83" spans="1:59" ht="12.75">
      <c r="A83" s="147">
        <v>68</v>
      </c>
      <c r="B83" s="148" t="s">
        <v>201</v>
      </c>
      <c r="C83" s="149" t="s">
        <v>202</v>
      </c>
      <c r="D83" s="150" t="s">
        <v>104</v>
      </c>
      <c r="E83" s="151">
        <v>0.0502</v>
      </c>
      <c r="F83" s="151">
        <v>0</v>
      </c>
      <c r="G83" s="152">
        <f t="shared" si="32"/>
        <v>0</v>
      </c>
      <c r="H83" s="153">
        <v>0</v>
      </c>
      <c r="I83" s="153">
        <f t="shared" si="33"/>
        <v>0</v>
      </c>
      <c r="J83" s="153">
        <v>0</v>
      </c>
      <c r="K83" s="153">
        <f t="shared" si="34"/>
        <v>0</v>
      </c>
      <c r="Q83" s="146">
        <v>2</v>
      </c>
      <c r="AA83" s="122">
        <v>12</v>
      </c>
      <c r="AB83" s="122">
        <v>0</v>
      </c>
      <c r="AC83" s="122">
        <v>68</v>
      </c>
      <c r="BB83" s="122">
        <v>2</v>
      </c>
      <c r="BC83" s="122">
        <f t="shared" si="35"/>
        <v>0</v>
      </c>
      <c r="BD83" s="122">
        <f t="shared" si="36"/>
        <v>0</v>
      </c>
      <c r="BE83" s="122">
        <f t="shared" si="37"/>
        <v>0</v>
      </c>
      <c r="BF83" s="122">
        <f t="shared" si="38"/>
        <v>0</v>
      </c>
      <c r="BG83" s="122">
        <f t="shared" si="39"/>
        <v>0</v>
      </c>
    </row>
    <row r="84" spans="1:59" ht="12.75">
      <c r="A84" s="154"/>
      <c r="B84" s="155" t="s">
        <v>71</v>
      </c>
      <c r="C84" s="156" t="str">
        <f>CONCATENATE(B59," ",C59)</f>
        <v>734 Armatury</v>
      </c>
      <c r="D84" s="154"/>
      <c r="E84" s="157"/>
      <c r="F84" s="157"/>
      <c r="G84" s="158">
        <f>SUM(G59:G83)</f>
        <v>0</v>
      </c>
      <c r="H84" s="159"/>
      <c r="I84" s="160">
        <f>SUM(I59:I83)</f>
        <v>0.0586</v>
      </c>
      <c r="J84" s="159"/>
      <c r="K84" s="160">
        <f>SUM(K59:K83)</f>
        <v>-0.14100000000000001</v>
      </c>
      <c r="Q84" s="146">
        <v>4</v>
      </c>
      <c r="BC84" s="161">
        <f>SUM(BC59:BC83)</f>
        <v>0</v>
      </c>
      <c r="BD84" s="161">
        <f>SUM(BD59:BD83)</f>
        <v>0</v>
      </c>
      <c r="BE84" s="161">
        <f>SUM(BE59:BE83)</f>
        <v>0</v>
      </c>
      <c r="BF84" s="161">
        <f>SUM(BF59:BF83)</f>
        <v>0</v>
      </c>
      <c r="BG84" s="161">
        <f>SUM(BG59:BG83)</f>
        <v>0</v>
      </c>
    </row>
    <row r="85" spans="1:17" ht="12.75">
      <c r="A85" s="139" t="s">
        <v>69</v>
      </c>
      <c r="B85" s="140" t="s">
        <v>203</v>
      </c>
      <c r="C85" s="141" t="s">
        <v>204</v>
      </c>
      <c r="D85" s="142"/>
      <c r="E85" s="143"/>
      <c r="F85" s="143"/>
      <c r="G85" s="144"/>
      <c r="H85" s="145"/>
      <c r="I85" s="145"/>
      <c r="J85" s="145"/>
      <c r="K85" s="145"/>
      <c r="Q85" s="146">
        <v>1</v>
      </c>
    </row>
    <row r="86" spans="1:59" ht="12.75">
      <c r="A86" s="147">
        <v>69</v>
      </c>
      <c r="B86" s="148" t="s">
        <v>205</v>
      </c>
      <c r="C86" s="149" t="s">
        <v>206</v>
      </c>
      <c r="D86" s="150" t="s">
        <v>207</v>
      </c>
      <c r="E86" s="151">
        <v>100</v>
      </c>
      <c r="F86" s="151">
        <v>0</v>
      </c>
      <c r="G86" s="152">
        <f>E86*F86</f>
        <v>0</v>
      </c>
      <c r="H86" s="153">
        <v>9E-05</v>
      </c>
      <c r="I86" s="153">
        <f>E86*H86</f>
        <v>0.009000000000000001</v>
      </c>
      <c r="J86" s="153">
        <v>0</v>
      </c>
      <c r="K86" s="153">
        <f>E86*J86</f>
        <v>0</v>
      </c>
      <c r="Q86" s="146">
        <v>2</v>
      </c>
      <c r="AA86" s="122">
        <v>12</v>
      </c>
      <c r="AB86" s="122">
        <v>0</v>
      </c>
      <c r="AC86" s="122">
        <v>69</v>
      </c>
      <c r="BB86" s="122">
        <v>2</v>
      </c>
      <c r="BC86" s="122">
        <f>IF(BB86=1,G86,0)</f>
        <v>0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59" ht="12.75">
      <c r="A87" s="147">
        <v>70</v>
      </c>
      <c r="B87" s="148" t="s">
        <v>208</v>
      </c>
      <c r="C87" s="149" t="s">
        <v>209</v>
      </c>
      <c r="D87" s="150" t="s">
        <v>207</v>
      </c>
      <c r="E87" s="151">
        <v>100</v>
      </c>
      <c r="F87" s="151">
        <v>0</v>
      </c>
      <c r="G87" s="152">
        <f>E87*F87</f>
        <v>0</v>
      </c>
      <c r="H87" s="153">
        <v>0</v>
      </c>
      <c r="I87" s="153">
        <f>E87*H87</f>
        <v>0</v>
      </c>
      <c r="J87" s="153">
        <v>0</v>
      </c>
      <c r="K87" s="153">
        <f>E87*J87</f>
        <v>0</v>
      </c>
      <c r="Q87" s="146">
        <v>2</v>
      </c>
      <c r="AA87" s="122">
        <v>12</v>
      </c>
      <c r="AB87" s="122">
        <v>0</v>
      </c>
      <c r="AC87" s="122">
        <v>70</v>
      </c>
      <c r="BB87" s="122">
        <v>2</v>
      </c>
      <c r="BC87" s="122">
        <f>IF(BB87=1,G87,0)</f>
        <v>0</v>
      </c>
      <c r="BD87" s="122">
        <f>IF(BB87=2,G87,0)</f>
        <v>0</v>
      </c>
      <c r="BE87" s="122">
        <f>IF(BB87=3,G87,0)</f>
        <v>0</v>
      </c>
      <c r="BF87" s="122">
        <f>IF(BB87=4,G87,0)</f>
        <v>0</v>
      </c>
      <c r="BG87" s="122">
        <f>IF(BB87=5,G87,0)</f>
        <v>0</v>
      </c>
    </row>
    <row r="88" spans="1:59" ht="12.75">
      <c r="A88" s="154"/>
      <c r="B88" s="155" t="s">
        <v>71</v>
      </c>
      <c r="C88" s="156" t="str">
        <f>CONCATENATE(B85," ",C85)</f>
        <v>767 Konstrukce zámečnické</v>
      </c>
      <c r="D88" s="154"/>
      <c r="E88" s="157"/>
      <c r="F88" s="157"/>
      <c r="G88" s="158">
        <f>SUM(G85:G87)</f>
        <v>0</v>
      </c>
      <c r="H88" s="159"/>
      <c r="I88" s="160">
        <f>SUM(I85:I87)</f>
        <v>0.009000000000000001</v>
      </c>
      <c r="J88" s="159"/>
      <c r="K88" s="160">
        <f>SUM(K85:K87)</f>
        <v>0</v>
      </c>
      <c r="Q88" s="146">
        <v>4</v>
      </c>
      <c r="BC88" s="161">
        <f>SUM(BC85:BC87)</f>
        <v>0</v>
      </c>
      <c r="BD88" s="161">
        <f>SUM(BD85:BD87)</f>
        <v>0</v>
      </c>
      <c r="BE88" s="161">
        <f>SUM(BE85:BE87)</f>
        <v>0</v>
      </c>
      <c r="BF88" s="161">
        <f>SUM(BF85:BF87)</f>
        <v>0</v>
      </c>
      <c r="BG88" s="161">
        <f>SUM(BG85:BG87)</f>
        <v>0</v>
      </c>
    </row>
    <row r="89" spans="1:17" ht="12.75">
      <c r="A89" s="139" t="s">
        <v>69</v>
      </c>
      <c r="B89" s="140" t="s">
        <v>210</v>
      </c>
      <c r="C89" s="141" t="s">
        <v>211</v>
      </c>
      <c r="D89" s="142"/>
      <c r="E89" s="143"/>
      <c r="F89" s="143"/>
      <c r="G89" s="144"/>
      <c r="H89" s="145"/>
      <c r="I89" s="145"/>
      <c r="J89" s="145"/>
      <c r="K89" s="145"/>
      <c r="Q89" s="146">
        <v>1</v>
      </c>
    </row>
    <row r="90" spans="1:59" ht="12.75">
      <c r="A90" s="147">
        <v>71</v>
      </c>
      <c r="B90" s="148" t="s">
        <v>212</v>
      </c>
      <c r="C90" s="149" t="s">
        <v>213</v>
      </c>
      <c r="D90" s="150" t="s">
        <v>80</v>
      </c>
      <c r="E90" s="151">
        <v>10</v>
      </c>
      <c r="F90" s="151">
        <v>0</v>
      </c>
      <c r="G90" s="152">
        <f>E90*F90</f>
        <v>0</v>
      </c>
      <c r="H90" s="153">
        <v>9E-05</v>
      </c>
      <c r="I90" s="153">
        <f>E90*H90</f>
        <v>0.0009000000000000001</v>
      </c>
      <c r="J90" s="153">
        <v>0</v>
      </c>
      <c r="K90" s="153">
        <f>E90*J90</f>
        <v>0</v>
      </c>
      <c r="Q90" s="146">
        <v>2</v>
      </c>
      <c r="AA90" s="122">
        <v>12</v>
      </c>
      <c r="AB90" s="122">
        <v>0</v>
      </c>
      <c r="AC90" s="122">
        <v>71</v>
      </c>
      <c r="BB90" s="122">
        <v>2</v>
      </c>
      <c r="BC90" s="122">
        <f>IF(BB90=1,G90,0)</f>
        <v>0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59" ht="12.75">
      <c r="A91" s="154"/>
      <c r="B91" s="155" t="s">
        <v>71</v>
      </c>
      <c r="C91" s="156" t="str">
        <f>CONCATENATE(B89," ",C89)</f>
        <v>783 Nátěry</v>
      </c>
      <c r="D91" s="154"/>
      <c r="E91" s="157"/>
      <c r="F91" s="157"/>
      <c r="G91" s="158">
        <f>SUM(G89:G90)</f>
        <v>0</v>
      </c>
      <c r="H91" s="159"/>
      <c r="I91" s="160">
        <f>SUM(I89:I90)</f>
        <v>0.0009000000000000001</v>
      </c>
      <c r="J91" s="159"/>
      <c r="K91" s="160">
        <f>SUM(K89:K90)</f>
        <v>0</v>
      </c>
      <c r="Q91" s="146">
        <v>4</v>
      </c>
      <c r="BC91" s="161">
        <f>SUM(BC89:BC90)</f>
        <v>0</v>
      </c>
      <c r="BD91" s="161">
        <f>SUM(BD89:BD90)</f>
        <v>0</v>
      </c>
      <c r="BE91" s="161">
        <f>SUM(BE89:BE90)</f>
        <v>0</v>
      </c>
      <c r="BF91" s="161">
        <f>SUM(BF89:BF90)</f>
        <v>0</v>
      </c>
      <c r="BG91" s="161">
        <f>SUM(BG89:BG90)</f>
        <v>0</v>
      </c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spans="1:7" ht="12.75">
      <c r="A115" s="162"/>
      <c r="B115" s="162"/>
      <c r="C115" s="162"/>
      <c r="D115" s="162"/>
      <c r="E115" s="162"/>
      <c r="F115" s="162"/>
      <c r="G115" s="162"/>
    </row>
    <row r="116" spans="1:7" ht="12.75">
      <c r="A116" s="162"/>
      <c r="B116" s="162"/>
      <c r="C116" s="162"/>
      <c r="D116" s="162"/>
      <c r="E116" s="162"/>
      <c r="F116" s="162"/>
      <c r="G116" s="162"/>
    </row>
    <row r="117" spans="1:7" ht="12.75">
      <c r="A117" s="162"/>
      <c r="B117" s="162"/>
      <c r="C117" s="162"/>
      <c r="D117" s="162"/>
      <c r="E117" s="162"/>
      <c r="F117" s="162"/>
      <c r="G117" s="162"/>
    </row>
    <row r="118" spans="1:7" ht="12.75">
      <c r="A118" s="162"/>
      <c r="B118" s="162"/>
      <c r="C118" s="162"/>
      <c r="D118" s="162"/>
      <c r="E118" s="162"/>
      <c r="F118" s="162"/>
      <c r="G118" s="16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spans="1:2" ht="12.75">
      <c r="A144" s="163"/>
      <c r="B144" s="163"/>
    </row>
    <row r="145" spans="1:7" ht="12.75">
      <c r="A145" s="162"/>
      <c r="B145" s="162"/>
      <c r="C145" s="165"/>
      <c r="D145" s="165"/>
      <c r="E145" s="166"/>
      <c r="F145" s="165"/>
      <c r="G145" s="167"/>
    </row>
    <row r="146" spans="1:7" ht="12.75">
      <c r="A146" s="168"/>
      <c r="B146" s="168"/>
      <c r="C146" s="162"/>
      <c r="D146" s="162"/>
      <c r="E146" s="169"/>
      <c r="F146" s="162"/>
      <c r="G146" s="162"/>
    </row>
    <row r="147" spans="1:7" ht="12.75">
      <c r="A147" s="162"/>
      <c r="B147" s="162"/>
      <c r="C147" s="162"/>
      <c r="D147" s="162"/>
      <c r="E147" s="169"/>
      <c r="F147" s="162"/>
      <c r="G147" s="162"/>
    </row>
    <row r="148" spans="1:7" ht="12.75">
      <c r="A148" s="162"/>
      <c r="B148" s="162"/>
      <c r="C148" s="162"/>
      <c r="D148" s="162"/>
      <c r="E148" s="169"/>
      <c r="F148" s="162"/>
      <c r="G148" s="162"/>
    </row>
    <row r="149" spans="1:7" ht="12.75">
      <c r="A149" s="162"/>
      <c r="B149" s="162"/>
      <c r="C149" s="162"/>
      <c r="D149" s="162"/>
      <c r="E149" s="169"/>
      <c r="F149" s="162"/>
      <c r="G149" s="162"/>
    </row>
    <row r="150" spans="1:7" ht="12.75">
      <c r="A150" s="162"/>
      <c r="B150" s="162"/>
      <c r="C150" s="162"/>
      <c r="D150" s="162"/>
      <c r="E150" s="169"/>
      <c r="F150" s="162"/>
      <c r="G150" s="162"/>
    </row>
    <row r="151" spans="1:7" ht="12.75">
      <c r="A151" s="162"/>
      <c r="B151" s="162"/>
      <c r="C151" s="162"/>
      <c r="D151" s="162"/>
      <c r="E151" s="169"/>
      <c r="F151" s="162"/>
      <c r="G151" s="162"/>
    </row>
    <row r="152" spans="1:7" ht="12.75">
      <c r="A152" s="162"/>
      <c r="B152" s="162"/>
      <c r="C152" s="162"/>
      <c r="D152" s="162"/>
      <c r="E152" s="169"/>
      <c r="F152" s="162"/>
      <c r="G152" s="162"/>
    </row>
    <row r="153" spans="1:7" ht="12.75">
      <c r="A153" s="162"/>
      <c r="B153" s="162"/>
      <c r="C153" s="162"/>
      <c r="D153" s="162"/>
      <c r="E153" s="169"/>
      <c r="F153" s="162"/>
      <c r="G153" s="162"/>
    </row>
    <row r="154" spans="1:7" ht="12.75">
      <c r="A154" s="162"/>
      <c r="B154" s="162"/>
      <c r="C154" s="162"/>
      <c r="D154" s="162"/>
      <c r="E154" s="169"/>
      <c r="F154" s="162"/>
      <c r="G154" s="162"/>
    </row>
    <row r="155" spans="1:7" ht="12.75">
      <c r="A155" s="162"/>
      <c r="B155" s="162"/>
      <c r="C155" s="162"/>
      <c r="D155" s="162"/>
      <c r="E155" s="169"/>
      <c r="F155" s="162"/>
      <c r="G155" s="162"/>
    </row>
    <row r="156" spans="1:7" ht="12.75">
      <c r="A156" s="162"/>
      <c r="B156" s="162"/>
      <c r="C156" s="162"/>
      <c r="D156" s="162"/>
      <c r="E156" s="169"/>
      <c r="F156" s="162"/>
      <c r="G156" s="162"/>
    </row>
    <row r="157" spans="1:7" ht="12.75">
      <c r="A157" s="162"/>
      <c r="B157" s="162"/>
      <c r="C157" s="162"/>
      <c r="D157" s="162"/>
      <c r="E157" s="169"/>
      <c r="F157" s="162"/>
      <c r="G157" s="162"/>
    </row>
    <row r="158" spans="1:7" ht="12.75">
      <c r="A158" s="162"/>
      <c r="B158" s="162"/>
      <c r="C158" s="162"/>
      <c r="D158" s="162"/>
      <c r="E158" s="169"/>
      <c r="F158" s="162"/>
      <c r="G158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dcterms:created xsi:type="dcterms:W3CDTF">2017-05-15T06:04:59Z</dcterms:created>
  <dcterms:modified xsi:type="dcterms:W3CDTF">2017-05-15T06:07:28Z</dcterms:modified>
  <cp:category/>
  <cp:version/>
  <cp:contentType/>
  <cp:contentStatus/>
</cp:coreProperties>
</file>