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 LUKÁŠ\01 - Naceňování\2018\28-Oprava rozpočtu (ZŠ Palackého Brno)\"/>
    </mc:Choice>
  </mc:AlternateContent>
  <xr:revisionPtr revIDLastSave="0" documentId="8_{06BCC87D-6786-491E-95E8-C03882610811}" xr6:coauthVersionLast="31" xr6:coauthVersionMax="31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5.1 Pol" sheetId="12" r:id="rId4"/>
    <sheet name="01 05.2 Pol" sheetId="13" r:id="rId5"/>
    <sheet name="OVN  OVN  Naklady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05.1 Pol'!$1:$7</definedName>
    <definedName name="_xlnm.Print_Titles" localSheetId="4">'01 05.2 Pol'!$1:$7</definedName>
    <definedName name="_xlnm.Print_Titles" localSheetId="5">'OVN  OVN 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05.1 Pol'!$A$1:$W$295</definedName>
    <definedName name="_xlnm.Print_Area" localSheetId="4">'01 05.2 Pol'!$A$1:$W$163</definedName>
    <definedName name="_xlnm.Print_Area" localSheetId="5">'OVN  OVN  Naklady'!$A$1:$W$26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2" i="1"/>
  <c r="F42" i="1"/>
  <c r="G41" i="1"/>
  <c r="F41" i="1"/>
  <c r="G40" i="1"/>
  <c r="F40" i="1"/>
  <c r="G39" i="1"/>
  <c r="F39" i="1"/>
  <c r="G16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0" i="14"/>
  <c r="M10" i="14" s="1"/>
  <c r="I10" i="14"/>
  <c r="K10" i="14"/>
  <c r="O10" i="14"/>
  <c r="Q10" i="14"/>
  <c r="V10" i="14"/>
  <c r="G11" i="14"/>
  <c r="I11" i="14"/>
  <c r="K11" i="14"/>
  <c r="M11" i="14"/>
  <c r="O11" i="14"/>
  <c r="Q11" i="14"/>
  <c r="V11" i="14"/>
  <c r="G12" i="14"/>
  <c r="G8" i="14" s="1"/>
  <c r="I12" i="14"/>
  <c r="K12" i="14"/>
  <c r="O12" i="14"/>
  <c r="O8" i="14" s="1"/>
  <c r="Q12" i="14"/>
  <c r="V12" i="14"/>
  <c r="G13" i="14"/>
  <c r="I13" i="14"/>
  <c r="O13" i="14"/>
  <c r="Q13" i="14"/>
  <c r="G14" i="14"/>
  <c r="M14" i="14" s="1"/>
  <c r="M13" i="14" s="1"/>
  <c r="I14" i="14"/>
  <c r="K14" i="14"/>
  <c r="K13" i="14" s="1"/>
  <c r="O14" i="14"/>
  <c r="Q14" i="14"/>
  <c r="V14" i="14"/>
  <c r="V13" i="14" s="1"/>
  <c r="AE16" i="14"/>
  <c r="G153" i="13"/>
  <c r="G9" i="13"/>
  <c r="I9" i="13"/>
  <c r="I8" i="13" s="1"/>
  <c r="K9" i="13"/>
  <c r="M9" i="13"/>
  <c r="O9" i="13"/>
  <c r="Q9" i="13"/>
  <c r="Q8" i="13" s="1"/>
  <c r="V9" i="13"/>
  <c r="G12" i="13"/>
  <c r="M12" i="13" s="1"/>
  <c r="I12" i="13"/>
  <c r="K12" i="13"/>
  <c r="K8" i="13" s="1"/>
  <c r="O12" i="13"/>
  <c r="Q12" i="13"/>
  <c r="V12" i="13"/>
  <c r="V8" i="13" s="1"/>
  <c r="G13" i="13"/>
  <c r="I13" i="13"/>
  <c r="K13" i="13"/>
  <c r="M13" i="13"/>
  <c r="O13" i="13"/>
  <c r="Q13" i="13"/>
  <c r="V13" i="13"/>
  <c r="G14" i="13"/>
  <c r="G8" i="13" s="1"/>
  <c r="I14" i="13"/>
  <c r="K14" i="13"/>
  <c r="O14" i="13"/>
  <c r="O8" i="13" s="1"/>
  <c r="Q14" i="13"/>
  <c r="V14" i="13"/>
  <c r="G15" i="13"/>
  <c r="I15" i="13"/>
  <c r="K15" i="13"/>
  <c r="M15" i="13"/>
  <c r="O15" i="13"/>
  <c r="Q15" i="13"/>
  <c r="V15" i="13"/>
  <c r="G17" i="13"/>
  <c r="I17" i="13"/>
  <c r="I16" i="13" s="1"/>
  <c r="K17" i="13"/>
  <c r="M17" i="13"/>
  <c r="O17" i="13"/>
  <c r="Q17" i="13"/>
  <c r="Q16" i="13" s="1"/>
  <c r="V17" i="13"/>
  <c r="G20" i="13"/>
  <c r="G16" i="13" s="1"/>
  <c r="I20" i="13"/>
  <c r="K20" i="13"/>
  <c r="O20" i="13"/>
  <c r="O16" i="13" s="1"/>
  <c r="Q20" i="13"/>
  <c r="V20" i="13"/>
  <c r="G23" i="13"/>
  <c r="I23" i="13"/>
  <c r="K23" i="13"/>
  <c r="M23" i="13"/>
  <c r="O23" i="13"/>
  <c r="Q23" i="13"/>
  <c r="V23" i="13"/>
  <c r="G26" i="13"/>
  <c r="M26" i="13" s="1"/>
  <c r="I26" i="13"/>
  <c r="K26" i="13"/>
  <c r="K16" i="13" s="1"/>
  <c r="O26" i="13"/>
  <c r="Q26" i="13"/>
  <c r="V26" i="13"/>
  <c r="V16" i="13" s="1"/>
  <c r="G27" i="13"/>
  <c r="I27" i="13"/>
  <c r="K27" i="13"/>
  <c r="M27" i="13"/>
  <c r="O27" i="13"/>
  <c r="Q27" i="13"/>
  <c r="V27" i="13"/>
  <c r="G30" i="13"/>
  <c r="O30" i="13"/>
  <c r="G31" i="13"/>
  <c r="I31" i="13"/>
  <c r="I30" i="13" s="1"/>
  <c r="K31" i="13"/>
  <c r="M31" i="13"/>
  <c r="O31" i="13"/>
  <c r="Q31" i="13"/>
  <c r="Q30" i="13" s="1"/>
  <c r="V31" i="13"/>
  <c r="G34" i="13"/>
  <c r="M34" i="13" s="1"/>
  <c r="I34" i="13"/>
  <c r="K34" i="13"/>
  <c r="K30" i="13" s="1"/>
  <c r="O34" i="13"/>
  <c r="Q34" i="13"/>
  <c r="V34" i="13"/>
  <c r="V30" i="13" s="1"/>
  <c r="I35" i="13"/>
  <c r="Q35" i="13"/>
  <c r="G36" i="13"/>
  <c r="G35" i="13" s="1"/>
  <c r="I36" i="13"/>
  <c r="K36" i="13"/>
  <c r="K35" i="13" s="1"/>
  <c r="O36" i="13"/>
  <c r="O35" i="13" s="1"/>
  <c r="Q36" i="13"/>
  <c r="V36" i="13"/>
  <c r="V35" i="13" s="1"/>
  <c r="G40" i="13"/>
  <c r="M40" i="13" s="1"/>
  <c r="I40" i="13"/>
  <c r="K40" i="13"/>
  <c r="K39" i="13" s="1"/>
  <c r="O40" i="13"/>
  <c r="O39" i="13" s="1"/>
  <c r="Q40" i="13"/>
  <c r="V40" i="13"/>
  <c r="V39" i="13" s="1"/>
  <c r="G41" i="13"/>
  <c r="I41" i="13"/>
  <c r="K41" i="13"/>
  <c r="M41" i="13"/>
  <c r="O41" i="13"/>
  <c r="Q41" i="13"/>
  <c r="V41" i="13"/>
  <c r="G42" i="13"/>
  <c r="M42" i="13" s="1"/>
  <c r="I42" i="13"/>
  <c r="K42" i="13"/>
  <c r="O42" i="13"/>
  <c r="Q42" i="13"/>
  <c r="V42" i="13"/>
  <c r="G43" i="13"/>
  <c r="I43" i="13"/>
  <c r="I39" i="13" s="1"/>
  <c r="K43" i="13"/>
  <c r="M43" i="13"/>
  <c r="O43" i="13"/>
  <c r="Q43" i="13"/>
  <c r="Q39" i="13" s="1"/>
  <c r="V43" i="13"/>
  <c r="G44" i="13"/>
  <c r="M44" i="13" s="1"/>
  <c r="I44" i="13"/>
  <c r="K44" i="13"/>
  <c r="O44" i="13"/>
  <c r="Q44" i="13"/>
  <c r="V44" i="13"/>
  <c r="I45" i="13"/>
  <c r="Q45" i="13"/>
  <c r="G46" i="13"/>
  <c r="G45" i="13" s="1"/>
  <c r="I46" i="13"/>
  <c r="K46" i="13"/>
  <c r="K45" i="13" s="1"/>
  <c r="O46" i="13"/>
  <c r="O45" i="13" s="1"/>
  <c r="Q46" i="13"/>
  <c r="V46" i="13"/>
  <c r="V45" i="13" s="1"/>
  <c r="I49" i="13"/>
  <c r="Q49" i="13"/>
  <c r="G50" i="13"/>
  <c r="M50" i="13" s="1"/>
  <c r="M49" i="13" s="1"/>
  <c r="I50" i="13"/>
  <c r="K50" i="13"/>
  <c r="K49" i="13" s="1"/>
  <c r="O50" i="13"/>
  <c r="O49" i="13" s="1"/>
  <c r="Q50" i="13"/>
  <c r="V50" i="13"/>
  <c r="V49" i="13" s="1"/>
  <c r="G52" i="13"/>
  <c r="G51" i="13" s="1"/>
  <c r="I52" i="13"/>
  <c r="K52" i="13"/>
  <c r="K51" i="13" s="1"/>
  <c r="O52" i="13"/>
  <c r="O51" i="13" s="1"/>
  <c r="Q52" i="13"/>
  <c r="V52" i="13"/>
  <c r="V51" i="13" s="1"/>
  <c r="G55" i="13"/>
  <c r="I55" i="13"/>
  <c r="I51" i="13" s="1"/>
  <c r="K55" i="13"/>
  <c r="M55" i="13"/>
  <c r="O55" i="13"/>
  <c r="Q55" i="13"/>
  <c r="Q51" i="13" s="1"/>
  <c r="V55" i="13"/>
  <c r="G56" i="13"/>
  <c r="M56" i="13" s="1"/>
  <c r="I56" i="13"/>
  <c r="K56" i="13"/>
  <c r="O56" i="13"/>
  <c r="Q56" i="13"/>
  <c r="V56" i="13"/>
  <c r="G58" i="13"/>
  <c r="G57" i="13" s="1"/>
  <c r="I58" i="13"/>
  <c r="I57" i="13" s="1"/>
  <c r="K58" i="13"/>
  <c r="K57" i="13" s="1"/>
  <c r="O58" i="13"/>
  <c r="O57" i="13" s="1"/>
  <c r="Q58" i="13"/>
  <c r="Q57" i="13" s="1"/>
  <c r="V58" i="13"/>
  <c r="V57" i="13" s="1"/>
  <c r="I61" i="13"/>
  <c r="Q61" i="13"/>
  <c r="G62" i="13"/>
  <c r="M62" i="13" s="1"/>
  <c r="M61" i="13" s="1"/>
  <c r="I62" i="13"/>
  <c r="K62" i="13"/>
  <c r="K61" i="13" s="1"/>
  <c r="O62" i="13"/>
  <c r="O61" i="13" s="1"/>
  <c r="Q62" i="13"/>
  <c r="V62" i="13"/>
  <c r="V61" i="13" s="1"/>
  <c r="G64" i="13"/>
  <c r="G63" i="13" s="1"/>
  <c r="I64" i="13"/>
  <c r="I63" i="13" s="1"/>
  <c r="K64" i="13"/>
  <c r="K63" i="13" s="1"/>
  <c r="O64" i="13"/>
  <c r="O63" i="13" s="1"/>
  <c r="Q64" i="13"/>
  <c r="Q63" i="13" s="1"/>
  <c r="V64" i="13"/>
  <c r="V63" i="13" s="1"/>
  <c r="G65" i="13"/>
  <c r="I65" i="13"/>
  <c r="K65" i="13"/>
  <c r="M65" i="13"/>
  <c r="O65" i="13"/>
  <c r="Q65" i="13"/>
  <c r="V65" i="13"/>
  <c r="G66" i="13"/>
  <c r="I66" i="13"/>
  <c r="K66" i="13"/>
  <c r="M66" i="13"/>
  <c r="O66" i="13"/>
  <c r="Q66" i="13"/>
  <c r="V66" i="13"/>
  <c r="G67" i="13"/>
  <c r="I67" i="13"/>
  <c r="K67" i="13"/>
  <c r="M67" i="13"/>
  <c r="O67" i="13"/>
  <c r="Q67" i="13"/>
  <c r="V67" i="13"/>
  <c r="G68" i="13"/>
  <c r="M68" i="13" s="1"/>
  <c r="I68" i="13"/>
  <c r="K68" i="13"/>
  <c r="O68" i="13"/>
  <c r="Q68" i="13"/>
  <c r="V68" i="13"/>
  <c r="I69" i="13"/>
  <c r="Q69" i="13"/>
  <c r="G70" i="13"/>
  <c r="G69" i="13" s="1"/>
  <c r="I70" i="13"/>
  <c r="K70" i="13"/>
  <c r="K69" i="13" s="1"/>
  <c r="M70" i="13"/>
  <c r="O70" i="13"/>
  <c r="O69" i="13" s="1"/>
  <c r="Q70" i="13"/>
  <c r="V70" i="13"/>
  <c r="V69" i="13" s="1"/>
  <c r="G71" i="13"/>
  <c r="I71" i="13"/>
  <c r="K71" i="13"/>
  <c r="M71" i="13"/>
  <c r="O71" i="13"/>
  <c r="Q71" i="13"/>
  <c r="V71" i="13"/>
  <c r="G72" i="13"/>
  <c r="M72" i="13" s="1"/>
  <c r="I72" i="13"/>
  <c r="K72" i="13"/>
  <c r="O72" i="13"/>
  <c r="Q72" i="13"/>
  <c r="V72" i="13"/>
  <c r="G74" i="13"/>
  <c r="G73" i="13" s="1"/>
  <c r="I74" i="13"/>
  <c r="K74" i="13"/>
  <c r="K73" i="13" s="1"/>
  <c r="M74" i="13"/>
  <c r="O74" i="13"/>
  <c r="O73" i="13" s="1"/>
  <c r="Q74" i="13"/>
  <c r="V74" i="13"/>
  <c r="V73" i="13" s="1"/>
  <c r="G77" i="13"/>
  <c r="I77" i="13"/>
  <c r="K77" i="13"/>
  <c r="M77" i="13"/>
  <c r="O77" i="13"/>
  <c r="Q77" i="13"/>
  <c r="V77" i="13"/>
  <c r="G78" i="13"/>
  <c r="M78" i="13" s="1"/>
  <c r="I78" i="13"/>
  <c r="K78" i="13"/>
  <c r="O78" i="13"/>
  <c r="Q78" i="13"/>
  <c r="V78" i="13"/>
  <c r="G79" i="13"/>
  <c r="I79" i="13"/>
  <c r="I73" i="13" s="1"/>
  <c r="K79" i="13"/>
  <c r="M79" i="13"/>
  <c r="O79" i="13"/>
  <c r="Q79" i="13"/>
  <c r="Q73" i="13" s="1"/>
  <c r="V79" i="13"/>
  <c r="G80" i="13"/>
  <c r="I80" i="13"/>
  <c r="K80" i="13"/>
  <c r="M80" i="13"/>
  <c r="O80" i="13"/>
  <c r="Q80" i="13"/>
  <c r="V80" i="13"/>
  <c r="G85" i="13"/>
  <c r="I85" i="13"/>
  <c r="K85" i="13"/>
  <c r="M85" i="13"/>
  <c r="O85" i="13"/>
  <c r="Q85" i="13"/>
  <c r="V85" i="13"/>
  <c r="G90" i="13"/>
  <c r="M90" i="13" s="1"/>
  <c r="I90" i="13"/>
  <c r="K90" i="13"/>
  <c r="O90" i="13"/>
  <c r="Q90" i="13"/>
  <c r="V90" i="13"/>
  <c r="G92" i="13"/>
  <c r="M92" i="13" s="1"/>
  <c r="I92" i="13"/>
  <c r="K92" i="13"/>
  <c r="K91" i="13" s="1"/>
  <c r="O92" i="13"/>
  <c r="O91" i="13" s="1"/>
  <c r="Q92" i="13"/>
  <c r="V92" i="13"/>
  <c r="V91" i="13" s="1"/>
  <c r="G93" i="13"/>
  <c r="I93" i="13"/>
  <c r="K93" i="13"/>
  <c r="M93" i="13"/>
  <c r="O93" i="13"/>
  <c r="Q93" i="13"/>
  <c r="V93" i="13"/>
  <c r="G94" i="13"/>
  <c r="M94" i="13" s="1"/>
  <c r="I94" i="13"/>
  <c r="K94" i="13"/>
  <c r="O94" i="13"/>
  <c r="Q94" i="13"/>
  <c r="V94" i="13"/>
  <c r="G95" i="13"/>
  <c r="M95" i="13" s="1"/>
  <c r="I95" i="13"/>
  <c r="I91" i="13" s="1"/>
  <c r="K95" i="13"/>
  <c r="O95" i="13"/>
  <c r="Q95" i="13"/>
  <c r="Q91" i="13" s="1"/>
  <c r="V95" i="13"/>
  <c r="G96" i="13"/>
  <c r="M96" i="13" s="1"/>
  <c r="I96" i="13"/>
  <c r="K96" i="13"/>
  <c r="O96" i="13"/>
  <c r="Q96" i="13"/>
  <c r="V96" i="13"/>
  <c r="G99" i="13"/>
  <c r="I99" i="13"/>
  <c r="K99" i="13"/>
  <c r="M99" i="13"/>
  <c r="O99" i="13"/>
  <c r="Q99" i="13"/>
  <c r="V99" i="13"/>
  <c r="G101" i="13"/>
  <c r="M101" i="13" s="1"/>
  <c r="I101" i="13"/>
  <c r="I100" i="13" s="1"/>
  <c r="K101" i="13"/>
  <c r="K100" i="13" s="1"/>
  <c r="O101" i="13"/>
  <c r="Q101" i="13"/>
  <c r="Q100" i="13" s="1"/>
  <c r="V101" i="13"/>
  <c r="V100" i="13" s="1"/>
  <c r="G104" i="13"/>
  <c r="M104" i="13" s="1"/>
  <c r="I104" i="13"/>
  <c r="K104" i="13"/>
  <c r="O104" i="13"/>
  <c r="Q104" i="13"/>
  <c r="V104" i="13"/>
  <c r="G107" i="13"/>
  <c r="I107" i="13"/>
  <c r="K107" i="13"/>
  <c r="M107" i="13"/>
  <c r="O107" i="13"/>
  <c r="Q107" i="13"/>
  <c r="V107" i="13"/>
  <c r="G108" i="13"/>
  <c r="G100" i="13" s="1"/>
  <c r="I108" i="13"/>
  <c r="K108" i="13"/>
  <c r="O108" i="13"/>
  <c r="O100" i="13" s="1"/>
  <c r="Q108" i="13"/>
  <c r="V108" i="13"/>
  <c r="G111" i="13"/>
  <c r="I111" i="13"/>
  <c r="K111" i="13"/>
  <c r="M111" i="13"/>
  <c r="O111" i="13"/>
  <c r="Q111" i="13"/>
  <c r="V111" i="13"/>
  <c r="G114" i="13"/>
  <c r="M114" i="13" s="1"/>
  <c r="I114" i="13"/>
  <c r="K114" i="13"/>
  <c r="O114" i="13"/>
  <c r="Q114" i="13"/>
  <c r="V114" i="13"/>
  <c r="G115" i="13"/>
  <c r="I115" i="13"/>
  <c r="K115" i="13"/>
  <c r="M115" i="13"/>
  <c r="O115" i="13"/>
  <c r="Q115" i="13"/>
  <c r="V115" i="13"/>
  <c r="G118" i="13"/>
  <c r="M118" i="13" s="1"/>
  <c r="I118" i="13"/>
  <c r="K118" i="13"/>
  <c r="O118" i="13"/>
  <c r="Q118" i="13"/>
  <c r="V118" i="13"/>
  <c r="G120" i="13"/>
  <c r="M120" i="13" s="1"/>
  <c r="I120" i="13"/>
  <c r="K120" i="13"/>
  <c r="K119" i="13" s="1"/>
  <c r="O120" i="13"/>
  <c r="Q120" i="13"/>
  <c r="V120" i="13"/>
  <c r="V119" i="13" s="1"/>
  <c r="G123" i="13"/>
  <c r="I123" i="13"/>
  <c r="K123" i="13"/>
  <c r="M123" i="13"/>
  <c r="O123" i="13"/>
  <c r="Q123" i="13"/>
  <c r="V123" i="13"/>
  <c r="G124" i="13"/>
  <c r="G119" i="13" s="1"/>
  <c r="I124" i="13"/>
  <c r="K124" i="13"/>
  <c r="O124" i="13"/>
  <c r="O119" i="13" s="1"/>
  <c r="Q124" i="13"/>
  <c r="V124" i="13"/>
  <c r="G125" i="13"/>
  <c r="M125" i="13" s="1"/>
  <c r="I125" i="13"/>
  <c r="I119" i="13" s="1"/>
  <c r="K125" i="13"/>
  <c r="O125" i="13"/>
  <c r="Q125" i="13"/>
  <c r="Q119" i="13" s="1"/>
  <c r="V125" i="13"/>
  <c r="K126" i="13"/>
  <c r="V126" i="13"/>
  <c r="G127" i="13"/>
  <c r="I127" i="13"/>
  <c r="I126" i="13" s="1"/>
  <c r="K127" i="13"/>
  <c r="M127" i="13"/>
  <c r="O127" i="13"/>
  <c r="Q127" i="13"/>
  <c r="Q126" i="13" s="1"/>
  <c r="V127" i="13"/>
  <c r="G132" i="13"/>
  <c r="G126" i="13" s="1"/>
  <c r="I132" i="13"/>
  <c r="K132" i="13"/>
  <c r="O132" i="13"/>
  <c r="O126" i="13" s="1"/>
  <c r="Q132" i="13"/>
  <c r="V132" i="13"/>
  <c r="G133" i="13"/>
  <c r="I133" i="13"/>
  <c r="K133" i="13"/>
  <c r="M133" i="13"/>
  <c r="O133" i="13"/>
  <c r="Q133" i="13"/>
  <c r="V133" i="13"/>
  <c r="G137" i="13"/>
  <c r="K137" i="13"/>
  <c r="O137" i="13"/>
  <c r="V137" i="13"/>
  <c r="G138" i="13"/>
  <c r="I138" i="13"/>
  <c r="I137" i="13" s="1"/>
  <c r="K138" i="13"/>
  <c r="M138" i="13"/>
  <c r="M137" i="13" s="1"/>
  <c r="O138" i="13"/>
  <c r="Q138" i="13"/>
  <c r="Q137" i="13" s="1"/>
  <c r="V138" i="13"/>
  <c r="G140" i="13"/>
  <c r="I140" i="13"/>
  <c r="I139" i="13" s="1"/>
  <c r="K140" i="13"/>
  <c r="M140" i="13"/>
  <c r="O140" i="13"/>
  <c r="Q140" i="13"/>
  <c r="Q139" i="13" s="1"/>
  <c r="V140" i="13"/>
  <c r="G141" i="13"/>
  <c r="M141" i="13" s="1"/>
  <c r="I141" i="13"/>
  <c r="K141" i="13"/>
  <c r="K139" i="13" s="1"/>
  <c r="O141" i="13"/>
  <c r="Q141" i="13"/>
  <c r="V141" i="13"/>
  <c r="V139" i="13" s="1"/>
  <c r="G142" i="13"/>
  <c r="I142" i="13"/>
  <c r="K142" i="13"/>
  <c r="M142" i="13"/>
  <c r="O142" i="13"/>
  <c r="Q142" i="13"/>
  <c r="V142" i="13"/>
  <c r="G143" i="13"/>
  <c r="G139" i="13" s="1"/>
  <c r="I143" i="13"/>
  <c r="K143" i="13"/>
  <c r="O143" i="13"/>
  <c r="O139" i="13" s="1"/>
  <c r="Q143" i="13"/>
  <c r="V143" i="13"/>
  <c r="G144" i="13"/>
  <c r="I144" i="13"/>
  <c r="K144" i="13"/>
  <c r="M144" i="13"/>
  <c r="O144" i="13"/>
  <c r="Q144" i="13"/>
  <c r="V144" i="13"/>
  <c r="G145" i="13"/>
  <c r="M145" i="13" s="1"/>
  <c r="I145" i="13"/>
  <c r="K145" i="13"/>
  <c r="O145" i="13"/>
  <c r="Q145" i="13"/>
  <c r="V145" i="13"/>
  <c r="G146" i="13"/>
  <c r="I146" i="13"/>
  <c r="K146" i="13"/>
  <c r="M146" i="13"/>
  <c r="O146" i="13"/>
  <c r="Q146" i="13"/>
  <c r="V146" i="13"/>
  <c r="G148" i="13"/>
  <c r="I148" i="13"/>
  <c r="I147" i="13" s="1"/>
  <c r="K148" i="13"/>
  <c r="M148" i="13"/>
  <c r="O148" i="13"/>
  <c r="Q148" i="13"/>
  <c r="Q147" i="13" s="1"/>
  <c r="V148" i="13"/>
  <c r="G149" i="13"/>
  <c r="M149" i="13" s="1"/>
  <c r="I149" i="13"/>
  <c r="K149" i="13"/>
  <c r="K147" i="13" s="1"/>
  <c r="O149" i="13"/>
  <c r="Q149" i="13"/>
  <c r="V149" i="13"/>
  <c r="V147" i="13" s="1"/>
  <c r="G150" i="13"/>
  <c r="I150" i="13"/>
  <c r="K150" i="13"/>
  <c r="M150" i="13"/>
  <c r="O150" i="13"/>
  <c r="Q150" i="13"/>
  <c r="V150" i="13"/>
  <c r="G151" i="13"/>
  <c r="G147" i="13" s="1"/>
  <c r="I151" i="13"/>
  <c r="K151" i="13"/>
  <c r="O151" i="13"/>
  <c r="O147" i="13" s="1"/>
  <c r="Q151" i="13"/>
  <c r="V151" i="13"/>
  <c r="AE153" i="13"/>
  <c r="AF153" i="13"/>
  <c r="G285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I10" i="12" s="1"/>
  <c r="K11" i="12"/>
  <c r="M11" i="12"/>
  <c r="O11" i="12"/>
  <c r="Q11" i="12"/>
  <c r="Q10" i="12" s="1"/>
  <c r="V11" i="12"/>
  <c r="G15" i="12"/>
  <c r="G10" i="12" s="1"/>
  <c r="I15" i="12"/>
  <c r="K15" i="12"/>
  <c r="K10" i="12" s="1"/>
  <c r="O15" i="12"/>
  <c r="O10" i="12" s="1"/>
  <c r="Q15" i="12"/>
  <c r="V15" i="12"/>
  <c r="V10" i="12" s="1"/>
  <c r="G18" i="12"/>
  <c r="I18" i="12"/>
  <c r="K18" i="12"/>
  <c r="M18" i="12"/>
  <c r="O18" i="12"/>
  <c r="Q18" i="12"/>
  <c r="V18" i="12"/>
  <c r="G21" i="12"/>
  <c r="M21" i="12" s="1"/>
  <c r="I21" i="12"/>
  <c r="K21" i="12"/>
  <c r="O21" i="12"/>
  <c r="Q21" i="12"/>
  <c r="V21" i="12"/>
  <c r="G25" i="12"/>
  <c r="I25" i="12"/>
  <c r="K25" i="12"/>
  <c r="M25" i="12"/>
  <c r="O25" i="12"/>
  <c r="Q25" i="12"/>
  <c r="V25" i="12"/>
  <c r="G28" i="12"/>
  <c r="M28" i="12" s="1"/>
  <c r="I28" i="12"/>
  <c r="K28" i="12"/>
  <c r="O28" i="12"/>
  <c r="Q28" i="12"/>
  <c r="V28" i="12"/>
  <c r="G32" i="12"/>
  <c r="I32" i="12"/>
  <c r="K32" i="12"/>
  <c r="M32" i="12"/>
  <c r="O32" i="12"/>
  <c r="Q32" i="12"/>
  <c r="V32" i="12"/>
  <c r="G36" i="12"/>
  <c r="M36" i="12" s="1"/>
  <c r="I36" i="12"/>
  <c r="K36" i="12"/>
  <c r="O36" i="12"/>
  <c r="Q36" i="12"/>
  <c r="V36" i="12"/>
  <c r="G39" i="12"/>
  <c r="I39" i="12"/>
  <c r="K39" i="12"/>
  <c r="M39" i="12"/>
  <c r="O39" i="12"/>
  <c r="Q39" i="12"/>
  <c r="V39" i="12"/>
  <c r="G43" i="12"/>
  <c r="M43" i="12" s="1"/>
  <c r="I43" i="12"/>
  <c r="K43" i="12"/>
  <c r="O43" i="12"/>
  <c r="Q43" i="12"/>
  <c r="V43" i="12"/>
  <c r="G47" i="12"/>
  <c r="I47" i="12"/>
  <c r="K47" i="12"/>
  <c r="M47" i="12"/>
  <c r="O47" i="12"/>
  <c r="Q47" i="12"/>
  <c r="V47" i="12"/>
  <c r="G50" i="12"/>
  <c r="M50" i="12" s="1"/>
  <c r="I50" i="12"/>
  <c r="K50" i="12"/>
  <c r="O50" i="12"/>
  <c r="Q50" i="12"/>
  <c r="V50" i="12"/>
  <c r="G54" i="12"/>
  <c r="I54" i="12"/>
  <c r="K54" i="12"/>
  <c r="M54" i="12"/>
  <c r="O54" i="12"/>
  <c r="Q54" i="12"/>
  <c r="V54" i="12"/>
  <c r="G58" i="12"/>
  <c r="M58" i="12" s="1"/>
  <c r="I58" i="12"/>
  <c r="K58" i="12"/>
  <c r="O58" i="12"/>
  <c r="Q58" i="12"/>
  <c r="V58" i="12"/>
  <c r="G62" i="12"/>
  <c r="I62" i="12"/>
  <c r="K62" i="12"/>
  <c r="M62" i="12"/>
  <c r="O62" i="12"/>
  <c r="Q62" i="12"/>
  <c r="V62" i="12"/>
  <c r="G66" i="12"/>
  <c r="M66" i="12" s="1"/>
  <c r="I66" i="12"/>
  <c r="K66" i="12"/>
  <c r="O66" i="12"/>
  <c r="Q66" i="12"/>
  <c r="V66" i="12"/>
  <c r="G70" i="12"/>
  <c r="I70" i="12"/>
  <c r="K70" i="12"/>
  <c r="M70" i="12"/>
  <c r="O70" i="12"/>
  <c r="Q70" i="12"/>
  <c r="V70" i="12"/>
  <c r="G74" i="12"/>
  <c r="M74" i="12" s="1"/>
  <c r="I74" i="12"/>
  <c r="K74" i="12"/>
  <c r="O74" i="12"/>
  <c r="Q74" i="12"/>
  <c r="V74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82" i="12"/>
  <c r="I82" i="12"/>
  <c r="K82" i="12"/>
  <c r="M82" i="12"/>
  <c r="O82" i="12"/>
  <c r="Q82" i="12"/>
  <c r="V82" i="12"/>
  <c r="G86" i="12"/>
  <c r="M86" i="12" s="1"/>
  <c r="I86" i="12"/>
  <c r="K86" i="12"/>
  <c r="O86" i="12"/>
  <c r="Q86" i="12"/>
  <c r="V86" i="12"/>
  <c r="G90" i="12"/>
  <c r="I90" i="12"/>
  <c r="K90" i="12"/>
  <c r="M90" i="12"/>
  <c r="O90" i="12"/>
  <c r="Q90" i="12"/>
  <c r="V90" i="12"/>
  <c r="G93" i="12"/>
  <c r="M93" i="12" s="1"/>
  <c r="I93" i="12"/>
  <c r="K93" i="12"/>
  <c r="O93" i="12"/>
  <c r="Q93" i="12"/>
  <c r="V93" i="12"/>
  <c r="G96" i="12"/>
  <c r="I96" i="12"/>
  <c r="K96" i="12"/>
  <c r="M96" i="12"/>
  <c r="O96" i="12"/>
  <c r="Q96" i="12"/>
  <c r="V96" i="12"/>
  <c r="G100" i="12"/>
  <c r="M100" i="12" s="1"/>
  <c r="I100" i="12"/>
  <c r="K100" i="12"/>
  <c r="O100" i="12"/>
  <c r="Q100" i="12"/>
  <c r="V100" i="12"/>
  <c r="G103" i="12"/>
  <c r="I103" i="12"/>
  <c r="K103" i="12"/>
  <c r="M103" i="12"/>
  <c r="O103" i="12"/>
  <c r="Q103" i="12"/>
  <c r="V103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11" i="12"/>
  <c r="M111" i="12" s="1"/>
  <c r="I111" i="12"/>
  <c r="K111" i="12"/>
  <c r="O111" i="12"/>
  <c r="Q111" i="12"/>
  <c r="V111" i="12"/>
  <c r="G115" i="12"/>
  <c r="I115" i="12"/>
  <c r="K115" i="12"/>
  <c r="M115" i="12"/>
  <c r="O115" i="12"/>
  <c r="Q115" i="12"/>
  <c r="V115" i="12"/>
  <c r="G119" i="12"/>
  <c r="I119" i="12"/>
  <c r="I118" i="12" s="1"/>
  <c r="K119" i="12"/>
  <c r="M119" i="12"/>
  <c r="O119" i="12"/>
  <c r="Q119" i="12"/>
  <c r="Q118" i="12" s="1"/>
  <c r="V119" i="12"/>
  <c r="G123" i="12"/>
  <c r="M123" i="12" s="1"/>
  <c r="I123" i="12"/>
  <c r="K123" i="12"/>
  <c r="K118" i="12" s="1"/>
  <c r="O123" i="12"/>
  <c r="Q123" i="12"/>
  <c r="V123" i="12"/>
  <c r="V118" i="12" s="1"/>
  <c r="G127" i="12"/>
  <c r="I127" i="12"/>
  <c r="K127" i="12"/>
  <c r="M127" i="12"/>
  <c r="O127" i="12"/>
  <c r="Q127" i="12"/>
  <c r="V127" i="12"/>
  <c r="G131" i="12"/>
  <c r="M131" i="12" s="1"/>
  <c r="I131" i="12"/>
  <c r="K131" i="12"/>
  <c r="O131" i="12"/>
  <c r="O118" i="12" s="1"/>
  <c r="Q131" i="12"/>
  <c r="V131" i="12"/>
  <c r="G135" i="12"/>
  <c r="I135" i="12"/>
  <c r="K135" i="12"/>
  <c r="M135" i="12"/>
  <c r="O135" i="12"/>
  <c r="Q135" i="12"/>
  <c r="V135" i="12"/>
  <c r="G139" i="12"/>
  <c r="M139" i="12" s="1"/>
  <c r="I139" i="12"/>
  <c r="K139" i="12"/>
  <c r="O139" i="12"/>
  <c r="Q139" i="12"/>
  <c r="V139" i="12"/>
  <c r="G144" i="12"/>
  <c r="M144" i="12" s="1"/>
  <c r="M143" i="12" s="1"/>
  <c r="I144" i="12"/>
  <c r="K144" i="12"/>
  <c r="K143" i="12" s="1"/>
  <c r="O144" i="12"/>
  <c r="O143" i="12" s="1"/>
  <c r="Q144" i="12"/>
  <c r="V144" i="12"/>
  <c r="V143" i="12" s="1"/>
  <c r="G145" i="12"/>
  <c r="I145" i="12"/>
  <c r="I143" i="12" s="1"/>
  <c r="K145" i="12"/>
  <c r="M145" i="12"/>
  <c r="O145" i="12"/>
  <c r="Q145" i="12"/>
  <c r="Q143" i="12" s="1"/>
  <c r="V145" i="12"/>
  <c r="G150" i="12"/>
  <c r="I150" i="12"/>
  <c r="I149" i="12" s="1"/>
  <c r="K150" i="12"/>
  <c r="M150" i="12"/>
  <c r="O150" i="12"/>
  <c r="Q150" i="12"/>
  <c r="Q149" i="12" s="1"/>
  <c r="V150" i="12"/>
  <c r="G154" i="12"/>
  <c r="G149" i="12" s="1"/>
  <c r="I154" i="12"/>
  <c r="K154" i="12"/>
  <c r="O154" i="12"/>
  <c r="O149" i="12" s="1"/>
  <c r="Q154" i="12"/>
  <c r="V154" i="12"/>
  <c r="G158" i="12"/>
  <c r="I158" i="12"/>
  <c r="K158" i="12"/>
  <c r="M158" i="12"/>
  <c r="O158" i="12"/>
  <c r="Q158" i="12"/>
  <c r="V158" i="12"/>
  <c r="G163" i="12"/>
  <c r="M163" i="12" s="1"/>
  <c r="I163" i="12"/>
  <c r="K163" i="12"/>
  <c r="K149" i="12" s="1"/>
  <c r="O163" i="12"/>
  <c r="Q163" i="12"/>
  <c r="V163" i="12"/>
  <c r="V149" i="12" s="1"/>
  <c r="G168" i="12"/>
  <c r="M168" i="12" s="1"/>
  <c r="I168" i="12"/>
  <c r="K168" i="12"/>
  <c r="K167" i="12" s="1"/>
  <c r="O168" i="12"/>
  <c r="O167" i="12" s="1"/>
  <c r="Q168" i="12"/>
  <c r="V168" i="12"/>
  <c r="V167" i="12" s="1"/>
  <c r="G169" i="12"/>
  <c r="I169" i="12"/>
  <c r="I167" i="12" s="1"/>
  <c r="K169" i="12"/>
  <c r="M169" i="12"/>
  <c r="O169" i="12"/>
  <c r="Q169" i="12"/>
  <c r="Q167" i="12" s="1"/>
  <c r="V169" i="12"/>
  <c r="G173" i="12"/>
  <c r="M173" i="12" s="1"/>
  <c r="I173" i="12"/>
  <c r="K173" i="12"/>
  <c r="O173" i="12"/>
  <c r="Q173" i="12"/>
  <c r="V173" i="12"/>
  <c r="G174" i="12"/>
  <c r="I174" i="12"/>
  <c r="K174" i="12"/>
  <c r="M174" i="12"/>
  <c r="O174" i="12"/>
  <c r="Q174" i="12"/>
  <c r="V174" i="12"/>
  <c r="G178" i="12"/>
  <c r="M178" i="12" s="1"/>
  <c r="I178" i="12"/>
  <c r="K178" i="12"/>
  <c r="O178" i="12"/>
  <c r="Q178" i="12"/>
  <c r="V178" i="12"/>
  <c r="G182" i="12"/>
  <c r="I182" i="12"/>
  <c r="K182" i="12"/>
  <c r="M182" i="12"/>
  <c r="O182" i="12"/>
  <c r="Q182" i="12"/>
  <c r="V182" i="12"/>
  <c r="G183" i="12"/>
  <c r="M183" i="12" s="1"/>
  <c r="I183" i="12"/>
  <c r="K183" i="12"/>
  <c r="O183" i="12"/>
  <c r="Q183" i="12"/>
  <c r="V183" i="12"/>
  <c r="I187" i="12"/>
  <c r="Q187" i="12"/>
  <c r="G188" i="12"/>
  <c r="M188" i="12" s="1"/>
  <c r="M187" i="12" s="1"/>
  <c r="I188" i="12"/>
  <c r="K188" i="12"/>
  <c r="K187" i="12" s="1"/>
  <c r="O188" i="12"/>
  <c r="O187" i="12" s="1"/>
  <c r="Q188" i="12"/>
  <c r="V188" i="12"/>
  <c r="V187" i="12" s="1"/>
  <c r="I189" i="12"/>
  <c r="Q189" i="12"/>
  <c r="G190" i="12"/>
  <c r="G189" i="12" s="1"/>
  <c r="I190" i="12"/>
  <c r="K190" i="12"/>
  <c r="K189" i="12" s="1"/>
  <c r="O190" i="12"/>
  <c r="O189" i="12" s="1"/>
  <c r="Q190" i="12"/>
  <c r="V190" i="12"/>
  <c r="V189" i="12" s="1"/>
  <c r="G194" i="12"/>
  <c r="I194" i="12"/>
  <c r="K194" i="12"/>
  <c r="M194" i="12"/>
  <c r="O194" i="12"/>
  <c r="Q194" i="12"/>
  <c r="V194" i="12"/>
  <c r="G198" i="12"/>
  <c r="M198" i="12" s="1"/>
  <c r="I198" i="12"/>
  <c r="K198" i="12"/>
  <c r="O198" i="12"/>
  <c r="Q198" i="12"/>
  <c r="V198" i="12"/>
  <c r="I199" i="12"/>
  <c r="Q199" i="12"/>
  <c r="G200" i="12"/>
  <c r="G199" i="12" s="1"/>
  <c r="I200" i="12"/>
  <c r="K200" i="12"/>
  <c r="K199" i="12" s="1"/>
  <c r="O200" i="12"/>
  <c r="O199" i="12" s="1"/>
  <c r="Q200" i="12"/>
  <c r="V200" i="12"/>
  <c r="V199" i="12" s="1"/>
  <c r="G201" i="12"/>
  <c r="I201" i="12"/>
  <c r="K201" i="12"/>
  <c r="M201" i="12"/>
  <c r="O201" i="12"/>
  <c r="Q201" i="12"/>
  <c r="V201" i="12"/>
  <c r="G203" i="12"/>
  <c r="I203" i="12"/>
  <c r="I202" i="12" s="1"/>
  <c r="K203" i="12"/>
  <c r="M203" i="12"/>
  <c r="O203" i="12"/>
  <c r="Q203" i="12"/>
  <c r="Q202" i="12" s="1"/>
  <c r="V203" i="12"/>
  <c r="G207" i="12"/>
  <c r="M207" i="12" s="1"/>
  <c r="I207" i="12"/>
  <c r="K207" i="12"/>
  <c r="K202" i="12" s="1"/>
  <c r="O207" i="12"/>
  <c r="Q207" i="12"/>
  <c r="V207" i="12"/>
  <c r="V202" i="12" s="1"/>
  <c r="G208" i="12"/>
  <c r="I208" i="12"/>
  <c r="K208" i="12"/>
  <c r="M208" i="12"/>
  <c r="O208" i="12"/>
  <c r="Q208" i="12"/>
  <c r="V208" i="12"/>
  <c r="G212" i="12"/>
  <c r="M212" i="12" s="1"/>
  <c r="I212" i="12"/>
  <c r="K212" i="12"/>
  <c r="O212" i="12"/>
  <c r="O202" i="12" s="1"/>
  <c r="Q212" i="12"/>
  <c r="V212" i="12"/>
  <c r="G216" i="12"/>
  <c r="I216" i="12"/>
  <c r="K216" i="12"/>
  <c r="M216" i="12"/>
  <c r="O216" i="12"/>
  <c r="Q216" i="12"/>
  <c r="V216" i="12"/>
  <c r="G220" i="12"/>
  <c r="M220" i="12" s="1"/>
  <c r="I220" i="12"/>
  <c r="K220" i="12"/>
  <c r="O220" i="12"/>
  <c r="Q220" i="12"/>
  <c r="V220" i="12"/>
  <c r="G224" i="12"/>
  <c r="I224" i="12"/>
  <c r="K224" i="12"/>
  <c r="M224" i="12"/>
  <c r="O224" i="12"/>
  <c r="Q224" i="12"/>
  <c r="V224" i="12"/>
  <c r="G228" i="12"/>
  <c r="M228" i="12" s="1"/>
  <c r="I228" i="12"/>
  <c r="K228" i="12"/>
  <c r="O228" i="12"/>
  <c r="Q228" i="12"/>
  <c r="V228" i="12"/>
  <c r="G232" i="12"/>
  <c r="I232" i="12"/>
  <c r="K232" i="12"/>
  <c r="M232" i="12"/>
  <c r="O232" i="12"/>
  <c r="Q232" i="12"/>
  <c r="V232" i="12"/>
  <c r="G234" i="12"/>
  <c r="I234" i="12"/>
  <c r="I233" i="12" s="1"/>
  <c r="K234" i="12"/>
  <c r="M234" i="12"/>
  <c r="O234" i="12"/>
  <c r="Q234" i="12"/>
  <c r="Q233" i="12" s="1"/>
  <c r="V234" i="12"/>
  <c r="G238" i="12"/>
  <c r="G233" i="12" s="1"/>
  <c r="I238" i="12"/>
  <c r="K238" i="12"/>
  <c r="O238" i="12"/>
  <c r="O233" i="12" s="1"/>
  <c r="Q238" i="12"/>
  <c r="V238" i="12"/>
  <c r="G239" i="12"/>
  <c r="I239" i="12"/>
  <c r="K239" i="12"/>
  <c r="M239" i="12"/>
  <c r="O239" i="12"/>
  <c r="Q239" i="12"/>
  <c r="V239" i="12"/>
  <c r="G243" i="12"/>
  <c r="M243" i="12" s="1"/>
  <c r="I243" i="12"/>
  <c r="K243" i="12"/>
  <c r="K233" i="12" s="1"/>
  <c r="O243" i="12"/>
  <c r="Q243" i="12"/>
  <c r="V243" i="12"/>
  <c r="V233" i="12" s="1"/>
  <c r="G244" i="12"/>
  <c r="I244" i="12"/>
  <c r="K244" i="12"/>
  <c r="M244" i="12"/>
  <c r="O244" i="12"/>
  <c r="Q244" i="12"/>
  <c r="V244" i="12"/>
  <c r="G245" i="12"/>
  <c r="O245" i="12"/>
  <c r="G246" i="12"/>
  <c r="I246" i="12"/>
  <c r="I245" i="12" s="1"/>
  <c r="K246" i="12"/>
  <c r="M246" i="12"/>
  <c r="O246" i="12"/>
  <c r="Q246" i="12"/>
  <c r="Q245" i="12" s="1"/>
  <c r="V246" i="12"/>
  <c r="G250" i="12"/>
  <c r="M250" i="12" s="1"/>
  <c r="I250" i="12"/>
  <c r="K250" i="12"/>
  <c r="K245" i="12" s="1"/>
  <c r="O250" i="12"/>
  <c r="Q250" i="12"/>
  <c r="V250" i="12"/>
  <c r="V245" i="12" s="1"/>
  <c r="G252" i="12"/>
  <c r="M252" i="12" s="1"/>
  <c r="I252" i="12"/>
  <c r="K252" i="12"/>
  <c r="K251" i="12" s="1"/>
  <c r="O252" i="12"/>
  <c r="O251" i="12" s="1"/>
  <c r="Q252" i="12"/>
  <c r="V252" i="12"/>
  <c r="V251" i="12" s="1"/>
  <c r="G253" i="12"/>
  <c r="I253" i="12"/>
  <c r="I251" i="12" s="1"/>
  <c r="K253" i="12"/>
  <c r="M253" i="12"/>
  <c r="O253" i="12"/>
  <c r="Q253" i="12"/>
  <c r="Q251" i="12" s="1"/>
  <c r="V253" i="12"/>
  <c r="G259" i="12"/>
  <c r="M259" i="12" s="1"/>
  <c r="I259" i="12"/>
  <c r="K259" i="12"/>
  <c r="O259" i="12"/>
  <c r="Q259" i="12"/>
  <c r="V259" i="12"/>
  <c r="G263" i="12"/>
  <c r="M263" i="12" s="1"/>
  <c r="M262" i="12" s="1"/>
  <c r="I263" i="12"/>
  <c r="K263" i="12"/>
  <c r="K262" i="12" s="1"/>
  <c r="O263" i="12"/>
  <c r="O262" i="12" s="1"/>
  <c r="Q263" i="12"/>
  <c r="V263" i="12"/>
  <c r="V262" i="12" s="1"/>
  <c r="G267" i="12"/>
  <c r="I267" i="12"/>
  <c r="I262" i="12" s="1"/>
  <c r="K267" i="12"/>
  <c r="M267" i="12"/>
  <c r="O267" i="12"/>
  <c r="Q267" i="12"/>
  <c r="Q262" i="12" s="1"/>
  <c r="V267" i="12"/>
  <c r="G272" i="12"/>
  <c r="I272" i="12"/>
  <c r="I271" i="12" s="1"/>
  <c r="K272" i="12"/>
  <c r="M272" i="12"/>
  <c r="O272" i="12"/>
  <c r="Q272" i="12"/>
  <c r="Q271" i="12" s="1"/>
  <c r="V272" i="12"/>
  <c r="G273" i="12"/>
  <c r="G271" i="12" s="1"/>
  <c r="I273" i="12"/>
  <c r="K273" i="12"/>
  <c r="K271" i="12" s="1"/>
  <c r="O273" i="12"/>
  <c r="O271" i="12" s="1"/>
  <c r="Q273" i="12"/>
  <c r="V273" i="12"/>
  <c r="V271" i="12" s="1"/>
  <c r="G274" i="12"/>
  <c r="I274" i="12"/>
  <c r="K274" i="12"/>
  <c r="M274" i="12"/>
  <c r="O274" i="12"/>
  <c r="Q274" i="12"/>
  <c r="V274" i="12"/>
  <c r="G275" i="12"/>
  <c r="M275" i="12" s="1"/>
  <c r="I275" i="12"/>
  <c r="K275" i="12"/>
  <c r="O275" i="12"/>
  <c r="Q275" i="12"/>
  <c r="V275" i="12"/>
  <c r="G276" i="12"/>
  <c r="I276" i="12"/>
  <c r="K276" i="12"/>
  <c r="M276" i="12"/>
  <c r="O276" i="12"/>
  <c r="Q276" i="12"/>
  <c r="V276" i="12"/>
  <c r="G277" i="12"/>
  <c r="M277" i="12" s="1"/>
  <c r="I277" i="12"/>
  <c r="K277" i="12"/>
  <c r="O277" i="12"/>
  <c r="Q277" i="12"/>
  <c r="V277" i="12"/>
  <c r="G278" i="12"/>
  <c r="I278" i="12"/>
  <c r="K278" i="12"/>
  <c r="M278" i="12"/>
  <c r="O278" i="12"/>
  <c r="Q278" i="12"/>
  <c r="V278" i="12"/>
  <c r="G280" i="12"/>
  <c r="I280" i="12"/>
  <c r="I279" i="12" s="1"/>
  <c r="K280" i="12"/>
  <c r="M280" i="12"/>
  <c r="O280" i="12"/>
  <c r="Q280" i="12"/>
  <c r="Q279" i="12" s="1"/>
  <c r="V280" i="12"/>
  <c r="G281" i="12"/>
  <c r="M281" i="12" s="1"/>
  <c r="I281" i="12"/>
  <c r="K281" i="12"/>
  <c r="K279" i="12" s="1"/>
  <c r="O281" i="12"/>
  <c r="Q281" i="12"/>
  <c r="V281" i="12"/>
  <c r="V279" i="12" s="1"/>
  <c r="G282" i="12"/>
  <c r="I282" i="12"/>
  <c r="K282" i="12"/>
  <c r="M282" i="12"/>
  <c r="O282" i="12"/>
  <c r="Q282" i="12"/>
  <c r="V282" i="12"/>
  <c r="G283" i="12"/>
  <c r="G279" i="12" s="1"/>
  <c r="I283" i="12"/>
  <c r="K283" i="12"/>
  <c r="O283" i="12"/>
  <c r="O279" i="12" s="1"/>
  <c r="Q283" i="12"/>
  <c r="V283" i="12"/>
  <c r="AE285" i="12"/>
  <c r="AF285" i="12"/>
  <c r="I20" i="1"/>
  <c r="I19" i="1"/>
  <c r="I18" i="1"/>
  <c r="I17" i="1"/>
  <c r="I16" i="1"/>
  <c r="I80" i="1"/>
  <c r="J79" i="1" s="1"/>
  <c r="F45" i="1"/>
  <c r="G45" i="1"/>
  <c r="G25" i="1" s="1"/>
  <c r="A25" i="1" s="1"/>
  <c r="A26" i="1" s="1"/>
  <c r="G26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I45" i="1" s="1"/>
  <c r="J54" i="1" l="1"/>
  <c r="J58" i="1"/>
  <c r="J62" i="1"/>
  <c r="J66" i="1"/>
  <c r="J70" i="1"/>
  <c r="J72" i="1"/>
  <c r="J74" i="1"/>
  <c r="J76" i="1"/>
  <c r="J78" i="1"/>
  <c r="J52" i="1"/>
  <c r="J56" i="1"/>
  <c r="J60" i="1"/>
  <c r="J64" i="1"/>
  <c r="J68" i="1"/>
  <c r="J53" i="1"/>
  <c r="J55" i="1"/>
  <c r="J57" i="1"/>
  <c r="J59" i="1"/>
  <c r="J61" i="1"/>
  <c r="J63" i="1"/>
  <c r="J65" i="1"/>
  <c r="J67" i="1"/>
  <c r="J69" i="1"/>
  <c r="J71" i="1"/>
  <c r="J73" i="1"/>
  <c r="J75" i="1"/>
  <c r="J77" i="1"/>
  <c r="G28" i="1"/>
  <c r="G23" i="1"/>
  <c r="M12" i="14"/>
  <c r="M8" i="14" s="1"/>
  <c r="AF16" i="14"/>
  <c r="M30" i="13"/>
  <c r="M139" i="13"/>
  <c r="M39" i="13"/>
  <c r="M147" i="13"/>
  <c r="M91" i="13"/>
  <c r="M73" i="13"/>
  <c r="M69" i="13"/>
  <c r="M16" i="13"/>
  <c r="M151" i="13"/>
  <c r="M143" i="13"/>
  <c r="M132" i="13"/>
  <c r="M126" i="13" s="1"/>
  <c r="M124" i="13"/>
  <c r="M119" i="13" s="1"/>
  <c r="M108" i="13"/>
  <c r="M100" i="13" s="1"/>
  <c r="G91" i="13"/>
  <c r="M64" i="13"/>
  <c r="M63" i="13" s="1"/>
  <c r="G61" i="13"/>
  <c r="M58" i="13"/>
  <c r="M57" i="13" s="1"/>
  <c r="M52" i="13"/>
  <c r="M51" i="13" s="1"/>
  <c r="G49" i="13"/>
  <c r="M46" i="13"/>
  <c r="M45" i="13" s="1"/>
  <c r="G39" i="13"/>
  <c r="M36" i="13"/>
  <c r="M35" i="13" s="1"/>
  <c r="M20" i="13"/>
  <c r="M14" i="13"/>
  <c r="M8" i="13" s="1"/>
  <c r="M245" i="12"/>
  <c r="M118" i="12"/>
  <c r="M251" i="12"/>
  <c r="M202" i="12"/>
  <c r="M167" i="12"/>
  <c r="M283" i="12"/>
  <c r="M279" i="12" s="1"/>
  <c r="G262" i="12"/>
  <c r="G251" i="12"/>
  <c r="M200" i="12"/>
  <c r="M199" i="12" s="1"/>
  <c r="M190" i="12"/>
  <c r="M189" i="12" s="1"/>
  <c r="G187" i="12"/>
  <c r="G167" i="12"/>
  <c r="G143" i="12"/>
  <c r="M15" i="12"/>
  <c r="M10" i="12" s="1"/>
  <c r="G202" i="12"/>
  <c r="G118" i="12"/>
  <c r="M273" i="12"/>
  <c r="M271" i="12" s="1"/>
  <c r="M238" i="12"/>
  <c r="M233" i="12" s="1"/>
  <c r="M154" i="12"/>
  <c r="M149" i="12" s="1"/>
  <c r="J43" i="1"/>
  <c r="J39" i="1"/>
  <c r="J45" i="1" s="1"/>
  <c r="J44" i="1"/>
  <c r="J40" i="1"/>
  <c r="J41" i="1"/>
  <c r="J42" i="1"/>
  <c r="H45" i="1"/>
  <c r="I21" i="1"/>
  <c r="J28" i="1"/>
  <c r="J26" i="1"/>
  <c r="G38" i="1"/>
  <c r="F38" i="1"/>
  <c r="J23" i="1"/>
  <c r="J24" i="1"/>
  <c r="J25" i="1"/>
  <c r="J27" i="1"/>
  <c r="E24" i="1"/>
  <c r="E26" i="1"/>
  <c r="J80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6" authorId="0" shapeId="0" xr:uid="{6A621A45-D1CF-401D-826D-44C17CC150C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6917B0D-BF9E-4471-89D2-D525E5BFE97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6" authorId="0" shapeId="0" xr:uid="{9DB9227B-860E-4D33-8FA8-12127677470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400DFA8-2FD6-4756-9385-B3CA840A267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6" authorId="0" shapeId="0" xr:uid="{384D161C-6934-4486-B4EA-F433EF54F8E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18AE584-03AD-4AF0-850B-848614C7670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<sst xmlns="http://schemas.openxmlformats.org/spreadsheetml/2006/main" count="1903" uniqueCount="640">
  <si>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</si>
  <si>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</si>
  <si>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</si>
  <si>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</si>
  <si>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</si>
  <si>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</si>
  <si>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</si>
  <si>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</si>
  <si>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</si>
  <si>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</si>
  <si>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</si>
  <si>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</si>
  <si>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</si>
  <si>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</si>
  <si>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</si>
  <si>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</si>
  <si>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</si>
  <si>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</si>
  <si>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</si>
  <si>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</si>
  <si>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</si>
  <si>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</si>
  <si>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</si>
  <si>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</si>
  <si>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</si>
  <si>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</si>
  <si>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</si>
  <si>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</si>
  <si>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</si>
  <si>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</si>
  <si>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</si>
  <si>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</si>
  <si>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</si>
  <si>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</si>
  <si>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</si>
  <si>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</si>
  <si>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</si>
  <si>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</si>
  <si>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</si>
  <si>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</si>
  <si>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</si>
  <si>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</si>
  <si>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Základní škola, Palackého 68, Brno</t>
  </si>
  <si>
    <t>Základní škola Brno, Palackého třída, příspěvková organizace</t>
  </si>
  <si>
    <t>Palackého třída 343/68</t>
  </si>
  <si>
    <t>Brno-Královo Pole</t>
  </si>
  <si>
    <t>61200</t>
  </si>
  <si>
    <t>64327981</t>
  </si>
  <si>
    <t>Ing. Stanislav Javora</t>
  </si>
  <si>
    <t>330</t>
  </si>
  <si>
    <t>Radějov</t>
  </si>
  <si>
    <t>69667</t>
  </si>
  <si>
    <t>12214728</t>
  </si>
  <si>
    <t>CZ5808270578</t>
  </si>
  <si>
    <t>Stavba</t>
  </si>
  <si>
    <t>01</t>
  </si>
  <si>
    <t>Zateplení fasády - dvůr</t>
  </si>
  <si>
    <t>05.1</t>
  </si>
  <si>
    <t>Zateplení a oprava fasády</t>
  </si>
  <si>
    <t>05.2</t>
  </si>
  <si>
    <t>Nový vstup do sklepa</t>
  </si>
  <si>
    <t xml:space="preserve">OVN </t>
  </si>
  <si>
    <t>Ostatní a vedlejší náklady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</si>
  <si>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</si>
  <si>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</si>
  <si>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</si>
  <si>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</si>
  <si>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</si>
  <si>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</si>
  <si>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</si>
  <si>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</si>
  <si>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</si>
  <si>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</si>
  <si>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</si>
  <si>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</si>
  <si>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</si>
  <si>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</si>
  <si>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597</t>
  </si>
  <si>
    <t>Odvodnění komunikací a zpevněných ploch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</si>
  <si>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</si>
  <si>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</si>
  <si>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</si>
  <si>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</si>
  <si>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</si>
  <si>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</si>
  <si>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952</t>
  </si>
  <si>
    <t>Doplňující práce na stavbě</t>
  </si>
  <si>
    <t>96</t>
  </si>
  <si>
    <t>Bourání konstrukcí</t>
  </si>
  <si>
    <t>961</t>
  </si>
  <si>
    <t>Demontáže</t>
  </si>
  <si>
    <t>97</t>
  </si>
  <si>
    <t>Prorážení otvorů</t>
  </si>
  <si>
    <t>99</t>
  </si>
  <si>
    <t>Staveništní přesun hmot</t>
  </si>
  <si>
    <t>711</t>
  </si>
  <si>
    <t>Izolace proti vodě</t>
  </si>
  <si>
    <t>721</t>
  </si>
  <si>
    <t>Vnitřní kanalizace</t>
  </si>
  <si>
    <t>729</t>
  </si>
  <si>
    <t>Klimatizace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</si>
  <si>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</si>
  <si>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</si>
  <si>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</si>
  <si>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</si>
  <si>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</si>
  <si>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</si>
  <si>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</si>
  <si>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</si>
  <si>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</si>
  <si>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</si>
  <si>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769</t>
  </si>
  <si>
    <t>Otvorové prvky z plastu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</si>
  <si>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</si>
  <si>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</si>
  <si>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</si>
  <si>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</si>
  <si>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</si>
  <si>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</si>
  <si>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</si>
  <si>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</si>
  <si>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</si>
  <si>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</si>
  <si>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</si>
  <si>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</si>
  <si>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</si>
  <si>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</si>
  <si>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</si>
  <si>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</si>
  <si>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</si>
  <si>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</si>
  <si>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</si>
  <si>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</si>
  <si>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</si>
  <si>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</si>
  <si>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</si>
  <si>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</si>
  <si>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</si>
  <si>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</si>
  <si>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</si>
  <si>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</si>
  <si>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</si>
  <si>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</si>
  <si>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</si>
  <si>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</si>
  <si>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</si>
  <si>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</si>
  <si>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</si>
  <si>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112100001RAA</t>
  </si>
  <si>
    <t>Kácení stromů do 500 mm a odstranění pařezů, včetně odvozu, spálení větví</t>
  </si>
  <si>
    <t>kus</t>
  </si>
  <si>
    <t>RTS 18/ I</t>
  </si>
  <si>
    <t>POL2_1</t>
  </si>
  <si>
    <t>319201315R00</t>
  </si>
  <si>
    <t>Vyrovnání zdiva pod omítku maltou ze SMS tl. 10 mm</t>
  </si>
  <si>
    <t>m2</t>
  </si>
  <si>
    <t>POL1_1</t>
  </si>
  <si>
    <t xml:space="preserve">228+33,4-28-35 : </t>
  </si>
  <si>
    <t>VV</t>
  </si>
  <si>
    <t xml:space="preserve">107,50000 : </t>
  </si>
  <si>
    <t>305,9</t>
  </si>
  <si>
    <t>602015185RT7</t>
  </si>
  <si>
    <t>Omítka tenkovrstvá silik., zatíraná, zrnitost 2,0 mm</t>
  </si>
  <si>
    <t xml:space="preserve">podhledy : 2*16,7 : </t>
  </si>
  <si>
    <t>33,4</t>
  </si>
  <si>
    <t>602021114RT2</t>
  </si>
  <si>
    <t>Omítka sanační soklová, ručně, tloušťka vrstvy 30 mm</t>
  </si>
  <si>
    <t xml:space="preserve">10% plochy soklu : 25,3*1,4*0,1 : </t>
  </si>
  <si>
    <t>3,542</t>
  </si>
  <si>
    <t>620991121R00</t>
  </si>
  <si>
    <t>Zakrývání výplní vnějších otvorů z lešení</t>
  </si>
  <si>
    <t xml:space="preserve">7*0,9*0,8+11*2,1 : </t>
  </si>
  <si>
    <t xml:space="preserve">25,00000 : </t>
  </si>
  <si>
    <t>53,14</t>
  </si>
  <si>
    <t>621481211RT2</t>
  </si>
  <si>
    <t>Montáž výztužné sítě (perlinky) do stěrky-podhledy, včetně výztužné sítě a stěrkového tmelu</t>
  </si>
  <si>
    <t>622300141R00</t>
  </si>
  <si>
    <t>Montáž vyrovnávací vrstvy izolantem</t>
  </si>
  <si>
    <t xml:space="preserve">0,2*287,74 : </t>
  </si>
  <si>
    <t xml:space="preserve">30,00000 : </t>
  </si>
  <si>
    <t>87,548</t>
  </si>
  <si>
    <t>622323041R00</t>
  </si>
  <si>
    <t>Penetrace podkladu</t>
  </si>
  <si>
    <t xml:space="preserve">122,8+48,2+15,18+8+9,18+6+21,35+15,65+7,98+33,4 : </t>
  </si>
  <si>
    <t xml:space="preserve">1+17,2+26+0,75+6,75+1,5+15,51+5,5+4 : </t>
  </si>
  <si>
    <t>365,95</t>
  </si>
  <si>
    <t>622311330RT3</t>
  </si>
  <si>
    <t>Zatepl.systém, fasáda, EPS F grafit tl. 50 mm, s omítkou silikon</t>
  </si>
  <si>
    <t xml:space="preserve">1 : </t>
  </si>
  <si>
    <t>622311332RT3</t>
  </si>
  <si>
    <t>Zatepl.systém, fasáda, EPS F grafit tl.100 mm, s omítkou silikon</t>
  </si>
  <si>
    <t xml:space="preserve">15,3*8+3*2-4,2-1,4 : </t>
  </si>
  <si>
    <t xml:space="preserve">25-3*2,6 : </t>
  </si>
  <si>
    <t>140</t>
  </si>
  <si>
    <t>622311333RT3</t>
  </si>
  <si>
    <t>Zatepl.systém, fasáda, EPS F grafit tl.120 mm, s omítkou silikon</t>
  </si>
  <si>
    <t xml:space="preserve">65-8*2,1 : </t>
  </si>
  <si>
    <t xml:space="preserve">29-5*0,6 : </t>
  </si>
  <si>
    <t>74,2</t>
  </si>
  <si>
    <t>622319132RT5</t>
  </si>
  <si>
    <t>Zatepl. systém, fasáda, EPS F 100 mm, s omítkou silik., zrno 2 mm</t>
  </si>
  <si>
    <t xml:space="preserve">Soklový pás : 25,3*0,6 : </t>
  </si>
  <si>
    <t>15,18</t>
  </si>
  <si>
    <t>622319830RT5</t>
  </si>
  <si>
    <t>Zatepl.systém,fasáda,min.desky PV 50 mm, s omítkou silikátovou, zrno 2 mm</t>
  </si>
  <si>
    <t xml:space="preserve">soklový pás : 8 : </t>
  </si>
  <si>
    <t xml:space="preserve">soklový pás : 2,5*0,3 : </t>
  </si>
  <si>
    <t>8,75</t>
  </si>
  <si>
    <t>622319832RT5</t>
  </si>
  <si>
    <t>Zatepl.systém,fasáda,min.desky PV 100 mm, s omítkou silik, zrno 2 mm</t>
  </si>
  <si>
    <t xml:space="preserve">15,3*0,6 : </t>
  </si>
  <si>
    <t xml:space="preserve">7,5*0,9 : </t>
  </si>
  <si>
    <t>15,93</t>
  </si>
  <si>
    <t>622319833RT5</t>
  </si>
  <si>
    <t>Zatepl.systém,fasáda,min.desky PV 120 mm, s omítkou silikátovou, zrno 2 mm</t>
  </si>
  <si>
    <t xml:space="preserve">10*0,6 : </t>
  </si>
  <si>
    <t xml:space="preserve">2,5*0,6 : </t>
  </si>
  <si>
    <t>7,5</t>
  </si>
  <si>
    <t>622311353RT3</t>
  </si>
  <si>
    <t>Zatepl.systém, ostění, EPS F grafit tl. 30 mm, s omítkou silik.</t>
  </si>
  <si>
    <t xml:space="preserve">ostění a nadpraží : (10*5,5+2*3)*0,35 : </t>
  </si>
  <si>
    <t xml:space="preserve">47*0,33 : </t>
  </si>
  <si>
    <t>36,86</t>
  </si>
  <si>
    <t>622319152RT5</t>
  </si>
  <si>
    <t>Zatepl.systém, římsy, EPS F 20 mm, s omítkou silikátovou, zrno 2 mm</t>
  </si>
  <si>
    <t xml:space="preserve">římsy : (25,3+6)*0,5 : </t>
  </si>
  <si>
    <t xml:space="preserve">5,50000 : </t>
  </si>
  <si>
    <t>21,15</t>
  </si>
  <si>
    <t>622311563R00</t>
  </si>
  <si>
    <t>Zateplovací systém, parapet, XPS tl. 30 mm</t>
  </si>
  <si>
    <t xml:space="preserve">parapet : (10*2,1+2*0,9)*0,35 : </t>
  </si>
  <si>
    <t xml:space="preserve">4,00000 : </t>
  </si>
  <si>
    <t>11,98</t>
  </si>
  <si>
    <t>622391001R00</t>
  </si>
  <si>
    <t>Příplatek-mtž KZS podhledu,izolant,tenkovrst.om.</t>
  </si>
  <si>
    <t xml:space="preserve">Položka pořadí 5 : 33.40000 : </t>
  </si>
  <si>
    <t>622391121R00</t>
  </si>
  <si>
    <t>Příplatek za zapuštěné hmoždinky (STR) 6 ks/m2</t>
  </si>
  <si>
    <t>622319012R00</t>
  </si>
  <si>
    <t>Soklová lišta hliník KZS tl. 100 mm</t>
  </si>
  <si>
    <t>m</t>
  </si>
  <si>
    <t xml:space="preserve">25,30000 : </t>
  </si>
  <si>
    <t xml:space="preserve">10,00000 : </t>
  </si>
  <si>
    <t>35,3</t>
  </si>
  <si>
    <t>622391126T00</t>
  </si>
  <si>
    <t>Příplatek za použití tepelněizolačních zátek z polystyrenu</t>
  </si>
  <si>
    <t>Vlastní</t>
  </si>
  <si>
    <t>Indiv</t>
  </si>
  <si>
    <t xml:space="preserve">122,8+48,2+15,18 : </t>
  </si>
  <si>
    <t xml:space="preserve">1+17,2+26 : </t>
  </si>
  <si>
    <t>230,38</t>
  </si>
  <si>
    <t>622391127T00</t>
  </si>
  <si>
    <t>Příplatek za použití tepelněizolačních zátek z minerální vaty</t>
  </si>
  <si>
    <t xml:space="preserve">8+9,18+6 : </t>
  </si>
  <si>
    <t xml:space="preserve">0,75+6,75+1,5 : </t>
  </si>
  <si>
    <t>32,18</t>
  </si>
  <si>
    <t>622454111R00</t>
  </si>
  <si>
    <t>Oprava vnějších omítek cement.,hladkých do 10 %</t>
  </si>
  <si>
    <t xml:space="preserve">sokl+komín : 25 : </t>
  </si>
  <si>
    <t>25</t>
  </si>
  <si>
    <t>622454311R00</t>
  </si>
  <si>
    <t>Oprava vnějších omítek cement.,hladkých do 20 %</t>
  </si>
  <si>
    <t xml:space="preserve">pod ETICS : 287,74+107,5 : </t>
  </si>
  <si>
    <t>395,24</t>
  </si>
  <si>
    <t>622471317RS8</t>
  </si>
  <si>
    <t>Nátěr nebo nástřik stěn vnějších, složitost 1 - 2, hmota silikátová, difúzně otevřená</t>
  </si>
  <si>
    <t xml:space="preserve">25,3*1,4 : </t>
  </si>
  <si>
    <t>60,42</t>
  </si>
  <si>
    <t>622904112R00</t>
  </si>
  <si>
    <t>Očištění fasád složitost 1 - 2</t>
  </si>
  <si>
    <t xml:space="preserve">126,00000 : </t>
  </si>
  <si>
    <t>126</t>
  </si>
  <si>
    <t>952901110R00</t>
  </si>
  <si>
    <t>Čištění mytím vnějších ploch oken a dveří</t>
  </si>
  <si>
    <t xml:space="preserve">28,14*2 : </t>
  </si>
  <si>
    <t xml:space="preserve">50,00000 : </t>
  </si>
  <si>
    <t>106,28</t>
  </si>
  <si>
    <t>620021001VC0</t>
  </si>
  <si>
    <t>D+M dvířek 400/400 mm (komaxit), vč. úpravy otvoru</t>
  </si>
  <si>
    <t>Kalkul</t>
  </si>
  <si>
    <t>622311335TT3</t>
  </si>
  <si>
    <t>Zatepl.systém, fasáda, EPS F grafit tl.200 mm, s omítkou silikon</t>
  </si>
  <si>
    <t>17,2</t>
  </si>
  <si>
    <t>622323041T00</t>
  </si>
  <si>
    <t>Penetrace podkladu pod difúzně otevřený fasádní nátěr</t>
  </si>
  <si>
    <t xml:space="preserve">35,42000 : </t>
  </si>
  <si>
    <t>28375925R</t>
  </si>
  <si>
    <t>Deska fasádní polystyrenová EPS 70 F</t>
  </si>
  <si>
    <t>m3</t>
  </si>
  <si>
    <t>SPCM</t>
  </si>
  <si>
    <t>POL3_0</t>
  </si>
  <si>
    <t xml:space="preserve">3-5 cm : 2,5 : </t>
  </si>
  <si>
    <t>2,5</t>
  </si>
  <si>
    <t>941941041R00</t>
  </si>
  <si>
    <t>Montáž lešení leh.řad.s podlahami,š.1,2 m, H 10 m</t>
  </si>
  <si>
    <t xml:space="preserve">230,00000 : </t>
  </si>
  <si>
    <t xml:space="preserve">151,00000 : </t>
  </si>
  <si>
    <t>381</t>
  </si>
  <si>
    <t>941941291R00</t>
  </si>
  <si>
    <t>Příplatek za každý měsíc použití lešení k pol.1041</t>
  </si>
  <si>
    <t>941941841R00</t>
  </si>
  <si>
    <t>Demontáž lešení leh.řad.s podlahami,š.1,2 m,H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</si>
  <si>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</si>
  <si>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</si>
  <si>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</si>
  <si>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</si>
  <si>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</si>
  <si>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</si>
  <si>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952011001VC0</t>
  </si>
  <si>
    <t>Úprava ocelového zábradlí zkrácením</t>
  </si>
  <si>
    <t>912T00</t>
  </si>
  <si>
    <t>Hzs-nepředvídatelné stavební práce</t>
  </si>
  <si>
    <t>h</t>
  </si>
  <si>
    <t xml:space="preserve">16,00000 : </t>
  </si>
  <si>
    <t xml:space="preserve">20,00000 : </t>
  </si>
  <si>
    <t>36</t>
  </si>
  <si>
    <t>978015221R00</t>
  </si>
  <si>
    <t>Otlučení omítek vnějších MVC v složit.1-4 do 10 %</t>
  </si>
  <si>
    <t xml:space="preserve">sokl : 25,3*1,4 : </t>
  </si>
  <si>
    <t>978015231R00</t>
  </si>
  <si>
    <t>Otlučení omítek vnějších MVC v složit.1-4 do 20 %</t>
  </si>
  <si>
    <t xml:space="preserve">33,4+15,18 : </t>
  </si>
  <si>
    <t xml:space="preserve">151-18,5-9-16 : </t>
  </si>
  <si>
    <t>156,08</t>
  </si>
  <si>
    <t>978015291R00</t>
  </si>
  <si>
    <t>Otlučení omítek vnějších MVC v složit.1-4 do 100 %</t>
  </si>
  <si>
    <t xml:space="preserve">římsy : (25,3+6)*0,3 : </t>
  </si>
  <si>
    <t xml:space="preserve">ostění a nadpraží : 69*0,15 : </t>
  </si>
  <si>
    <t xml:space="preserve">ostění : 58*0,2 : </t>
  </si>
  <si>
    <t>31,34</t>
  </si>
  <si>
    <t>900V01</t>
  </si>
  <si>
    <t>HZS, Bourací a demontážní práce</t>
  </si>
  <si>
    <t xml:space="preserve">prvky fasády : 3 : </t>
  </si>
  <si>
    <t>7</t>
  </si>
  <si>
    <t>764331830R00</t>
  </si>
  <si>
    <t>Demontáž lemování zdí, rš 250 a 330 mm, do 30°</t>
  </si>
  <si>
    <t>764352810R00</t>
  </si>
  <si>
    <t>Demontáž žlabů půlkruh. rovných, rš 330 mm, do 30°</t>
  </si>
  <si>
    <t xml:space="preserve">25,3+6+2 : </t>
  </si>
  <si>
    <t xml:space="preserve">10,50000 : </t>
  </si>
  <si>
    <t>43,8</t>
  </si>
  <si>
    <t>764391820R00</t>
  </si>
  <si>
    <t>Demontáž závětrné lišty, rš 250 a 330 mm, do 30°</t>
  </si>
  <si>
    <t>764410850R00</t>
  </si>
  <si>
    <t>Demontáž oplechování parapetů,rš od 100 do 330 mm</t>
  </si>
  <si>
    <t xml:space="preserve">11,00000 : </t>
  </si>
  <si>
    <t>31</t>
  </si>
  <si>
    <t>764454802R00</t>
  </si>
  <si>
    <t>Demontáž odpadních trub kruhových,D 120 mm</t>
  </si>
  <si>
    <t xml:space="preserve">8,50000 : </t>
  </si>
  <si>
    <t>18,5</t>
  </si>
  <si>
    <t>765312813R00</t>
  </si>
  <si>
    <t>Demontáž krytiny dvoudrážk., na sucho, pro použití</t>
  </si>
  <si>
    <t>961011001VC0</t>
  </si>
  <si>
    <t>Demontáž bleskosvodů, vč. konzol</t>
  </si>
  <si>
    <t xml:space="preserve">15,00000 : </t>
  </si>
  <si>
    <t>26</t>
  </si>
  <si>
    <t>999281211R00</t>
  </si>
  <si>
    <t>Přesun hmot, opravy vněj. plášťů výšky do 25 m</t>
  </si>
  <si>
    <t>t</t>
  </si>
  <si>
    <t>721242111R00</t>
  </si>
  <si>
    <t>Lapač střešních splavenin PP HL660 D 110 mm</t>
  </si>
  <si>
    <t>POL1_7</t>
  </si>
  <si>
    <t xml:space="preserve">1,00000 : </t>
  </si>
  <si>
    <t>721011001VC0</t>
  </si>
  <si>
    <t>Napojení na stávající kanalizaci</t>
  </si>
  <si>
    <t>998721201R00</t>
  </si>
  <si>
    <t>Přesun hmot pro vnitřní kanalizaci, výšky do 6 m</t>
  </si>
  <si>
    <t>729011001VC0</t>
  </si>
  <si>
    <t>Dmtž a zpětná montáž klimatizační jednotky, včetně úpravy připojení a doplnění chladiva</t>
  </si>
  <si>
    <t>998728201R00</t>
  </si>
  <si>
    <t>Přesun hmot pro vzduchotechniku, výšky do 6 m</t>
  </si>
  <si>
    <t>764322220R00</t>
  </si>
  <si>
    <t>Začišťovací profil Pz, rš 330 mm</t>
  </si>
  <si>
    <t xml:space="preserve">4,50000 : </t>
  </si>
  <si>
    <t xml:space="preserve">1,20000 : </t>
  </si>
  <si>
    <t>5,7</t>
  </si>
  <si>
    <t>764331230R00</t>
  </si>
  <si>
    <t>Lemování z Pz plechu zdí, tvrdá krytina, rš 330 mm</t>
  </si>
  <si>
    <t>764352291R00</t>
  </si>
  <si>
    <t>Montáž žlabů Pz podokapních půlkruhových</t>
  </si>
  <si>
    <t xml:space="preserve">33,3 : </t>
  </si>
  <si>
    <t>764359291R00</t>
  </si>
  <si>
    <t>Montáž kotlíku Pz oválného</t>
  </si>
  <si>
    <t>764410270R00</t>
  </si>
  <si>
    <t>Oplechování parapetů včetně rohů Pz, rš 500 mm</t>
  </si>
  <si>
    <t xml:space="preserve">24,00000 : </t>
  </si>
  <si>
    <t>35</t>
  </si>
  <si>
    <t>764454291R00</t>
  </si>
  <si>
    <t>Montáž trub Pz odpadních kruhových</t>
  </si>
  <si>
    <t xml:space="preserve">10 : </t>
  </si>
  <si>
    <t>900RT3</t>
  </si>
  <si>
    <t>HZS - úpravy klempířských prvků, Práce v tarifní třídě 6</t>
  </si>
  <si>
    <t xml:space="preserve">délky, čela, komín : 10 : </t>
  </si>
  <si>
    <t xml:space="preserve">5,00000 : </t>
  </si>
  <si>
    <t>15</t>
  </si>
  <si>
    <t>553522532T</t>
  </si>
  <si>
    <t>Objímka svodu d 100 mm trn 300 mm pozink</t>
  </si>
  <si>
    <t xml:space="preserve">3,00000 : </t>
  </si>
  <si>
    <t>998764102R00</t>
  </si>
  <si>
    <t>Přesun hmot pro klempířské konstr., výšky do 12 m</t>
  </si>
  <si>
    <t>765313186R00</t>
  </si>
  <si>
    <t>Mřížka ochranná větrací 100 cm univerzální</t>
  </si>
  <si>
    <t xml:space="preserve">32,00000 : </t>
  </si>
  <si>
    <t>42,5</t>
  </si>
  <si>
    <t>765319921R00</t>
  </si>
  <si>
    <t>Přiřezání a uchycení jednostranně tašek dr.,rovné</t>
  </si>
  <si>
    <t>765391921R00</t>
  </si>
  <si>
    <t>Přeložení krytiny drážkové, střech jednod.,nasucho</t>
  </si>
  <si>
    <t xml:space="preserve">lemování : 5 : </t>
  </si>
  <si>
    <t xml:space="preserve">větrací lišta : 32*0,7 : </t>
  </si>
  <si>
    <t>27,4</t>
  </si>
  <si>
    <t>765021001VC0</t>
  </si>
  <si>
    <t>Prodloužení okraje střechy - latě, krytina</t>
  </si>
  <si>
    <t>998765201R00</t>
  </si>
  <si>
    <t>Přesun hmot pro krytiny tvrdé, výšky do 6 m</t>
  </si>
  <si>
    <t>766011001VC</t>
  </si>
  <si>
    <t>Podbití střechy, rošt, aglomerované desky</t>
  </si>
  <si>
    <t xml:space="preserve">11*0,5 : </t>
  </si>
  <si>
    <t>15,5</t>
  </si>
  <si>
    <t>998766201R00</t>
  </si>
  <si>
    <t>Přesun hmot pro truhlářské konstr., výšky do 6 m</t>
  </si>
  <si>
    <t>783201831R00</t>
  </si>
  <si>
    <t>Odstr. nátěrů z kovových konstr. chem.odstraňovači</t>
  </si>
  <si>
    <t>783522900R00</t>
  </si>
  <si>
    <t>Údržba, nátěr syntet. klempířských konstr. Z + 2 x</t>
  </si>
  <si>
    <t xml:space="preserve">žlaby : 34*0,33*2*1,1 : </t>
  </si>
  <si>
    <t xml:space="preserve">odpadní roury : 3,14*0,1/2*2*10 : </t>
  </si>
  <si>
    <t xml:space="preserve">žlab : 10,5*0,33*2 : </t>
  </si>
  <si>
    <t xml:space="preserve">svod : 3,15*0,1*8,5 : </t>
  </si>
  <si>
    <t>37,4315</t>
  </si>
  <si>
    <t>783220010RA0</t>
  </si>
  <si>
    <t>Nátěr kovových doplňkových konstrukcí syntetický</t>
  </si>
  <si>
    <t>POL2_7</t>
  </si>
  <si>
    <t xml:space="preserve">zábradlí, OK a jíné ocel.prvky : 24 : </t>
  </si>
  <si>
    <t>24</t>
  </si>
  <si>
    <t>210011001VC0</t>
  </si>
  <si>
    <t>Dmtž a zpětná montáž svítidla, včetně úpravy připojení</t>
  </si>
  <si>
    <t>POL1_9</t>
  </si>
  <si>
    <t>210011002VC0</t>
  </si>
  <si>
    <t>D+M bleskosvodu (chránička, zasekání pod omítku, krabice)</t>
  </si>
  <si>
    <t>979087112R00</t>
  </si>
  <si>
    <t>Nakládání suti na dopravní prostředky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</si>
  <si>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</si>
  <si>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</si>
  <si>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</si>
  <si>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</si>
  <si>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</si>
  <si>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</si>
  <si>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</si>
  <si>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</si>
  <si>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</si>
  <si>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</si>
  <si>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</si>
  <si>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</si>
  <si>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005121038RT</t>
  </si>
  <si>
    <t>Úklid staveniště</t>
  </si>
  <si>
    <t>Soubor</t>
  </si>
  <si>
    <t>POL99_</t>
  </si>
  <si>
    <t>005122010R</t>
  </si>
  <si>
    <t>Provoz objednatele</t>
  </si>
  <si>
    <t>POL99_1</t>
  </si>
  <si>
    <t>005124030T</t>
  </si>
  <si>
    <t>Doprava</t>
  </si>
  <si>
    <t>POL99_2</t>
  </si>
  <si>
    <t>1008T</t>
  </si>
  <si>
    <t>Vedlejší rozpočtové náklady</t>
  </si>
  <si>
    <t>POL3_</t>
  </si>
  <si>
    <t>SUM</t>
  </si>
  <si>
    <t>Poznámky uchazeče k zadání</t>
  </si>
  <si>
    <t>POPUZIV</t>
  </si>
  <si>
    <t>END</t>
  </si>
  <si>
    <t>139601102R00</t>
  </si>
  <si>
    <t>Ruční výkop jam, rýh a šachet v hornině tř. 3</t>
  </si>
  <si>
    <t xml:space="preserve">základové pasy : 3 : </t>
  </si>
  <si>
    <t>162701105R00</t>
  </si>
  <si>
    <t>Vodorovné přemístění výkopku z hor.1-4 do 10000 m</t>
  </si>
  <si>
    <t>167101101R00</t>
  </si>
  <si>
    <t>Nakládání výkopku z hor.1-4 v množství do 100 m3</t>
  </si>
  <si>
    <t>171201201R00</t>
  </si>
  <si>
    <t>Uložení výkopku na skládku</t>
  </si>
  <si>
    <t>199000002R00</t>
  </si>
  <si>
    <t>Poplatek za skládku horniny 1- 4</t>
  </si>
  <si>
    <t>271531111R00</t>
  </si>
  <si>
    <t>Polštář základu z kameniva hr. drceného 8-32 mm</t>
  </si>
  <si>
    <t xml:space="preserve">0,3*6,5 : </t>
  </si>
  <si>
    <t>1,95</t>
  </si>
  <si>
    <t>274313611R00</t>
  </si>
  <si>
    <t>Beton základových pasů prostý C 16/20</t>
  </si>
  <si>
    <t xml:space="preserve">0,4*6,5 : </t>
  </si>
  <si>
    <t>2,6</t>
  </si>
  <si>
    <t>274351215RT1</t>
  </si>
  <si>
    <t>Bednění stěn základových pasů - zřízení, bednicí materiál prkna</t>
  </si>
  <si>
    <t>274351216R00</t>
  </si>
  <si>
    <t>Bednění stěn základových pasů - odstranění</t>
  </si>
  <si>
    <t>274361921R00</t>
  </si>
  <si>
    <t>Výztuž základových pasů ze svařovaných sítí</t>
  </si>
  <si>
    <t xml:space="preserve">40 kg/m3 : 2,6*0,04 : </t>
  </si>
  <si>
    <t>0,104</t>
  </si>
  <si>
    <t>345231111RT1</t>
  </si>
  <si>
    <t>Zdivo plotové z tvárnic, betonová zálivka, tl.190 , tvárnice v barvě přírodní, štípané jednostranně</t>
  </si>
  <si>
    <t xml:space="preserve">1*6 : </t>
  </si>
  <si>
    <t>6</t>
  </si>
  <si>
    <t>345232121R00</t>
  </si>
  <si>
    <t>Stříška plotu ze zákrytových desek, šířka 300 mm</t>
  </si>
  <si>
    <t>434311115R00</t>
  </si>
  <si>
    <t>Stupně dusané na terén, na desku, z betonu C 20/25, povrch pálený</t>
  </si>
  <si>
    <t xml:space="preserve">8*1,2 : </t>
  </si>
  <si>
    <t>9,6</t>
  </si>
  <si>
    <t>597091111R00</t>
  </si>
  <si>
    <t>Žlab odvodňovací, dl. 1000 mm, A15, B125, 4bm PVC 110 vč. zemních prací</t>
  </si>
  <si>
    <t>597091112R00</t>
  </si>
  <si>
    <t>Žlab odvodňovací - montáž</t>
  </si>
  <si>
    <t>597091141RS1</t>
  </si>
  <si>
    <t>Krycí rošt zatížení A 15 dl.1000 mm, můstkový, pozink. ocel</t>
  </si>
  <si>
    <t>597091151RS1</t>
  </si>
  <si>
    <t>Krycí rošt - montáž</t>
  </si>
  <si>
    <t>597031001VC0</t>
  </si>
  <si>
    <t>622451122R00</t>
  </si>
  <si>
    <t>Omítka vnější stěn, MC, hrubá zatřená</t>
  </si>
  <si>
    <t xml:space="preserve">stěny ve výkopu : 6*1,5 : </t>
  </si>
  <si>
    <t>9</t>
  </si>
  <si>
    <t>632457301R00</t>
  </si>
  <si>
    <t>Potěr cem. vypálený, oc.hladítko, rovinný do 5 m2</t>
  </si>
  <si>
    <t>961044111R00</t>
  </si>
  <si>
    <t>Bourání desek a stěn z betonu prostého</t>
  </si>
  <si>
    <t xml:space="preserve">bet.desky a opěrné stěny : 4*3,5*0,3 : </t>
  </si>
  <si>
    <t>4,2</t>
  </si>
  <si>
    <t>968071125R00</t>
  </si>
  <si>
    <t>Vyvěšení, zavěšení kovových křídel dveří pl. 2 m2</t>
  </si>
  <si>
    <t>968072455R00</t>
  </si>
  <si>
    <t>Vybourání kovových dveřních zárubní pl. do 2 m2</t>
  </si>
  <si>
    <t>999281105R00</t>
  </si>
  <si>
    <t>Přesun hmot pro opravy a údržbu do výšky 6 m</t>
  </si>
  <si>
    <t>711142559RY1</t>
  </si>
  <si>
    <t>Izolace proti vlhkosti svislá pásy přitavením, 1 vrstva - včetně dod. Elastek 40 special mineral</t>
  </si>
  <si>
    <t>711491272RZ1</t>
  </si>
  <si>
    <t>Izolace tlaková, ochranná textilie svislá, včetně dodávky textilie</t>
  </si>
  <si>
    <t>711823121RT2</t>
  </si>
  <si>
    <t>Montáž nopové fólie svisle, včetně dodávky fólie</t>
  </si>
  <si>
    <t>711823129RT2</t>
  </si>
  <si>
    <t>Montáž ukončovací lišty k nopové fólii, včetně dodávky lišty</t>
  </si>
  <si>
    <t>998711101R00</t>
  </si>
  <si>
    <t>Přesun hmot pro izolace proti vodě, výšky do 6 m</t>
  </si>
  <si>
    <t>721211520R00</t>
  </si>
  <si>
    <t>Vpusť dvorní HL606, klapka, lapač</t>
  </si>
  <si>
    <t>721031001VC0</t>
  </si>
  <si>
    <t>Napojení D 110 do trativodu</t>
  </si>
  <si>
    <t>762085130R00</t>
  </si>
  <si>
    <t>Hoblování viditelných částí krovu třístranné</t>
  </si>
  <si>
    <t xml:space="preserve">2*5,3 : </t>
  </si>
  <si>
    <t>10,6</t>
  </si>
  <si>
    <t>762812570R00</t>
  </si>
  <si>
    <t>Montáž záklopu, zapuštěný na pero, hoblovaná prkna</t>
  </si>
  <si>
    <t>762822110R00</t>
  </si>
  <si>
    <t>Montáž stropnic hraněných pl. do 144 cm2</t>
  </si>
  <si>
    <t>762822120R00</t>
  </si>
  <si>
    <t>Montáž stropnic hraněných pl. do 288 cm2</t>
  </si>
  <si>
    <t>762895000R00</t>
  </si>
  <si>
    <t>Spojovací prostředky pro montáž stropů</t>
  </si>
  <si>
    <t xml:space="preserve">5,3*0,1*0,14 : </t>
  </si>
  <si>
    <t xml:space="preserve">5,3*0,1*0,2 : </t>
  </si>
  <si>
    <t xml:space="preserve">9*0,04 : </t>
  </si>
  <si>
    <t>0,5402</t>
  </si>
  <si>
    <t>60596002R</t>
  </si>
  <si>
    <t>Řezivo - fošny, hranoly</t>
  </si>
  <si>
    <t xml:space="preserve">5,3*0,1*0,14*1,1 : </t>
  </si>
  <si>
    <t xml:space="preserve">5,3*0,1*0,2*1,1 : </t>
  </si>
  <si>
    <t xml:space="preserve">9*0,04*1,1 : </t>
  </si>
  <si>
    <t>0,59422</t>
  </si>
  <si>
    <t>998762102R00</t>
  </si>
  <si>
    <t>Přesun hmot pro tesařské konstrukce, výšky do 12 m</t>
  </si>
  <si>
    <t>712391171RZ1</t>
  </si>
  <si>
    <t>Povlaková krytina střech do 10°, podklad. textilie, 1 vrstva - včetně dodávky textilie</t>
  </si>
  <si>
    <t>764311201RT1</t>
  </si>
  <si>
    <t>Krytina hladká z Pz, tabule 2 x 1 m, do 30°, z plechu tl. 0,55 mm, plocha do 10 m2</t>
  </si>
  <si>
    <t>764352203R00</t>
  </si>
  <si>
    <t>Žlaby z Pz plechu podokapní půlkruhové, rš 330 mm</t>
  </si>
  <si>
    <t xml:space="preserve">napojení na stáv.svod : 8 : </t>
  </si>
  <si>
    <t>8</t>
  </si>
  <si>
    <t>998764101R00</t>
  </si>
  <si>
    <t>Přesun hmot pro klempířské konstr., výšky do 6 m</t>
  </si>
  <si>
    <t>767112812R00</t>
  </si>
  <si>
    <t>Demontáž stěn pro zasklení svařovaných</t>
  </si>
  <si>
    <t xml:space="preserve">stěny přístřešku : 15 : </t>
  </si>
  <si>
    <t>767122112R00</t>
  </si>
  <si>
    <t>Montáž stěn s výplní drátěnou sítí, svařovaných</t>
  </si>
  <si>
    <t xml:space="preserve">výplň tahokovem : 3,8 : </t>
  </si>
  <si>
    <t>3,8</t>
  </si>
  <si>
    <t>767392802R00</t>
  </si>
  <si>
    <t>Demontáž krytin střech z plechů, šroubovaných</t>
  </si>
  <si>
    <t>767995104R00</t>
  </si>
  <si>
    <t>Výroba a montáž kov. atypických konstr. do 50 kg</t>
  </si>
  <si>
    <t>kg</t>
  </si>
  <si>
    <t xml:space="preserve">ocel. rám - 2x U80, dl.3 m : 2*8,64*3*1,1 : </t>
  </si>
  <si>
    <t>57,024</t>
  </si>
  <si>
    <t>767996802R00</t>
  </si>
  <si>
    <t>Demontáž atypických ocelových konstr. do100 kg</t>
  </si>
  <si>
    <t xml:space="preserve">OK mpřístřešku : 100 : </t>
  </si>
  <si>
    <t>100</t>
  </si>
  <si>
    <t>767031001VC0</t>
  </si>
  <si>
    <t>Osazení ocel rámu do kapes a na kotevní desky</t>
  </si>
  <si>
    <t>soubor</t>
  </si>
  <si>
    <t>15945060R</t>
  </si>
  <si>
    <t>Tahokov v základním provedení  16/8x1,6x1,0 mm</t>
  </si>
  <si>
    <t xml:space="preserve">3,15 kg/m2 : 0,00315*3,8*1,2 : </t>
  </si>
  <si>
    <t>0,01436</t>
  </si>
  <si>
    <t>998767101R00</t>
  </si>
  <si>
    <t>Přesun hmot pro zámečnické konstr., výšky do 6 m</t>
  </si>
  <si>
    <t>766601211R00</t>
  </si>
  <si>
    <t>Těsnění okenní spáry, ostění, PT fólie+ PP páska</t>
  </si>
  <si>
    <t xml:space="preserve">2*(0,95+2,05) : </t>
  </si>
  <si>
    <t>766711021R00</t>
  </si>
  <si>
    <t>Montáž vstupních dveří s vypěněním</t>
  </si>
  <si>
    <t>61143790AR</t>
  </si>
  <si>
    <t>Dveře vchodové plast 950x2050 otevíravé, 1/3 prosklené, koule-klika, samozavírač, fab</t>
  </si>
  <si>
    <t>998769201T00</t>
  </si>
  <si>
    <t>Přesun hmot pro plastové a hliníkové výplně otvorů</t>
  </si>
  <si>
    <t>783726200R00</t>
  </si>
  <si>
    <t>Nátěr synt. lazurovací tesařských konstr. 2x lak</t>
  </si>
  <si>
    <t xml:space="preserve">5,3*2*(0,1+0,14)*1,1 : </t>
  </si>
  <si>
    <t xml:space="preserve">5,3*2*(0,1+0,20)*1,1 : </t>
  </si>
  <si>
    <t xml:space="preserve">9*2*1,20 : </t>
  </si>
  <si>
    <t>27,8964</t>
  </si>
  <si>
    <t>783782205R00</t>
  </si>
  <si>
    <t>Nátěr tesařských konstrukcí proti škůdcům 2x</t>
  </si>
  <si>
    <t>783220010RAB</t>
  </si>
  <si>
    <t>Nátěr kovových doplňkových konstrukcí syntetický, základní a jednonásobný krycí</t>
  </si>
  <si>
    <t xml:space="preserve">rám : 2*3*0,314*1,1 : </t>
  </si>
  <si>
    <t xml:space="preserve">výplň : 3,8*2 : </t>
  </si>
  <si>
    <t>9,6724</t>
  </si>
  <si>
    <t>D+M montáž svítidla s pohyb.čidlem, včetně připojení</t>
  </si>
  <si>
    <t>NAK</t>
  </si>
  <si>
    <t>005121 R</t>
  </si>
  <si>
    <t>Zařízení staveniště</t>
  </si>
  <si>
    <t>POL99_8</t>
  </si>
  <si>
    <t>005241010R</t>
  </si>
  <si>
    <t xml:space="preserve">Dokumentace skutečného provedení </t>
  </si>
  <si>
    <t>040</t>
  </si>
  <si>
    <t>Soupis prací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</si>
</sst>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39</v>
      </c>
    </row>
    <row r="2" spans="1:7" ht="57.75" customHeight="1" x14ac:dyDescent="0.2">
      <c r="A2" s="74" t="s">
        <v>40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3"/>
  <sheetViews>
    <sheetView showGridLines="0" tabSelected="1" topLeftCell="B1" zoomScaleNormal="100" zoomScaleSheetLayoutView="75" workbookViewId="0">
      <selection activeCell="M6" sqref="M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37</v>
      </c>
      <c r="B1" s="87" t="s">
        <v>639</v>
      </c>
      <c r="C1" s="88"/>
      <c r="D1" s="88"/>
      <c r="E1" s="88"/>
      <c r="F1" s="88"/>
      <c r="G1" s="88"/>
      <c r="H1" s="88"/>
      <c r="I1" s="88"/>
      <c r="J1" s="89"/>
    </row>
    <row r="2" spans="1:15" ht="36" customHeight="1" x14ac:dyDescent="0.2">
      <c r="A2" s="3"/>
      <c r="B2" s="101" t="s">
        <v>23</v>
      </c>
      <c r="C2" s="102"/>
      <c r="D2" s="103" t="s">
        <v>638</v>
      </c>
      <c r="E2" s="104" t="s">
        <v>42</v>
      </c>
      <c r="F2" s="105"/>
      <c r="G2" s="105"/>
      <c r="H2" s="105"/>
      <c r="I2" s="105"/>
      <c r="J2" s="106"/>
      <c r="O2" s="2"/>
    </row>
    <row r="3" spans="1:15" ht="27" hidden="1" customHeight="1" x14ac:dyDescent="0.2">
      <c r="A3" s="3"/>
      <c r="B3" s="107"/>
      <c r="C3" s="102"/>
      <c r="D3" s="108"/>
      <c r="E3" s="109"/>
      <c r="F3" s="110"/>
      <c r="G3" s="110"/>
      <c r="H3" s="110"/>
      <c r="I3" s="110"/>
      <c r="J3" s="111"/>
    </row>
    <row r="4" spans="1:15" ht="23.25" customHeight="1" x14ac:dyDescent="0.2">
      <c r="A4" s="3"/>
      <c r="B4" s="112"/>
      <c r="C4" s="113"/>
      <c r="D4" s="114"/>
      <c r="E4" s="115"/>
      <c r="F4" s="115"/>
      <c r="G4" s="115"/>
      <c r="H4" s="115"/>
      <c r="I4" s="115"/>
      <c r="J4" s="116"/>
    </row>
    <row r="5" spans="1:15" ht="24" customHeight="1" x14ac:dyDescent="0.2">
      <c r="A5" s="3"/>
      <c r="B5" s="42" t="s">
        <v>22</v>
      </c>
      <c r="C5" s="4"/>
      <c r="D5" s="117" t="s">
        <v>43</v>
      </c>
      <c r="E5" s="24"/>
      <c r="F5" s="24"/>
      <c r="G5" s="24"/>
      <c r="H5" s="26" t="s">
        <v>41</v>
      </c>
      <c r="I5" s="117" t="s">
        <v>47</v>
      </c>
      <c r="J5" s="10"/>
    </row>
    <row r="6" spans="1:15" ht="15.75" customHeight="1" x14ac:dyDescent="0.2">
      <c r="A6" s="3"/>
      <c r="B6" s="37"/>
      <c r="C6" s="24"/>
      <c r="D6" s="117" t="s">
        <v>44</v>
      </c>
      <c r="E6" s="24"/>
      <c r="F6" s="24"/>
      <c r="G6" s="24"/>
      <c r="H6" s="26" t="s">
        <v>35</v>
      </c>
      <c r="I6" s="30"/>
      <c r="J6" s="10"/>
    </row>
    <row r="7" spans="1:15" ht="15.75" customHeight="1" x14ac:dyDescent="0.2">
      <c r="A7" s="3"/>
      <c r="B7" s="38"/>
      <c r="C7" s="25"/>
      <c r="D7" s="119" t="s">
        <v>46</v>
      </c>
      <c r="E7" s="118" t="s">
        <v>45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120" t="s">
        <v>48</v>
      </c>
      <c r="E8" s="4"/>
      <c r="F8" s="4"/>
      <c r="G8" s="41"/>
      <c r="H8" s="26" t="s">
        <v>41</v>
      </c>
      <c r="I8" s="117" t="s">
        <v>52</v>
      </c>
      <c r="J8" s="10"/>
    </row>
    <row r="9" spans="1:15" ht="15.75" hidden="1" customHeight="1" x14ac:dyDescent="0.2">
      <c r="A9" s="3"/>
      <c r="B9" s="3"/>
      <c r="C9" s="4"/>
      <c r="D9" s="120" t="s">
        <v>49</v>
      </c>
      <c r="E9" s="4"/>
      <c r="F9" s="4"/>
      <c r="G9" s="41"/>
      <c r="H9" s="26" t="s">
        <v>35</v>
      </c>
      <c r="I9" s="117" t="s">
        <v>53</v>
      </c>
      <c r="J9" s="10"/>
    </row>
    <row r="10" spans="1:15" ht="15.75" hidden="1" customHeight="1" x14ac:dyDescent="0.2">
      <c r="A10" s="3"/>
      <c r="B10" s="47"/>
      <c r="C10" s="25"/>
      <c r="D10" s="122" t="s">
        <v>51</v>
      </c>
      <c r="E10" s="121" t="s">
        <v>50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123"/>
      <c r="E11" s="123"/>
      <c r="F11" s="123"/>
      <c r="G11" s="123"/>
      <c r="H11" s="26" t="s">
        <v>41</v>
      </c>
      <c r="I11" s="128"/>
      <c r="J11" s="10"/>
    </row>
    <row r="12" spans="1:15" ht="15.75" customHeight="1" x14ac:dyDescent="0.2">
      <c r="A12" s="3"/>
      <c r="B12" s="37"/>
      <c r="C12" s="24"/>
      <c r="D12" s="124"/>
      <c r="E12" s="124"/>
      <c r="F12" s="124"/>
      <c r="G12" s="124"/>
      <c r="H12" s="26" t="s">
        <v>35</v>
      </c>
      <c r="I12" s="128"/>
      <c r="J12" s="10"/>
    </row>
    <row r="13" spans="1:15" ht="15.75" customHeight="1" x14ac:dyDescent="0.2">
      <c r="A13" s="3"/>
      <c r="B13" s="38"/>
      <c r="C13" s="25"/>
      <c r="D13" s="127"/>
      <c r="E13" s="125"/>
      <c r="F13" s="126"/>
      <c r="G13" s="126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33</v>
      </c>
      <c r="C15" s="67"/>
      <c r="D15" s="48"/>
      <c r="E15" s="93"/>
      <c r="F15" s="93"/>
      <c r="G15" s="94"/>
      <c r="H15" s="94"/>
      <c r="I15" s="94" t="s">
        <v>30</v>
      </c>
      <c r="J15" s="95"/>
    </row>
    <row r="16" spans="1:15" ht="23.25" customHeight="1" x14ac:dyDescent="0.2">
      <c r="A16" s="191" t="s">
        <v>25</v>
      </c>
      <c r="B16" s="52" t="s">
        <v>25</v>
      </c>
      <c r="C16" s="53"/>
      <c r="D16" s="54"/>
      <c r="E16" s="80"/>
      <c r="F16" s="81"/>
      <c r="G16" s="80"/>
      <c r="H16" s="81"/>
      <c r="I16" s="80">
        <f>SUMIF(F52:F79,A16,I52:I79)+SUMIF(F52:F79,"PSU",I52:I79)</f>
        <v>0</v>
      </c>
      <c r="J16" s="82"/>
    </row>
    <row r="17" spans="1:10" ht="23.25" customHeight="1" x14ac:dyDescent="0.2">
      <c r="A17" s="191" t="s">
        <v>26</v>
      </c>
      <c r="B17" s="52" t="s">
        <v>26</v>
      </c>
      <c r="C17" s="53"/>
      <c r="D17" s="54"/>
      <c r="E17" s="80"/>
      <c r="F17" s="81"/>
      <c r="G17" s="80"/>
      <c r="H17" s="81"/>
      <c r="I17" s="80">
        <f>SUMIF(F52:F79,A17,I52:I79)</f>
        <v>0</v>
      </c>
      <c r="J17" s="82"/>
    </row>
    <row r="18" spans="1:10" ht="23.25" customHeight="1" x14ac:dyDescent="0.2">
      <c r="A18" s="191" t="s">
        <v>27</v>
      </c>
      <c r="B18" s="52" t="s">
        <v>27</v>
      </c>
      <c r="C18" s="53"/>
      <c r="D18" s="54"/>
      <c r="E18" s="80"/>
      <c r="F18" s="81"/>
      <c r="G18" s="80"/>
      <c r="H18" s="81"/>
      <c r="I18" s="80">
        <f>SUMIF(F52:F79,A18,I52:I79)</f>
        <v>0</v>
      </c>
      <c r="J18" s="82"/>
    </row>
    <row r="19" spans="1:10" ht="23.25" customHeight="1" x14ac:dyDescent="0.2">
      <c r="A19" s="191" t="s">
        <v>120</v>
      </c>
      <c r="B19" s="52" t="s">
        <v>28</v>
      </c>
      <c r="C19" s="53"/>
      <c r="D19" s="54"/>
      <c r="E19" s="80"/>
      <c r="F19" s="81"/>
      <c r="G19" s="80"/>
      <c r="H19" s="81"/>
      <c r="I19" s="80">
        <f>SUMIF(F52:F79,A19,I52:I79)</f>
        <v>0</v>
      </c>
      <c r="J19" s="82"/>
    </row>
    <row r="20" spans="1:10" ht="23.25" customHeight="1" x14ac:dyDescent="0.2">
      <c r="A20" s="191" t="s">
        <v>121</v>
      </c>
      <c r="B20" s="52" t="s">
        <v>29</v>
      </c>
      <c r="C20" s="53"/>
      <c r="D20" s="54"/>
      <c r="E20" s="80"/>
      <c r="F20" s="81"/>
      <c r="G20" s="80"/>
      <c r="H20" s="81"/>
      <c r="I20" s="80">
        <f>SUMIF(F52:F79,A20,I52:I79)</f>
        <v>0</v>
      </c>
      <c r="J20" s="82"/>
    </row>
    <row r="21" spans="1:10" ht="23.25" customHeight="1" x14ac:dyDescent="0.2">
      <c r="A21" s="3"/>
      <c r="B21" s="69" t="s">
        <v>30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 x14ac:dyDescent="0.2">
      <c r="A22" s="3"/>
      <c r="B22" s="60" t="s">
        <v>34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76">
        <f>IF(A24&gt;50, ROUNDUP(A23, 0), ROUNDDOWN(A23, 0))</f>
        <v>0</v>
      </c>
      <c r="H24" s="77"/>
      <c r="I24" s="77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90">
        <f>IF(A26&gt;50, ROUNDUP(A25, 0), ROUNDDOWN(A25, 0))</f>
        <v>0</v>
      </c>
      <c r="H26" s="91"/>
      <c r="I26" s="91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 x14ac:dyDescent="0.25">
      <c r="A28" s="3"/>
      <c r="B28" s="164" t="s">
        <v>24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4" t="s">
        <v>36</v>
      </c>
      <c r="C29" s="170"/>
      <c r="D29" s="170"/>
      <c r="E29" s="170"/>
      <c r="F29" s="170"/>
      <c r="G29" s="171">
        <f>IF(A29&gt;50, ROUNDUP(A27, 0), ROUNDDOWN(A27, 0))</f>
        <v>0</v>
      </c>
      <c r="H29" s="171"/>
      <c r="I29" s="171"/>
      <c r="J29" s="172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/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85"/>
      <c r="E34" s="86"/>
      <c r="F34" s="29"/>
      <c r="G34" s="85"/>
      <c r="H34" s="86"/>
      <c r="I34" s="86"/>
      <c r="J34" s="34"/>
    </row>
    <row r="35" spans="1:10" ht="12.75" customHeight="1" x14ac:dyDescent="0.2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4" t="s">
        <v>16</v>
      </c>
      <c r="C37" s="135"/>
      <c r="D37" s="135"/>
      <c r="E37" s="135"/>
      <c r="F37" s="136"/>
      <c r="G37" s="136"/>
      <c r="H37" s="136"/>
      <c r="I37" s="136"/>
      <c r="J37" s="135"/>
    </row>
    <row r="38" spans="1:10" ht="25.5" customHeight="1" x14ac:dyDescent="0.2">
      <c r="A38" s="133" t="s">
        <v>38</v>
      </c>
      <c r="B38" s="137" t="s">
        <v>17</v>
      </c>
      <c r="C38" s="138" t="s">
        <v>5</v>
      </c>
      <c r="D38" s="139"/>
      <c r="E38" s="139"/>
      <c r="F38" s="140" t="str">
        <f>B23</f>
        <v>Základ pro sníženou DPH</v>
      </c>
      <c r="G38" s="140" t="str">
        <f>B25</f>
        <v>Základ pro základní DPH</v>
      </c>
      <c r="H38" s="141" t="s">
        <v>18</v>
      </c>
      <c r="I38" s="141" t="s">
        <v>1</v>
      </c>
      <c r="J38" s="142" t="s">
        <v>0</v>
      </c>
    </row>
    <row r="39" spans="1:10" ht="25.5" hidden="1" customHeight="1" x14ac:dyDescent="0.2">
      <c r="A39" s="133">
        <v>1</v>
      </c>
      <c r="B39" s="143" t="s">
        <v>54</v>
      </c>
      <c r="C39" s="144"/>
      <c r="D39" s="145"/>
      <c r="E39" s="145"/>
      <c r="F39" s="146">
        <f>'01 05.1 Pol'!AE285+'01 05.2 Pol'!AE153+'OVN  OVN  Naklady'!AE16</f>
        <v>0</v>
      </c>
      <c r="G39" s="147">
        <f>'01 05.1 Pol'!AF285+'01 05.2 Pol'!AF153+'OVN  OVN  Naklady'!AF16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3">
        <v>2</v>
      </c>
      <c r="B40" s="150" t="s">
        <v>55</v>
      </c>
      <c r="C40" s="151" t="s">
        <v>56</v>
      </c>
      <c r="D40" s="152"/>
      <c r="E40" s="152"/>
      <c r="F40" s="153">
        <f>'01 05.1 Pol'!AE285+'01 05.2 Pol'!AE153</f>
        <v>0</v>
      </c>
      <c r="G40" s="154">
        <f>'01 05.1 Pol'!AF285+'01 05.2 Pol'!AF153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3">
        <v>3</v>
      </c>
      <c r="B41" s="156" t="s">
        <v>57</v>
      </c>
      <c r="C41" s="144" t="s">
        <v>58</v>
      </c>
      <c r="D41" s="145"/>
      <c r="E41" s="145"/>
      <c r="F41" s="157">
        <f>'01 05.1 Pol'!AE285</f>
        <v>0</v>
      </c>
      <c r="G41" s="148">
        <f>'01 05.1 Pol'!AF285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3">
        <v>3</v>
      </c>
      <c r="B42" s="156" t="s">
        <v>59</v>
      </c>
      <c r="C42" s="144" t="s">
        <v>60</v>
      </c>
      <c r="D42" s="145"/>
      <c r="E42" s="145"/>
      <c r="F42" s="157">
        <f>'01 05.2 Pol'!AE153</f>
        <v>0</v>
      </c>
      <c r="G42" s="148">
        <f>'01 05.2 Pol'!AF153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3">
        <v>2</v>
      </c>
      <c r="B43" s="150" t="s">
        <v>61</v>
      </c>
      <c r="C43" s="151" t="s">
        <v>62</v>
      </c>
      <c r="D43" s="152"/>
      <c r="E43" s="152"/>
      <c r="F43" s="153">
        <f>'OVN  OVN  Naklady'!AE16</f>
        <v>0</v>
      </c>
      <c r="G43" s="154">
        <f>'OVN  OVN  Naklady'!AF16</f>
        <v>0</v>
      </c>
      <c r="H43" s="154">
        <f>(F43*SazbaDPH1/100)+(G43*SazbaDPH2/100)</f>
        <v>0</v>
      </c>
      <c r="I43" s="154">
        <f>F43+G43+H43</f>
        <v>0</v>
      </c>
      <c r="J43" s="155" t="str">
        <f>IF(CenaCelkemVypocet=0,"",I43/CenaCelkemVypocet*100)</f>
        <v/>
      </c>
    </row>
    <row r="44" spans="1:10" ht="25.5" customHeight="1" x14ac:dyDescent="0.2">
      <c r="A44" s="133">
        <v>3</v>
      </c>
      <c r="B44" s="156" t="s">
        <v>61</v>
      </c>
      <c r="C44" s="144" t="s">
        <v>62</v>
      </c>
      <c r="D44" s="145"/>
      <c r="E44" s="145"/>
      <c r="F44" s="157">
        <f>'OVN  OVN  Naklady'!AE16</f>
        <v>0</v>
      </c>
      <c r="G44" s="148">
        <f>'OVN  OVN  Naklady'!AF16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3"/>
      <c r="B45" s="158" t="s">
        <v>63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 x14ac:dyDescent="0.25">
      <c r="B49" s="173" t="s">
        <v>65</v>
      </c>
    </row>
    <row r="51" spans="1:10" ht="25.5" customHeight="1" x14ac:dyDescent="0.2">
      <c r="A51" s="174"/>
      <c r="B51" s="177" t="s">
        <v>17</v>
      </c>
      <c r="C51" s="177" t="s">
        <v>5</v>
      </c>
      <c r="D51" s="178"/>
      <c r="E51" s="178"/>
      <c r="F51" s="179" t="s">
        <v>66</v>
      </c>
      <c r="G51" s="179"/>
      <c r="H51" s="179"/>
      <c r="I51" s="179" t="s">
        <v>30</v>
      </c>
      <c r="J51" s="179" t="s">
        <v>0</v>
      </c>
    </row>
    <row r="52" spans="1:10" ht="25.5" customHeight="1" x14ac:dyDescent="0.2">
      <c r="A52" s="175"/>
      <c r="B52" s="180" t="s">
        <v>67</v>
      </c>
      <c r="C52" s="181" t="s">
        <v>68</v>
      </c>
      <c r="D52" s="182"/>
      <c r="E52" s="182"/>
      <c r="F52" s="187" t="s">
        <v>25</v>
      </c>
      <c r="G52" s="188"/>
      <c r="H52" s="188"/>
      <c r="I52" s="188">
        <f>'01 05.2 Pol'!G8</f>
        <v>0</v>
      </c>
      <c r="J52" s="185" t="str">
        <f>IF(I80=0,"",I52/I80*100)</f>
        <v/>
      </c>
    </row>
    <row r="53" spans="1:10" ht="25.5" customHeight="1" x14ac:dyDescent="0.2">
      <c r="A53" s="175"/>
      <c r="B53" s="180" t="s">
        <v>69</v>
      </c>
      <c r="C53" s="181" t="s">
        <v>70</v>
      </c>
      <c r="D53" s="182"/>
      <c r="E53" s="182"/>
      <c r="F53" s="187" t="s">
        <v>25</v>
      </c>
      <c r="G53" s="188"/>
      <c r="H53" s="188"/>
      <c r="I53" s="188">
        <f>'01 05.1 Pol'!G8</f>
        <v>0</v>
      </c>
      <c r="J53" s="185" t="str">
        <f>IF(I80=0,"",I53/I80*100)</f>
        <v/>
      </c>
    </row>
    <row r="54" spans="1:10" ht="25.5" customHeight="1" x14ac:dyDescent="0.2">
      <c r="A54" s="175"/>
      <c r="B54" s="180" t="s">
        <v>71</v>
      </c>
      <c r="C54" s="181" t="s">
        <v>72</v>
      </c>
      <c r="D54" s="182"/>
      <c r="E54" s="182"/>
      <c r="F54" s="187" t="s">
        <v>25</v>
      </c>
      <c r="G54" s="188"/>
      <c r="H54" s="188"/>
      <c r="I54" s="188">
        <f>'01 05.2 Pol'!G16</f>
        <v>0</v>
      </c>
      <c r="J54" s="185" t="str">
        <f>IF(I80=0,"",I54/I80*100)</f>
        <v/>
      </c>
    </row>
    <row r="55" spans="1:10" ht="25.5" customHeight="1" x14ac:dyDescent="0.2">
      <c r="A55" s="175"/>
      <c r="B55" s="180" t="s">
        <v>73</v>
      </c>
      <c r="C55" s="181" t="s">
        <v>74</v>
      </c>
      <c r="D55" s="182"/>
      <c r="E55" s="182"/>
      <c r="F55" s="187" t="s">
        <v>25</v>
      </c>
      <c r="G55" s="188"/>
      <c r="H55" s="188"/>
      <c r="I55" s="188">
        <f>'01 05.2 Pol'!G30</f>
        <v>0</v>
      </c>
      <c r="J55" s="185" t="str">
        <f>IF(I80=0,"",I55/I80*100)</f>
        <v/>
      </c>
    </row>
    <row r="56" spans="1:10" ht="25.5" customHeight="1" x14ac:dyDescent="0.2">
      <c r="A56" s="175"/>
      <c r="B56" s="180" t="s">
        <v>75</v>
      </c>
      <c r="C56" s="181" t="s">
        <v>76</v>
      </c>
      <c r="D56" s="182"/>
      <c r="E56" s="182"/>
      <c r="F56" s="187" t="s">
        <v>25</v>
      </c>
      <c r="G56" s="188"/>
      <c r="H56" s="188"/>
      <c r="I56" s="188">
        <f>'01 05.2 Pol'!G35</f>
        <v>0</v>
      </c>
      <c r="J56" s="185" t="str">
        <f>IF(I80=0,"",I56/I80*100)</f>
        <v/>
      </c>
    </row>
    <row r="57" spans="1:10" ht="25.5" customHeight="1" x14ac:dyDescent="0.2">
      <c r="A57" s="175"/>
      <c r="B57" s="180" t="s">
        <v>77</v>
      </c>
      <c r="C57" s="181" t="s">
        <v>78</v>
      </c>
      <c r="D57" s="182"/>
      <c r="E57" s="182"/>
      <c r="F57" s="187" t="s">
        <v>25</v>
      </c>
      <c r="G57" s="188"/>
      <c r="H57" s="188"/>
      <c r="I57" s="188">
        <f>'01 05.2 Pol'!G39</f>
        <v>0</v>
      </c>
      <c r="J57" s="185" t="str">
        <f>IF(I80=0,"",I57/I80*100)</f>
        <v/>
      </c>
    </row>
    <row r="58" spans="1:10" ht="25.5" customHeight="1" x14ac:dyDescent="0.2">
      <c r="A58" s="175"/>
      <c r="B58" s="180" t="s">
        <v>79</v>
      </c>
      <c r="C58" s="181" t="s">
        <v>80</v>
      </c>
      <c r="D58" s="182"/>
      <c r="E58" s="182"/>
      <c r="F58" s="187" t="s">
        <v>25</v>
      </c>
      <c r="G58" s="188"/>
      <c r="H58" s="188"/>
      <c r="I58" s="188">
        <f>'01 05.1 Pol'!G10+'01 05.2 Pol'!G45</f>
        <v>0</v>
      </c>
      <c r="J58" s="185" t="str">
        <f>IF(I80=0,"",I58/I80*100)</f>
        <v/>
      </c>
    </row>
    <row r="59" spans="1:10" ht="25.5" customHeight="1" x14ac:dyDescent="0.2">
      <c r="A59" s="175"/>
      <c r="B59" s="180" t="s">
        <v>81</v>
      </c>
      <c r="C59" s="181" t="s">
        <v>82</v>
      </c>
      <c r="D59" s="182"/>
      <c r="E59" s="182"/>
      <c r="F59" s="187" t="s">
        <v>25</v>
      </c>
      <c r="G59" s="188"/>
      <c r="H59" s="188"/>
      <c r="I59" s="188">
        <f>'01 05.2 Pol'!G49</f>
        <v>0</v>
      </c>
      <c r="J59" s="185" t="str">
        <f>IF(I80=0,"",I59/I80*100)</f>
        <v/>
      </c>
    </row>
    <row r="60" spans="1:10" ht="25.5" customHeight="1" x14ac:dyDescent="0.2">
      <c r="A60" s="175"/>
      <c r="B60" s="180" t="s">
        <v>83</v>
      </c>
      <c r="C60" s="181" t="s">
        <v>84</v>
      </c>
      <c r="D60" s="182"/>
      <c r="E60" s="182"/>
      <c r="F60" s="187" t="s">
        <v>25</v>
      </c>
      <c r="G60" s="188"/>
      <c r="H60" s="188"/>
      <c r="I60" s="188">
        <f>'01 05.1 Pol'!G118</f>
        <v>0</v>
      </c>
      <c r="J60" s="185" t="str">
        <f>IF(I80=0,"",I60/I80*100)</f>
        <v/>
      </c>
    </row>
    <row r="61" spans="1:10" ht="25.5" customHeight="1" x14ac:dyDescent="0.2">
      <c r="A61" s="175"/>
      <c r="B61" s="180" t="s">
        <v>85</v>
      </c>
      <c r="C61" s="181" t="s">
        <v>86</v>
      </c>
      <c r="D61" s="182"/>
      <c r="E61" s="182"/>
      <c r="F61" s="187" t="s">
        <v>25</v>
      </c>
      <c r="G61" s="188"/>
      <c r="H61" s="188"/>
      <c r="I61" s="188">
        <f>'01 05.1 Pol'!G143</f>
        <v>0</v>
      </c>
      <c r="J61" s="185" t="str">
        <f>IF(I80=0,"",I61/I80*100)</f>
        <v/>
      </c>
    </row>
    <row r="62" spans="1:10" ht="25.5" customHeight="1" x14ac:dyDescent="0.2">
      <c r="A62" s="175"/>
      <c r="B62" s="180" t="s">
        <v>87</v>
      </c>
      <c r="C62" s="181" t="s">
        <v>88</v>
      </c>
      <c r="D62" s="182"/>
      <c r="E62" s="182"/>
      <c r="F62" s="187" t="s">
        <v>25</v>
      </c>
      <c r="G62" s="188"/>
      <c r="H62" s="188"/>
      <c r="I62" s="188">
        <f>'01 05.1 Pol'!G149+'01 05.2 Pol'!G51</f>
        <v>0</v>
      </c>
      <c r="J62" s="185" t="str">
        <f>IF(I80=0,"",I62/I80*100)</f>
        <v/>
      </c>
    </row>
    <row r="63" spans="1:10" ht="25.5" customHeight="1" x14ac:dyDescent="0.2">
      <c r="A63" s="175"/>
      <c r="B63" s="180" t="s">
        <v>89</v>
      </c>
      <c r="C63" s="181" t="s">
        <v>90</v>
      </c>
      <c r="D63" s="182"/>
      <c r="E63" s="182"/>
      <c r="F63" s="187" t="s">
        <v>25</v>
      </c>
      <c r="G63" s="188"/>
      <c r="H63" s="188"/>
      <c r="I63" s="188">
        <f>'01 05.1 Pol'!G167</f>
        <v>0</v>
      </c>
      <c r="J63" s="185" t="str">
        <f>IF(I80=0,"",I63/I80*100)</f>
        <v/>
      </c>
    </row>
    <row r="64" spans="1:10" ht="25.5" customHeight="1" x14ac:dyDescent="0.2">
      <c r="A64" s="175"/>
      <c r="B64" s="180" t="s">
        <v>91</v>
      </c>
      <c r="C64" s="181" t="s">
        <v>92</v>
      </c>
      <c r="D64" s="182"/>
      <c r="E64" s="182"/>
      <c r="F64" s="187" t="s">
        <v>25</v>
      </c>
      <c r="G64" s="188"/>
      <c r="H64" s="188"/>
      <c r="I64" s="188">
        <f>'01 05.2 Pol'!G57</f>
        <v>0</v>
      </c>
      <c r="J64" s="185" t="str">
        <f>IF(I80=0,"",I64/I80*100)</f>
        <v/>
      </c>
    </row>
    <row r="65" spans="1:10" ht="25.5" customHeight="1" x14ac:dyDescent="0.2">
      <c r="A65" s="175"/>
      <c r="B65" s="180" t="s">
        <v>93</v>
      </c>
      <c r="C65" s="181" t="s">
        <v>94</v>
      </c>
      <c r="D65" s="182"/>
      <c r="E65" s="182"/>
      <c r="F65" s="187" t="s">
        <v>25</v>
      </c>
      <c r="G65" s="188"/>
      <c r="H65" s="188"/>
      <c r="I65" s="188">
        <f>'01 05.1 Pol'!G187+'01 05.2 Pol'!G61</f>
        <v>0</v>
      </c>
      <c r="J65" s="185" t="str">
        <f>IF(I80=0,"",I65/I80*100)</f>
        <v/>
      </c>
    </row>
    <row r="66" spans="1:10" ht="25.5" customHeight="1" x14ac:dyDescent="0.2">
      <c r="A66" s="175"/>
      <c r="B66" s="180" t="s">
        <v>95</v>
      </c>
      <c r="C66" s="181" t="s">
        <v>96</v>
      </c>
      <c r="D66" s="182"/>
      <c r="E66" s="182"/>
      <c r="F66" s="187" t="s">
        <v>26</v>
      </c>
      <c r="G66" s="188"/>
      <c r="H66" s="188"/>
      <c r="I66" s="188">
        <f>'01 05.2 Pol'!G63</f>
        <v>0</v>
      </c>
      <c r="J66" s="185" t="str">
        <f>IF(I80=0,"",I66/I80*100)</f>
        <v/>
      </c>
    </row>
    <row r="67" spans="1:10" ht="25.5" customHeight="1" x14ac:dyDescent="0.2">
      <c r="A67" s="175"/>
      <c r="B67" s="180" t="s">
        <v>97</v>
      </c>
      <c r="C67" s="181" t="s">
        <v>98</v>
      </c>
      <c r="D67" s="182"/>
      <c r="E67" s="182"/>
      <c r="F67" s="187" t="s">
        <v>26</v>
      </c>
      <c r="G67" s="188"/>
      <c r="H67" s="188"/>
      <c r="I67" s="188">
        <f>'01 05.1 Pol'!G189+'01 05.2 Pol'!G69</f>
        <v>0</v>
      </c>
      <c r="J67" s="185" t="str">
        <f>IF(I80=0,"",I67/I80*100)</f>
        <v/>
      </c>
    </row>
    <row r="68" spans="1:10" ht="25.5" customHeight="1" x14ac:dyDescent="0.2">
      <c r="A68" s="175"/>
      <c r="B68" s="180" t="s">
        <v>99</v>
      </c>
      <c r="C68" s="181" t="s">
        <v>100</v>
      </c>
      <c r="D68" s="182"/>
      <c r="E68" s="182"/>
      <c r="F68" s="187" t="s">
        <v>26</v>
      </c>
      <c r="G68" s="188"/>
      <c r="H68" s="188"/>
      <c r="I68" s="188">
        <f>'01 05.1 Pol'!G199</f>
        <v>0</v>
      </c>
      <c r="J68" s="185" t="str">
        <f>IF(I80=0,"",I68/I80*100)</f>
        <v/>
      </c>
    </row>
    <row r="69" spans="1:10" ht="25.5" customHeight="1" x14ac:dyDescent="0.2">
      <c r="A69" s="175"/>
      <c r="B69" s="180" t="s">
        <v>101</v>
      </c>
      <c r="C69" s="181" t="s">
        <v>102</v>
      </c>
      <c r="D69" s="182"/>
      <c r="E69" s="182"/>
      <c r="F69" s="187" t="s">
        <v>26</v>
      </c>
      <c r="G69" s="188"/>
      <c r="H69" s="188"/>
      <c r="I69" s="188">
        <f>'01 05.2 Pol'!G73</f>
        <v>0</v>
      </c>
      <c r="J69" s="185" t="str">
        <f>IF(I80=0,"",I69/I80*100)</f>
        <v/>
      </c>
    </row>
    <row r="70" spans="1:10" ht="25.5" customHeight="1" x14ac:dyDescent="0.2">
      <c r="A70" s="175"/>
      <c r="B70" s="180" t="s">
        <v>103</v>
      </c>
      <c r="C70" s="181" t="s">
        <v>104</v>
      </c>
      <c r="D70" s="182"/>
      <c r="E70" s="182"/>
      <c r="F70" s="187" t="s">
        <v>26</v>
      </c>
      <c r="G70" s="188"/>
      <c r="H70" s="188"/>
      <c r="I70" s="188">
        <f>'01 05.1 Pol'!G202+'01 05.2 Pol'!G91</f>
        <v>0</v>
      </c>
      <c r="J70" s="185" t="str">
        <f>IF(I80=0,"",I70/I80*100)</f>
        <v/>
      </c>
    </row>
    <row r="71" spans="1:10" ht="25.5" customHeight="1" x14ac:dyDescent="0.2">
      <c r="A71" s="175"/>
      <c r="B71" s="180" t="s">
        <v>105</v>
      </c>
      <c r="C71" s="181" t="s">
        <v>106</v>
      </c>
      <c r="D71" s="182"/>
      <c r="E71" s="182"/>
      <c r="F71" s="187" t="s">
        <v>26</v>
      </c>
      <c r="G71" s="188"/>
      <c r="H71" s="188"/>
      <c r="I71" s="188">
        <f>'01 05.1 Pol'!G233</f>
        <v>0</v>
      </c>
      <c r="J71" s="185" t="str">
        <f>IF(I80=0,"",I71/I80*100)</f>
        <v/>
      </c>
    </row>
    <row r="72" spans="1:10" ht="25.5" customHeight="1" x14ac:dyDescent="0.2">
      <c r="A72" s="175"/>
      <c r="B72" s="180" t="s">
        <v>107</v>
      </c>
      <c r="C72" s="181" t="s">
        <v>108</v>
      </c>
      <c r="D72" s="182"/>
      <c r="E72" s="182"/>
      <c r="F72" s="187" t="s">
        <v>26</v>
      </c>
      <c r="G72" s="188"/>
      <c r="H72" s="188"/>
      <c r="I72" s="188">
        <f>'01 05.1 Pol'!G245</f>
        <v>0</v>
      </c>
      <c r="J72" s="185" t="str">
        <f>IF(I80=0,"",I72/I80*100)</f>
        <v/>
      </c>
    </row>
    <row r="73" spans="1:10" ht="25.5" customHeight="1" x14ac:dyDescent="0.2">
      <c r="A73" s="175"/>
      <c r="B73" s="180" t="s">
        <v>109</v>
      </c>
      <c r="C73" s="181" t="s">
        <v>110</v>
      </c>
      <c r="D73" s="182"/>
      <c r="E73" s="182"/>
      <c r="F73" s="187" t="s">
        <v>26</v>
      </c>
      <c r="G73" s="188"/>
      <c r="H73" s="188"/>
      <c r="I73" s="188">
        <f>'01 05.2 Pol'!G100</f>
        <v>0</v>
      </c>
      <c r="J73" s="185" t="str">
        <f>IF(I80=0,"",I73/I80*100)</f>
        <v/>
      </c>
    </row>
    <row r="74" spans="1:10" ht="25.5" customHeight="1" x14ac:dyDescent="0.2">
      <c r="A74" s="175"/>
      <c r="B74" s="180" t="s">
        <v>111</v>
      </c>
      <c r="C74" s="181" t="s">
        <v>112</v>
      </c>
      <c r="D74" s="182"/>
      <c r="E74" s="182"/>
      <c r="F74" s="187" t="s">
        <v>26</v>
      </c>
      <c r="G74" s="188"/>
      <c r="H74" s="188"/>
      <c r="I74" s="188">
        <f>'01 05.2 Pol'!G119</f>
        <v>0</v>
      </c>
      <c r="J74" s="185" t="str">
        <f>IF(I80=0,"",I74/I80*100)</f>
        <v/>
      </c>
    </row>
    <row r="75" spans="1:10" ht="25.5" customHeight="1" x14ac:dyDescent="0.2">
      <c r="A75" s="175"/>
      <c r="B75" s="180" t="s">
        <v>113</v>
      </c>
      <c r="C75" s="181" t="s">
        <v>114</v>
      </c>
      <c r="D75" s="182"/>
      <c r="E75" s="182"/>
      <c r="F75" s="187" t="s">
        <v>26</v>
      </c>
      <c r="G75" s="188"/>
      <c r="H75" s="188"/>
      <c r="I75" s="188">
        <f>'01 05.1 Pol'!G251+'01 05.2 Pol'!G126</f>
        <v>0</v>
      </c>
      <c r="J75" s="185" t="str">
        <f>IF(I80=0,"",I75/I80*100)</f>
        <v/>
      </c>
    </row>
    <row r="76" spans="1:10" ht="25.5" customHeight="1" x14ac:dyDescent="0.2">
      <c r="A76" s="175"/>
      <c r="B76" s="180" t="s">
        <v>115</v>
      </c>
      <c r="C76" s="181" t="s">
        <v>116</v>
      </c>
      <c r="D76" s="182"/>
      <c r="E76" s="182"/>
      <c r="F76" s="187" t="s">
        <v>27</v>
      </c>
      <c r="G76" s="188"/>
      <c r="H76" s="188"/>
      <c r="I76" s="188">
        <f>'01 05.1 Pol'!G262+'01 05.2 Pol'!G137</f>
        <v>0</v>
      </c>
      <c r="J76" s="185" t="str">
        <f>IF(I80=0,"",I76/I80*100)</f>
        <v/>
      </c>
    </row>
    <row r="77" spans="1:10" ht="25.5" customHeight="1" x14ac:dyDescent="0.2">
      <c r="A77" s="175"/>
      <c r="B77" s="180" t="s">
        <v>117</v>
      </c>
      <c r="C77" s="181" t="s">
        <v>118</v>
      </c>
      <c r="D77" s="182"/>
      <c r="E77" s="182"/>
      <c r="F77" s="187" t="s">
        <v>119</v>
      </c>
      <c r="G77" s="188"/>
      <c r="H77" s="188"/>
      <c r="I77" s="188">
        <f>'01 05.1 Pol'!G271+'01 05.2 Pol'!G139</f>
        <v>0</v>
      </c>
      <c r="J77" s="185" t="str">
        <f>IF(I80=0,"",I77/I80*100)</f>
        <v/>
      </c>
    </row>
    <row r="78" spans="1:10" ht="25.5" customHeight="1" x14ac:dyDescent="0.2">
      <c r="A78" s="175"/>
      <c r="B78" s="180" t="s">
        <v>120</v>
      </c>
      <c r="C78" s="181" t="s">
        <v>28</v>
      </c>
      <c r="D78" s="182"/>
      <c r="E78" s="182"/>
      <c r="F78" s="187" t="s">
        <v>120</v>
      </c>
      <c r="G78" s="188"/>
      <c r="H78" s="188"/>
      <c r="I78" s="188">
        <f>'01 05.1 Pol'!G279+'01 05.2 Pol'!G147+'OVN  OVN  Naklady'!G8</f>
        <v>0</v>
      </c>
      <c r="J78" s="185" t="str">
        <f>IF(I80=0,"",I78/I80*100)</f>
        <v/>
      </c>
    </row>
    <row r="79" spans="1:10" ht="25.5" customHeight="1" x14ac:dyDescent="0.2">
      <c r="A79" s="175"/>
      <c r="B79" s="180" t="s">
        <v>121</v>
      </c>
      <c r="C79" s="181" t="s">
        <v>29</v>
      </c>
      <c r="D79" s="182"/>
      <c r="E79" s="182"/>
      <c r="F79" s="187" t="s">
        <v>121</v>
      </c>
      <c r="G79" s="188"/>
      <c r="H79" s="188"/>
      <c r="I79" s="188">
        <f>'OVN  OVN  Naklady'!G13</f>
        <v>0</v>
      </c>
      <c r="J79" s="185" t="str">
        <f>IF(I80=0,"",I79/I80*100)</f>
        <v/>
      </c>
    </row>
    <row r="80" spans="1:10" ht="25.5" customHeight="1" x14ac:dyDescent="0.2">
      <c r="A80" s="176"/>
      <c r="B80" s="183" t="s">
        <v>1</v>
      </c>
      <c r="C80" s="183"/>
      <c r="D80" s="184"/>
      <c r="E80" s="184"/>
      <c r="F80" s="189"/>
      <c r="G80" s="190"/>
      <c r="H80" s="190"/>
      <c r="I80" s="190">
        <f>SUM(I52:I79)</f>
        <v>0</v>
      </c>
      <c r="J80" s="186">
        <f>SUM(J52:J79)</f>
        <v>0</v>
      </c>
    </row>
    <row r="81" spans="6:10" x14ac:dyDescent="0.2">
      <c r="F81" s="131"/>
      <c r="G81" s="130"/>
      <c r="H81" s="131"/>
      <c r="I81" s="130"/>
      <c r="J81" s="132"/>
    </row>
    <row r="82" spans="6:10" x14ac:dyDescent="0.2">
      <c r="F82" s="131"/>
      <c r="G82" s="130"/>
      <c r="H82" s="131"/>
      <c r="I82" s="130"/>
      <c r="J82" s="132"/>
    </row>
    <row r="83" spans="6:10" x14ac:dyDescent="0.2">
      <c r="F83" s="131"/>
      <c r="G83" s="130"/>
      <c r="H83" s="131"/>
      <c r="I83" s="130"/>
      <c r="J83" s="13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7" t="s">
        <v>6</v>
      </c>
      <c r="B1" s="97"/>
      <c r="C1" s="98"/>
      <c r="D1" s="97"/>
      <c r="E1" s="97"/>
      <c r="F1" s="97"/>
      <c r="G1" s="97"/>
    </row>
    <row r="2" spans="1:7" ht="24.95" customHeight="1" x14ac:dyDescent="0.2">
      <c r="A2" s="73" t="s">
        <v>7</v>
      </c>
      <c r="B2" s="72"/>
      <c r="C2" s="99"/>
      <c r="D2" s="99"/>
      <c r="E2" s="99"/>
      <c r="F2" s="99"/>
      <c r="G2" s="100"/>
    </row>
    <row r="3" spans="1:7" ht="24.95" customHeight="1" x14ac:dyDescent="0.2">
      <c r="A3" s="73" t="s">
        <v>8</v>
      </c>
      <c r="B3" s="72"/>
      <c r="C3" s="99"/>
      <c r="D3" s="99"/>
      <c r="E3" s="99"/>
      <c r="F3" s="99"/>
      <c r="G3" s="100"/>
    </row>
    <row r="4" spans="1:7" ht="24.95" customHeight="1" x14ac:dyDescent="0.2">
      <c r="A4" s="73" t="s">
        <v>9</v>
      </c>
      <c r="B4" s="72"/>
      <c r="C4" s="99"/>
      <c r="D4" s="99"/>
      <c r="E4" s="99"/>
      <c r="F4" s="99"/>
      <c r="G4" s="100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3B154-50F9-41E5-8B12-4A6F12F04A2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9" customWidth="1"/>
    <col min="3" max="3" width="38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3" t="s">
        <v>639</v>
      </c>
      <c r="B1" s="193"/>
      <c r="C1" s="193"/>
      <c r="D1" s="193"/>
      <c r="E1" s="193"/>
      <c r="F1" s="193"/>
      <c r="G1" s="193"/>
      <c r="AG1" t="s">
        <v>122</v>
      </c>
    </row>
    <row r="2" spans="1:60" ht="24.95" customHeight="1" x14ac:dyDescent="0.2">
      <c r="A2" s="194" t="s">
        <v>7</v>
      </c>
      <c r="B2" s="72" t="s">
        <v>638</v>
      </c>
      <c r="C2" s="197" t="s">
        <v>42</v>
      </c>
      <c r="D2" s="195"/>
      <c r="E2" s="195"/>
      <c r="F2" s="195"/>
      <c r="G2" s="196"/>
      <c r="AG2" t="s">
        <v>123</v>
      </c>
    </row>
    <row r="3" spans="1:60" ht="24.95" customHeight="1" x14ac:dyDescent="0.2">
      <c r="A3" s="194" t="s">
        <v>8</v>
      </c>
      <c r="B3" s="72" t="s">
        <v>55</v>
      </c>
      <c r="C3" s="197" t="s">
        <v>56</v>
      </c>
      <c r="D3" s="195"/>
      <c r="E3" s="195"/>
      <c r="F3" s="195"/>
      <c r="G3" s="196"/>
      <c r="AC3" s="129" t="s">
        <v>123</v>
      </c>
      <c r="AG3" t="s">
        <v>124</v>
      </c>
    </row>
    <row r="4" spans="1:60" ht="24.95" customHeight="1" x14ac:dyDescent="0.2">
      <c r="A4" s="198" t="s">
        <v>9</v>
      </c>
      <c r="B4" s="199" t="s">
        <v>57</v>
      </c>
      <c r="C4" s="200" t="s">
        <v>58</v>
      </c>
      <c r="D4" s="201"/>
      <c r="E4" s="201"/>
      <c r="F4" s="201"/>
      <c r="G4" s="202"/>
      <c r="AG4" t="s">
        <v>125</v>
      </c>
    </row>
    <row r="5" spans="1:60" x14ac:dyDescent="0.2">
      <c r="D5" s="192"/>
    </row>
    <row r="6" spans="1:60" ht="38.25" x14ac:dyDescent="0.2">
      <c r="A6" s="204" t="s">
        <v>126</v>
      </c>
      <c r="B6" s="206" t="s">
        <v>127</v>
      </c>
      <c r="C6" s="206" t="s">
        <v>128</v>
      </c>
      <c r="D6" s="205" t="s">
        <v>129</v>
      </c>
      <c r="E6" s="204" t="s">
        <v>130</v>
      </c>
      <c r="F6" s="203" t="s">
        <v>131</v>
      </c>
      <c r="G6" s="204" t="s">
        <v>30</v>
      </c>
      <c r="H6" s="207" t="s">
        <v>31</v>
      </c>
      <c r="I6" s="207" t="s">
        <v>132</v>
      </c>
      <c r="J6" s="207" t="s">
        <v>32</v>
      </c>
      <c r="K6" s="207" t="s">
        <v>133</v>
      </c>
      <c r="L6" s="207" t="s">
        <v>134</v>
      </c>
      <c r="M6" s="207" t="s">
        <v>135</v>
      </c>
      <c r="N6" s="207" t="s">
        <v>136</v>
      </c>
      <c r="O6" s="207" t="s">
        <v>137</v>
      </c>
      <c r="P6" s="207" t="s">
        <v>138</v>
      </c>
      <c r="Q6" s="207" t="s">
        <v>139</v>
      </c>
      <c r="R6" s="207" t="s">
        <v>140</v>
      </c>
      <c r="S6" s="207" t="s">
        <v>141</v>
      </c>
      <c r="T6" s="207" t="s">
        <v>142</v>
      </c>
      <c r="U6" s="207" t="s">
        <v>143</v>
      </c>
      <c r="V6" s="207" t="s">
        <v>144</v>
      </c>
      <c r="W6" s="207" t="s">
        <v>145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31" t="s">
        <v>146</v>
      </c>
      <c r="B8" s="232" t="s">
        <v>69</v>
      </c>
      <c r="C8" s="252" t="s">
        <v>70</v>
      </c>
      <c r="D8" s="233"/>
      <c r="E8" s="234"/>
      <c r="F8" s="235"/>
      <c r="G8" s="235">
        <f>SUMIF(AG9:AG9,"&lt;&gt;NOR",G9:G9)</f>
        <v>0</v>
      </c>
      <c r="H8" s="235"/>
      <c r="I8" s="235">
        <f>SUM(I9:I9)</f>
        <v>0</v>
      </c>
      <c r="J8" s="235"/>
      <c r="K8" s="235">
        <f>SUM(K9:K9)</f>
        <v>0</v>
      </c>
      <c r="L8" s="235"/>
      <c r="M8" s="235">
        <f>SUM(M9:M9)</f>
        <v>0</v>
      </c>
      <c r="N8" s="235"/>
      <c r="O8" s="235">
        <f>SUM(O9:O9)</f>
        <v>0</v>
      </c>
      <c r="P8" s="235"/>
      <c r="Q8" s="235">
        <f>SUM(Q9:Q9)</f>
        <v>0</v>
      </c>
      <c r="R8" s="235"/>
      <c r="S8" s="235"/>
      <c r="T8" s="236"/>
      <c r="U8" s="230"/>
      <c r="V8" s="230">
        <f>SUM(V9:V9)</f>
        <v>5.18</v>
      </c>
      <c r="W8" s="230"/>
      <c r="AG8" t="s">
        <v>147</v>
      </c>
    </row>
    <row r="9" spans="1:60" ht="22.5" outlineLevel="1" x14ac:dyDescent="0.2">
      <c r="A9" s="244">
        <v>1</v>
      </c>
      <c r="B9" s="245" t="s">
        <v>148</v>
      </c>
      <c r="C9" s="253" t="s">
        <v>149</v>
      </c>
      <c r="D9" s="246" t="s">
        <v>150</v>
      </c>
      <c r="E9" s="247">
        <v>1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9">
        <v>3.0400000000000002E-3</v>
      </c>
      <c r="O9" s="249">
        <f>ROUND(E9*N9,2)</f>
        <v>0</v>
      </c>
      <c r="P9" s="249">
        <v>0</v>
      </c>
      <c r="Q9" s="249">
        <f>ROUND(E9*P9,2)</f>
        <v>0</v>
      </c>
      <c r="R9" s="249"/>
      <c r="S9" s="249" t="s">
        <v>151</v>
      </c>
      <c r="T9" s="250" t="s">
        <v>151</v>
      </c>
      <c r="U9" s="227">
        <v>5.1800000000000006</v>
      </c>
      <c r="V9" s="227">
        <f>ROUND(E9*U9,2)</f>
        <v>5.18</v>
      </c>
      <c r="W9" s="22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152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x14ac:dyDescent="0.2">
      <c r="A10" s="231" t="s">
        <v>146</v>
      </c>
      <c r="B10" s="232" t="s">
        <v>79</v>
      </c>
      <c r="C10" s="252" t="s">
        <v>80</v>
      </c>
      <c r="D10" s="233"/>
      <c r="E10" s="234"/>
      <c r="F10" s="235"/>
      <c r="G10" s="235">
        <f>SUMIF(AG11:AG117,"&lt;&gt;NOR",G11:G117)</f>
        <v>0</v>
      </c>
      <c r="H10" s="235"/>
      <c r="I10" s="235">
        <f>SUM(I11:I117)</f>
        <v>0</v>
      </c>
      <c r="J10" s="235"/>
      <c r="K10" s="235">
        <f>SUM(K11:K117)</f>
        <v>0</v>
      </c>
      <c r="L10" s="235"/>
      <c r="M10" s="235">
        <f>SUM(M11:M117)</f>
        <v>0</v>
      </c>
      <c r="N10" s="235"/>
      <c r="O10" s="235">
        <f>SUM(O11:O117)</f>
        <v>24.159999999999997</v>
      </c>
      <c r="P10" s="235"/>
      <c r="Q10" s="235">
        <f>SUM(Q11:Q117)</f>
        <v>0</v>
      </c>
      <c r="R10" s="235"/>
      <c r="S10" s="235"/>
      <c r="T10" s="236"/>
      <c r="U10" s="230"/>
      <c r="V10" s="230">
        <f>SUM(V11:V117)</f>
        <v>892.85</v>
      </c>
      <c r="W10" s="230"/>
      <c r="AG10" t="s">
        <v>147</v>
      </c>
    </row>
    <row r="11" spans="1:60" outlineLevel="1" x14ac:dyDescent="0.2">
      <c r="A11" s="237">
        <v>2</v>
      </c>
      <c r="B11" s="238" t="s">
        <v>153</v>
      </c>
      <c r="C11" s="254" t="s">
        <v>154</v>
      </c>
      <c r="D11" s="239" t="s">
        <v>155</v>
      </c>
      <c r="E11" s="240">
        <v>305.90000000000003</v>
      </c>
      <c r="F11" s="241"/>
      <c r="G11" s="242">
        <f>ROUND(E11*F11,2)</f>
        <v>0</v>
      </c>
      <c r="H11" s="241"/>
      <c r="I11" s="242">
        <f>ROUND(E11*H11,2)</f>
        <v>0</v>
      </c>
      <c r="J11" s="241"/>
      <c r="K11" s="242">
        <f>ROUND(E11*J11,2)</f>
        <v>0</v>
      </c>
      <c r="L11" s="242">
        <v>21</v>
      </c>
      <c r="M11" s="242">
        <f>G11*(1+L11/100)</f>
        <v>0</v>
      </c>
      <c r="N11" s="242">
        <v>8.2500000000000004E-3</v>
      </c>
      <c r="O11" s="242">
        <f>ROUND(E11*N11,2)</f>
        <v>2.52</v>
      </c>
      <c r="P11" s="242">
        <v>0</v>
      </c>
      <c r="Q11" s="242">
        <f>ROUND(E11*P11,2)</f>
        <v>0</v>
      </c>
      <c r="R11" s="242"/>
      <c r="S11" s="242" t="s">
        <v>151</v>
      </c>
      <c r="T11" s="243" t="s">
        <v>151</v>
      </c>
      <c r="U11" s="227">
        <v>0.30000000000000004</v>
      </c>
      <c r="V11" s="227">
        <f>ROUND(E11*U11,2)</f>
        <v>91.77</v>
      </c>
      <c r="W11" s="22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156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25"/>
      <c r="B12" s="226"/>
      <c r="C12" s="255" t="s">
        <v>157</v>
      </c>
      <c r="D12" s="228"/>
      <c r="E12" s="229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158</v>
      </c>
      <c r="AH12" s="208">
        <v>0</v>
      </c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25"/>
      <c r="B13" s="226"/>
      <c r="C13" s="255" t="s">
        <v>159</v>
      </c>
      <c r="D13" s="228"/>
      <c r="E13" s="229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158</v>
      </c>
      <c r="AH13" s="208">
        <v>0</v>
      </c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25"/>
      <c r="B14" s="226"/>
      <c r="C14" s="255" t="s">
        <v>160</v>
      </c>
      <c r="D14" s="228"/>
      <c r="E14" s="229">
        <v>305.90000000000003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158</v>
      </c>
      <c r="AH14" s="208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37">
        <v>3</v>
      </c>
      <c r="B15" s="238" t="s">
        <v>161</v>
      </c>
      <c r="C15" s="254" t="s">
        <v>162</v>
      </c>
      <c r="D15" s="239" t="s">
        <v>155</v>
      </c>
      <c r="E15" s="240">
        <v>33.400000000000006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21</v>
      </c>
      <c r="M15" s="242">
        <f>G15*(1+L15/100)</f>
        <v>0</v>
      </c>
      <c r="N15" s="242">
        <v>3.4700000000000004E-3</v>
      </c>
      <c r="O15" s="242">
        <f>ROUND(E15*N15,2)</f>
        <v>0.12</v>
      </c>
      <c r="P15" s="242">
        <v>0</v>
      </c>
      <c r="Q15" s="242">
        <f>ROUND(E15*P15,2)</f>
        <v>0</v>
      </c>
      <c r="R15" s="242"/>
      <c r="S15" s="242" t="s">
        <v>151</v>
      </c>
      <c r="T15" s="243" t="s">
        <v>151</v>
      </c>
      <c r="U15" s="227">
        <v>0.22401000000000001</v>
      </c>
      <c r="V15" s="227">
        <f>ROUND(E15*U15,2)</f>
        <v>7.48</v>
      </c>
      <c r="W15" s="22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156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25"/>
      <c r="B16" s="226"/>
      <c r="C16" s="255" t="s">
        <v>163</v>
      </c>
      <c r="D16" s="228"/>
      <c r="E16" s="229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7"/>
      <c r="U16" s="227"/>
      <c r="V16" s="227"/>
      <c r="W16" s="22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158</v>
      </c>
      <c r="AH16" s="208">
        <v>0</v>
      </c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25"/>
      <c r="B17" s="226"/>
      <c r="C17" s="255" t="s">
        <v>164</v>
      </c>
      <c r="D17" s="228"/>
      <c r="E17" s="229">
        <v>33.400000000000006</v>
      </c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158</v>
      </c>
      <c r="AH17" s="208">
        <v>0</v>
      </c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ht="22.5" outlineLevel="1" x14ac:dyDescent="0.2">
      <c r="A18" s="237">
        <v>4</v>
      </c>
      <c r="B18" s="238" t="s">
        <v>165</v>
      </c>
      <c r="C18" s="254" t="s">
        <v>166</v>
      </c>
      <c r="D18" s="239" t="s">
        <v>155</v>
      </c>
      <c r="E18" s="240">
        <v>3.5420000000000003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21</v>
      </c>
      <c r="M18" s="242">
        <f>G18*(1+L18/100)</f>
        <v>0</v>
      </c>
      <c r="N18" s="242">
        <v>5.04E-2</v>
      </c>
      <c r="O18" s="242">
        <f>ROUND(E18*N18,2)</f>
        <v>0.18</v>
      </c>
      <c r="P18" s="242">
        <v>0</v>
      </c>
      <c r="Q18" s="242">
        <f>ROUND(E18*P18,2)</f>
        <v>0</v>
      </c>
      <c r="R18" s="242"/>
      <c r="S18" s="242" t="s">
        <v>151</v>
      </c>
      <c r="T18" s="243" t="s">
        <v>151</v>
      </c>
      <c r="U18" s="227">
        <v>0.60000000000000009</v>
      </c>
      <c r="V18" s="227">
        <f>ROUND(E18*U18,2)</f>
        <v>2.13</v>
      </c>
      <c r="W18" s="22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156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25"/>
      <c r="B19" s="226"/>
      <c r="C19" s="255" t="s">
        <v>167</v>
      </c>
      <c r="D19" s="228"/>
      <c r="E19" s="229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158</v>
      </c>
      <c r="AH19" s="208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25"/>
      <c r="B20" s="226"/>
      <c r="C20" s="255" t="s">
        <v>168</v>
      </c>
      <c r="D20" s="228"/>
      <c r="E20" s="229">
        <v>3.54</v>
      </c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158</v>
      </c>
      <c r="AH20" s="208">
        <v>0</v>
      </c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37">
        <v>5</v>
      </c>
      <c r="B21" s="238" t="s">
        <v>169</v>
      </c>
      <c r="C21" s="254" t="s">
        <v>170</v>
      </c>
      <c r="D21" s="239" t="s">
        <v>155</v>
      </c>
      <c r="E21" s="240">
        <v>53.14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21</v>
      </c>
      <c r="M21" s="242">
        <f>G21*(1+L21/100)</f>
        <v>0</v>
      </c>
      <c r="N21" s="242">
        <v>4.0000000000000003E-5</v>
      </c>
      <c r="O21" s="242">
        <f>ROUND(E21*N21,2)</f>
        <v>0</v>
      </c>
      <c r="P21" s="242">
        <v>0</v>
      </c>
      <c r="Q21" s="242">
        <f>ROUND(E21*P21,2)</f>
        <v>0</v>
      </c>
      <c r="R21" s="242"/>
      <c r="S21" s="242" t="s">
        <v>151</v>
      </c>
      <c r="T21" s="243" t="s">
        <v>151</v>
      </c>
      <c r="U21" s="227">
        <v>7.8000000000000014E-2</v>
      </c>
      <c r="V21" s="227">
        <f>ROUND(E21*U21,2)</f>
        <v>4.1399999999999997</v>
      </c>
      <c r="W21" s="22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156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25"/>
      <c r="B22" s="226"/>
      <c r="C22" s="255" t="s">
        <v>171</v>
      </c>
      <c r="D22" s="228"/>
      <c r="E22" s="229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158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25"/>
      <c r="B23" s="226"/>
      <c r="C23" s="255" t="s">
        <v>172</v>
      </c>
      <c r="D23" s="228"/>
      <c r="E23" s="229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158</v>
      </c>
      <c r="AH23" s="208">
        <v>0</v>
      </c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25"/>
      <c r="B24" s="226"/>
      <c r="C24" s="255" t="s">
        <v>173</v>
      </c>
      <c r="D24" s="228"/>
      <c r="E24" s="229">
        <v>53.14</v>
      </c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158</v>
      </c>
      <c r="AH24" s="208">
        <v>0</v>
      </c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ht="22.5" outlineLevel="1" x14ac:dyDescent="0.2">
      <c r="A25" s="237">
        <v>6</v>
      </c>
      <c r="B25" s="238" t="s">
        <v>174</v>
      </c>
      <c r="C25" s="254" t="s">
        <v>175</v>
      </c>
      <c r="D25" s="239" t="s">
        <v>155</v>
      </c>
      <c r="E25" s="240">
        <v>33.400000000000006</v>
      </c>
      <c r="F25" s="241"/>
      <c r="G25" s="242">
        <f>ROUND(E25*F25,2)</f>
        <v>0</v>
      </c>
      <c r="H25" s="241"/>
      <c r="I25" s="242">
        <f>ROUND(E25*H25,2)</f>
        <v>0</v>
      </c>
      <c r="J25" s="241"/>
      <c r="K25" s="242">
        <f>ROUND(E25*J25,2)</f>
        <v>0</v>
      </c>
      <c r="L25" s="242">
        <v>21</v>
      </c>
      <c r="M25" s="242">
        <f>G25*(1+L25/100)</f>
        <v>0</v>
      </c>
      <c r="N25" s="242">
        <v>3.6700000000000001E-3</v>
      </c>
      <c r="O25" s="242">
        <f>ROUND(E25*N25,2)</f>
        <v>0.12</v>
      </c>
      <c r="P25" s="242">
        <v>0</v>
      </c>
      <c r="Q25" s="242">
        <f>ROUND(E25*P25,2)</f>
        <v>0</v>
      </c>
      <c r="R25" s="242"/>
      <c r="S25" s="242" t="s">
        <v>151</v>
      </c>
      <c r="T25" s="243" t="s">
        <v>151</v>
      </c>
      <c r="U25" s="227">
        <v>0.44400000000000001</v>
      </c>
      <c r="V25" s="227">
        <f>ROUND(E25*U25,2)</f>
        <v>14.83</v>
      </c>
      <c r="W25" s="22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156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25"/>
      <c r="B26" s="226"/>
      <c r="C26" s="255" t="s">
        <v>163</v>
      </c>
      <c r="D26" s="228"/>
      <c r="E26" s="229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158</v>
      </c>
      <c r="AH26" s="208">
        <v>0</v>
      </c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25"/>
      <c r="B27" s="226"/>
      <c r="C27" s="255" t="s">
        <v>164</v>
      </c>
      <c r="D27" s="228"/>
      <c r="E27" s="229">
        <v>33.400000000000006</v>
      </c>
      <c r="F27" s="227"/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158</v>
      </c>
      <c r="AH27" s="208">
        <v>0</v>
      </c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37">
        <v>7</v>
      </c>
      <c r="B28" s="238" t="s">
        <v>176</v>
      </c>
      <c r="C28" s="254" t="s">
        <v>177</v>
      </c>
      <c r="D28" s="239" t="s">
        <v>155</v>
      </c>
      <c r="E28" s="240">
        <v>87.548000000000002</v>
      </c>
      <c r="F28" s="241"/>
      <c r="G28" s="242">
        <f>ROUND(E28*F28,2)</f>
        <v>0</v>
      </c>
      <c r="H28" s="241"/>
      <c r="I28" s="242">
        <f>ROUND(E28*H28,2)</f>
        <v>0</v>
      </c>
      <c r="J28" s="241"/>
      <c r="K28" s="242">
        <f>ROUND(E28*J28,2)</f>
        <v>0</v>
      </c>
      <c r="L28" s="242">
        <v>21</v>
      </c>
      <c r="M28" s="242">
        <f>G28*(1+L28/100)</f>
        <v>0</v>
      </c>
      <c r="N28" s="242">
        <v>3.5000000000000001E-3</v>
      </c>
      <c r="O28" s="242">
        <f>ROUND(E28*N28,2)</f>
        <v>0.31</v>
      </c>
      <c r="P28" s="242">
        <v>0</v>
      </c>
      <c r="Q28" s="242">
        <f>ROUND(E28*P28,2)</f>
        <v>0</v>
      </c>
      <c r="R28" s="242"/>
      <c r="S28" s="242" t="s">
        <v>151</v>
      </c>
      <c r="T28" s="243" t="s">
        <v>151</v>
      </c>
      <c r="U28" s="227">
        <v>0.30000000000000004</v>
      </c>
      <c r="V28" s="227">
        <f>ROUND(E28*U28,2)</f>
        <v>26.26</v>
      </c>
      <c r="W28" s="22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156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25"/>
      <c r="B29" s="226"/>
      <c r="C29" s="255" t="s">
        <v>178</v>
      </c>
      <c r="D29" s="228"/>
      <c r="E29" s="229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158</v>
      </c>
      <c r="AH29" s="208">
        <v>0</v>
      </c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25"/>
      <c r="B30" s="226"/>
      <c r="C30" s="255" t="s">
        <v>179</v>
      </c>
      <c r="D30" s="228"/>
      <c r="E30" s="229"/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158</v>
      </c>
      <c r="AH30" s="208">
        <v>0</v>
      </c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25"/>
      <c r="B31" s="226"/>
      <c r="C31" s="255" t="s">
        <v>180</v>
      </c>
      <c r="D31" s="228"/>
      <c r="E31" s="229">
        <v>87.550000000000011</v>
      </c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158</v>
      </c>
      <c r="AH31" s="208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37">
        <v>8</v>
      </c>
      <c r="B32" s="238" t="s">
        <v>181</v>
      </c>
      <c r="C32" s="254" t="s">
        <v>182</v>
      </c>
      <c r="D32" s="239" t="s">
        <v>155</v>
      </c>
      <c r="E32" s="240">
        <v>365.95000000000005</v>
      </c>
      <c r="F32" s="241"/>
      <c r="G32" s="242">
        <f>ROUND(E32*F32,2)</f>
        <v>0</v>
      </c>
      <c r="H32" s="241"/>
      <c r="I32" s="242">
        <f>ROUND(E32*H32,2)</f>
        <v>0</v>
      </c>
      <c r="J32" s="241"/>
      <c r="K32" s="242">
        <f>ROUND(E32*J32,2)</f>
        <v>0</v>
      </c>
      <c r="L32" s="242">
        <v>21</v>
      </c>
      <c r="M32" s="242">
        <f>G32*(1+L32/100)</f>
        <v>0</v>
      </c>
      <c r="N32" s="242">
        <v>3.5000000000000005E-4</v>
      </c>
      <c r="O32" s="242">
        <f>ROUND(E32*N32,2)</f>
        <v>0.13</v>
      </c>
      <c r="P32" s="242">
        <v>0</v>
      </c>
      <c r="Q32" s="242">
        <f>ROUND(E32*P32,2)</f>
        <v>0</v>
      </c>
      <c r="R32" s="242"/>
      <c r="S32" s="242" t="s">
        <v>151</v>
      </c>
      <c r="T32" s="243" t="s">
        <v>151</v>
      </c>
      <c r="U32" s="227">
        <v>7.0000000000000007E-2</v>
      </c>
      <c r="V32" s="227">
        <f>ROUND(E32*U32,2)</f>
        <v>25.62</v>
      </c>
      <c r="W32" s="22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156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ht="22.5" outlineLevel="1" x14ac:dyDescent="0.2">
      <c r="A33" s="225"/>
      <c r="B33" s="226"/>
      <c r="C33" s="255" t="s">
        <v>183</v>
      </c>
      <c r="D33" s="228"/>
      <c r="E33" s="229"/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158</v>
      </c>
      <c r="AH33" s="208">
        <v>0</v>
      </c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25"/>
      <c r="B34" s="226"/>
      <c r="C34" s="255" t="s">
        <v>184</v>
      </c>
      <c r="D34" s="228"/>
      <c r="E34" s="229"/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158</v>
      </c>
      <c r="AH34" s="208">
        <v>0</v>
      </c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25"/>
      <c r="B35" s="226"/>
      <c r="C35" s="255" t="s">
        <v>185</v>
      </c>
      <c r="D35" s="228"/>
      <c r="E35" s="229">
        <v>365.95000000000005</v>
      </c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158</v>
      </c>
      <c r="AH35" s="208">
        <v>0</v>
      </c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ht="22.5" outlineLevel="1" x14ac:dyDescent="0.2">
      <c r="A36" s="237">
        <v>9</v>
      </c>
      <c r="B36" s="238" t="s">
        <v>186</v>
      </c>
      <c r="C36" s="254" t="s">
        <v>187</v>
      </c>
      <c r="D36" s="239" t="s">
        <v>155</v>
      </c>
      <c r="E36" s="240">
        <v>1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21</v>
      </c>
      <c r="M36" s="242">
        <f>G36*(1+L36/100)</f>
        <v>0</v>
      </c>
      <c r="N36" s="242">
        <v>1.2310000000000001E-2</v>
      </c>
      <c r="O36" s="242">
        <f>ROUND(E36*N36,2)</f>
        <v>0.01</v>
      </c>
      <c r="P36" s="242">
        <v>0</v>
      </c>
      <c r="Q36" s="242">
        <f>ROUND(E36*P36,2)</f>
        <v>0</v>
      </c>
      <c r="R36" s="242"/>
      <c r="S36" s="242" t="s">
        <v>151</v>
      </c>
      <c r="T36" s="243" t="s">
        <v>151</v>
      </c>
      <c r="U36" s="227">
        <v>1.2558</v>
      </c>
      <c r="V36" s="227">
        <f>ROUND(E36*U36,2)</f>
        <v>1.26</v>
      </c>
      <c r="W36" s="22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156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25"/>
      <c r="B37" s="226"/>
      <c r="C37" s="255" t="s">
        <v>188</v>
      </c>
      <c r="D37" s="228"/>
      <c r="E37" s="229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158</v>
      </c>
      <c r="AH37" s="208">
        <v>0</v>
      </c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25"/>
      <c r="B38" s="226"/>
      <c r="C38" s="255" t="s">
        <v>67</v>
      </c>
      <c r="D38" s="228"/>
      <c r="E38" s="229">
        <v>1</v>
      </c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158</v>
      </c>
      <c r="AH38" s="208">
        <v>0</v>
      </c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ht="22.5" outlineLevel="1" x14ac:dyDescent="0.2">
      <c r="A39" s="237">
        <v>10</v>
      </c>
      <c r="B39" s="238" t="s">
        <v>189</v>
      </c>
      <c r="C39" s="254" t="s">
        <v>190</v>
      </c>
      <c r="D39" s="239" t="s">
        <v>155</v>
      </c>
      <c r="E39" s="240">
        <v>140</v>
      </c>
      <c r="F39" s="241"/>
      <c r="G39" s="242">
        <f>ROUND(E39*F39,2)</f>
        <v>0</v>
      </c>
      <c r="H39" s="241"/>
      <c r="I39" s="242">
        <f>ROUND(E39*H39,2)</f>
        <v>0</v>
      </c>
      <c r="J39" s="241"/>
      <c r="K39" s="242">
        <f>ROUND(E39*J39,2)</f>
        <v>0</v>
      </c>
      <c r="L39" s="242">
        <v>21</v>
      </c>
      <c r="M39" s="242">
        <f>G39*(1+L39/100)</f>
        <v>0</v>
      </c>
      <c r="N39" s="242">
        <v>1.3090000000000001E-2</v>
      </c>
      <c r="O39" s="242">
        <f>ROUND(E39*N39,2)</f>
        <v>1.83</v>
      </c>
      <c r="P39" s="242">
        <v>0</v>
      </c>
      <c r="Q39" s="242">
        <f>ROUND(E39*P39,2)</f>
        <v>0</v>
      </c>
      <c r="R39" s="242"/>
      <c r="S39" s="242" t="s">
        <v>151</v>
      </c>
      <c r="T39" s="243" t="s">
        <v>151</v>
      </c>
      <c r="U39" s="227">
        <v>1.2558</v>
      </c>
      <c r="V39" s="227">
        <f>ROUND(E39*U39,2)</f>
        <v>175.81</v>
      </c>
      <c r="W39" s="22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156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25"/>
      <c r="B40" s="226"/>
      <c r="C40" s="255" t="s">
        <v>191</v>
      </c>
      <c r="D40" s="228"/>
      <c r="E40" s="229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158</v>
      </c>
      <c r="AH40" s="208">
        <v>0</v>
      </c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25"/>
      <c r="B41" s="226"/>
      <c r="C41" s="255" t="s">
        <v>192</v>
      </c>
      <c r="D41" s="228"/>
      <c r="E41" s="229"/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158</v>
      </c>
      <c r="AH41" s="208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25"/>
      <c r="B42" s="226"/>
      <c r="C42" s="255" t="s">
        <v>193</v>
      </c>
      <c r="D42" s="228"/>
      <c r="E42" s="229">
        <v>140</v>
      </c>
      <c r="F42" s="227"/>
      <c r="G42" s="227"/>
      <c r="H42" s="227"/>
      <c r="I42" s="227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158</v>
      </c>
      <c r="AH42" s="208">
        <v>0</v>
      </c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ht="22.5" outlineLevel="1" x14ac:dyDescent="0.2">
      <c r="A43" s="237">
        <v>11</v>
      </c>
      <c r="B43" s="238" t="s">
        <v>194</v>
      </c>
      <c r="C43" s="254" t="s">
        <v>195</v>
      </c>
      <c r="D43" s="239" t="s">
        <v>155</v>
      </c>
      <c r="E43" s="240">
        <v>74.2</v>
      </c>
      <c r="F43" s="241"/>
      <c r="G43" s="242">
        <f>ROUND(E43*F43,2)</f>
        <v>0</v>
      </c>
      <c r="H43" s="241"/>
      <c r="I43" s="242">
        <f>ROUND(E43*H43,2)</f>
        <v>0</v>
      </c>
      <c r="J43" s="241"/>
      <c r="K43" s="242">
        <f>ROUND(E43*J43,2)</f>
        <v>0</v>
      </c>
      <c r="L43" s="242">
        <v>21</v>
      </c>
      <c r="M43" s="242">
        <f>G43*(1+L43/100)</f>
        <v>0</v>
      </c>
      <c r="N43" s="242">
        <v>1.3480000000000001E-2</v>
      </c>
      <c r="O43" s="242">
        <f>ROUND(E43*N43,2)</f>
        <v>1</v>
      </c>
      <c r="P43" s="242">
        <v>0</v>
      </c>
      <c r="Q43" s="242">
        <f>ROUND(E43*P43,2)</f>
        <v>0</v>
      </c>
      <c r="R43" s="242"/>
      <c r="S43" s="242" t="s">
        <v>151</v>
      </c>
      <c r="T43" s="243" t="s">
        <v>151</v>
      </c>
      <c r="U43" s="227">
        <v>1.2558</v>
      </c>
      <c r="V43" s="227">
        <f>ROUND(E43*U43,2)</f>
        <v>93.18</v>
      </c>
      <c r="W43" s="22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156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25"/>
      <c r="B44" s="226"/>
      <c r="C44" s="255" t="s">
        <v>196</v>
      </c>
      <c r="D44" s="228"/>
      <c r="E44" s="229"/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158</v>
      </c>
      <c r="AH44" s="208">
        <v>0</v>
      </c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25"/>
      <c r="B45" s="226"/>
      <c r="C45" s="255" t="s">
        <v>197</v>
      </c>
      <c r="D45" s="228"/>
      <c r="E45" s="229"/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158</v>
      </c>
      <c r="AH45" s="208">
        <v>0</v>
      </c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25"/>
      <c r="B46" s="226"/>
      <c r="C46" s="255" t="s">
        <v>198</v>
      </c>
      <c r="D46" s="228"/>
      <c r="E46" s="229">
        <v>74.2</v>
      </c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158</v>
      </c>
      <c r="AH46" s="208">
        <v>0</v>
      </c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ht="22.5" outlineLevel="1" x14ac:dyDescent="0.2">
      <c r="A47" s="237">
        <v>12</v>
      </c>
      <c r="B47" s="238" t="s">
        <v>199</v>
      </c>
      <c r="C47" s="254" t="s">
        <v>200</v>
      </c>
      <c r="D47" s="239" t="s">
        <v>155</v>
      </c>
      <c r="E47" s="240">
        <v>15.180000000000001</v>
      </c>
      <c r="F47" s="241"/>
      <c r="G47" s="242">
        <f>ROUND(E47*F47,2)</f>
        <v>0</v>
      </c>
      <c r="H47" s="241"/>
      <c r="I47" s="242">
        <f>ROUND(E47*H47,2)</f>
        <v>0</v>
      </c>
      <c r="J47" s="241"/>
      <c r="K47" s="242">
        <f>ROUND(E47*J47,2)</f>
        <v>0</v>
      </c>
      <c r="L47" s="242">
        <v>21</v>
      </c>
      <c r="M47" s="242">
        <f>G47*(1+L47/100)</f>
        <v>0</v>
      </c>
      <c r="N47" s="242">
        <v>1.3090000000000001E-2</v>
      </c>
      <c r="O47" s="242">
        <f>ROUND(E47*N47,2)</f>
        <v>0.2</v>
      </c>
      <c r="P47" s="242">
        <v>0</v>
      </c>
      <c r="Q47" s="242">
        <f>ROUND(E47*P47,2)</f>
        <v>0</v>
      </c>
      <c r="R47" s="242"/>
      <c r="S47" s="242" t="s">
        <v>151</v>
      </c>
      <c r="T47" s="243" t="s">
        <v>151</v>
      </c>
      <c r="U47" s="227">
        <v>1.2558</v>
      </c>
      <c r="V47" s="227">
        <f>ROUND(E47*U47,2)</f>
        <v>19.059999999999999</v>
      </c>
      <c r="W47" s="22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156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25"/>
      <c r="B48" s="226"/>
      <c r="C48" s="255" t="s">
        <v>201</v>
      </c>
      <c r="D48" s="228"/>
      <c r="E48" s="229"/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158</v>
      </c>
      <c r="AH48" s="208">
        <v>0</v>
      </c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25"/>
      <c r="B49" s="226"/>
      <c r="C49" s="255" t="s">
        <v>202</v>
      </c>
      <c r="D49" s="228"/>
      <c r="E49" s="229">
        <v>15.180000000000001</v>
      </c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158</v>
      </c>
      <c r="AH49" s="208">
        <v>0</v>
      </c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ht="22.5" outlineLevel="1" x14ac:dyDescent="0.2">
      <c r="A50" s="237">
        <v>13</v>
      </c>
      <c r="B50" s="238" t="s">
        <v>203</v>
      </c>
      <c r="C50" s="254" t="s">
        <v>204</v>
      </c>
      <c r="D50" s="239" t="s">
        <v>155</v>
      </c>
      <c r="E50" s="240">
        <v>8.75</v>
      </c>
      <c r="F50" s="241"/>
      <c r="G50" s="242">
        <f>ROUND(E50*F50,2)</f>
        <v>0</v>
      </c>
      <c r="H50" s="241"/>
      <c r="I50" s="242">
        <f>ROUND(E50*H50,2)</f>
        <v>0</v>
      </c>
      <c r="J50" s="241"/>
      <c r="K50" s="242">
        <f>ROUND(E50*J50,2)</f>
        <v>0</v>
      </c>
      <c r="L50" s="242">
        <v>21</v>
      </c>
      <c r="M50" s="242">
        <f>G50*(1+L50/100)</f>
        <v>0</v>
      </c>
      <c r="N50" s="242">
        <v>2.767E-2</v>
      </c>
      <c r="O50" s="242">
        <f>ROUND(E50*N50,2)</f>
        <v>0.24</v>
      </c>
      <c r="P50" s="242">
        <v>0</v>
      </c>
      <c r="Q50" s="242">
        <f>ROUND(E50*P50,2)</f>
        <v>0</v>
      </c>
      <c r="R50" s="242"/>
      <c r="S50" s="242" t="s">
        <v>151</v>
      </c>
      <c r="T50" s="243" t="s">
        <v>151</v>
      </c>
      <c r="U50" s="227">
        <v>1.2758</v>
      </c>
      <c r="V50" s="227">
        <f>ROUND(E50*U50,2)</f>
        <v>11.16</v>
      </c>
      <c r="W50" s="22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156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25"/>
      <c r="B51" s="226"/>
      <c r="C51" s="255" t="s">
        <v>205</v>
      </c>
      <c r="D51" s="228"/>
      <c r="E51" s="229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158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25"/>
      <c r="B52" s="226"/>
      <c r="C52" s="255" t="s">
        <v>206</v>
      </c>
      <c r="D52" s="228"/>
      <c r="E52" s="229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158</v>
      </c>
      <c r="AH52" s="208">
        <v>0</v>
      </c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25"/>
      <c r="B53" s="226"/>
      <c r="C53" s="255" t="s">
        <v>207</v>
      </c>
      <c r="D53" s="228"/>
      <c r="E53" s="229">
        <v>8.75</v>
      </c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158</v>
      </c>
      <c r="AH53" s="208">
        <v>0</v>
      </c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ht="22.5" outlineLevel="1" x14ac:dyDescent="0.2">
      <c r="A54" s="237">
        <v>14</v>
      </c>
      <c r="B54" s="238" t="s">
        <v>208</v>
      </c>
      <c r="C54" s="254" t="s">
        <v>209</v>
      </c>
      <c r="D54" s="239" t="s">
        <v>155</v>
      </c>
      <c r="E54" s="240">
        <v>15.930000000000001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21</v>
      </c>
      <c r="M54" s="242">
        <f>G54*(1+L54/100)</f>
        <v>0</v>
      </c>
      <c r="N54" s="242">
        <v>3.4800000000000005E-2</v>
      </c>
      <c r="O54" s="242">
        <f>ROUND(E54*N54,2)</f>
        <v>0.55000000000000004</v>
      </c>
      <c r="P54" s="242">
        <v>0</v>
      </c>
      <c r="Q54" s="242">
        <f>ROUND(E54*P54,2)</f>
        <v>0</v>
      </c>
      <c r="R54" s="242"/>
      <c r="S54" s="242" t="s">
        <v>151</v>
      </c>
      <c r="T54" s="243" t="s">
        <v>151</v>
      </c>
      <c r="U54" s="227">
        <v>1.2758</v>
      </c>
      <c r="V54" s="227">
        <f>ROUND(E54*U54,2)</f>
        <v>20.32</v>
      </c>
      <c r="W54" s="22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156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25"/>
      <c r="B55" s="226"/>
      <c r="C55" s="255" t="s">
        <v>210</v>
      </c>
      <c r="D55" s="228"/>
      <c r="E55" s="229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158</v>
      </c>
      <c r="AH55" s="208">
        <v>0</v>
      </c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25"/>
      <c r="B56" s="226"/>
      <c r="C56" s="255" t="s">
        <v>211</v>
      </c>
      <c r="D56" s="228"/>
      <c r="E56" s="229"/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158</v>
      </c>
      <c r="AH56" s="208">
        <v>0</v>
      </c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25"/>
      <c r="B57" s="226"/>
      <c r="C57" s="255" t="s">
        <v>212</v>
      </c>
      <c r="D57" s="228"/>
      <c r="E57" s="229">
        <v>15.930000000000001</v>
      </c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158</v>
      </c>
      <c r="AH57" s="208">
        <v>0</v>
      </c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ht="22.5" outlineLevel="1" x14ac:dyDescent="0.2">
      <c r="A58" s="237">
        <v>15</v>
      </c>
      <c r="B58" s="238" t="s">
        <v>213</v>
      </c>
      <c r="C58" s="254" t="s">
        <v>214</v>
      </c>
      <c r="D58" s="239" t="s">
        <v>155</v>
      </c>
      <c r="E58" s="240">
        <v>7.5</v>
      </c>
      <c r="F58" s="241"/>
      <c r="G58" s="242">
        <f>ROUND(E58*F58,2)</f>
        <v>0</v>
      </c>
      <c r="H58" s="241"/>
      <c r="I58" s="242">
        <f>ROUND(E58*H58,2)</f>
        <v>0</v>
      </c>
      <c r="J58" s="241"/>
      <c r="K58" s="242">
        <f>ROUND(E58*J58,2)</f>
        <v>0</v>
      </c>
      <c r="L58" s="242">
        <v>21</v>
      </c>
      <c r="M58" s="242">
        <f>G58*(1+L58/100)</f>
        <v>0</v>
      </c>
      <c r="N58" s="242">
        <v>3.8360000000000005E-2</v>
      </c>
      <c r="O58" s="242">
        <f>ROUND(E58*N58,2)</f>
        <v>0.28999999999999998</v>
      </c>
      <c r="P58" s="242">
        <v>0</v>
      </c>
      <c r="Q58" s="242">
        <f>ROUND(E58*P58,2)</f>
        <v>0</v>
      </c>
      <c r="R58" s="242"/>
      <c r="S58" s="242" t="s">
        <v>151</v>
      </c>
      <c r="T58" s="243" t="s">
        <v>151</v>
      </c>
      <c r="U58" s="227">
        <v>1.2758</v>
      </c>
      <c r="V58" s="227">
        <f>ROUND(E58*U58,2)</f>
        <v>9.57</v>
      </c>
      <c r="W58" s="22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156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25"/>
      <c r="B59" s="226"/>
      <c r="C59" s="255" t="s">
        <v>215</v>
      </c>
      <c r="D59" s="228"/>
      <c r="E59" s="229"/>
      <c r="F59" s="227"/>
      <c r="G59" s="227"/>
      <c r="H59" s="227"/>
      <c r="I59" s="227"/>
      <c r="J59" s="227"/>
      <c r="K59" s="227"/>
      <c r="L59" s="227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158</v>
      </c>
      <c r="AH59" s="208">
        <v>0</v>
      </c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25"/>
      <c r="B60" s="226"/>
      <c r="C60" s="255" t="s">
        <v>216</v>
      </c>
      <c r="D60" s="228"/>
      <c r="E60" s="229"/>
      <c r="F60" s="227"/>
      <c r="G60" s="227"/>
      <c r="H60" s="227"/>
      <c r="I60" s="227"/>
      <c r="J60" s="227"/>
      <c r="K60" s="227"/>
      <c r="L60" s="227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158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25"/>
      <c r="B61" s="226"/>
      <c r="C61" s="255" t="s">
        <v>217</v>
      </c>
      <c r="D61" s="228"/>
      <c r="E61" s="229">
        <v>7.5</v>
      </c>
      <c r="F61" s="227"/>
      <c r="G61" s="227"/>
      <c r="H61" s="227"/>
      <c r="I61" s="227"/>
      <c r="J61" s="227"/>
      <c r="K61" s="227"/>
      <c r="L61" s="227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158</v>
      </c>
      <c r="AH61" s="208">
        <v>0</v>
      </c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ht="22.5" outlineLevel="1" x14ac:dyDescent="0.2">
      <c r="A62" s="237">
        <v>16</v>
      </c>
      <c r="B62" s="238" t="s">
        <v>218</v>
      </c>
      <c r="C62" s="254" t="s">
        <v>219</v>
      </c>
      <c r="D62" s="239" t="s">
        <v>155</v>
      </c>
      <c r="E62" s="240">
        <v>36.860000000000007</v>
      </c>
      <c r="F62" s="241"/>
      <c r="G62" s="242">
        <f>ROUND(E62*F62,2)</f>
        <v>0</v>
      </c>
      <c r="H62" s="241"/>
      <c r="I62" s="242">
        <f>ROUND(E62*H62,2)</f>
        <v>0</v>
      </c>
      <c r="J62" s="241"/>
      <c r="K62" s="242">
        <f>ROUND(E62*J62,2)</f>
        <v>0</v>
      </c>
      <c r="L62" s="242">
        <v>21</v>
      </c>
      <c r="M62" s="242">
        <f>G62*(1+L62/100)</f>
        <v>0</v>
      </c>
      <c r="N62" s="242">
        <v>1.328E-2</v>
      </c>
      <c r="O62" s="242">
        <f>ROUND(E62*N62,2)</f>
        <v>0.49</v>
      </c>
      <c r="P62" s="242">
        <v>0</v>
      </c>
      <c r="Q62" s="242">
        <f>ROUND(E62*P62,2)</f>
        <v>0</v>
      </c>
      <c r="R62" s="242"/>
      <c r="S62" s="242" t="s">
        <v>151</v>
      </c>
      <c r="T62" s="243" t="s">
        <v>151</v>
      </c>
      <c r="U62" s="227">
        <v>2.9020000000000001</v>
      </c>
      <c r="V62" s="227">
        <f>ROUND(E62*U62,2)</f>
        <v>106.97</v>
      </c>
      <c r="W62" s="22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156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25"/>
      <c r="B63" s="226"/>
      <c r="C63" s="255" t="s">
        <v>220</v>
      </c>
      <c r="D63" s="228"/>
      <c r="E63" s="229"/>
      <c r="F63" s="227"/>
      <c r="G63" s="227"/>
      <c r="H63" s="227"/>
      <c r="I63" s="227"/>
      <c r="J63" s="227"/>
      <c r="K63" s="227"/>
      <c r="L63" s="227"/>
      <c r="M63" s="227"/>
      <c r="N63" s="227"/>
      <c r="O63" s="227"/>
      <c r="P63" s="227"/>
      <c r="Q63" s="227"/>
      <c r="R63" s="227"/>
      <c r="S63" s="227"/>
      <c r="T63" s="227"/>
      <c r="U63" s="227"/>
      <c r="V63" s="227"/>
      <c r="W63" s="22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158</v>
      </c>
      <c r="AH63" s="208">
        <v>0</v>
      </c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25"/>
      <c r="B64" s="226"/>
      <c r="C64" s="255" t="s">
        <v>221</v>
      </c>
      <c r="D64" s="228"/>
      <c r="E64" s="229"/>
      <c r="F64" s="227"/>
      <c r="G64" s="227"/>
      <c r="H64" s="227"/>
      <c r="I64" s="227"/>
      <c r="J64" s="227"/>
      <c r="K64" s="227"/>
      <c r="L64" s="227"/>
      <c r="M64" s="227"/>
      <c r="N64" s="227"/>
      <c r="O64" s="227"/>
      <c r="P64" s="227"/>
      <c r="Q64" s="227"/>
      <c r="R64" s="227"/>
      <c r="S64" s="227"/>
      <c r="T64" s="227"/>
      <c r="U64" s="227"/>
      <c r="V64" s="227"/>
      <c r="W64" s="22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158</v>
      </c>
      <c r="AH64" s="208">
        <v>0</v>
      </c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25"/>
      <c r="B65" s="226"/>
      <c r="C65" s="255" t="s">
        <v>222</v>
      </c>
      <c r="D65" s="228"/>
      <c r="E65" s="229">
        <v>36.860000000000007</v>
      </c>
      <c r="F65" s="227"/>
      <c r="G65" s="227"/>
      <c r="H65" s="227"/>
      <c r="I65" s="227"/>
      <c r="J65" s="227"/>
      <c r="K65" s="227"/>
      <c r="L65" s="227"/>
      <c r="M65" s="227"/>
      <c r="N65" s="227"/>
      <c r="O65" s="227"/>
      <c r="P65" s="227"/>
      <c r="Q65" s="227"/>
      <c r="R65" s="227"/>
      <c r="S65" s="227"/>
      <c r="T65" s="227"/>
      <c r="U65" s="227"/>
      <c r="V65" s="227"/>
      <c r="W65" s="22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158</v>
      </c>
      <c r="AH65" s="208">
        <v>0</v>
      </c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ht="22.5" outlineLevel="1" x14ac:dyDescent="0.2">
      <c r="A66" s="237">
        <v>17</v>
      </c>
      <c r="B66" s="238" t="s">
        <v>223</v>
      </c>
      <c r="C66" s="254" t="s">
        <v>224</v>
      </c>
      <c r="D66" s="239" t="s">
        <v>155</v>
      </c>
      <c r="E66" s="240">
        <v>21.150000000000002</v>
      </c>
      <c r="F66" s="241"/>
      <c r="G66" s="242">
        <f>ROUND(E66*F66,2)</f>
        <v>0</v>
      </c>
      <c r="H66" s="241"/>
      <c r="I66" s="242">
        <f>ROUND(E66*H66,2)</f>
        <v>0</v>
      </c>
      <c r="J66" s="241"/>
      <c r="K66" s="242">
        <f>ROUND(E66*J66,2)</f>
        <v>0</v>
      </c>
      <c r="L66" s="242">
        <v>21</v>
      </c>
      <c r="M66" s="242">
        <f>G66*(1+L66/100)</f>
        <v>0</v>
      </c>
      <c r="N66" s="242">
        <v>1.3440000000000001E-2</v>
      </c>
      <c r="O66" s="242">
        <f>ROUND(E66*N66,2)</f>
        <v>0.28000000000000003</v>
      </c>
      <c r="P66" s="242">
        <v>0</v>
      </c>
      <c r="Q66" s="242">
        <f>ROUND(E66*P66,2)</f>
        <v>0</v>
      </c>
      <c r="R66" s="242"/>
      <c r="S66" s="242" t="s">
        <v>151</v>
      </c>
      <c r="T66" s="243" t="s">
        <v>151</v>
      </c>
      <c r="U66" s="227">
        <v>2.9020000000000001</v>
      </c>
      <c r="V66" s="227">
        <f>ROUND(E66*U66,2)</f>
        <v>61.38</v>
      </c>
      <c r="W66" s="22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156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">
      <c r="A67" s="225"/>
      <c r="B67" s="226"/>
      <c r="C67" s="255" t="s">
        <v>225</v>
      </c>
      <c r="D67" s="228"/>
      <c r="E67" s="229"/>
      <c r="F67" s="227"/>
      <c r="G67" s="227"/>
      <c r="H67" s="227"/>
      <c r="I67" s="227"/>
      <c r="J67" s="227"/>
      <c r="K67" s="227"/>
      <c r="L67" s="227"/>
      <c r="M67" s="227"/>
      <c r="N67" s="227"/>
      <c r="O67" s="227"/>
      <c r="P67" s="227"/>
      <c r="Q67" s="227"/>
      <c r="R67" s="227"/>
      <c r="S67" s="227"/>
      <c r="T67" s="227"/>
      <c r="U67" s="227"/>
      <c r="V67" s="227"/>
      <c r="W67" s="22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158</v>
      </c>
      <c r="AH67" s="208">
        <v>0</v>
      </c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25"/>
      <c r="B68" s="226"/>
      <c r="C68" s="255" t="s">
        <v>226</v>
      </c>
      <c r="D68" s="228"/>
      <c r="E68" s="229"/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W68" s="22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158</v>
      </c>
      <c r="AH68" s="208">
        <v>0</v>
      </c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25"/>
      <c r="B69" s="226"/>
      <c r="C69" s="255" t="s">
        <v>227</v>
      </c>
      <c r="D69" s="228"/>
      <c r="E69" s="229">
        <v>21.150000000000002</v>
      </c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7"/>
      <c r="T69" s="227"/>
      <c r="U69" s="227"/>
      <c r="V69" s="227"/>
      <c r="W69" s="22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158</v>
      </c>
      <c r="AH69" s="208">
        <v>0</v>
      </c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37">
        <v>18</v>
      </c>
      <c r="B70" s="238" t="s">
        <v>228</v>
      </c>
      <c r="C70" s="254" t="s">
        <v>229</v>
      </c>
      <c r="D70" s="239" t="s">
        <v>155</v>
      </c>
      <c r="E70" s="240">
        <v>11.98</v>
      </c>
      <c r="F70" s="241"/>
      <c r="G70" s="242">
        <f>ROUND(E70*F70,2)</f>
        <v>0</v>
      </c>
      <c r="H70" s="241"/>
      <c r="I70" s="242">
        <f>ROUND(E70*H70,2)</f>
        <v>0</v>
      </c>
      <c r="J70" s="241"/>
      <c r="K70" s="242">
        <f>ROUND(E70*J70,2)</f>
        <v>0</v>
      </c>
      <c r="L70" s="242">
        <v>21</v>
      </c>
      <c r="M70" s="242">
        <f>G70*(1+L70/100)</f>
        <v>0</v>
      </c>
      <c r="N70" s="242">
        <v>8.94E-3</v>
      </c>
      <c r="O70" s="242">
        <f>ROUND(E70*N70,2)</f>
        <v>0.11</v>
      </c>
      <c r="P70" s="242">
        <v>0</v>
      </c>
      <c r="Q70" s="242">
        <f>ROUND(E70*P70,2)</f>
        <v>0</v>
      </c>
      <c r="R70" s="242"/>
      <c r="S70" s="242" t="s">
        <v>151</v>
      </c>
      <c r="T70" s="243" t="s">
        <v>151</v>
      </c>
      <c r="U70" s="227">
        <v>1.5620000000000001</v>
      </c>
      <c r="V70" s="227">
        <f>ROUND(E70*U70,2)</f>
        <v>18.71</v>
      </c>
      <c r="W70" s="22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156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25"/>
      <c r="B71" s="226"/>
      <c r="C71" s="255" t="s">
        <v>230</v>
      </c>
      <c r="D71" s="228"/>
      <c r="E71" s="229"/>
      <c r="F71" s="227"/>
      <c r="G71" s="227"/>
      <c r="H71" s="227"/>
      <c r="I71" s="227"/>
      <c r="J71" s="227"/>
      <c r="K71" s="227"/>
      <c r="L71" s="227"/>
      <c r="M71" s="227"/>
      <c r="N71" s="227"/>
      <c r="O71" s="227"/>
      <c r="P71" s="227"/>
      <c r="Q71" s="227"/>
      <c r="R71" s="227"/>
      <c r="S71" s="227"/>
      <c r="T71" s="227"/>
      <c r="U71" s="227"/>
      <c r="V71" s="227"/>
      <c r="W71" s="22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158</v>
      </c>
      <c r="AH71" s="208">
        <v>0</v>
      </c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25"/>
      <c r="B72" s="226"/>
      <c r="C72" s="255" t="s">
        <v>231</v>
      </c>
      <c r="D72" s="228"/>
      <c r="E72" s="229"/>
      <c r="F72" s="227"/>
      <c r="G72" s="227"/>
      <c r="H72" s="227"/>
      <c r="I72" s="227"/>
      <c r="J72" s="227"/>
      <c r="K72" s="227"/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158</v>
      </c>
      <c r="AH72" s="208">
        <v>0</v>
      </c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">
      <c r="A73" s="225"/>
      <c r="B73" s="226"/>
      <c r="C73" s="255" t="s">
        <v>232</v>
      </c>
      <c r="D73" s="228"/>
      <c r="E73" s="229">
        <v>11.98</v>
      </c>
      <c r="F73" s="227"/>
      <c r="G73" s="227"/>
      <c r="H73" s="227"/>
      <c r="I73" s="227"/>
      <c r="J73" s="227"/>
      <c r="K73" s="227"/>
      <c r="L73" s="227"/>
      <c r="M73" s="227"/>
      <c r="N73" s="227"/>
      <c r="O73" s="227"/>
      <c r="P73" s="227"/>
      <c r="Q73" s="227"/>
      <c r="R73" s="227"/>
      <c r="S73" s="227"/>
      <c r="T73" s="227"/>
      <c r="U73" s="227"/>
      <c r="V73" s="227"/>
      <c r="W73" s="22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158</v>
      </c>
      <c r="AH73" s="208">
        <v>0</v>
      </c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37">
        <v>19</v>
      </c>
      <c r="B74" s="238" t="s">
        <v>233</v>
      </c>
      <c r="C74" s="254" t="s">
        <v>234</v>
      </c>
      <c r="D74" s="239" t="s">
        <v>155</v>
      </c>
      <c r="E74" s="240">
        <v>33.400000000000006</v>
      </c>
      <c r="F74" s="241"/>
      <c r="G74" s="242">
        <f>ROUND(E74*F74,2)</f>
        <v>0</v>
      </c>
      <c r="H74" s="241"/>
      <c r="I74" s="242">
        <f>ROUND(E74*H74,2)</f>
        <v>0</v>
      </c>
      <c r="J74" s="241"/>
      <c r="K74" s="242">
        <f>ROUND(E74*J74,2)</f>
        <v>0</v>
      </c>
      <c r="L74" s="242">
        <v>21</v>
      </c>
      <c r="M74" s="242">
        <f>G74*(1+L74/100)</f>
        <v>0</v>
      </c>
      <c r="N74" s="242">
        <v>0</v>
      </c>
      <c r="O74" s="242">
        <f>ROUND(E74*N74,2)</f>
        <v>0</v>
      </c>
      <c r="P74" s="242">
        <v>0</v>
      </c>
      <c r="Q74" s="242">
        <f>ROUND(E74*P74,2)</f>
        <v>0</v>
      </c>
      <c r="R74" s="242"/>
      <c r="S74" s="242" t="s">
        <v>151</v>
      </c>
      <c r="T74" s="243" t="s">
        <v>151</v>
      </c>
      <c r="U74" s="227">
        <v>0.42474000000000001</v>
      </c>
      <c r="V74" s="227">
        <f>ROUND(E74*U74,2)</f>
        <v>14.19</v>
      </c>
      <c r="W74" s="22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156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25"/>
      <c r="B75" s="226"/>
      <c r="C75" s="255" t="s">
        <v>235</v>
      </c>
      <c r="D75" s="228"/>
      <c r="E75" s="229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158</v>
      </c>
      <c r="AH75" s="208">
        <v>0</v>
      </c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25"/>
      <c r="B76" s="226"/>
      <c r="C76" s="255" t="s">
        <v>164</v>
      </c>
      <c r="D76" s="228"/>
      <c r="E76" s="229">
        <v>33.400000000000006</v>
      </c>
      <c r="F76" s="227"/>
      <c r="G76" s="227"/>
      <c r="H76" s="227"/>
      <c r="I76" s="227"/>
      <c r="J76" s="227"/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158</v>
      </c>
      <c r="AH76" s="208">
        <v>0</v>
      </c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44">
        <v>20</v>
      </c>
      <c r="B77" s="245" t="s">
        <v>236</v>
      </c>
      <c r="C77" s="253" t="s">
        <v>237</v>
      </c>
      <c r="D77" s="246" t="s">
        <v>155</v>
      </c>
      <c r="E77" s="247">
        <v>0.75</v>
      </c>
      <c r="F77" s="248"/>
      <c r="G77" s="249">
        <f>ROUND(E77*F77,2)</f>
        <v>0</v>
      </c>
      <c r="H77" s="248"/>
      <c r="I77" s="249">
        <f>ROUND(E77*H77,2)</f>
        <v>0</v>
      </c>
      <c r="J77" s="248"/>
      <c r="K77" s="249">
        <f>ROUND(E77*J77,2)</f>
        <v>0</v>
      </c>
      <c r="L77" s="249">
        <v>21</v>
      </c>
      <c r="M77" s="249">
        <f>G77*(1+L77/100)</f>
        <v>0</v>
      </c>
      <c r="N77" s="249">
        <v>0</v>
      </c>
      <c r="O77" s="249">
        <f>ROUND(E77*N77,2)</f>
        <v>0</v>
      </c>
      <c r="P77" s="249">
        <v>0</v>
      </c>
      <c r="Q77" s="249">
        <f>ROUND(E77*P77,2)</f>
        <v>0</v>
      </c>
      <c r="R77" s="249"/>
      <c r="S77" s="249" t="s">
        <v>151</v>
      </c>
      <c r="T77" s="250" t="s">
        <v>151</v>
      </c>
      <c r="U77" s="227">
        <v>6.0000000000000001E-3</v>
      </c>
      <c r="V77" s="227">
        <f>ROUND(E77*U77,2)</f>
        <v>0</v>
      </c>
      <c r="W77" s="22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156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">
      <c r="A78" s="237">
        <v>21</v>
      </c>
      <c r="B78" s="238" t="s">
        <v>238</v>
      </c>
      <c r="C78" s="254" t="s">
        <v>239</v>
      </c>
      <c r="D78" s="239" t="s">
        <v>240</v>
      </c>
      <c r="E78" s="240">
        <v>35.300000000000004</v>
      </c>
      <c r="F78" s="241"/>
      <c r="G78" s="242">
        <f>ROUND(E78*F78,2)</f>
        <v>0</v>
      </c>
      <c r="H78" s="241"/>
      <c r="I78" s="242">
        <f>ROUND(E78*H78,2)</f>
        <v>0</v>
      </c>
      <c r="J78" s="241"/>
      <c r="K78" s="242">
        <f>ROUND(E78*J78,2)</f>
        <v>0</v>
      </c>
      <c r="L78" s="242">
        <v>21</v>
      </c>
      <c r="M78" s="242">
        <f>G78*(1+L78/100)</f>
        <v>0</v>
      </c>
      <c r="N78" s="242">
        <v>6.4000000000000005E-4</v>
      </c>
      <c r="O78" s="242">
        <f>ROUND(E78*N78,2)</f>
        <v>0.02</v>
      </c>
      <c r="P78" s="242">
        <v>0</v>
      </c>
      <c r="Q78" s="242">
        <f>ROUND(E78*P78,2)</f>
        <v>0</v>
      </c>
      <c r="R78" s="242"/>
      <c r="S78" s="242" t="s">
        <v>151</v>
      </c>
      <c r="T78" s="243" t="s">
        <v>151</v>
      </c>
      <c r="U78" s="227">
        <v>0.21360000000000001</v>
      </c>
      <c r="V78" s="227">
        <f>ROUND(E78*U78,2)</f>
        <v>7.54</v>
      </c>
      <c r="W78" s="22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156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 x14ac:dyDescent="0.2">
      <c r="A79" s="225"/>
      <c r="B79" s="226"/>
      <c r="C79" s="255" t="s">
        <v>241</v>
      </c>
      <c r="D79" s="228"/>
      <c r="E79" s="229"/>
      <c r="F79" s="227"/>
      <c r="G79" s="227"/>
      <c r="H79" s="227"/>
      <c r="I79" s="227"/>
      <c r="J79" s="227"/>
      <c r="K79" s="227"/>
      <c r="L79" s="227"/>
      <c r="M79" s="227"/>
      <c r="N79" s="227"/>
      <c r="O79" s="227"/>
      <c r="P79" s="227"/>
      <c r="Q79" s="227"/>
      <c r="R79" s="227"/>
      <c r="S79" s="227"/>
      <c r="T79" s="227"/>
      <c r="U79" s="227"/>
      <c r="V79" s="227"/>
      <c r="W79" s="22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158</v>
      </c>
      <c r="AH79" s="208">
        <v>0</v>
      </c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">
      <c r="A80" s="225"/>
      <c r="B80" s="226"/>
      <c r="C80" s="255" t="s">
        <v>242</v>
      </c>
      <c r="D80" s="228"/>
      <c r="E80" s="229"/>
      <c r="F80" s="227"/>
      <c r="G80" s="227"/>
      <c r="H80" s="227"/>
      <c r="I80" s="227"/>
      <c r="J80" s="227"/>
      <c r="K80" s="227"/>
      <c r="L80" s="227"/>
      <c r="M80" s="227"/>
      <c r="N80" s="227"/>
      <c r="O80" s="227"/>
      <c r="P80" s="227"/>
      <c r="Q80" s="227"/>
      <c r="R80" s="227"/>
      <c r="S80" s="227"/>
      <c r="T80" s="227"/>
      <c r="U80" s="227"/>
      <c r="V80" s="227"/>
      <c r="W80" s="22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158</v>
      </c>
      <c r="AH80" s="208">
        <v>0</v>
      </c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">
      <c r="A81" s="225"/>
      <c r="B81" s="226"/>
      <c r="C81" s="255" t="s">
        <v>243</v>
      </c>
      <c r="D81" s="228"/>
      <c r="E81" s="229">
        <v>35.300000000000004</v>
      </c>
      <c r="F81" s="227"/>
      <c r="G81" s="227"/>
      <c r="H81" s="227"/>
      <c r="I81" s="227"/>
      <c r="J81" s="227"/>
      <c r="K81" s="227"/>
      <c r="L81" s="227"/>
      <c r="M81" s="227"/>
      <c r="N81" s="227"/>
      <c r="O81" s="227"/>
      <c r="P81" s="227"/>
      <c r="Q81" s="227"/>
      <c r="R81" s="227"/>
      <c r="S81" s="227"/>
      <c r="T81" s="227"/>
      <c r="U81" s="227"/>
      <c r="V81" s="227"/>
      <c r="W81" s="22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158</v>
      </c>
      <c r="AH81" s="208">
        <v>0</v>
      </c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ht="22.5" outlineLevel="1" x14ac:dyDescent="0.2">
      <c r="A82" s="237">
        <v>22</v>
      </c>
      <c r="B82" s="238" t="s">
        <v>244</v>
      </c>
      <c r="C82" s="254" t="s">
        <v>245</v>
      </c>
      <c r="D82" s="239" t="s">
        <v>155</v>
      </c>
      <c r="E82" s="240">
        <v>230.38000000000002</v>
      </c>
      <c r="F82" s="241"/>
      <c r="G82" s="242">
        <f>ROUND(E82*F82,2)</f>
        <v>0</v>
      </c>
      <c r="H82" s="241"/>
      <c r="I82" s="242">
        <f>ROUND(E82*H82,2)</f>
        <v>0</v>
      </c>
      <c r="J82" s="241"/>
      <c r="K82" s="242">
        <f>ROUND(E82*J82,2)</f>
        <v>0</v>
      </c>
      <c r="L82" s="242">
        <v>21</v>
      </c>
      <c r="M82" s="242">
        <f>G82*(1+L82/100)</f>
        <v>0</v>
      </c>
      <c r="N82" s="242">
        <v>0</v>
      </c>
      <c r="O82" s="242">
        <f>ROUND(E82*N82,2)</f>
        <v>0</v>
      </c>
      <c r="P82" s="242">
        <v>0</v>
      </c>
      <c r="Q82" s="242">
        <f>ROUND(E82*P82,2)</f>
        <v>0</v>
      </c>
      <c r="R82" s="242"/>
      <c r="S82" s="242" t="s">
        <v>246</v>
      </c>
      <c r="T82" s="243" t="s">
        <v>247</v>
      </c>
      <c r="U82" s="227">
        <v>0.01</v>
      </c>
      <c r="V82" s="227">
        <f>ROUND(E82*U82,2)</f>
        <v>2.2999999999999998</v>
      </c>
      <c r="W82" s="22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156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">
      <c r="A83" s="225"/>
      <c r="B83" s="226"/>
      <c r="C83" s="255" t="s">
        <v>248</v>
      </c>
      <c r="D83" s="228"/>
      <c r="E83" s="229"/>
      <c r="F83" s="227"/>
      <c r="G83" s="227"/>
      <c r="H83" s="227"/>
      <c r="I83" s="227"/>
      <c r="J83" s="227"/>
      <c r="K83" s="227"/>
      <c r="L83" s="227"/>
      <c r="M83" s="227"/>
      <c r="N83" s="227"/>
      <c r="O83" s="227"/>
      <c r="P83" s="227"/>
      <c r="Q83" s="227"/>
      <c r="R83" s="227"/>
      <c r="S83" s="227"/>
      <c r="T83" s="227"/>
      <c r="U83" s="227"/>
      <c r="V83" s="227"/>
      <c r="W83" s="22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158</v>
      </c>
      <c r="AH83" s="208">
        <v>0</v>
      </c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25"/>
      <c r="B84" s="226"/>
      <c r="C84" s="255" t="s">
        <v>249</v>
      </c>
      <c r="D84" s="228"/>
      <c r="E84" s="229"/>
      <c r="F84" s="227"/>
      <c r="G84" s="227"/>
      <c r="H84" s="227"/>
      <c r="I84" s="227"/>
      <c r="J84" s="227"/>
      <c r="K84" s="227"/>
      <c r="L84" s="227"/>
      <c r="M84" s="227"/>
      <c r="N84" s="227"/>
      <c r="O84" s="227"/>
      <c r="P84" s="227"/>
      <c r="Q84" s="227"/>
      <c r="R84" s="227"/>
      <c r="S84" s="227"/>
      <c r="T84" s="227"/>
      <c r="U84" s="227"/>
      <c r="V84" s="227"/>
      <c r="W84" s="22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158</v>
      </c>
      <c r="AH84" s="208">
        <v>0</v>
      </c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">
      <c r="A85" s="225"/>
      <c r="B85" s="226"/>
      <c r="C85" s="255" t="s">
        <v>250</v>
      </c>
      <c r="D85" s="228"/>
      <c r="E85" s="229">
        <v>230.38000000000002</v>
      </c>
      <c r="F85" s="227"/>
      <c r="G85" s="227"/>
      <c r="H85" s="227"/>
      <c r="I85" s="227"/>
      <c r="J85" s="227"/>
      <c r="K85" s="227"/>
      <c r="L85" s="227"/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158</v>
      </c>
      <c r="AH85" s="208">
        <v>0</v>
      </c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ht="22.5" outlineLevel="1" x14ac:dyDescent="0.2">
      <c r="A86" s="237">
        <v>23</v>
      </c>
      <c r="B86" s="238" t="s">
        <v>251</v>
      </c>
      <c r="C86" s="254" t="s">
        <v>252</v>
      </c>
      <c r="D86" s="239" t="s">
        <v>155</v>
      </c>
      <c r="E86" s="240">
        <v>32.180000000000007</v>
      </c>
      <c r="F86" s="241"/>
      <c r="G86" s="242">
        <f>ROUND(E86*F86,2)</f>
        <v>0</v>
      </c>
      <c r="H86" s="241"/>
      <c r="I86" s="242">
        <f>ROUND(E86*H86,2)</f>
        <v>0</v>
      </c>
      <c r="J86" s="241"/>
      <c r="K86" s="242">
        <f>ROUND(E86*J86,2)</f>
        <v>0</v>
      </c>
      <c r="L86" s="242">
        <v>21</v>
      </c>
      <c r="M86" s="242">
        <f>G86*(1+L86/100)</f>
        <v>0</v>
      </c>
      <c r="N86" s="242">
        <v>0</v>
      </c>
      <c r="O86" s="242">
        <f>ROUND(E86*N86,2)</f>
        <v>0</v>
      </c>
      <c r="P86" s="242">
        <v>0</v>
      </c>
      <c r="Q86" s="242">
        <f>ROUND(E86*P86,2)</f>
        <v>0</v>
      </c>
      <c r="R86" s="242"/>
      <c r="S86" s="242" t="s">
        <v>246</v>
      </c>
      <c r="T86" s="243" t="s">
        <v>247</v>
      </c>
      <c r="U86" s="227">
        <v>0.01</v>
      </c>
      <c r="V86" s="227">
        <f>ROUND(E86*U86,2)</f>
        <v>0.32</v>
      </c>
      <c r="W86" s="22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156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 x14ac:dyDescent="0.2">
      <c r="A87" s="225"/>
      <c r="B87" s="226"/>
      <c r="C87" s="255" t="s">
        <v>253</v>
      </c>
      <c r="D87" s="228"/>
      <c r="E87" s="229"/>
      <c r="F87" s="227"/>
      <c r="G87" s="227"/>
      <c r="H87" s="227"/>
      <c r="I87" s="227"/>
      <c r="J87" s="227"/>
      <c r="K87" s="227"/>
      <c r="L87" s="227"/>
      <c r="M87" s="227"/>
      <c r="N87" s="227"/>
      <c r="O87" s="227"/>
      <c r="P87" s="227"/>
      <c r="Q87" s="227"/>
      <c r="R87" s="227"/>
      <c r="S87" s="227"/>
      <c r="T87" s="227"/>
      <c r="U87" s="227"/>
      <c r="V87" s="227"/>
      <c r="W87" s="22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158</v>
      </c>
      <c r="AH87" s="208">
        <v>0</v>
      </c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25"/>
      <c r="B88" s="226"/>
      <c r="C88" s="255" t="s">
        <v>254</v>
      </c>
      <c r="D88" s="228"/>
      <c r="E88" s="229"/>
      <c r="F88" s="227"/>
      <c r="G88" s="227"/>
      <c r="H88" s="227"/>
      <c r="I88" s="227"/>
      <c r="J88" s="227"/>
      <c r="K88" s="227"/>
      <c r="L88" s="227"/>
      <c r="M88" s="227"/>
      <c r="N88" s="227"/>
      <c r="O88" s="227"/>
      <c r="P88" s="227"/>
      <c r="Q88" s="227"/>
      <c r="R88" s="227"/>
      <c r="S88" s="227"/>
      <c r="T88" s="227"/>
      <c r="U88" s="227"/>
      <c r="V88" s="227"/>
      <c r="W88" s="22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158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">
      <c r="A89" s="225"/>
      <c r="B89" s="226"/>
      <c r="C89" s="255" t="s">
        <v>255</v>
      </c>
      <c r="D89" s="228"/>
      <c r="E89" s="229">
        <v>32.180000000000007</v>
      </c>
      <c r="F89" s="227"/>
      <c r="G89" s="227"/>
      <c r="H89" s="227"/>
      <c r="I89" s="227"/>
      <c r="J89" s="227"/>
      <c r="K89" s="227"/>
      <c r="L89" s="227"/>
      <c r="M89" s="227"/>
      <c r="N89" s="227"/>
      <c r="O89" s="227"/>
      <c r="P89" s="227"/>
      <c r="Q89" s="227"/>
      <c r="R89" s="227"/>
      <c r="S89" s="227"/>
      <c r="T89" s="227"/>
      <c r="U89" s="227"/>
      <c r="V89" s="227"/>
      <c r="W89" s="22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158</v>
      </c>
      <c r="AH89" s="208">
        <v>0</v>
      </c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">
      <c r="A90" s="237">
        <v>24</v>
      </c>
      <c r="B90" s="238" t="s">
        <v>256</v>
      </c>
      <c r="C90" s="254" t="s">
        <v>257</v>
      </c>
      <c r="D90" s="239" t="s">
        <v>155</v>
      </c>
      <c r="E90" s="240">
        <v>25</v>
      </c>
      <c r="F90" s="241"/>
      <c r="G90" s="242">
        <f>ROUND(E90*F90,2)</f>
        <v>0</v>
      </c>
      <c r="H90" s="241"/>
      <c r="I90" s="242">
        <f>ROUND(E90*H90,2)</f>
        <v>0</v>
      </c>
      <c r="J90" s="241"/>
      <c r="K90" s="242">
        <f>ROUND(E90*J90,2)</f>
        <v>0</v>
      </c>
      <c r="L90" s="242">
        <v>21</v>
      </c>
      <c r="M90" s="242">
        <f>G90*(1+L90/100)</f>
        <v>0</v>
      </c>
      <c r="N90" s="242">
        <v>1.4330000000000001E-2</v>
      </c>
      <c r="O90" s="242">
        <f>ROUND(E90*N90,2)</f>
        <v>0.36</v>
      </c>
      <c r="P90" s="242">
        <v>0</v>
      </c>
      <c r="Q90" s="242">
        <f>ROUND(E90*P90,2)</f>
        <v>0</v>
      </c>
      <c r="R90" s="242"/>
      <c r="S90" s="242" t="s">
        <v>151</v>
      </c>
      <c r="T90" s="243" t="s">
        <v>151</v>
      </c>
      <c r="U90" s="227">
        <v>0.17506000000000002</v>
      </c>
      <c r="V90" s="227">
        <f>ROUND(E90*U90,2)</f>
        <v>4.38</v>
      </c>
      <c r="W90" s="22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156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25"/>
      <c r="B91" s="226"/>
      <c r="C91" s="255" t="s">
        <v>258</v>
      </c>
      <c r="D91" s="228"/>
      <c r="E91" s="229"/>
      <c r="F91" s="227"/>
      <c r="G91" s="227"/>
      <c r="H91" s="227"/>
      <c r="I91" s="227"/>
      <c r="J91" s="227"/>
      <c r="K91" s="227"/>
      <c r="L91" s="227"/>
      <c r="M91" s="227"/>
      <c r="N91" s="227"/>
      <c r="O91" s="227"/>
      <c r="P91" s="227"/>
      <c r="Q91" s="227"/>
      <c r="R91" s="227"/>
      <c r="S91" s="227"/>
      <c r="T91" s="227"/>
      <c r="U91" s="227"/>
      <c r="V91" s="227"/>
      <c r="W91" s="227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158</v>
      </c>
      <c r="AH91" s="208">
        <v>0</v>
      </c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25"/>
      <c r="B92" s="226"/>
      <c r="C92" s="255" t="s">
        <v>259</v>
      </c>
      <c r="D92" s="228"/>
      <c r="E92" s="229">
        <v>25</v>
      </c>
      <c r="F92" s="227"/>
      <c r="G92" s="227"/>
      <c r="H92" s="227"/>
      <c r="I92" s="227"/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158</v>
      </c>
      <c r="AH92" s="208">
        <v>0</v>
      </c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37">
        <v>25</v>
      </c>
      <c r="B93" s="238" t="s">
        <v>260</v>
      </c>
      <c r="C93" s="254" t="s">
        <v>261</v>
      </c>
      <c r="D93" s="239" t="s">
        <v>155</v>
      </c>
      <c r="E93" s="240">
        <v>395.24</v>
      </c>
      <c r="F93" s="241"/>
      <c r="G93" s="242">
        <f>ROUND(E93*F93,2)</f>
        <v>0</v>
      </c>
      <c r="H93" s="241"/>
      <c r="I93" s="242">
        <f>ROUND(E93*H93,2)</f>
        <v>0</v>
      </c>
      <c r="J93" s="241"/>
      <c r="K93" s="242">
        <f>ROUND(E93*J93,2)</f>
        <v>0</v>
      </c>
      <c r="L93" s="242">
        <v>21</v>
      </c>
      <c r="M93" s="242">
        <f>G93*(1+L93/100)</f>
        <v>0</v>
      </c>
      <c r="N93" s="242">
        <v>3.8110000000000005E-2</v>
      </c>
      <c r="O93" s="242">
        <f>ROUND(E93*N93,2)</f>
        <v>15.06</v>
      </c>
      <c r="P93" s="242">
        <v>0</v>
      </c>
      <c r="Q93" s="242">
        <f>ROUND(E93*P93,2)</f>
        <v>0</v>
      </c>
      <c r="R93" s="242"/>
      <c r="S93" s="242" t="s">
        <v>151</v>
      </c>
      <c r="T93" s="243" t="s">
        <v>151</v>
      </c>
      <c r="U93" s="227">
        <v>0.33622000000000002</v>
      </c>
      <c r="V93" s="227">
        <f>ROUND(E93*U93,2)</f>
        <v>132.88999999999999</v>
      </c>
      <c r="W93" s="22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156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 x14ac:dyDescent="0.2">
      <c r="A94" s="225"/>
      <c r="B94" s="226"/>
      <c r="C94" s="255" t="s">
        <v>262</v>
      </c>
      <c r="D94" s="228"/>
      <c r="E94" s="229"/>
      <c r="F94" s="227"/>
      <c r="G94" s="227"/>
      <c r="H94" s="227"/>
      <c r="I94" s="227"/>
      <c r="J94" s="227"/>
      <c r="K94" s="227"/>
      <c r="L94" s="227"/>
      <c r="M94" s="227"/>
      <c r="N94" s="227"/>
      <c r="O94" s="227"/>
      <c r="P94" s="227"/>
      <c r="Q94" s="227"/>
      <c r="R94" s="227"/>
      <c r="S94" s="227"/>
      <c r="T94" s="227"/>
      <c r="U94" s="227"/>
      <c r="V94" s="227"/>
      <c r="W94" s="227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158</v>
      </c>
      <c r="AH94" s="208">
        <v>0</v>
      </c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 x14ac:dyDescent="0.2">
      <c r="A95" s="225"/>
      <c r="B95" s="226"/>
      <c r="C95" s="255" t="s">
        <v>263</v>
      </c>
      <c r="D95" s="228"/>
      <c r="E95" s="229">
        <v>395.24</v>
      </c>
      <c r="F95" s="227"/>
      <c r="G95" s="227"/>
      <c r="H95" s="227"/>
      <c r="I95" s="227"/>
      <c r="J95" s="227"/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158</v>
      </c>
      <c r="AH95" s="208">
        <v>0</v>
      </c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ht="22.5" outlineLevel="1" x14ac:dyDescent="0.2">
      <c r="A96" s="237">
        <v>26</v>
      </c>
      <c r="B96" s="238" t="s">
        <v>264</v>
      </c>
      <c r="C96" s="254" t="s">
        <v>265</v>
      </c>
      <c r="D96" s="239" t="s">
        <v>155</v>
      </c>
      <c r="E96" s="240">
        <v>60.42</v>
      </c>
      <c r="F96" s="241"/>
      <c r="G96" s="242">
        <f>ROUND(E96*F96,2)</f>
        <v>0</v>
      </c>
      <c r="H96" s="241"/>
      <c r="I96" s="242">
        <f>ROUND(E96*H96,2)</f>
        <v>0</v>
      </c>
      <c r="J96" s="241"/>
      <c r="K96" s="242">
        <f>ROUND(E96*J96,2)</f>
        <v>0</v>
      </c>
      <c r="L96" s="242">
        <v>21</v>
      </c>
      <c r="M96" s="242">
        <f>G96*(1+L96/100)</f>
        <v>0</v>
      </c>
      <c r="N96" s="242">
        <v>6.3000000000000003E-4</v>
      </c>
      <c r="O96" s="242">
        <f>ROUND(E96*N96,2)</f>
        <v>0.04</v>
      </c>
      <c r="P96" s="242">
        <v>0</v>
      </c>
      <c r="Q96" s="242">
        <f>ROUND(E96*P96,2)</f>
        <v>0</v>
      </c>
      <c r="R96" s="242"/>
      <c r="S96" s="242" t="s">
        <v>151</v>
      </c>
      <c r="T96" s="243" t="s">
        <v>151</v>
      </c>
      <c r="U96" s="227">
        <v>0.23</v>
      </c>
      <c r="V96" s="227">
        <f>ROUND(E96*U96,2)</f>
        <v>13.9</v>
      </c>
      <c r="W96" s="22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156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 x14ac:dyDescent="0.2">
      <c r="A97" s="225"/>
      <c r="B97" s="226"/>
      <c r="C97" s="255" t="s">
        <v>266</v>
      </c>
      <c r="D97" s="228"/>
      <c r="E97" s="229"/>
      <c r="F97" s="227"/>
      <c r="G97" s="227"/>
      <c r="H97" s="227"/>
      <c r="I97" s="227"/>
      <c r="J97" s="227"/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158</v>
      </c>
      <c r="AH97" s="208">
        <v>0</v>
      </c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">
      <c r="A98" s="225"/>
      <c r="B98" s="226"/>
      <c r="C98" s="255" t="s">
        <v>172</v>
      </c>
      <c r="D98" s="228"/>
      <c r="E98" s="229"/>
      <c r="F98" s="227"/>
      <c r="G98" s="227"/>
      <c r="H98" s="227"/>
      <c r="I98" s="227"/>
      <c r="J98" s="227"/>
      <c r="K98" s="227"/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158</v>
      </c>
      <c r="AH98" s="208">
        <v>0</v>
      </c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25"/>
      <c r="B99" s="226"/>
      <c r="C99" s="255" t="s">
        <v>267</v>
      </c>
      <c r="D99" s="228"/>
      <c r="E99" s="229">
        <v>60.42</v>
      </c>
      <c r="F99" s="227"/>
      <c r="G99" s="227"/>
      <c r="H99" s="227"/>
      <c r="I99" s="227"/>
      <c r="J99" s="227"/>
      <c r="K99" s="227"/>
      <c r="L99" s="227"/>
      <c r="M99" s="227"/>
      <c r="N99" s="227"/>
      <c r="O99" s="227"/>
      <c r="P99" s="227"/>
      <c r="Q99" s="227"/>
      <c r="R99" s="227"/>
      <c r="S99" s="227"/>
      <c r="T99" s="227"/>
      <c r="U99" s="227"/>
      <c r="V99" s="227"/>
      <c r="W99" s="22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158</v>
      </c>
      <c r="AH99" s="208">
        <v>0</v>
      </c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">
      <c r="A100" s="237">
        <v>27</v>
      </c>
      <c r="B100" s="238" t="s">
        <v>268</v>
      </c>
      <c r="C100" s="254" t="s">
        <v>269</v>
      </c>
      <c r="D100" s="239" t="s">
        <v>155</v>
      </c>
      <c r="E100" s="240">
        <v>126</v>
      </c>
      <c r="F100" s="241"/>
      <c r="G100" s="242">
        <f>ROUND(E100*F100,2)</f>
        <v>0</v>
      </c>
      <c r="H100" s="241"/>
      <c r="I100" s="242">
        <f>ROUND(E100*H100,2)</f>
        <v>0</v>
      </c>
      <c r="J100" s="241"/>
      <c r="K100" s="242">
        <f>ROUND(E100*J100,2)</f>
        <v>0</v>
      </c>
      <c r="L100" s="242">
        <v>21</v>
      </c>
      <c r="M100" s="242">
        <f>G100*(1+L100/100)</f>
        <v>0</v>
      </c>
      <c r="N100" s="242">
        <v>2.0000000000000002E-5</v>
      </c>
      <c r="O100" s="242">
        <f>ROUND(E100*N100,2)</f>
        <v>0</v>
      </c>
      <c r="P100" s="242">
        <v>0</v>
      </c>
      <c r="Q100" s="242">
        <f>ROUND(E100*P100,2)</f>
        <v>0</v>
      </c>
      <c r="R100" s="242"/>
      <c r="S100" s="242" t="s">
        <v>151</v>
      </c>
      <c r="T100" s="243" t="s">
        <v>151</v>
      </c>
      <c r="U100" s="227">
        <v>0.11</v>
      </c>
      <c r="V100" s="227">
        <f>ROUND(E100*U100,2)</f>
        <v>13.86</v>
      </c>
      <c r="W100" s="227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156</v>
      </c>
      <c r="AH100" s="208"/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 x14ac:dyDescent="0.2">
      <c r="A101" s="225"/>
      <c r="B101" s="226"/>
      <c r="C101" s="255" t="s">
        <v>270</v>
      </c>
      <c r="D101" s="228"/>
      <c r="E101" s="229"/>
      <c r="F101" s="227"/>
      <c r="G101" s="227"/>
      <c r="H101" s="227"/>
      <c r="I101" s="227"/>
      <c r="J101" s="227"/>
      <c r="K101" s="227"/>
      <c r="L101" s="227"/>
      <c r="M101" s="227"/>
      <c r="N101" s="227"/>
      <c r="O101" s="227"/>
      <c r="P101" s="227"/>
      <c r="Q101" s="227"/>
      <c r="R101" s="227"/>
      <c r="S101" s="227"/>
      <c r="T101" s="227"/>
      <c r="U101" s="227"/>
      <c r="V101" s="227"/>
      <c r="W101" s="227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158</v>
      </c>
      <c r="AH101" s="208">
        <v>0</v>
      </c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 x14ac:dyDescent="0.2">
      <c r="A102" s="225"/>
      <c r="B102" s="226"/>
      <c r="C102" s="255" t="s">
        <v>271</v>
      </c>
      <c r="D102" s="228"/>
      <c r="E102" s="229">
        <v>126</v>
      </c>
      <c r="F102" s="227"/>
      <c r="G102" s="227"/>
      <c r="H102" s="227"/>
      <c r="I102" s="227"/>
      <c r="J102" s="227"/>
      <c r="K102" s="227"/>
      <c r="L102" s="227"/>
      <c r="M102" s="227"/>
      <c r="N102" s="227"/>
      <c r="O102" s="227"/>
      <c r="P102" s="227"/>
      <c r="Q102" s="227"/>
      <c r="R102" s="227"/>
      <c r="S102" s="227"/>
      <c r="T102" s="227"/>
      <c r="U102" s="227"/>
      <c r="V102" s="227"/>
      <c r="W102" s="22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158</v>
      </c>
      <c r="AH102" s="208">
        <v>0</v>
      </c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 x14ac:dyDescent="0.2">
      <c r="A103" s="237">
        <v>28</v>
      </c>
      <c r="B103" s="238" t="s">
        <v>272</v>
      </c>
      <c r="C103" s="254" t="s">
        <v>273</v>
      </c>
      <c r="D103" s="239" t="s">
        <v>155</v>
      </c>
      <c r="E103" s="240">
        <v>106.28</v>
      </c>
      <c r="F103" s="241"/>
      <c r="G103" s="242">
        <f>ROUND(E103*F103,2)</f>
        <v>0</v>
      </c>
      <c r="H103" s="241"/>
      <c r="I103" s="242">
        <f>ROUND(E103*H103,2)</f>
        <v>0</v>
      </c>
      <c r="J103" s="241"/>
      <c r="K103" s="242">
        <f>ROUND(E103*J103,2)</f>
        <v>0</v>
      </c>
      <c r="L103" s="242">
        <v>21</v>
      </c>
      <c r="M103" s="242">
        <f>G103*(1+L103/100)</f>
        <v>0</v>
      </c>
      <c r="N103" s="242">
        <v>1.0000000000000001E-5</v>
      </c>
      <c r="O103" s="242">
        <f>ROUND(E103*N103,2)</f>
        <v>0</v>
      </c>
      <c r="P103" s="242">
        <v>0</v>
      </c>
      <c r="Q103" s="242">
        <f>ROUND(E103*P103,2)</f>
        <v>0</v>
      </c>
      <c r="R103" s="242"/>
      <c r="S103" s="242" t="s">
        <v>151</v>
      </c>
      <c r="T103" s="243" t="s">
        <v>151</v>
      </c>
      <c r="U103" s="227">
        <v>0.13</v>
      </c>
      <c r="V103" s="227">
        <f>ROUND(E103*U103,2)</f>
        <v>13.82</v>
      </c>
      <c r="W103" s="227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156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 x14ac:dyDescent="0.2">
      <c r="A104" s="225"/>
      <c r="B104" s="226"/>
      <c r="C104" s="255" t="s">
        <v>274</v>
      </c>
      <c r="D104" s="228"/>
      <c r="E104" s="229"/>
      <c r="F104" s="227"/>
      <c r="G104" s="227"/>
      <c r="H104" s="227"/>
      <c r="I104" s="227"/>
      <c r="J104" s="227"/>
      <c r="K104" s="227"/>
      <c r="L104" s="227"/>
      <c r="M104" s="227"/>
      <c r="N104" s="227"/>
      <c r="O104" s="227"/>
      <c r="P104" s="227"/>
      <c r="Q104" s="227"/>
      <c r="R104" s="227"/>
      <c r="S104" s="227"/>
      <c r="T104" s="227"/>
      <c r="U104" s="227"/>
      <c r="V104" s="227"/>
      <c r="W104" s="22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158</v>
      </c>
      <c r="AH104" s="208">
        <v>0</v>
      </c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 x14ac:dyDescent="0.2">
      <c r="A105" s="225"/>
      <c r="B105" s="226"/>
      <c r="C105" s="255" t="s">
        <v>275</v>
      </c>
      <c r="D105" s="228"/>
      <c r="E105" s="229"/>
      <c r="F105" s="227"/>
      <c r="G105" s="227"/>
      <c r="H105" s="227"/>
      <c r="I105" s="227"/>
      <c r="J105" s="227"/>
      <c r="K105" s="227"/>
      <c r="L105" s="227"/>
      <c r="M105" s="227"/>
      <c r="N105" s="227"/>
      <c r="O105" s="227"/>
      <c r="P105" s="227"/>
      <c r="Q105" s="227"/>
      <c r="R105" s="227"/>
      <c r="S105" s="227"/>
      <c r="T105" s="227"/>
      <c r="U105" s="227"/>
      <c r="V105" s="227"/>
      <c r="W105" s="227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158</v>
      </c>
      <c r="AH105" s="208">
        <v>0</v>
      </c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 x14ac:dyDescent="0.2">
      <c r="A106" s="225"/>
      <c r="B106" s="226"/>
      <c r="C106" s="255" t="s">
        <v>276</v>
      </c>
      <c r="D106" s="228"/>
      <c r="E106" s="229">
        <v>106.28</v>
      </c>
      <c r="F106" s="227"/>
      <c r="G106" s="227"/>
      <c r="H106" s="227"/>
      <c r="I106" s="227"/>
      <c r="J106" s="227"/>
      <c r="K106" s="227"/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158</v>
      </c>
      <c r="AH106" s="208">
        <v>0</v>
      </c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 x14ac:dyDescent="0.2">
      <c r="A107" s="244">
        <v>29</v>
      </c>
      <c r="B107" s="245" t="s">
        <v>277</v>
      </c>
      <c r="C107" s="253" t="s">
        <v>278</v>
      </c>
      <c r="D107" s="246" t="s">
        <v>150</v>
      </c>
      <c r="E107" s="247">
        <v>1</v>
      </c>
      <c r="F107" s="248"/>
      <c r="G107" s="249">
        <f>ROUND(E107*F107,2)</f>
        <v>0</v>
      </c>
      <c r="H107" s="248"/>
      <c r="I107" s="249">
        <f>ROUND(E107*H107,2)</f>
        <v>0</v>
      </c>
      <c r="J107" s="248"/>
      <c r="K107" s="249">
        <f>ROUND(E107*J107,2)</f>
        <v>0</v>
      </c>
      <c r="L107" s="249">
        <v>21</v>
      </c>
      <c r="M107" s="249">
        <f>G107*(1+L107/100)</f>
        <v>0</v>
      </c>
      <c r="N107" s="249">
        <v>0</v>
      </c>
      <c r="O107" s="249">
        <f>ROUND(E107*N107,2)</f>
        <v>0</v>
      </c>
      <c r="P107" s="249">
        <v>0</v>
      </c>
      <c r="Q107" s="249">
        <f>ROUND(E107*P107,2)</f>
        <v>0</v>
      </c>
      <c r="R107" s="249"/>
      <c r="S107" s="249" t="s">
        <v>246</v>
      </c>
      <c r="T107" s="250" t="s">
        <v>279</v>
      </c>
      <c r="U107" s="227">
        <v>0</v>
      </c>
      <c r="V107" s="227">
        <f>ROUND(E107*U107,2)</f>
        <v>0</v>
      </c>
      <c r="W107" s="227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156</v>
      </c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ht="22.5" outlineLevel="1" x14ac:dyDescent="0.2">
      <c r="A108" s="237">
        <v>30</v>
      </c>
      <c r="B108" s="238" t="s">
        <v>280</v>
      </c>
      <c r="C108" s="254" t="s">
        <v>281</v>
      </c>
      <c r="D108" s="239" t="s">
        <v>155</v>
      </c>
      <c r="E108" s="240">
        <v>17.200000000000003</v>
      </c>
      <c r="F108" s="241"/>
      <c r="G108" s="242">
        <f>ROUND(E108*F108,2)</f>
        <v>0</v>
      </c>
      <c r="H108" s="241"/>
      <c r="I108" s="242">
        <f>ROUND(E108*H108,2)</f>
        <v>0</v>
      </c>
      <c r="J108" s="241"/>
      <c r="K108" s="242">
        <f>ROUND(E108*J108,2)</f>
        <v>0</v>
      </c>
      <c r="L108" s="242">
        <v>21</v>
      </c>
      <c r="M108" s="242">
        <f>G108*(1+L108/100)</f>
        <v>0</v>
      </c>
      <c r="N108" s="242">
        <v>1.4080000000000001E-2</v>
      </c>
      <c r="O108" s="242">
        <f>ROUND(E108*N108,2)</f>
        <v>0.24</v>
      </c>
      <c r="P108" s="242">
        <v>0</v>
      </c>
      <c r="Q108" s="242">
        <f>ROUND(E108*P108,2)</f>
        <v>0</v>
      </c>
      <c r="R108" s="242"/>
      <c r="S108" s="242" t="s">
        <v>246</v>
      </c>
      <c r="T108" s="243" t="s">
        <v>279</v>
      </c>
      <c r="U108" s="227">
        <v>0</v>
      </c>
      <c r="V108" s="227">
        <f>ROUND(E108*U108,2)</f>
        <v>0</v>
      </c>
      <c r="W108" s="227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156</v>
      </c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 x14ac:dyDescent="0.2">
      <c r="A109" s="225"/>
      <c r="B109" s="226"/>
      <c r="C109" s="255" t="s">
        <v>192</v>
      </c>
      <c r="D109" s="228"/>
      <c r="E109" s="229"/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227"/>
      <c r="S109" s="227"/>
      <c r="T109" s="227"/>
      <c r="U109" s="227"/>
      <c r="V109" s="227"/>
      <c r="W109" s="227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158</v>
      </c>
      <c r="AH109" s="208">
        <v>0</v>
      </c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">
      <c r="A110" s="225"/>
      <c r="B110" s="226"/>
      <c r="C110" s="255" t="s">
        <v>282</v>
      </c>
      <c r="D110" s="228"/>
      <c r="E110" s="229">
        <v>17.200000000000003</v>
      </c>
      <c r="F110" s="227"/>
      <c r="G110" s="227"/>
      <c r="H110" s="227"/>
      <c r="I110" s="227"/>
      <c r="J110" s="227"/>
      <c r="K110" s="227"/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158</v>
      </c>
      <c r="AH110" s="208">
        <v>0</v>
      </c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ht="22.5" outlineLevel="1" x14ac:dyDescent="0.2">
      <c r="A111" s="237">
        <v>31</v>
      </c>
      <c r="B111" s="238" t="s">
        <v>283</v>
      </c>
      <c r="C111" s="254" t="s">
        <v>284</v>
      </c>
      <c r="D111" s="239" t="s">
        <v>155</v>
      </c>
      <c r="E111" s="240">
        <v>60.42</v>
      </c>
      <c r="F111" s="241"/>
      <c r="G111" s="242">
        <f>ROUND(E111*F111,2)</f>
        <v>0</v>
      </c>
      <c r="H111" s="241"/>
      <c r="I111" s="242">
        <f>ROUND(E111*H111,2)</f>
        <v>0</v>
      </c>
      <c r="J111" s="241"/>
      <c r="K111" s="242">
        <f>ROUND(E111*J111,2)</f>
        <v>0</v>
      </c>
      <c r="L111" s="242">
        <v>21</v>
      </c>
      <c r="M111" s="242">
        <f>G111*(1+L111/100)</f>
        <v>0</v>
      </c>
      <c r="N111" s="242">
        <v>3.5000000000000005E-4</v>
      </c>
      <c r="O111" s="242">
        <f>ROUND(E111*N111,2)</f>
        <v>0.02</v>
      </c>
      <c r="P111" s="242">
        <v>0</v>
      </c>
      <c r="Q111" s="242">
        <f>ROUND(E111*P111,2)</f>
        <v>0</v>
      </c>
      <c r="R111" s="242"/>
      <c r="S111" s="242" t="s">
        <v>246</v>
      </c>
      <c r="T111" s="243" t="s">
        <v>279</v>
      </c>
      <c r="U111" s="227">
        <v>0</v>
      </c>
      <c r="V111" s="227">
        <f>ROUND(E111*U111,2)</f>
        <v>0</v>
      </c>
      <c r="W111" s="227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156</v>
      </c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 x14ac:dyDescent="0.2">
      <c r="A112" s="225"/>
      <c r="B112" s="226"/>
      <c r="C112" s="255" t="s">
        <v>285</v>
      </c>
      <c r="D112" s="228"/>
      <c r="E112" s="229"/>
      <c r="F112" s="227"/>
      <c r="G112" s="227"/>
      <c r="H112" s="227"/>
      <c r="I112" s="227"/>
      <c r="J112" s="227"/>
      <c r="K112" s="227"/>
      <c r="L112" s="227"/>
      <c r="M112" s="227"/>
      <c r="N112" s="227"/>
      <c r="O112" s="227"/>
      <c r="P112" s="227"/>
      <c r="Q112" s="227"/>
      <c r="R112" s="227"/>
      <c r="S112" s="227"/>
      <c r="T112" s="227"/>
      <c r="U112" s="227"/>
      <c r="V112" s="227"/>
      <c r="W112" s="227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158</v>
      </c>
      <c r="AH112" s="208">
        <v>0</v>
      </c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 x14ac:dyDescent="0.2">
      <c r="A113" s="225"/>
      <c r="B113" s="226"/>
      <c r="C113" s="255" t="s">
        <v>172</v>
      </c>
      <c r="D113" s="228"/>
      <c r="E113" s="229"/>
      <c r="F113" s="227"/>
      <c r="G113" s="227"/>
      <c r="H113" s="227"/>
      <c r="I113" s="227"/>
      <c r="J113" s="227"/>
      <c r="K113" s="227"/>
      <c r="L113" s="227"/>
      <c r="M113" s="227"/>
      <c r="N113" s="227"/>
      <c r="O113" s="227"/>
      <c r="P113" s="227"/>
      <c r="Q113" s="227"/>
      <c r="R113" s="227"/>
      <c r="S113" s="227"/>
      <c r="T113" s="227"/>
      <c r="U113" s="227"/>
      <c r="V113" s="227"/>
      <c r="W113" s="227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158</v>
      </c>
      <c r="AH113" s="208">
        <v>0</v>
      </c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 x14ac:dyDescent="0.2">
      <c r="A114" s="225"/>
      <c r="B114" s="226"/>
      <c r="C114" s="255" t="s">
        <v>267</v>
      </c>
      <c r="D114" s="228"/>
      <c r="E114" s="229">
        <v>60.42</v>
      </c>
      <c r="F114" s="227"/>
      <c r="G114" s="227"/>
      <c r="H114" s="227"/>
      <c r="I114" s="227"/>
      <c r="J114" s="227"/>
      <c r="K114" s="227"/>
      <c r="L114" s="227"/>
      <c r="M114" s="227"/>
      <c r="N114" s="227"/>
      <c r="O114" s="227"/>
      <c r="P114" s="227"/>
      <c r="Q114" s="227"/>
      <c r="R114" s="227"/>
      <c r="S114" s="227"/>
      <c r="T114" s="227"/>
      <c r="U114" s="227"/>
      <c r="V114" s="227"/>
      <c r="W114" s="227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158</v>
      </c>
      <c r="AH114" s="208">
        <v>0</v>
      </c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 x14ac:dyDescent="0.2">
      <c r="A115" s="237">
        <v>32</v>
      </c>
      <c r="B115" s="238" t="s">
        <v>286</v>
      </c>
      <c r="C115" s="254" t="s">
        <v>287</v>
      </c>
      <c r="D115" s="239" t="s">
        <v>288</v>
      </c>
      <c r="E115" s="240">
        <v>2.5</v>
      </c>
      <c r="F115" s="241"/>
      <c r="G115" s="242">
        <f>ROUND(E115*F115,2)</f>
        <v>0</v>
      </c>
      <c r="H115" s="241"/>
      <c r="I115" s="242">
        <f>ROUND(E115*H115,2)</f>
        <v>0</v>
      </c>
      <c r="J115" s="241"/>
      <c r="K115" s="242">
        <f>ROUND(E115*J115,2)</f>
        <v>0</v>
      </c>
      <c r="L115" s="242">
        <v>21</v>
      </c>
      <c r="M115" s="242">
        <f>G115*(1+L115/100)</f>
        <v>0</v>
      </c>
      <c r="N115" s="242">
        <v>1.7000000000000001E-2</v>
      </c>
      <c r="O115" s="242">
        <f>ROUND(E115*N115,2)</f>
        <v>0.04</v>
      </c>
      <c r="P115" s="242">
        <v>0</v>
      </c>
      <c r="Q115" s="242">
        <f>ROUND(E115*P115,2)</f>
        <v>0</v>
      </c>
      <c r="R115" s="242" t="s">
        <v>289</v>
      </c>
      <c r="S115" s="242" t="s">
        <v>151</v>
      </c>
      <c r="T115" s="243" t="s">
        <v>151</v>
      </c>
      <c r="U115" s="227">
        <v>0</v>
      </c>
      <c r="V115" s="227">
        <f>ROUND(E115*U115,2)</f>
        <v>0</v>
      </c>
      <c r="W115" s="227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290</v>
      </c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 x14ac:dyDescent="0.2">
      <c r="A116" s="225"/>
      <c r="B116" s="226"/>
      <c r="C116" s="255" t="s">
        <v>291</v>
      </c>
      <c r="D116" s="228"/>
      <c r="E116" s="229"/>
      <c r="F116" s="227"/>
      <c r="G116" s="227"/>
      <c r="H116" s="227"/>
      <c r="I116" s="227"/>
      <c r="J116" s="227"/>
      <c r="K116" s="227"/>
      <c r="L116" s="227"/>
      <c r="M116" s="227"/>
      <c r="N116" s="227"/>
      <c r="O116" s="227"/>
      <c r="P116" s="227"/>
      <c r="Q116" s="227"/>
      <c r="R116" s="227"/>
      <c r="S116" s="227"/>
      <c r="T116" s="227"/>
      <c r="U116" s="227"/>
      <c r="V116" s="227"/>
      <c r="W116" s="227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158</v>
      </c>
      <c r="AH116" s="208">
        <v>0</v>
      </c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 x14ac:dyDescent="0.2">
      <c r="A117" s="225"/>
      <c r="B117" s="226"/>
      <c r="C117" s="255" t="s">
        <v>292</v>
      </c>
      <c r="D117" s="228"/>
      <c r="E117" s="229">
        <v>2.5</v>
      </c>
      <c r="F117" s="227"/>
      <c r="G117" s="227"/>
      <c r="H117" s="227"/>
      <c r="I117" s="227"/>
      <c r="J117" s="227"/>
      <c r="K117" s="227"/>
      <c r="L117" s="227"/>
      <c r="M117" s="227"/>
      <c r="N117" s="227"/>
      <c r="O117" s="227"/>
      <c r="P117" s="227"/>
      <c r="Q117" s="227"/>
      <c r="R117" s="227"/>
      <c r="S117" s="227"/>
      <c r="T117" s="227"/>
      <c r="U117" s="227"/>
      <c r="V117" s="227"/>
      <c r="W117" s="227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158</v>
      </c>
      <c r="AH117" s="208">
        <v>0</v>
      </c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x14ac:dyDescent="0.2">
      <c r="A118" s="231" t="s">
        <v>146</v>
      </c>
      <c r="B118" s="232" t="s">
        <v>83</v>
      </c>
      <c r="C118" s="252" t="s">
        <v>84</v>
      </c>
      <c r="D118" s="233"/>
      <c r="E118" s="234"/>
      <c r="F118" s="235"/>
      <c r="G118" s="235">
        <f>SUMIF(AG119:AG142,"&lt;&gt;NOR",G119:G142)</f>
        <v>0</v>
      </c>
      <c r="H118" s="235"/>
      <c r="I118" s="235">
        <f>SUM(I119:I142)</f>
        <v>0</v>
      </c>
      <c r="J118" s="235"/>
      <c r="K118" s="235">
        <f>SUM(K119:K142)</f>
        <v>0</v>
      </c>
      <c r="L118" s="235"/>
      <c r="M118" s="235">
        <f>SUM(M119:M142)</f>
        <v>0</v>
      </c>
      <c r="N118" s="235"/>
      <c r="O118" s="235">
        <f>SUM(O119:O142)</f>
        <v>7.39</v>
      </c>
      <c r="P118" s="235"/>
      <c r="Q118" s="235">
        <f>SUM(Q119:Q142)</f>
        <v>0</v>
      </c>
      <c r="R118" s="235"/>
      <c r="S118" s="235"/>
      <c r="T118" s="236"/>
      <c r="U118" s="230"/>
      <c r="V118" s="230">
        <f>SUM(V119:V142)</f>
        <v>123.55999999999999</v>
      </c>
      <c r="W118" s="230"/>
      <c r="AG118" t="s">
        <v>147</v>
      </c>
    </row>
    <row r="119" spans="1:60" outlineLevel="1" x14ac:dyDescent="0.2">
      <c r="A119" s="237">
        <v>33</v>
      </c>
      <c r="B119" s="238" t="s">
        <v>293</v>
      </c>
      <c r="C119" s="254" t="s">
        <v>294</v>
      </c>
      <c r="D119" s="239" t="s">
        <v>155</v>
      </c>
      <c r="E119" s="240">
        <v>381</v>
      </c>
      <c r="F119" s="241"/>
      <c r="G119" s="242">
        <f>ROUND(E119*F119,2)</f>
        <v>0</v>
      </c>
      <c r="H119" s="241"/>
      <c r="I119" s="242">
        <f>ROUND(E119*H119,2)</f>
        <v>0</v>
      </c>
      <c r="J119" s="241"/>
      <c r="K119" s="242">
        <f>ROUND(E119*J119,2)</f>
        <v>0</v>
      </c>
      <c r="L119" s="242">
        <v>21</v>
      </c>
      <c r="M119" s="242">
        <f>G119*(1+L119/100)</f>
        <v>0</v>
      </c>
      <c r="N119" s="242">
        <v>1.8380000000000001E-2</v>
      </c>
      <c r="O119" s="242">
        <f>ROUND(E119*N119,2)</f>
        <v>7</v>
      </c>
      <c r="P119" s="242">
        <v>0</v>
      </c>
      <c r="Q119" s="242">
        <f>ROUND(E119*P119,2)</f>
        <v>0</v>
      </c>
      <c r="R119" s="242"/>
      <c r="S119" s="242" t="s">
        <v>151</v>
      </c>
      <c r="T119" s="243" t="s">
        <v>151</v>
      </c>
      <c r="U119" s="227">
        <v>0.14400000000000002</v>
      </c>
      <c r="V119" s="227">
        <f>ROUND(E119*U119,2)</f>
        <v>54.86</v>
      </c>
      <c r="W119" s="227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156</v>
      </c>
      <c r="AH119" s="208"/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outlineLevel="1" x14ac:dyDescent="0.2">
      <c r="A120" s="225"/>
      <c r="B120" s="226"/>
      <c r="C120" s="255" t="s">
        <v>295</v>
      </c>
      <c r="D120" s="228"/>
      <c r="E120" s="229"/>
      <c r="F120" s="227"/>
      <c r="G120" s="227"/>
      <c r="H120" s="227"/>
      <c r="I120" s="227"/>
      <c r="J120" s="227"/>
      <c r="K120" s="227"/>
      <c r="L120" s="227"/>
      <c r="M120" s="227"/>
      <c r="N120" s="227"/>
      <c r="O120" s="227"/>
      <c r="P120" s="227"/>
      <c r="Q120" s="227"/>
      <c r="R120" s="227"/>
      <c r="S120" s="227"/>
      <c r="T120" s="227"/>
      <c r="U120" s="227"/>
      <c r="V120" s="227"/>
      <c r="W120" s="227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158</v>
      </c>
      <c r="AH120" s="208">
        <v>0</v>
      </c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outlineLevel="1" x14ac:dyDescent="0.2">
      <c r="A121" s="225"/>
      <c r="B121" s="226"/>
      <c r="C121" s="255" t="s">
        <v>296</v>
      </c>
      <c r="D121" s="228"/>
      <c r="E121" s="229"/>
      <c r="F121" s="227"/>
      <c r="G121" s="227"/>
      <c r="H121" s="227"/>
      <c r="I121" s="227"/>
      <c r="J121" s="227"/>
      <c r="K121" s="227"/>
      <c r="L121" s="227"/>
      <c r="M121" s="227"/>
      <c r="N121" s="227"/>
      <c r="O121" s="227"/>
      <c r="P121" s="227"/>
      <c r="Q121" s="227"/>
      <c r="R121" s="227"/>
      <c r="S121" s="227"/>
      <c r="T121" s="227"/>
      <c r="U121" s="227"/>
      <c r="V121" s="227"/>
      <c r="W121" s="227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158</v>
      </c>
      <c r="AH121" s="208">
        <v>0</v>
      </c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 x14ac:dyDescent="0.2">
      <c r="A122" s="225"/>
      <c r="B122" s="226"/>
      <c r="C122" s="255" t="s">
        <v>297</v>
      </c>
      <c r="D122" s="228"/>
      <c r="E122" s="229">
        <v>381</v>
      </c>
      <c r="F122" s="227"/>
      <c r="G122" s="227"/>
      <c r="H122" s="227"/>
      <c r="I122" s="227"/>
      <c r="J122" s="227"/>
      <c r="K122" s="227"/>
      <c r="L122" s="227"/>
      <c r="M122" s="227"/>
      <c r="N122" s="227"/>
      <c r="O122" s="227"/>
      <c r="P122" s="227"/>
      <c r="Q122" s="227"/>
      <c r="R122" s="227"/>
      <c r="S122" s="227"/>
      <c r="T122" s="227"/>
      <c r="U122" s="227"/>
      <c r="V122" s="227"/>
      <c r="W122" s="227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158</v>
      </c>
      <c r="AH122" s="208">
        <v>0</v>
      </c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 x14ac:dyDescent="0.2">
      <c r="A123" s="237">
        <v>34</v>
      </c>
      <c r="B123" s="238" t="s">
        <v>298</v>
      </c>
      <c r="C123" s="254" t="s">
        <v>299</v>
      </c>
      <c r="D123" s="239" t="s">
        <v>155</v>
      </c>
      <c r="E123" s="240">
        <v>381</v>
      </c>
      <c r="F123" s="241"/>
      <c r="G123" s="242">
        <f>ROUND(E123*F123,2)</f>
        <v>0</v>
      </c>
      <c r="H123" s="241"/>
      <c r="I123" s="242">
        <f>ROUND(E123*H123,2)</f>
        <v>0</v>
      </c>
      <c r="J123" s="241"/>
      <c r="K123" s="242">
        <f>ROUND(E123*J123,2)</f>
        <v>0</v>
      </c>
      <c r="L123" s="242">
        <v>21</v>
      </c>
      <c r="M123" s="242">
        <f>G123*(1+L123/100)</f>
        <v>0</v>
      </c>
      <c r="N123" s="242">
        <v>9.7000000000000005E-4</v>
      </c>
      <c r="O123" s="242">
        <f>ROUND(E123*N123,2)</f>
        <v>0.37</v>
      </c>
      <c r="P123" s="242">
        <v>0</v>
      </c>
      <c r="Q123" s="242">
        <f>ROUND(E123*P123,2)</f>
        <v>0</v>
      </c>
      <c r="R123" s="242"/>
      <c r="S123" s="242" t="s">
        <v>151</v>
      </c>
      <c r="T123" s="243" t="s">
        <v>151</v>
      </c>
      <c r="U123" s="227">
        <v>6.0000000000000001E-3</v>
      </c>
      <c r="V123" s="227">
        <f>ROUND(E123*U123,2)</f>
        <v>2.29</v>
      </c>
      <c r="W123" s="227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156</v>
      </c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 x14ac:dyDescent="0.2">
      <c r="A124" s="225"/>
      <c r="B124" s="226"/>
      <c r="C124" s="255" t="s">
        <v>295</v>
      </c>
      <c r="D124" s="228"/>
      <c r="E124" s="229"/>
      <c r="F124" s="227"/>
      <c r="G124" s="227"/>
      <c r="H124" s="227"/>
      <c r="I124" s="227"/>
      <c r="J124" s="227"/>
      <c r="K124" s="227"/>
      <c r="L124" s="227"/>
      <c r="M124" s="227"/>
      <c r="N124" s="227"/>
      <c r="O124" s="227"/>
      <c r="P124" s="227"/>
      <c r="Q124" s="227"/>
      <c r="R124" s="227"/>
      <c r="S124" s="227"/>
      <c r="T124" s="227"/>
      <c r="U124" s="227"/>
      <c r="V124" s="227"/>
      <c r="W124" s="227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158</v>
      </c>
      <c r="AH124" s="208">
        <v>0</v>
      </c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 x14ac:dyDescent="0.2">
      <c r="A125" s="225"/>
      <c r="B125" s="226"/>
      <c r="C125" s="255" t="s">
        <v>296</v>
      </c>
      <c r="D125" s="228"/>
      <c r="E125" s="229"/>
      <c r="F125" s="227"/>
      <c r="G125" s="227"/>
      <c r="H125" s="227"/>
      <c r="I125" s="227"/>
      <c r="J125" s="227"/>
      <c r="K125" s="227"/>
      <c r="L125" s="227"/>
      <c r="M125" s="227"/>
      <c r="N125" s="227"/>
      <c r="O125" s="227"/>
      <c r="P125" s="227"/>
      <c r="Q125" s="227"/>
      <c r="R125" s="227"/>
      <c r="S125" s="227"/>
      <c r="T125" s="227"/>
      <c r="U125" s="227"/>
      <c r="V125" s="227"/>
      <c r="W125" s="227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158</v>
      </c>
      <c r="AH125" s="208">
        <v>0</v>
      </c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 x14ac:dyDescent="0.2">
      <c r="A126" s="225"/>
      <c r="B126" s="226"/>
      <c r="C126" s="255" t="s">
        <v>297</v>
      </c>
      <c r="D126" s="228"/>
      <c r="E126" s="229">
        <v>381</v>
      </c>
      <c r="F126" s="227"/>
      <c r="G126" s="227"/>
      <c r="H126" s="227"/>
      <c r="I126" s="227"/>
      <c r="J126" s="227"/>
      <c r="K126" s="227"/>
      <c r="L126" s="227"/>
      <c r="M126" s="227"/>
      <c r="N126" s="227"/>
      <c r="O126" s="227"/>
      <c r="P126" s="227"/>
      <c r="Q126" s="227"/>
      <c r="R126" s="227"/>
      <c r="S126" s="227"/>
      <c r="T126" s="227"/>
      <c r="U126" s="227"/>
      <c r="V126" s="227"/>
      <c r="W126" s="227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158</v>
      </c>
      <c r="AH126" s="208">
        <v>0</v>
      </c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 x14ac:dyDescent="0.2">
      <c r="A127" s="237">
        <v>35</v>
      </c>
      <c r="B127" s="238" t="s">
        <v>300</v>
      </c>
      <c r="C127" s="254" t="s">
        <v>301</v>
      </c>
      <c r="D127" s="239" t="s">
        <v>155</v>
      </c>
      <c r="E127" s="240">
        <v>381</v>
      </c>
      <c r="F127" s="241"/>
      <c r="G127" s="242">
        <f>ROUND(E127*F127,2)</f>
        <v>0</v>
      </c>
      <c r="H127" s="241"/>
      <c r="I127" s="242">
        <f>ROUND(E127*H127,2)</f>
        <v>0</v>
      </c>
      <c r="J127" s="241"/>
      <c r="K127" s="242">
        <f>ROUND(E127*J127,2)</f>
        <v>0</v>
      </c>
      <c r="L127" s="242">
        <v>21</v>
      </c>
      <c r="M127" s="242">
        <f>G127*(1+L127/100)</f>
        <v>0</v>
      </c>
      <c r="N127" s="242">
        <v>0</v>
      </c>
      <c r="O127" s="242">
        <f>ROUND(E127*N127,2)</f>
        <v>0</v>
      </c>
      <c r="P127" s="242">
        <v>0</v>
      </c>
      <c r="Q127" s="242">
        <f>ROUND(E127*P127,2)</f>
        <v>0</v>
      </c>
      <c r="R127" s="242"/>
      <c r="S127" s="242" t="s">
        <v>151</v>
      </c>
      <c r="T127" s="243" t="s">
        <v>151</v>
      </c>
      <c r="U127" s="227">
        <v>0.126</v>
      </c>
      <c r="V127" s="227">
        <f>ROUND(E127*U127,2)</f>
        <v>48.01</v>
      </c>
      <c r="W127" s="227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156</v>
      </c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 x14ac:dyDescent="0.2">
      <c r="A128" s="225"/>
      <c r="B128" s="226"/>
      <c r="C128" s="255" t="s">
        <v>295</v>
      </c>
      <c r="D128" s="228"/>
      <c r="E128" s="229"/>
      <c r="F128" s="227"/>
      <c r="G128" s="227"/>
      <c r="H128" s="227"/>
      <c r="I128" s="227"/>
      <c r="J128" s="227"/>
      <c r="K128" s="227"/>
      <c r="L128" s="227"/>
      <c r="M128" s="227"/>
      <c r="N128" s="227"/>
      <c r="O128" s="227"/>
      <c r="P128" s="227"/>
      <c r="Q128" s="227"/>
      <c r="R128" s="227"/>
      <c r="S128" s="227"/>
      <c r="T128" s="227"/>
      <c r="U128" s="227"/>
      <c r="V128" s="227"/>
      <c r="W128" s="227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158</v>
      </c>
      <c r="AH128" s="208">
        <v>0</v>
      </c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outlineLevel="1" x14ac:dyDescent="0.2">
      <c r="A129" s="225"/>
      <c r="B129" s="226"/>
      <c r="C129" s="255" t="s">
        <v>296</v>
      </c>
      <c r="D129" s="228"/>
      <c r="E129" s="229"/>
      <c r="F129" s="227"/>
      <c r="G129" s="227"/>
      <c r="H129" s="227"/>
      <c r="I129" s="227"/>
      <c r="J129" s="227"/>
      <c r="K129" s="227"/>
      <c r="L129" s="227"/>
      <c r="M129" s="227"/>
      <c r="N129" s="227"/>
      <c r="O129" s="227"/>
      <c r="P129" s="227"/>
      <c r="Q129" s="227"/>
      <c r="R129" s="227"/>
      <c r="S129" s="227"/>
      <c r="T129" s="227"/>
      <c r="U129" s="227"/>
      <c r="V129" s="227"/>
      <c r="W129" s="227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158</v>
      </c>
      <c r="AH129" s="208">
        <v>0</v>
      </c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 x14ac:dyDescent="0.2">
      <c r="A130" s="225"/>
      <c r="B130" s="226"/>
      <c r="C130" s="255" t="s">
        <v>297</v>
      </c>
      <c r="D130" s="228"/>
      <c r="E130" s="229">
        <v>381</v>
      </c>
      <c r="F130" s="227"/>
      <c r="G130" s="227"/>
      <c r="H130" s="227"/>
      <c r="I130" s="227"/>
      <c r="J130" s="227"/>
      <c r="K130" s="227"/>
      <c r="L130" s="227"/>
      <c r="M130" s="227"/>
      <c r="N130" s="227"/>
      <c r="O130" s="227"/>
      <c r="P130" s="227"/>
      <c r="Q130" s="227"/>
      <c r="R130" s="227"/>
      <c r="S130" s="227"/>
      <c r="T130" s="227"/>
      <c r="U130" s="227"/>
      <c r="V130" s="227"/>
      <c r="W130" s="227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158</v>
      </c>
      <c r="AH130" s="208">
        <v>0</v>
      </c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outlineLevel="1" x14ac:dyDescent="0.2">
      <c r="A131" s="237">
        <v>36</v>
      </c>
      <c r="B131" s="238" t="s">
        <v>302</v>
      </c>
      <c r="C131" s="254" t="s">
        <v>303</v>
      </c>
      <c r="D131" s="239" t="s">
        <v>155</v>
      </c>
      <c r="E131" s="240">
        <v>381</v>
      </c>
      <c r="F131" s="241"/>
      <c r="G131" s="242">
        <f>ROUND(E131*F131,2)</f>
        <v>0</v>
      </c>
      <c r="H131" s="241"/>
      <c r="I131" s="242">
        <f>ROUND(E131*H131,2)</f>
        <v>0</v>
      </c>
      <c r="J131" s="241"/>
      <c r="K131" s="242">
        <f>ROUND(E131*J131,2)</f>
        <v>0</v>
      </c>
      <c r="L131" s="242">
        <v>21</v>
      </c>
      <c r="M131" s="242">
        <f>G131*(1+L131/100)</f>
        <v>0</v>
      </c>
      <c r="N131" s="242">
        <v>0</v>
      </c>
      <c r="O131" s="242">
        <f>ROUND(E131*N131,2)</f>
        <v>0</v>
      </c>
      <c r="P131" s="242">
        <v>0</v>
      </c>
      <c r="Q131" s="242">
        <f>ROUND(E131*P131,2)</f>
        <v>0</v>
      </c>
      <c r="R131" s="242"/>
      <c r="S131" s="242" t="s">
        <v>151</v>
      </c>
      <c r="T131" s="243" t="s">
        <v>151</v>
      </c>
      <c r="U131" s="227">
        <v>3.0300000000000001E-2</v>
      </c>
      <c r="V131" s="227">
        <f>ROUND(E131*U131,2)</f>
        <v>11.54</v>
      </c>
      <c r="W131" s="227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156</v>
      </c>
      <c r="AH131" s="208"/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outlineLevel="1" x14ac:dyDescent="0.2">
      <c r="A132" s="225"/>
      <c r="B132" s="226"/>
      <c r="C132" s="255" t="s">
        <v>295</v>
      </c>
      <c r="D132" s="228"/>
      <c r="E132" s="229"/>
      <c r="F132" s="227"/>
      <c r="G132" s="227"/>
      <c r="H132" s="227"/>
      <c r="I132" s="227"/>
      <c r="J132" s="227"/>
      <c r="K132" s="227"/>
      <c r="L132" s="227"/>
      <c r="M132" s="227"/>
      <c r="N132" s="227"/>
      <c r="O132" s="227"/>
      <c r="P132" s="227"/>
      <c r="Q132" s="227"/>
      <c r="R132" s="227"/>
      <c r="S132" s="227"/>
      <c r="T132" s="227"/>
      <c r="U132" s="227"/>
      <c r="V132" s="227"/>
      <c r="W132" s="227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158</v>
      </c>
      <c r="AH132" s="208">
        <v>0</v>
      </c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outlineLevel="1" x14ac:dyDescent="0.2">
      <c r="A133" s="225"/>
      <c r="B133" s="226"/>
      <c r="C133" s="255" t="s">
        <v>296</v>
      </c>
      <c r="D133" s="228"/>
      <c r="E133" s="229"/>
      <c r="F133" s="227"/>
      <c r="G133" s="227"/>
      <c r="H133" s="227"/>
      <c r="I133" s="227"/>
      <c r="J133" s="227"/>
      <c r="K133" s="227"/>
      <c r="L133" s="227"/>
      <c r="M133" s="227"/>
      <c r="N133" s="227"/>
      <c r="O133" s="227"/>
      <c r="P133" s="227"/>
      <c r="Q133" s="227"/>
      <c r="R133" s="227"/>
      <c r="S133" s="227"/>
      <c r="T133" s="227"/>
      <c r="U133" s="227"/>
      <c r="V133" s="227"/>
      <c r="W133" s="227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158</v>
      </c>
      <c r="AH133" s="208">
        <v>0</v>
      </c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 x14ac:dyDescent="0.2">
      <c r="A134" s="225"/>
      <c r="B134" s="226"/>
      <c r="C134" s="255" t="s">
        <v>297</v>
      </c>
      <c r="D134" s="228"/>
      <c r="E134" s="229">
        <v>381</v>
      </c>
      <c r="F134" s="227"/>
      <c r="G134" s="227"/>
      <c r="H134" s="227"/>
      <c r="I134" s="227"/>
      <c r="J134" s="227"/>
      <c r="K134" s="227"/>
      <c r="L134" s="227"/>
      <c r="M134" s="227"/>
      <c r="N134" s="227"/>
      <c r="O134" s="227"/>
      <c r="P134" s="227"/>
      <c r="Q134" s="227"/>
      <c r="R134" s="227"/>
      <c r="S134" s="227"/>
      <c r="T134" s="227"/>
      <c r="U134" s="227"/>
      <c r="V134" s="227"/>
      <c r="W134" s="227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158</v>
      </c>
      <c r="AH134" s="208">
        <v>0</v>
      </c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outlineLevel="1" x14ac:dyDescent="0.2">
      <c r="A135" s="237">
        <v>37</v>
      </c>
      <c r="B135" s="238" t="s">
        <v>304</v>
      </c>
      <c r="C135" s="254" t="s">
        <v>305</v>
      </c>
      <c r="D135" s="239" t="s">
        <v>155</v>
      </c>
      <c r="E135" s="240">
        <v>381</v>
      </c>
      <c r="F135" s="241"/>
      <c r="G135" s="242">
        <f>ROUND(E135*F135,2)</f>
        <v>0</v>
      </c>
      <c r="H135" s="241"/>
      <c r="I135" s="242">
        <f>ROUND(E135*H135,2)</f>
        <v>0</v>
      </c>
      <c r="J135" s="241"/>
      <c r="K135" s="242">
        <f>ROUND(E135*J135,2)</f>
        <v>0</v>
      </c>
      <c r="L135" s="242">
        <v>21</v>
      </c>
      <c r="M135" s="242">
        <f>G135*(1+L135/100)</f>
        <v>0</v>
      </c>
      <c r="N135" s="242">
        <v>5.0000000000000002E-5</v>
      </c>
      <c r="O135" s="242">
        <f>ROUND(E135*N135,2)</f>
        <v>0.02</v>
      </c>
      <c r="P135" s="242">
        <v>0</v>
      </c>
      <c r="Q135" s="242">
        <f>ROUND(E135*P135,2)</f>
        <v>0</v>
      </c>
      <c r="R135" s="242"/>
      <c r="S135" s="242" t="s">
        <v>151</v>
      </c>
      <c r="T135" s="243" t="s">
        <v>151</v>
      </c>
      <c r="U135" s="227">
        <v>0</v>
      </c>
      <c r="V135" s="227">
        <f>ROUND(E135*U135,2)</f>
        <v>0</v>
      </c>
      <c r="W135" s="227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156</v>
      </c>
      <c r="AH135" s="208"/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outlineLevel="1" x14ac:dyDescent="0.2">
      <c r="A136" s="225"/>
      <c r="B136" s="226"/>
      <c r="C136" s="255" t="s">
        <v>295</v>
      </c>
      <c r="D136" s="228"/>
      <c r="E136" s="229"/>
      <c r="F136" s="227"/>
      <c r="G136" s="227"/>
      <c r="H136" s="227"/>
      <c r="I136" s="227"/>
      <c r="J136" s="227"/>
      <c r="K136" s="227"/>
      <c r="L136" s="227"/>
      <c r="M136" s="227"/>
      <c r="N136" s="227"/>
      <c r="O136" s="227"/>
      <c r="P136" s="227"/>
      <c r="Q136" s="227"/>
      <c r="R136" s="227"/>
      <c r="S136" s="227"/>
      <c r="T136" s="227"/>
      <c r="U136" s="227"/>
      <c r="V136" s="227"/>
      <c r="W136" s="227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158</v>
      </c>
      <c r="AH136" s="208">
        <v>0</v>
      </c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outlineLevel="1" x14ac:dyDescent="0.2">
      <c r="A137" s="225"/>
      <c r="B137" s="226"/>
      <c r="C137" s="255" t="s">
        <v>296</v>
      </c>
      <c r="D137" s="228"/>
      <c r="E137" s="229"/>
      <c r="F137" s="227"/>
      <c r="G137" s="227"/>
      <c r="H137" s="227"/>
      <c r="I137" s="227"/>
      <c r="J137" s="227"/>
      <c r="K137" s="227"/>
      <c r="L137" s="227"/>
      <c r="M137" s="227"/>
      <c r="N137" s="227"/>
      <c r="O137" s="227"/>
      <c r="P137" s="227"/>
      <c r="Q137" s="227"/>
      <c r="R137" s="227"/>
      <c r="S137" s="227"/>
      <c r="T137" s="227"/>
      <c r="U137" s="227"/>
      <c r="V137" s="227"/>
      <c r="W137" s="227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158</v>
      </c>
      <c r="AH137" s="208">
        <v>0</v>
      </c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spans="1:60" outlineLevel="1" x14ac:dyDescent="0.2">
      <c r="A138" s="225"/>
      <c r="B138" s="226"/>
      <c r="C138" s="255" t="s">
        <v>297</v>
      </c>
      <c r="D138" s="228"/>
      <c r="E138" s="229">
        <v>381</v>
      </c>
      <c r="F138" s="227"/>
      <c r="G138" s="227"/>
      <c r="H138" s="227"/>
      <c r="I138" s="227"/>
      <c r="J138" s="227"/>
      <c r="K138" s="227"/>
      <c r="L138" s="227"/>
      <c r="M138" s="227"/>
      <c r="N138" s="227"/>
      <c r="O138" s="227"/>
      <c r="P138" s="227"/>
      <c r="Q138" s="227"/>
      <c r="R138" s="227"/>
      <c r="S138" s="227"/>
      <c r="T138" s="227"/>
      <c r="U138" s="227"/>
      <c r="V138" s="227"/>
      <c r="W138" s="227"/>
      <c r="X138" s="208"/>
      <c r="Y138" s="208"/>
      <c r="Z138" s="208"/>
      <c r="AA138" s="208"/>
      <c r="AB138" s="208"/>
      <c r="AC138" s="208"/>
      <c r="AD138" s="208"/>
      <c r="AE138" s="208"/>
      <c r="AF138" s="208"/>
      <c r="AG138" s="208" t="s">
        <v>158</v>
      </c>
      <c r="AH138" s="208">
        <v>0</v>
      </c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outlineLevel="1" x14ac:dyDescent="0.2">
      <c r="A139" s="237">
        <v>38</v>
      </c>
      <c r="B139" s="238" t="s">
        <v>306</v>
      </c>
      <c r="C139" s="254" t="s">
        <v>307</v>
      </c>
      <c r="D139" s="239" t="s">
        <v>155</v>
      </c>
      <c r="E139" s="240">
        <v>381</v>
      </c>
      <c r="F139" s="241"/>
      <c r="G139" s="242">
        <f>ROUND(E139*F139,2)</f>
        <v>0</v>
      </c>
      <c r="H139" s="241"/>
      <c r="I139" s="242">
        <f>ROUND(E139*H139,2)</f>
        <v>0</v>
      </c>
      <c r="J139" s="241"/>
      <c r="K139" s="242">
        <f>ROUND(E139*J139,2)</f>
        <v>0</v>
      </c>
      <c r="L139" s="242">
        <v>21</v>
      </c>
      <c r="M139" s="242">
        <f>G139*(1+L139/100)</f>
        <v>0</v>
      </c>
      <c r="N139" s="242">
        <v>0</v>
      </c>
      <c r="O139" s="242">
        <f>ROUND(E139*N139,2)</f>
        <v>0</v>
      </c>
      <c r="P139" s="242">
        <v>0</v>
      </c>
      <c r="Q139" s="242">
        <f>ROUND(E139*P139,2)</f>
        <v>0</v>
      </c>
      <c r="R139" s="242"/>
      <c r="S139" s="242" t="s">
        <v>151</v>
      </c>
      <c r="T139" s="243" t="s">
        <v>151</v>
      </c>
      <c r="U139" s="227">
        <v>1.8000000000000002E-2</v>
      </c>
      <c r="V139" s="227">
        <f>ROUND(E139*U139,2)</f>
        <v>6.86</v>
      </c>
      <c r="W139" s="227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156</v>
      </c>
      <c r="AH139" s="208"/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 x14ac:dyDescent="0.2">
      <c r="A140" s="225"/>
      <c r="B140" s="226"/>
      <c r="C140" s="255" t="s">
        <v>295</v>
      </c>
      <c r="D140" s="228"/>
      <c r="E140" s="229"/>
      <c r="F140" s="227"/>
      <c r="G140" s="227"/>
      <c r="H140" s="227"/>
      <c r="I140" s="227"/>
      <c r="J140" s="227"/>
      <c r="K140" s="227"/>
      <c r="L140" s="227"/>
      <c r="M140" s="227"/>
      <c r="N140" s="227"/>
      <c r="O140" s="227"/>
      <c r="P140" s="227"/>
      <c r="Q140" s="227"/>
      <c r="R140" s="227"/>
      <c r="S140" s="227"/>
      <c r="T140" s="227"/>
      <c r="U140" s="227"/>
      <c r="V140" s="227"/>
      <c r="W140" s="227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158</v>
      </c>
      <c r="AH140" s="208">
        <v>0</v>
      </c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 x14ac:dyDescent="0.2">
      <c r="A141" s="225"/>
      <c r="B141" s="226"/>
      <c r="C141" s="255" t="s">
        <v>296</v>
      </c>
      <c r="D141" s="228"/>
      <c r="E141" s="229"/>
      <c r="F141" s="227"/>
      <c r="G141" s="227"/>
      <c r="H141" s="227"/>
      <c r="I141" s="227"/>
      <c r="J141" s="227"/>
      <c r="K141" s="227"/>
      <c r="L141" s="227"/>
      <c r="M141" s="227"/>
      <c r="N141" s="227"/>
      <c r="O141" s="227"/>
      <c r="P141" s="227"/>
      <c r="Q141" s="227"/>
      <c r="R141" s="227"/>
      <c r="S141" s="227"/>
      <c r="T141" s="227"/>
      <c r="U141" s="227"/>
      <c r="V141" s="227"/>
      <c r="W141" s="227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158</v>
      </c>
      <c r="AH141" s="208">
        <v>0</v>
      </c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outlineLevel="1" x14ac:dyDescent="0.2">
      <c r="A142" s="225"/>
      <c r="B142" s="226"/>
      <c r="C142" s="255" t="s">
        <v>297</v>
      </c>
      <c r="D142" s="228"/>
      <c r="E142" s="229">
        <v>381</v>
      </c>
      <c r="F142" s="227"/>
      <c r="G142" s="227"/>
      <c r="H142" s="227"/>
      <c r="I142" s="227"/>
      <c r="J142" s="227"/>
      <c r="K142" s="227"/>
      <c r="L142" s="227"/>
      <c r="M142" s="227"/>
      <c r="N142" s="227"/>
      <c r="O142" s="227"/>
      <c r="P142" s="227"/>
      <c r="Q142" s="227"/>
      <c r="R142" s="227"/>
      <c r="S142" s="227"/>
      <c r="T142" s="227"/>
      <c r="U142" s="227"/>
      <c r="V142" s="227"/>
      <c r="W142" s="227"/>
      <c r="X142" s="208"/>
      <c r="Y142" s="208"/>
      <c r="Z142" s="208"/>
      <c r="AA142" s="208"/>
      <c r="AB142" s="208"/>
      <c r="AC142" s="208"/>
      <c r="AD142" s="208"/>
      <c r="AE142" s="208"/>
      <c r="AF142" s="208"/>
      <c r="AG142" s="208" t="s">
        <v>158</v>
      </c>
      <c r="AH142" s="208">
        <v>0</v>
      </c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 x14ac:dyDescent="0.2">
      <c r="A143" s="231" t="s">
        <v>146</v>
      </c>
      <c r="B143" s="232" t="s">
        <v>85</v>
      </c>
      <c r="C143" s="252" t="s">
        <v>86</v>
      </c>
      <c r="D143" s="233"/>
      <c r="E143" s="234"/>
      <c r="F143" s="235"/>
      <c r="G143" s="235">
        <f>SUMIF(AG144:AG148,"&lt;&gt;NOR",G144:G148)</f>
        <v>0</v>
      </c>
      <c r="H143" s="235"/>
      <c r="I143" s="235">
        <f>SUM(I144:I148)</f>
        <v>0</v>
      </c>
      <c r="J143" s="235"/>
      <c r="K143" s="235">
        <f>SUM(K144:K148)</f>
        <v>0</v>
      </c>
      <c r="L143" s="235"/>
      <c r="M143" s="235">
        <f>SUM(M144:M148)</f>
        <v>0</v>
      </c>
      <c r="N143" s="235"/>
      <c r="O143" s="235">
        <f>SUM(O144:O148)</f>
        <v>0</v>
      </c>
      <c r="P143" s="235"/>
      <c r="Q143" s="235">
        <f>SUM(Q144:Q148)</f>
        <v>0</v>
      </c>
      <c r="R143" s="235"/>
      <c r="S143" s="235"/>
      <c r="T143" s="236"/>
      <c r="U143" s="230"/>
      <c r="V143" s="230">
        <f>SUM(V144:V148)</f>
        <v>0</v>
      </c>
      <c r="W143" s="230"/>
      <c r="AG143" t="s">
        <v>147</v>
      </c>
    </row>
    <row r="144" spans="1:60" outlineLevel="1" x14ac:dyDescent="0.2">
      <c r="A144" s="244">
        <v>39</v>
      </c>
      <c r="B144" s="245" t="s">
        <v>308</v>
      </c>
      <c r="C144" s="253" t="s">
        <v>309</v>
      </c>
      <c r="D144" s="246" t="s">
        <v>150</v>
      </c>
      <c r="E144" s="247">
        <v>2</v>
      </c>
      <c r="F144" s="248"/>
      <c r="G144" s="249">
        <f>ROUND(E144*F144,2)</f>
        <v>0</v>
      </c>
      <c r="H144" s="248"/>
      <c r="I144" s="249">
        <f>ROUND(E144*H144,2)</f>
        <v>0</v>
      </c>
      <c r="J144" s="248"/>
      <c r="K144" s="249">
        <f>ROUND(E144*J144,2)</f>
        <v>0</v>
      </c>
      <c r="L144" s="249">
        <v>21</v>
      </c>
      <c r="M144" s="249">
        <f>G144*(1+L144/100)</f>
        <v>0</v>
      </c>
      <c r="N144" s="249">
        <v>0</v>
      </c>
      <c r="O144" s="249">
        <f>ROUND(E144*N144,2)</f>
        <v>0</v>
      </c>
      <c r="P144" s="249">
        <v>0</v>
      </c>
      <c r="Q144" s="249">
        <f>ROUND(E144*P144,2)</f>
        <v>0</v>
      </c>
      <c r="R144" s="249"/>
      <c r="S144" s="249" t="s">
        <v>246</v>
      </c>
      <c r="T144" s="250" t="s">
        <v>279</v>
      </c>
      <c r="U144" s="227">
        <v>0</v>
      </c>
      <c r="V144" s="227">
        <f>ROUND(E144*U144,2)</f>
        <v>0</v>
      </c>
      <c r="W144" s="227"/>
      <c r="X144" s="20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156</v>
      </c>
      <c r="AH144" s="208"/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outlineLevel="1" x14ac:dyDescent="0.2">
      <c r="A145" s="237">
        <v>40</v>
      </c>
      <c r="B145" s="238" t="s">
        <v>310</v>
      </c>
      <c r="C145" s="254" t="s">
        <v>311</v>
      </c>
      <c r="D145" s="239" t="s">
        <v>312</v>
      </c>
      <c r="E145" s="240">
        <v>36</v>
      </c>
      <c r="F145" s="241"/>
      <c r="G145" s="242">
        <f>ROUND(E145*F145,2)</f>
        <v>0</v>
      </c>
      <c r="H145" s="241"/>
      <c r="I145" s="242">
        <f>ROUND(E145*H145,2)</f>
        <v>0</v>
      </c>
      <c r="J145" s="241"/>
      <c r="K145" s="242">
        <f>ROUND(E145*J145,2)</f>
        <v>0</v>
      </c>
      <c r="L145" s="242">
        <v>21</v>
      </c>
      <c r="M145" s="242">
        <f>G145*(1+L145/100)</f>
        <v>0</v>
      </c>
      <c r="N145" s="242">
        <v>0</v>
      </c>
      <c r="O145" s="242">
        <f>ROUND(E145*N145,2)</f>
        <v>0</v>
      </c>
      <c r="P145" s="242">
        <v>0</v>
      </c>
      <c r="Q145" s="242">
        <f>ROUND(E145*P145,2)</f>
        <v>0</v>
      </c>
      <c r="R145" s="242"/>
      <c r="S145" s="242" t="s">
        <v>246</v>
      </c>
      <c r="T145" s="243" t="s">
        <v>279</v>
      </c>
      <c r="U145" s="227">
        <v>0</v>
      </c>
      <c r="V145" s="227">
        <f>ROUND(E145*U145,2)</f>
        <v>0</v>
      </c>
      <c r="W145" s="227"/>
      <c r="X145" s="20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156</v>
      </c>
      <c r="AH145" s="208"/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 x14ac:dyDescent="0.2">
      <c r="A146" s="225"/>
      <c r="B146" s="226"/>
      <c r="C146" s="255" t="s">
        <v>313</v>
      </c>
      <c r="D146" s="228"/>
      <c r="E146" s="229"/>
      <c r="F146" s="227"/>
      <c r="G146" s="227"/>
      <c r="H146" s="227"/>
      <c r="I146" s="227"/>
      <c r="J146" s="227"/>
      <c r="K146" s="227"/>
      <c r="L146" s="227"/>
      <c r="M146" s="227"/>
      <c r="N146" s="227"/>
      <c r="O146" s="227"/>
      <c r="P146" s="227"/>
      <c r="Q146" s="227"/>
      <c r="R146" s="227"/>
      <c r="S146" s="227"/>
      <c r="T146" s="227"/>
      <c r="U146" s="227"/>
      <c r="V146" s="227"/>
      <c r="W146" s="227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158</v>
      </c>
      <c r="AH146" s="208">
        <v>0</v>
      </c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outlineLevel="1" x14ac:dyDescent="0.2">
      <c r="A147" s="225"/>
      <c r="B147" s="226"/>
      <c r="C147" s="255" t="s">
        <v>314</v>
      </c>
      <c r="D147" s="228"/>
      <c r="E147" s="229"/>
      <c r="F147" s="227"/>
      <c r="G147" s="227"/>
      <c r="H147" s="227"/>
      <c r="I147" s="227"/>
      <c r="J147" s="227"/>
      <c r="K147" s="227"/>
      <c r="L147" s="227"/>
      <c r="M147" s="227"/>
      <c r="N147" s="227"/>
      <c r="O147" s="227"/>
      <c r="P147" s="227"/>
      <c r="Q147" s="227"/>
      <c r="R147" s="227"/>
      <c r="S147" s="227"/>
      <c r="T147" s="227"/>
      <c r="U147" s="227"/>
      <c r="V147" s="227"/>
      <c r="W147" s="227"/>
      <c r="X147" s="208"/>
      <c r="Y147" s="208"/>
      <c r="Z147" s="208"/>
      <c r="AA147" s="208"/>
      <c r="AB147" s="208"/>
      <c r="AC147" s="208"/>
      <c r="AD147" s="208"/>
      <c r="AE147" s="208"/>
      <c r="AF147" s="208"/>
      <c r="AG147" s="208" t="s">
        <v>158</v>
      </c>
      <c r="AH147" s="208">
        <v>0</v>
      </c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outlineLevel="1" x14ac:dyDescent="0.2">
      <c r="A148" s="225"/>
      <c r="B148" s="226"/>
      <c r="C148" s="255" t="s">
        <v>315</v>
      </c>
      <c r="D148" s="228"/>
      <c r="E148" s="229">
        <v>36</v>
      </c>
      <c r="F148" s="227"/>
      <c r="G148" s="227"/>
      <c r="H148" s="227"/>
      <c r="I148" s="227"/>
      <c r="J148" s="227"/>
      <c r="K148" s="227"/>
      <c r="L148" s="227"/>
      <c r="M148" s="227"/>
      <c r="N148" s="227"/>
      <c r="O148" s="227"/>
      <c r="P148" s="227"/>
      <c r="Q148" s="227"/>
      <c r="R148" s="227"/>
      <c r="S148" s="227"/>
      <c r="T148" s="227"/>
      <c r="U148" s="227"/>
      <c r="V148" s="227"/>
      <c r="W148" s="227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158</v>
      </c>
      <c r="AH148" s="208">
        <v>0</v>
      </c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x14ac:dyDescent="0.2">
      <c r="A149" s="231" t="s">
        <v>146</v>
      </c>
      <c r="B149" s="232" t="s">
        <v>87</v>
      </c>
      <c r="C149" s="252" t="s">
        <v>88</v>
      </c>
      <c r="D149" s="233"/>
      <c r="E149" s="234"/>
      <c r="F149" s="235"/>
      <c r="G149" s="235">
        <f>SUMIF(AG150:AG166,"&lt;&gt;NOR",G150:G166)</f>
        <v>0</v>
      </c>
      <c r="H149" s="235"/>
      <c r="I149" s="235">
        <f>SUM(I150:I166)</f>
        <v>0</v>
      </c>
      <c r="J149" s="235"/>
      <c r="K149" s="235">
        <f>SUM(K150:K166)</f>
        <v>0</v>
      </c>
      <c r="L149" s="235"/>
      <c r="M149" s="235">
        <f>SUM(M150:M166)</f>
        <v>0</v>
      </c>
      <c r="N149" s="235"/>
      <c r="O149" s="235">
        <f>SUM(O150:O166)</f>
        <v>0</v>
      </c>
      <c r="P149" s="235"/>
      <c r="Q149" s="235">
        <f>SUM(Q150:Q166)</f>
        <v>3.71</v>
      </c>
      <c r="R149" s="235"/>
      <c r="S149" s="235"/>
      <c r="T149" s="236"/>
      <c r="U149" s="230"/>
      <c r="V149" s="230">
        <f>SUM(V150:V166)</f>
        <v>13.719999999999999</v>
      </c>
      <c r="W149" s="230"/>
      <c r="AG149" t="s">
        <v>147</v>
      </c>
    </row>
    <row r="150" spans="1:60" outlineLevel="1" x14ac:dyDescent="0.2">
      <c r="A150" s="237">
        <v>41</v>
      </c>
      <c r="B150" s="238" t="s">
        <v>316</v>
      </c>
      <c r="C150" s="254" t="s">
        <v>317</v>
      </c>
      <c r="D150" s="239" t="s">
        <v>155</v>
      </c>
      <c r="E150" s="240">
        <v>60.42</v>
      </c>
      <c r="F150" s="241"/>
      <c r="G150" s="242">
        <f>ROUND(E150*F150,2)</f>
        <v>0</v>
      </c>
      <c r="H150" s="241"/>
      <c r="I150" s="242">
        <f>ROUND(E150*H150,2)</f>
        <v>0</v>
      </c>
      <c r="J150" s="241"/>
      <c r="K150" s="242">
        <f>ROUND(E150*J150,2)</f>
        <v>0</v>
      </c>
      <c r="L150" s="242">
        <v>21</v>
      </c>
      <c r="M150" s="242">
        <f>G150*(1+L150/100)</f>
        <v>0</v>
      </c>
      <c r="N150" s="242">
        <v>0</v>
      </c>
      <c r="O150" s="242">
        <f>ROUND(E150*N150,2)</f>
        <v>0</v>
      </c>
      <c r="P150" s="242">
        <v>5.0000000000000001E-3</v>
      </c>
      <c r="Q150" s="242">
        <f>ROUND(E150*P150,2)</f>
        <v>0.3</v>
      </c>
      <c r="R150" s="242"/>
      <c r="S150" s="242" t="s">
        <v>151</v>
      </c>
      <c r="T150" s="243" t="s">
        <v>151</v>
      </c>
      <c r="U150" s="227">
        <v>0.02</v>
      </c>
      <c r="V150" s="227">
        <f>ROUND(E150*U150,2)</f>
        <v>1.21</v>
      </c>
      <c r="W150" s="227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156</v>
      </c>
      <c r="AH150" s="208"/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outlineLevel="1" x14ac:dyDescent="0.2">
      <c r="A151" s="225"/>
      <c r="B151" s="226"/>
      <c r="C151" s="255" t="s">
        <v>318</v>
      </c>
      <c r="D151" s="228"/>
      <c r="E151" s="229"/>
      <c r="F151" s="227"/>
      <c r="G151" s="227"/>
      <c r="H151" s="227"/>
      <c r="I151" s="227"/>
      <c r="J151" s="227"/>
      <c r="K151" s="227"/>
      <c r="L151" s="227"/>
      <c r="M151" s="227"/>
      <c r="N151" s="227"/>
      <c r="O151" s="227"/>
      <c r="P151" s="227"/>
      <c r="Q151" s="227"/>
      <c r="R151" s="227"/>
      <c r="S151" s="227"/>
      <c r="T151" s="227"/>
      <c r="U151" s="227"/>
      <c r="V151" s="227"/>
      <c r="W151" s="227"/>
      <c r="X151" s="208"/>
      <c r="Y151" s="208"/>
      <c r="Z151" s="208"/>
      <c r="AA151" s="208"/>
      <c r="AB151" s="208"/>
      <c r="AC151" s="208"/>
      <c r="AD151" s="208"/>
      <c r="AE151" s="208"/>
      <c r="AF151" s="208"/>
      <c r="AG151" s="208" t="s">
        <v>158</v>
      </c>
      <c r="AH151" s="208">
        <v>0</v>
      </c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outlineLevel="1" x14ac:dyDescent="0.2">
      <c r="A152" s="225"/>
      <c r="B152" s="226"/>
      <c r="C152" s="255" t="s">
        <v>172</v>
      </c>
      <c r="D152" s="228"/>
      <c r="E152" s="229"/>
      <c r="F152" s="227"/>
      <c r="G152" s="227"/>
      <c r="H152" s="227"/>
      <c r="I152" s="227"/>
      <c r="J152" s="227"/>
      <c r="K152" s="227"/>
      <c r="L152" s="227"/>
      <c r="M152" s="227"/>
      <c r="N152" s="227"/>
      <c r="O152" s="227"/>
      <c r="P152" s="227"/>
      <c r="Q152" s="227"/>
      <c r="R152" s="227"/>
      <c r="S152" s="227"/>
      <c r="T152" s="227"/>
      <c r="U152" s="227"/>
      <c r="V152" s="227"/>
      <c r="W152" s="227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158</v>
      </c>
      <c r="AH152" s="208">
        <v>0</v>
      </c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 x14ac:dyDescent="0.2">
      <c r="A153" s="225"/>
      <c r="B153" s="226"/>
      <c r="C153" s="255" t="s">
        <v>267</v>
      </c>
      <c r="D153" s="228"/>
      <c r="E153" s="229">
        <v>60.42</v>
      </c>
      <c r="F153" s="227"/>
      <c r="G153" s="227"/>
      <c r="H153" s="227"/>
      <c r="I153" s="227"/>
      <c r="J153" s="227"/>
      <c r="K153" s="227"/>
      <c r="L153" s="227"/>
      <c r="M153" s="227"/>
      <c r="N153" s="227"/>
      <c r="O153" s="227"/>
      <c r="P153" s="227"/>
      <c r="Q153" s="227"/>
      <c r="R153" s="227"/>
      <c r="S153" s="227"/>
      <c r="T153" s="227"/>
      <c r="U153" s="227"/>
      <c r="V153" s="227"/>
      <c r="W153" s="227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158</v>
      </c>
      <c r="AH153" s="208">
        <v>0</v>
      </c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outlineLevel="1" x14ac:dyDescent="0.2">
      <c r="A154" s="237">
        <v>42</v>
      </c>
      <c r="B154" s="238" t="s">
        <v>319</v>
      </c>
      <c r="C154" s="254" t="s">
        <v>320</v>
      </c>
      <c r="D154" s="239" t="s">
        <v>155</v>
      </c>
      <c r="E154" s="240">
        <v>156.08000000000001</v>
      </c>
      <c r="F154" s="241"/>
      <c r="G154" s="242">
        <f>ROUND(E154*F154,2)</f>
        <v>0</v>
      </c>
      <c r="H154" s="241"/>
      <c r="I154" s="242">
        <f>ROUND(E154*H154,2)</f>
        <v>0</v>
      </c>
      <c r="J154" s="241"/>
      <c r="K154" s="242">
        <f>ROUND(E154*J154,2)</f>
        <v>0</v>
      </c>
      <c r="L154" s="242">
        <v>21</v>
      </c>
      <c r="M154" s="242">
        <f>G154*(1+L154/100)</f>
        <v>0</v>
      </c>
      <c r="N154" s="242">
        <v>0</v>
      </c>
      <c r="O154" s="242">
        <f>ROUND(E154*N154,2)</f>
        <v>0</v>
      </c>
      <c r="P154" s="242">
        <v>0.01</v>
      </c>
      <c r="Q154" s="242">
        <f>ROUND(E154*P154,2)</f>
        <v>1.56</v>
      </c>
      <c r="R154" s="242"/>
      <c r="S154" s="242" t="s">
        <v>151</v>
      </c>
      <c r="T154" s="243" t="s">
        <v>151</v>
      </c>
      <c r="U154" s="227">
        <v>0.04</v>
      </c>
      <c r="V154" s="227">
        <f>ROUND(E154*U154,2)</f>
        <v>6.24</v>
      </c>
      <c r="W154" s="227"/>
      <c r="X154" s="208"/>
      <c r="Y154" s="208"/>
      <c r="Z154" s="208"/>
      <c r="AA154" s="208"/>
      <c r="AB154" s="208"/>
      <c r="AC154" s="208"/>
      <c r="AD154" s="208"/>
      <c r="AE154" s="208"/>
      <c r="AF154" s="208"/>
      <c r="AG154" s="208" t="s">
        <v>156</v>
      </c>
      <c r="AH154" s="208"/>
      <c r="AI154" s="208"/>
      <c r="AJ154" s="208"/>
      <c r="AK154" s="208"/>
      <c r="AL154" s="208"/>
      <c r="AM154" s="208"/>
      <c r="AN154" s="208"/>
      <c r="AO154" s="208"/>
      <c r="AP154" s="208"/>
      <c r="AQ154" s="208"/>
      <c r="AR154" s="208"/>
      <c r="AS154" s="208"/>
      <c r="AT154" s="208"/>
      <c r="AU154" s="208"/>
      <c r="AV154" s="208"/>
      <c r="AW154" s="208"/>
      <c r="AX154" s="208"/>
      <c r="AY154" s="208"/>
      <c r="AZ154" s="208"/>
      <c r="BA154" s="208"/>
      <c r="BB154" s="208"/>
      <c r="BC154" s="208"/>
      <c r="BD154" s="208"/>
      <c r="BE154" s="208"/>
      <c r="BF154" s="208"/>
      <c r="BG154" s="208"/>
      <c r="BH154" s="208"/>
    </row>
    <row r="155" spans="1:60" outlineLevel="1" x14ac:dyDescent="0.2">
      <c r="A155" s="225"/>
      <c r="B155" s="226"/>
      <c r="C155" s="255" t="s">
        <v>321</v>
      </c>
      <c r="D155" s="228"/>
      <c r="E155" s="229"/>
      <c r="F155" s="227"/>
      <c r="G155" s="227"/>
      <c r="H155" s="227"/>
      <c r="I155" s="227"/>
      <c r="J155" s="227"/>
      <c r="K155" s="227"/>
      <c r="L155" s="227"/>
      <c r="M155" s="227"/>
      <c r="N155" s="227"/>
      <c r="O155" s="227"/>
      <c r="P155" s="227"/>
      <c r="Q155" s="227"/>
      <c r="R155" s="227"/>
      <c r="S155" s="227"/>
      <c r="T155" s="227"/>
      <c r="U155" s="227"/>
      <c r="V155" s="227"/>
      <c r="W155" s="227"/>
      <c r="X155" s="208"/>
      <c r="Y155" s="208"/>
      <c r="Z155" s="208"/>
      <c r="AA155" s="208"/>
      <c r="AB155" s="208"/>
      <c r="AC155" s="208"/>
      <c r="AD155" s="208"/>
      <c r="AE155" s="208"/>
      <c r="AF155" s="208"/>
      <c r="AG155" s="208" t="s">
        <v>158</v>
      </c>
      <c r="AH155" s="208">
        <v>0</v>
      </c>
      <c r="AI155" s="208"/>
      <c r="AJ155" s="208"/>
      <c r="AK155" s="208"/>
      <c r="AL155" s="208"/>
      <c r="AM155" s="208"/>
      <c r="AN155" s="208"/>
      <c r="AO155" s="208"/>
      <c r="AP155" s="208"/>
      <c r="AQ155" s="208"/>
      <c r="AR155" s="208"/>
      <c r="AS155" s="208"/>
      <c r="AT155" s="208"/>
      <c r="AU155" s="208"/>
      <c r="AV155" s="208"/>
      <c r="AW155" s="208"/>
      <c r="AX155" s="208"/>
      <c r="AY155" s="208"/>
      <c r="AZ155" s="208"/>
      <c r="BA155" s="208"/>
      <c r="BB155" s="208"/>
      <c r="BC155" s="208"/>
      <c r="BD155" s="208"/>
      <c r="BE155" s="208"/>
      <c r="BF155" s="208"/>
      <c r="BG155" s="208"/>
      <c r="BH155" s="208"/>
    </row>
    <row r="156" spans="1:60" outlineLevel="1" x14ac:dyDescent="0.2">
      <c r="A156" s="225"/>
      <c r="B156" s="226"/>
      <c r="C156" s="255" t="s">
        <v>322</v>
      </c>
      <c r="D156" s="228"/>
      <c r="E156" s="229"/>
      <c r="F156" s="227"/>
      <c r="G156" s="227"/>
      <c r="H156" s="227"/>
      <c r="I156" s="227"/>
      <c r="J156" s="227"/>
      <c r="K156" s="227"/>
      <c r="L156" s="227"/>
      <c r="M156" s="227"/>
      <c r="N156" s="227"/>
      <c r="O156" s="227"/>
      <c r="P156" s="227"/>
      <c r="Q156" s="227"/>
      <c r="R156" s="227"/>
      <c r="S156" s="227"/>
      <c r="T156" s="227"/>
      <c r="U156" s="227"/>
      <c r="V156" s="227"/>
      <c r="W156" s="227"/>
      <c r="X156" s="208"/>
      <c r="Y156" s="208"/>
      <c r="Z156" s="208"/>
      <c r="AA156" s="208"/>
      <c r="AB156" s="208"/>
      <c r="AC156" s="208"/>
      <c r="AD156" s="208"/>
      <c r="AE156" s="208"/>
      <c r="AF156" s="208"/>
      <c r="AG156" s="208" t="s">
        <v>158</v>
      </c>
      <c r="AH156" s="208">
        <v>0</v>
      </c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 outlineLevel="1" x14ac:dyDescent="0.2">
      <c r="A157" s="225"/>
      <c r="B157" s="226"/>
      <c r="C157" s="255" t="s">
        <v>323</v>
      </c>
      <c r="D157" s="228"/>
      <c r="E157" s="229">
        <v>156.08000000000001</v>
      </c>
      <c r="F157" s="227"/>
      <c r="G157" s="227"/>
      <c r="H157" s="227"/>
      <c r="I157" s="227"/>
      <c r="J157" s="227"/>
      <c r="K157" s="227"/>
      <c r="L157" s="227"/>
      <c r="M157" s="227"/>
      <c r="N157" s="227"/>
      <c r="O157" s="227"/>
      <c r="P157" s="227"/>
      <c r="Q157" s="227"/>
      <c r="R157" s="227"/>
      <c r="S157" s="227"/>
      <c r="T157" s="227"/>
      <c r="U157" s="227"/>
      <c r="V157" s="227"/>
      <c r="W157" s="227"/>
      <c r="X157" s="208"/>
      <c r="Y157" s="208"/>
      <c r="Z157" s="208"/>
      <c r="AA157" s="208"/>
      <c r="AB157" s="208"/>
      <c r="AC157" s="208"/>
      <c r="AD157" s="208"/>
      <c r="AE157" s="208"/>
      <c r="AF157" s="208"/>
      <c r="AG157" s="208" t="s">
        <v>158</v>
      </c>
      <c r="AH157" s="208">
        <v>0</v>
      </c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08"/>
      <c r="BB157" s="208"/>
      <c r="BC157" s="208"/>
      <c r="BD157" s="208"/>
      <c r="BE157" s="208"/>
      <c r="BF157" s="208"/>
      <c r="BG157" s="208"/>
      <c r="BH157" s="208"/>
    </row>
    <row r="158" spans="1:60" outlineLevel="1" x14ac:dyDescent="0.2">
      <c r="A158" s="237">
        <v>43</v>
      </c>
      <c r="B158" s="238" t="s">
        <v>324</v>
      </c>
      <c r="C158" s="254" t="s">
        <v>325</v>
      </c>
      <c r="D158" s="239" t="s">
        <v>155</v>
      </c>
      <c r="E158" s="240">
        <v>31.340000000000003</v>
      </c>
      <c r="F158" s="241"/>
      <c r="G158" s="242">
        <f>ROUND(E158*F158,2)</f>
        <v>0</v>
      </c>
      <c r="H158" s="241"/>
      <c r="I158" s="242">
        <f>ROUND(E158*H158,2)</f>
        <v>0</v>
      </c>
      <c r="J158" s="241"/>
      <c r="K158" s="242">
        <f>ROUND(E158*J158,2)</f>
        <v>0</v>
      </c>
      <c r="L158" s="242">
        <v>21</v>
      </c>
      <c r="M158" s="242">
        <f>G158*(1+L158/100)</f>
        <v>0</v>
      </c>
      <c r="N158" s="242">
        <v>0</v>
      </c>
      <c r="O158" s="242">
        <f>ROUND(E158*N158,2)</f>
        <v>0</v>
      </c>
      <c r="P158" s="242">
        <v>5.9000000000000004E-2</v>
      </c>
      <c r="Q158" s="242">
        <f>ROUND(E158*P158,2)</f>
        <v>1.85</v>
      </c>
      <c r="R158" s="242"/>
      <c r="S158" s="242" t="s">
        <v>151</v>
      </c>
      <c r="T158" s="243" t="s">
        <v>151</v>
      </c>
      <c r="U158" s="227">
        <v>0.2</v>
      </c>
      <c r="V158" s="227">
        <f>ROUND(E158*U158,2)</f>
        <v>6.27</v>
      </c>
      <c r="W158" s="227"/>
      <c r="X158" s="208"/>
      <c r="Y158" s="208"/>
      <c r="Z158" s="208"/>
      <c r="AA158" s="208"/>
      <c r="AB158" s="208"/>
      <c r="AC158" s="208"/>
      <c r="AD158" s="208"/>
      <c r="AE158" s="208"/>
      <c r="AF158" s="208"/>
      <c r="AG158" s="208" t="s">
        <v>156</v>
      </c>
      <c r="AH158" s="208"/>
      <c r="AI158" s="208"/>
      <c r="AJ158" s="208"/>
      <c r="AK158" s="208"/>
      <c r="AL158" s="208"/>
      <c r="AM158" s="208"/>
      <c r="AN158" s="208"/>
      <c r="AO158" s="208"/>
      <c r="AP158" s="208"/>
      <c r="AQ158" s="208"/>
      <c r="AR158" s="208"/>
      <c r="AS158" s="208"/>
      <c r="AT158" s="208"/>
      <c r="AU158" s="208"/>
      <c r="AV158" s="208"/>
      <c r="AW158" s="208"/>
      <c r="AX158" s="208"/>
      <c r="AY158" s="208"/>
      <c r="AZ158" s="208"/>
      <c r="BA158" s="208"/>
      <c r="BB158" s="208"/>
      <c r="BC158" s="208"/>
      <c r="BD158" s="208"/>
      <c r="BE158" s="208"/>
      <c r="BF158" s="208"/>
      <c r="BG158" s="208"/>
      <c r="BH158" s="208"/>
    </row>
    <row r="159" spans="1:60" outlineLevel="1" x14ac:dyDescent="0.2">
      <c r="A159" s="225"/>
      <c r="B159" s="226"/>
      <c r="C159" s="255" t="s">
        <v>326</v>
      </c>
      <c r="D159" s="228"/>
      <c r="E159" s="229"/>
      <c r="F159" s="227"/>
      <c r="G159" s="227"/>
      <c r="H159" s="227"/>
      <c r="I159" s="227"/>
      <c r="J159" s="227"/>
      <c r="K159" s="227"/>
      <c r="L159" s="227"/>
      <c r="M159" s="227"/>
      <c r="N159" s="227"/>
      <c r="O159" s="227"/>
      <c r="P159" s="227"/>
      <c r="Q159" s="227"/>
      <c r="R159" s="227"/>
      <c r="S159" s="227"/>
      <c r="T159" s="227"/>
      <c r="U159" s="227"/>
      <c r="V159" s="227"/>
      <c r="W159" s="227"/>
      <c r="X159" s="208"/>
      <c r="Y159" s="208"/>
      <c r="Z159" s="208"/>
      <c r="AA159" s="208"/>
      <c r="AB159" s="208"/>
      <c r="AC159" s="208"/>
      <c r="AD159" s="208"/>
      <c r="AE159" s="208"/>
      <c r="AF159" s="208"/>
      <c r="AG159" s="208" t="s">
        <v>158</v>
      </c>
      <c r="AH159" s="208">
        <v>0</v>
      </c>
      <c r="AI159" s="208"/>
      <c r="AJ159" s="208"/>
      <c r="AK159" s="208"/>
      <c r="AL159" s="208"/>
      <c r="AM159" s="208"/>
      <c r="AN159" s="208"/>
      <c r="AO159" s="208"/>
      <c r="AP159" s="208"/>
      <c r="AQ159" s="208"/>
      <c r="AR159" s="208"/>
      <c r="AS159" s="208"/>
      <c r="AT159" s="208"/>
      <c r="AU159" s="208"/>
      <c r="AV159" s="208"/>
      <c r="AW159" s="208"/>
      <c r="AX159" s="208"/>
      <c r="AY159" s="208"/>
      <c r="AZ159" s="208"/>
      <c r="BA159" s="208"/>
      <c r="BB159" s="208"/>
      <c r="BC159" s="208"/>
      <c r="BD159" s="208"/>
      <c r="BE159" s="208"/>
      <c r="BF159" s="208"/>
      <c r="BG159" s="208"/>
      <c r="BH159" s="208"/>
    </row>
    <row r="160" spans="1:60" outlineLevel="1" x14ac:dyDescent="0.2">
      <c r="A160" s="225"/>
      <c r="B160" s="226"/>
      <c r="C160" s="255" t="s">
        <v>327</v>
      </c>
      <c r="D160" s="228"/>
      <c r="E160" s="229"/>
      <c r="F160" s="227"/>
      <c r="G160" s="227"/>
      <c r="H160" s="227"/>
      <c r="I160" s="227"/>
      <c r="J160" s="227"/>
      <c r="K160" s="227"/>
      <c r="L160" s="227"/>
      <c r="M160" s="227"/>
      <c r="N160" s="227"/>
      <c r="O160" s="227"/>
      <c r="P160" s="227"/>
      <c r="Q160" s="227"/>
      <c r="R160" s="227"/>
      <c r="S160" s="227"/>
      <c r="T160" s="227"/>
      <c r="U160" s="227"/>
      <c r="V160" s="227"/>
      <c r="W160" s="227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8" t="s">
        <v>158</v>
      </c>
      <c r="AH160" s="208">
        <v>0</v>
      </c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outlineLevel="1" x14ac:dyDescent="0.2">
      <c r="A161" s="225"/>
      <c r="B161" s="226"/>
      <c r="C161" s="255" t="s">
        <v>328</v>
      </c>
      <c r="D161" s="228"/>
      <c r="E161" s="229"/>
      <c r="F161" s="227"/>
      <c r="G161" s="227"/>
      <c r="H161" s="227"/>
      <c r="I161" s="227"/>
      <c r="J161" s="227"/>
      <c r="K161" s="227"/>
      <c r="L161" s="227"/>
      <c r="M161" s="227"/>
      <c r="N161" s="227"/>
      <c r="O161" s="227"/>
      <c r="P161" s="227"/>
      <c r="Q161" s="227"/>
      <c r="R161" s="227"/>
      <c r="S161" s="227"/>
      <c r="T161" s="227"/>
      <c r="U161" s="227"/>
      <c r="V161" s="227"/>
      <c r="W161" s="227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8" t="s">
        <v>158</v>
      </c>
      <c r="AH161" s="208">
        <v>0</v>
      </c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 x14ac:dyDescent="0.2">
      <c r="A162" s="225"/>
      <c r="B162" s="226"/>
      <c r="C162" s="255" t="s">
        <v>329</v>
      </c>
      <c r="D162" s="228"/>
      <c r="E162" s="229">
        <v>31.340000000000003</v>
      </c>
      <c r="F162" s="227"/>
      <c r="G162" s="227"/>
      <c r="H162" s="227"/>
      <c r="I162" s="227"/>
      <c r="J162" s="227"/>
      <c r="K162" s="227"/>
      <c r="L162" s="227"/>
      <c r="M162" s="227"/>
      <c r="N162" s="227"/>
      <c r="O162" s="227"/>
      <c r="P162" s="227"/>
      <c r="Q162" s="227"/>
      <c r="R162" s="227"/>
      <c r="S162" s="227"/>
      <c r="T162" s="227"/>
      <c r="U162" s="227"/>
      <c r="V162" s="227"/>
      <c r="W162" s="227"/>
      <c r="X162" s="208"/>
      <c r="Y162" s="208"/>
      <c r="Z162" s="208"/>
      <c r="AA162" s="208"/>
      <c r="AB162" s="208"/>
      <c r="AC162" s="208"/>
      <c r="AD162" s="208"/>
      <c r="AE162" s="208"/>
      <c r="AF162" s="208"/>
      <c r="AG162" s="208" t="s">
        <v>158</v>
      </c>
      <c r="AH162" s="208">
        <v>0</v>
      </c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 outlineLevel="1" x14ac:dyDescent="0.2">
      <c r="A163" s="237">
        <v>44</v>
      </c>
      <c r="B163" s="238" t="s">
        <v>330</v>
      </c>
      <c r="C163" s="254" t="s">
        <v>331</v>
      </c>
      <c r="D163" s="239" t="s">
        <v>312</v>
      </c>
      <c r="E163" s="240">
        <v>7</v>
      </c>
      <c r="F163" s="241"/>
      <c r="G163" s="242">
        <f>ROUND(E163*F163,2)</f>
        <v>0</v>
      </c>
      <c r="H163" s="241"/>
      <c r="I163" s="242">
        <f>ROUND(E163*H163,2)</f>
        <v>0</v>
      </c>
      <c r="J163" s="241"/>
      <c r="K163" s="242">
        <f>ROUND(E163*J163,2)</f>
        <v>0</v>
      </c>
      <c r="L163" s="242">
        <v>21</v>
      </c>
      <c r="M163" s="242">
        <f>G163*(1+L163/100)</f>
        <v>0</v>
      </c>
      <c r="N163" s="242">
        <v>0</v>
      </c>
      <c r="O163" s="242">
        <f>ROUND(E163*N163,2)</f>
        <v>0</v>
      </c>
      <c r="P163" s="242">
        <v>0</v>
      </c>
      <c r="Q163" s="242">
        <f>ROUND(E163*P163,2)</f>
        <v>0</v>
      </c>
      <c r="R163" s="242"/>
      <c r="S163" s="242" t="s">
        <v>246</v>
      </c>
      <c r="T163" s="243" t="s">
        <v>247</v>
      </c>
      <c r="U163" s="227">
        <v>0</v>
      </c>
      <c r="V163" s="227">
        <f>ROUND(E163*U163,2)</f>
        <v>0</v>
      </c>
      <c r="W163" s="227"/>
      <c r="X163" s="208"/>
      <c r="Y163" s="208"/>
      <c r="Z163" s="208"/>
      <c r="AA163" s="208"/>
      <c r="AB163" s="208"/>
      <c r="AC163" s="208"/>
      <c r="AD163" s="208"/>
      <c r="AE163" s="208"/>
      <c r="AF163" s="208"/>
      <c r="AG163" s="208" t="s">
        <v>156</v>
      </c>
      <c r="AH163" s="208"/>
      <c r="AI163" s="208"/>
      <c r="AJ163" s="208"/>
      <c r="AK163" s="208"/>
      <c r="AL163" s="208"/>
      <c r="AM163" s="208"/>
      <c r="AN163" s="208"/>
      <c r="AO163" s="208"/>
      <c r="AP163" s="208"/>
      <c r="AQ163" s="208"/>
      <c r="AR163" s="208"/>
      <c r="AS163" s="208"/>
      <c r="AT163" s="208"/>
      <c r="AU163" s="208"/>
      <c r="AV163" s="208"/>
      <c r="AW163" s="208"/>
      <c r="AX163" s="208"/>
      <c r="AY163" s="208"/>
      <c r="AZ163" s="208"/>
      <c r="BA163" s="208"/>
      <c r="BB163" s="208"/>
      <c r="BC163" s="208"/>
      <c r="BD163" s="208"/>
      <c r="BE163" s="208"/>
      <c r="BF163" s="208"/>
      <c r="BG163" s="208"/>
      <c r="BH163" s="208"/>
    </row>
    <row r="164" spans="1:60" outlineLevel="1" x14ac:dyDescent="0.2">
      <c r="A164" s="225"/>
      <c r="B164" s="226"/>
      <c r="C164" s="255" t="s">
        <v>332</v>
      </c>
      <c r="D164" s="228"/>
      <c r="E164" s="229"/>
      <c r="F164" s="227"/>
      <c r="G164" s="227"/>
      <c r="H164" s="227"/>
      <c r="I164" s="227"/>
      <c r="J164" s="227"/>
      <c r="K164" s="227"/>
      <c r="L164" s="227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7"/>
      <c r="X164" s="208"/>
      <c r="Y164" s="208"/>
      <c r="Z164" s="208"/>
      <c r="AA164" s="208"/>
      <c r="AB164" s="208"/>
      <c r="AC164" s="208"/>
      <c r="AD164" s="208"/>
      <c r="AE164" s="208"/>
      <c r="AF164" s="208"/>
      <c r="AG164" s="208" t="s">
        <v>158</v>
      </c>
      <c r="AH164" s="208">
        <v>0</v>
      </c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outlineLevel="1" x14ac:dyDescent="0.2">
      <c r="A165" s="225"/>
      <c r="B165" s="226"/>
      <c r="C165" s="255" t="s">
        <v>231</v>
      </c>
      <c r="D165" s="228"/>
      <c r="E165" s="229"/>
      <c r="F165" s="227"/>
      <c r="G165" s="227"/>
      <c r="H165" s="227"/>
      <c r="I165" s="227"/>
      <c r="J165" s="227"/>
      <c r="K165" s="227"/>
      <c r="L165" s="227"/>
      <c r="M165" s="227"/>
      <c r="N165" s="227"/>
      <c r="O165" s="227"/>
      <c r="P165" s="227"/>
      <c r="Q165" s="227"/>
      <c r="R165" s="227"/>
      <c r="S165" s="227"/>
      <c r="T165" s="227"/>
      <c r="U165" s="227"/>
      <c r="V165" s="227"/>
      <c r="W165" s="227"/>
      <c r="X165" s="208"/>
      <c r="Y165" s="208"/>
      <c r="Z165" s="208"/>
      <c r="AA165" s="208"/>
      <c r="AB165" s="208"/>
      <c r="AC165" s="208"/>
      <c r="AD165" s="208"/>
      <c r="AE165" s="208"/>
      <c r="AF165" s="208"/>
      <c r="AG165" s="208" t="s">
        <v>158</v>
      </c>
      <c r="AH165" s="208">
        <v>0</v>
      </c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outlineLevel="1" x14ac:dyDescent="0.2">
      <c r="A166" s="225"/>
      <c r="B166" s="226"/>
      <c r="C166" s="255" t="s">
        <v>333</v>
      </c>
      <c r="D166" s="228"/>
      <c r="E166" s="229">
        <v>7</v>
      </c>
      <c r="F166" s="227"/>
      <c r="G166" s="227"/>
      <c r="H166" s="227"/>
      <c r="I166" s="227"/>
      <c r="J166" s="227"/>
      <c r="K166" s="227"/>
      <c r="L166" s="227"/>
      <c r="M166" s="227"/>
      <c r="N166" s="227"/>
      <c r="O166" s="227"/>
      <c r="P166" s="227"/>
      <c r="Q166" s="227"/>
      <c r="R166" s="227"/>
      <c r="S166" s="227"/>
      <c r="T166" s="227"/>
      <c r="U166" s="227"/>
      <c r="V166" s="227"/>
      <c r="W166" s="227"/>
      <c r="X166" s="208"/>
      <c r="Y166" s="208"/>
      <c r="Z166" s="208"/>
      <c r="AA166" s="208"/>
      <c r="AB166" s="208"/>
      <c r="AC166" s="208"/>
      <c r="AD166" s="208"/>
      <c r="AE166" s="208"/>
      <c r="AF166" s="208"/>
      <c r="AG166" s="208" t="s">
        <v>158</v>
      </c>
      <c r="AH166" s="208">
        <v>0</v>
      </c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x14ac:dyDescent="0.2">
      <c r="A167" s="231" t="s">
        <v>146</v>
      </c>
      <c r="B167" s="232" t="s">
        <v>89</v>
      </c>
      <c r="C167" s="252" t="s">
        <v>90</v>
      </c>
      <c r="D167" s="233"/>
      <c r="E167" s="234"/>
      <c r="F167" s="235"/>
      <c r="G167" s="235">
        <f>SUMIF(AG168:AG186,"&lt;&gt;NOR",G168:G186)</f>
        <v>0</v>
      </c>
      <c r="H167" s="235"/>
      <c r="I167" s="235">
        <f>SUM(I168:I186)</f>
        <v>0</v>
      </c>
      <c r="J167" s="235"/>
      <c r="K167" s="235">
        <f>SUM(K168:K186)</f>
        <v>0</v>
      </c>
      <c r="L167" s="235"/>
      <c r="M167" s="235">
        <f>SUM(M168:M186)</f>
        <v>0</v>
      </c>
      <c r="N167" s="235"/>
      <c r="O167" s="235">
        <f>SUM(O168:O186)</f>
        <v>0</v>
      </c>
      <c r="P167" s="235"/>
      <c r="Q167" s="235">
        <f>SUM(Q168:Q186)</f>
        <v>0.3</v>
      </c>
      <c r="R167" s="235"/>
      <c r="S167" s="235"/>
      <c r="T167" s="236"/>
      <c r="U167" s="230"/>
      <c r="V167" s="230">
        <f>SUM(V168:V186)</f>
        <v>7.9</v>
      </c>
      <c r="W167" s="230"/>
      <c r="AG167" t="s">
        <v>147</v>
      </c>
    </row>
    <row r="168" spans="1:60" outlineLevel="1" x14ac:dyDescent="0.2">
      <c r="A168" s="244">
        <v>45</v>
      </c>
      <c r="B168" s="245" t="s">
        <v>334</v>
      </c>
      <c r="C168" s="253" t="s">
        <v>335</v>
      </c>
      <c r="D168" s="246" t="s">
        <v>240</v>
      </c>
      <c r="E168" s="247">
        <v>9</v>
      </c>
      <c r="F168" s="248"/>
      <c r="G168" s="249">
        <f>ROUND(E168*F168,2)</f>
        <v>0</v>
      </c>
      <c r="H168" s="248"/>
      <c r="I168" s="249">
        <f>ROUND(E168*H168,2)</f>
        <v>0</v>
      </c>
      <c r="J168" s="248"/>
      <c r="K168" s="249">
        <f>ROUND(E168*J168,2)</f>
        <v>0</v>
      </c>
      <c r="L168" s="249">
        <v>21</v>
      </c>
      <c r="M168" s="249">
        <f>G168*(1+L168/100)</f>
        <v>0</v>
      </c>
      <c r="N168" s="249">
        <v>0</v>
      </c>
      <c r="O168" s="249">
        <f>ROUND(E168*N168,2)</f>
        <v>0</v>
      </c>
      <c r="P168" s="249">
        <v>2.0500000000000002E-3</v>
      </c>
      <c r="Q168" s="249">
        <f>ROUND(E168*P168,2)</f>
        <v>0.02</v>
      </c>
      <c r="R168" s="249"/>
      <c r="S168" s="249" t="s">
        <v>151</v>
      </c>
      <c r="T168" s="250" t="s">
        <v>151</v>
      </c>
      <c r="U168" s="227">
        <v>4.6000000000000006E-2</v>
      </c>
      <c r="V168" s="227">
        <f>ROUND(E168*U168,2)</f>
        <v>0.41</v>
      </c>
      <c r="W168" s="227"/>
      <c r="X168" s="208"/>
      <c r="Y168" s="208"/>
      <c r="Z168" s="208"/>
      <c r="AA168" s="208"/>
      <c r="AB168" s="208"/>
      <c r="AC168" s="208"/>
      <c r="AD168" s="208"/>
      <c r="AE168" s="208"/>
      <c r="AF168" s="208"/>
      <c r="AG168" s="208" t="s">
        <v>156</v>
      </c>
      <c r="AH168" s="208"/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 outlineLevel="1" x14ac:dyDescent="0.2">
      <c r="A169" s="237">
        <v>46</v>
      </c>
      <c r="B169" s="238" t="s">
        <v>336</v>
      </c>
      <c r="C169" s="254" t="s">
        <v>337</v>
      </c>
      <c r="D169" s="239" t="s">
        <v>240</v>
      </c>
      <c r="E169" s="240">
        <v>43.800000000000004</v>
      </c>
      <c r="F169" s="241"/>
      <c r="G169" s="242">
        <f>ROUND(E169*F169,2)</f>
        <v>0</v>
      </c>
      <c r="H169" s="241"/>
      <c r="I169" s="242">
        <f>ROUND(E169*H169,2)</f>
        <v>0</v>
      </c>
      <c r="J169" s="241"/>
      <c r="K169" s="242">
        <f>ROUND(E169*J169,2)</f>
        <v>0</v>
      </c>
      <c r="L169" s="242">
        <v>21</v>
      </c>
      <c r="M169" s="242">
        <f>G169*(1+L169/100)</f>
        <v>0</v>
      </c>
      <c r="N169" s="242">
        <v>0</v>
      </c>
      <c r="O169" s="242">
        <f>ROUND(E169*N169,2)</f>
        <v>0</v>
      </c>
      <c r="P169" s="242">
        <v>3.3600000000000001E-3</v>
      </c>
      <c r="Q169" s="242">
        <f>ROUND(E169*P169,2)</f>
        <v>0.15</v>
      </c>
      <c r="R169" s="242"/>
      <c r="S169" s="242" t="s">
        <v>151</v>
      </c>
      <c r="T169" s="243" t="s">
        <v>151</v>
      </c>
      <c r="U169" s="227">
        <v>6.9000000000000006E-2</v>
      </c>
      <c r="V169" s="227">
        <f>ROUND(E169*U169,2)</f>
        <v>3.02</v>
      </c>
      <c r="W169" s="227"/>
      <c r="X169" s="208"/>
      <c r="Y169" s="208"/>
      <c r="Z169" s="208"/>
      <c r="AA169" s="208"/>
      <c r="AB169" s="208"/>
      <c r="AC169" s="208"/>
      <c r="AD169" s="208"/>
      <c r="AE169" s="208"/>
      <c r="AF169" s="208"/>
      <c r="AG169" s="208" t="s">
        <v>156</v>
      </c>
      <c r="AH169" s="208"/>
      <c r="AI169" s="208"/>
      <c r="AJ169" s="208"/>
      <c r="AK169" s="208"/>
      <c r="AL169" s="208"/>
      <c r="AM169" s="208"/>
      <c r="AN169" s="208"/>
      <c r="AO169" s="208"/>
      <c r="AP169" s="208"/>
      <c r="AQ169" s="208"/>
      <c r="AR169" s="208"/>
      <c r="AS169" s="208"/>
      <c r="AT169" s="208"/>
      <c r="AU169" s="208"/>
      <c r="AV169" s="208"/>
      <c r="AW169" s="208"/>
      <c r="AX169" s="208"/>
      <c r="AY169" s="208"/>
      <c r="AZ169" s="208"/>
      <c r="BA169" s="208"/>
      <c r="BB169" s="208"/>
      <c r="BC169" s="208"/>
      <c r="BD169" s="208"/>
      <c r="BE169" s="208"/>
      <c r="BF169" s="208"/>
      <c r="BG169" s="208"/>
      <c r="BH169" s="208"/>
    </row>
    <row r="170" spans="1:60" outlineLevel="1" x14ac:dyDescent="0.2">
      <c r="A170" s="225"/>
      <c r="B170" s="226"/>
      <c r="C170" s="255" t="s">
        <v>338</v>
      </c>
      <c r="D170" s="228"/>
      <c r="E170" s="229"/>
      <c r="F170" s="227"/>
      <c r="G170" s="227"/>
      <c r="H170" s="227"/>
      <c r="I170" s="227"/>
      <c r="J170" s="227"/>
      <c r="K170" s="227"/>
      <c r="L170" s="227"/>
      <c r="M170" s="227"/>
      <c r="N170" s="227"/>
      <c r="O170" s="227"/>
      <c r="P170" s="227"/>
      <c r="Q170" s="227"/>
      <c r="R170" s="227"/>
      <c r="S170" s="227"/>
      <c r="T170" s="227"/>
      <c r="U170" s="227"/>
      <c r="V170" s="227"/>
      <c r="W170" s="227"/>
      <c r="X170" s="208"/>
      <c r="Y170" s="208"/>
      <c r="Z170" s="208"/>
      <c r="AA170" s="208"/>
      <c r="AB170" s="208"/>
      <c r="AC170" s="208"/>
      <c r="AD170" s="208"/>
      <c r="AE170" s="208"/>
      <c r="AF170" s="208"/>
      <c r="AG170" s="208" t="s">
        <v>158</v>
      </c>
      <c r="AH170" s="208">
        <v>0</v>
      </c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 outlineLevel="1" x14ac:dyDescent="0.2">
      <c r="A171" s="225"/>
      <c r="B171" s="226"/>
      <c r="C171" s="255" t="s">
        <v>339</v>
      </c>
      <c r="D171" s="228"/>
      <c r="E171" s="229"/>
      <c r="F171" s="227"/>
      <c r="G171" s="227"/>
      <c r="H171" s="227"/>
      <c r="I171" s="227"/>
      <c r="J171" s="227"/>
      <c r="K171" s="227"/>
      <c r="L171" s="227"/>
      <c r="M171" s="227"/>
      <c r="N171" s="227"/>
      <c r="O171" s="227"/>
      <c r="P171" s="227"/>
      <c r="Q171" s="227"/>
      <c r="R171" s="227"/>
      <c r="S171" s="227"/>
      <c r="T171" s="227"/>
      <c r="U171" s="227"/>
      <c r="V171" s="227"/>
      <c r="W171" s="227"/>
      <c r="X171" s="208"/>
      <c r="Y171" s="208"/>
      <c r="Z171" s="208"/>
      <c r="AA171" s="208"/>
      <c r="AB171" s="208"/>
      <c r="AC171" s="208"/>
      <c r="AD171" s="208"/>
      <c r="AE171" s="208"/>
      <c r="AF171" s="208"/>
      <c r="AG171" s="208" t="s">
        <v>158</v>
      </c>
      <c r="AH171" s="208">
        <v>0</v>
      </c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outlineLevel="1" x14ac:dyDescent="0.2">
      <c r="A172" s="225"/>
      <c r="B172" s="226"/>
      <c r="C172" s="255" t="s">
        <v>340</v>
      </c>
      <c r="D172" s="228"/>
      <c r="E172" s="229">
        <v>43.800000000000004</v>
      </c>
      <c r="F172" s="227"/>
      <c r="G172" s="227"/>
      <c r="H172" s="227"/>
      <c r="I172" s="227"/>
      <c r="J172" s="227"/>
      <c r="K172" s="227"/>
      <c r="L172" s="227"/>
      <c r="M172" s="227"/>
      <c r="N172" s="227"/>
      <c r="O172" s="227"/>
      <c r="P172" s="227"/>
      <c r="Q172" s="227"/>
      <c r="R172" s="227"/>
      <c r="S172" s="227"/>
      <c r="T172" s="227"/>
      <c r="U172" s="227"/>
      <c r="V172" s="227"/>
      <c r="W172" s="227"/>
      <c r="X172" s="208"/>
      <c r="Y172" s="208"/>
      <c r="Z172" s="208"/>
      <c r="AA172" s="208"/>
      <c r="AB172" s="208"/>
      <c r="AC172" s="208"/>
      <c r="AD172" s="208"/>
      <c r="AE172" s="208"/>
      <c r="AF172" s="208"/>
      <c r="AG172" s="208" t="s">
        <v>158</v>
      </c>
      <c r="AH172" s="208">
        <v>0</v>
      </c>
      <c r="AI172" s="208"/>
      <c r="AJ172" s="208"/>
      <c r="AK172" s="208"/>
      <c r="AL172" s="208"/>
      <c r="AM172" s="208"/>
      <c r="AN172" s="208"/>
      <c r="AO172" s="208"/>
      <c r="AP172" s="208"/>
      <c r="AQ172" s="208"/>
      <c r="AR172" s="208"/>
      <c r="AS172" s="208"/>
      <c r="AT172" s="208"/>
      <c r="AU172" s="208"/>
      <c r="AV172" s="208"/>
      <c r="AW172" s="208"/>
      <c r="AX172" s="208"/>
      <c r="AY172" s="208"/>
      <c r="AZ172" s="208"/>
      <c r="BA172" s="208"/>
      <c r="BB172" s="208"/>
      <c r="BC172" s="208"/>
      <c r="BD172" s="208"/>
      <c r="BE172" s="208"/>
      <c r="BF172" s="208"/>
      <c r="BG172" s="208"/>
      <c r="BH172" s="208"/>
    </row>
    <row r="173" spans="1:60" outlineLevel="1" x14ac:dyDescent="0.2">
      <c r="A173" s="244">
        <v>47</v>
      </c>
      <c r="B173" s="245" t="s">
        <v>341</v>
      </c>
      <c r="C173" s="253" t="s">
        <v>342</v>
      </c>
      <c r="D173" s="246" t="s">
        <v>240</v>
      </c>
      <c r="E173" s="247">
        <v>2</v>
      </c>
      <c r="F173" s="248"/>
      <c r="G173" s="249">
        <f>ROUND(E173*F173,2)</f>
        <v>0</v>
      </c>
      <c r="H173" s="248"/>
      <c r="I173" s="249">
        <f>ROUND(E173*H173,2)</f>
        <v>0</v>
      </c>
      <c r="J173" s="248"/>
      <c r="K173" s="249">
        <f>ROUND(E173*J173,2)</f>
        <v>0</v>
      </c>
      <c r="L173" s="249">
        <v>21</v>
      </c>
      <c r="M173" s="249">
        <f>G173*(1+L173/100)</f>
        <v>0</v>
      </c>
      <c r="N173" s="249">
        <v>0</v>
      </c>
      <c r="O173" s="249">
        <f>ROUND(E173*N173,2)</f>
        <v>0</v>
      </c>
      <c r="P173" s="249">
        <v>1.92E-3</v>
      </c>
      <c r="Q173" s="249">
        <f>ROUND(E173*P173,2)</f>
        <v>0</v>
      </c>
      <c r="R173" s="249"/>
      <c r="S173" s="249" t="s">
        <v>151</v>
      </c>
      <c r="T173" s="250" t="s">
        <v>151</v>
      </c>
      <c r="U173" s="227">
        <v>5.7500000000000002E-2</v>
      </c>
      <c r="V173" s="227">
        <f>ROUND(E173*U173,2)</f>
        <v>0.12</v>
      </c>
      <c r="W173" s="227"/>
      <c r="X173" s="208"/>
      <c r="Y173" s="208"/>
      <c r="Z173" s="208"/>
      <c r="AA173" s="208"/>
      <c r="AB173" s="208"/>
      <c r="AC173" s="208"/>
      <c r="AD173" s="208"/>
      <c r="AE173" s="208"/>
      <c r="AF173" s="208"/>
      <c r="AG173" s="208" t="s">
        <v>156</v>
      </c>
      <c r="AH173" s="208"/>
      <c r="AI173" s="208"/>
      <c r="AJ173" s="208"/>
      <c r="AK173" s="208"/>
      <c r="AL173" s="208"/>
      <c r="AM173" s="208"/>
      <c r="AN173" s="208"/>
      <c r="AO173" s="208"/>
      <c r="AP173" s="208"/>
      <c r="AQ173" s="208"/>
      <c r="AR173" s="208"/>
      <c r="AS173" s="208"/>
      <c r="AT173" s="208"/>
      <c r="AU173" s="208"/>
      <c r="AV173" s="208"/>
      <c r="AW173" s="208"/>
      <c r="AX173" s="208"/>
      <c r="AY173" s="208"/>
      <c r="AZ173" s="208"/>
      <c r="BA173" s="208"/>
      <c r="BB173" s="208"/>
      <c r="BC173" s="208"/>
      <c r="BD173" s="208"/>
      <c r="BE173" s="208"/>
      <c r="BF173" s="208"/>
      <c r="BG173" s="208"/>
      <c r="BH173" s="208"/>
    </row>
    <row r="174" spans="1:60" ht="22.5" outlineLevel="1" x14ac:dyDescent="0.2">
      <c r="A174" s="237">
        <v>48</v>
      </c>
      <c r="B174" s="238" t="s">
        <v>343</v>
      </c>
      <c r="C174" s="254" t="s">
        <v>344</v>
      </c>
      <c r="D174" s="239" t="s">
        <v>240</v>
      </c>
      <c r="E174" s="240">
        <v>31</v>
      </c>
      <c r="F174" s="241"/>
      <c r="G174" s="242">
        <f>ROUND(E174*F174,2)</f>
        <v>0</v>
      </c>
      <c r="H174" s="241"/>
      <c r="I174" s="242">
        <f>ROUND(E174*H174,2)</f>
        <v>0</v>
      </c>
      <c r="J174" s="241"/>
      <c r="K174" s="242">
        <f>ROUND(E174*J174,2)</f>
        <v>0</v>
      </c>
      <c r="L174" s="242">
        <v>21</v>
      </c>
      <c r="M174" s="242">
        <f>G174*(1+L174/100)</f>
        <v>0</v>
      </c>
      <c r="N174" s="242">
        <v>0</v>
      </c>
      <c r="O174" s="242">
        <f>ROUND(E174*N174,2)</f>
        <v>0</v>
      </c>
      <c r="P174" s="242">
        <v>1.3500000000000001E-3</v>
      </c>
      <c r="Q174" s="242">
        <f>ROUND(E174*P174,2)</f>
        <v>0.04</v>
      </c>
      <c r="R174" s="242"/>
      <c r="S174" s="242" t="s">
        <v>151</v>
      </c>
      <c r="T174" s="243" t="s">
        <v>151</v>
      </c>
      <c r="U174" s="227">
        <v>9.2000000000000012E-2</v>
      </c>
      <c r="V174" s="227">
        <f>ROUND(E174*U174,2)</f>
        <v>2.85</v>
      </c>
      <c r="W174" s="227"/>
      <c r="X174" s="208"/>
      <c r="Y174" s="208"/>
      <c r="Z174" s="208"/>
      <c r="AA174" s="208"/>
      <c r="AB174" s="208"/>
      <c r="AC174" s="208"/>
      <c r="AD174" s="208"/>
      <c r="AE174" s="208"/>
      <c r="AF174" s="208"/>
      <c r="AG174" s="208" t="s">
        <v>156</v>
      </c>
      <c r="AH174" s="208"/>
      <c r="AI174" s="208"/>
      <c r="AJ174" s="208"/>
      <c r="AK174" s="208"/>
      <c r="AL174" s="208"/>
      <c r="AM174" s="208"/>
      <c r="AN174" s="208"/>
      <c r="AO174" s="208"/>
      <c r="AP174" s="208"/>
      <c r="AQ174" s="208"/>
      <c r="AR174" s="208"/>
      <c r="AS174" s="208"/>
      <c r="AT174" s="208"/>
      <c r="AU174" s="208"/>
      <c r="AV174" s="208"/>
      <c r="AW174" s="208"/>
      <c r="AX174" s="208"/>
      <c r="AY174" s="208"/>
      <c r="AZ174" s="208"/>
      <c r="BA174" s="208"/>
      <c r="BB174" s="208"/>
      <c r="BC174" s="208"/>
      <c r="BD174" s="208"/>
      <c r="BE174" s="208"/>
      <c r="BF174" s="208"/>
      <c r="BG174" s="208"/>
      <c r="BH174" s="208"/>
    </row>
    <row r="175" spans="1:60" outlineLevel="1" x14ac:dyDescent="0.2">
      <c r="A175" s="225"/>
      <c r="B175" s="226"/>
      <c r="C175" s="255" t="s">
        <v>314</v>
      </c>
      <c r="D175" s="228"/>
      <c r="E175" s="229"/>
      <c r="F175" s="227"/>
      <c r="G175" s="227"/>
      <c r="H175" s="227"/>
      <c r="I175" s="227"/>
      <c r="J175" s="227"/>
      <c r="K175" s="227"/>
      <c r="L175" s="227"/>
      <c r="M175" s="227"/>
      <c r="N175" s="227"/>
      <c r="O175" s="227"/>
      <c r="P175" s="227"/>
      <c r="Q175" s="227"/>
      <c r="R175" s="227"/>
      <c r="S175" s="227"/>
      <c r="T175" s="227"/>
      <c r="U175" s="227"/>
      <c r="V175" s="227"/>
      <c r="W175" s="227"/>
      <c r="X175" s="208"/>
      <c r="Y175" s="208"/>
      <c r="Z175" s="208"/>
      <c r="AA175" s="208"/>
      <c r="AB175" s="208"/>
      <c r="AC175" s="208"/>
      <c r="AD175" s="208"/>
      <c r="AE175" s="208"/>
      <c r="AF175" s="208"/>
      <c r="AG175" s="208" t="s">
        <v>158</v>
      </c>
      <c r="AH175" s="208">
        <v>0</v>
      </c>
      <c r="AI175" s="208"/>
      <c r="AJ175" s="208"/>
      <c r="AK175" s="208"/>
      <c r="AL175" s="208"/>
      <c r="AM175" s="208"/>
      <c r="AN175" s="208"/>
      <c r="AO175" s="208"/>
      <c r="AP175" s="208"/>
      <c r="AQ175" s="208"/>
      <c r="AR175" s="208"/>
      <c r="AS175" s="208"/>
      <c r="AT175" s="208"/>
      <c r="AU175" s="208"/>
      <c r="AV175" s="208"/>
      <c r="AW175" s="208"/>
      <c r="AX175" s="208"/>
      <c r="AY175" s="208"/>
      <c r="AZ175" s="208"/>
      <c r="BA175" s="208"/>
      <c r="BB175" s="208"/>
      <c r="BC175" s="208"/>
      <c r="BD175" s="208"/>
      <c r="BE175" s="208"/>
      <c r="BF175" s="208"/>
      <c r="BG175" s="208"/>
      <c r="BH175" s="208"/>
    </row>
    <row r="176" spans="1:60" outlineLevel="1" x14ac:dyDescent="0.2">
      <c r="A176" s="225"/>
      <c r="B176" s="226"/>
      <c r="C176" s="255" t="s">
        <v>345</v>
      </c>
      <c r="D176" s="228"/>
      <c r="E176" s="229"/>
      <c r="F176" s="227"/>
      <c r="G176" s="227"/>
      <c r="H176" s="227"/>
      <c r="I176" s="227"/>
      <c r="J176" s="227"/>
      <c r="K176" s="227"/>
      <c r="L176" s="227"/>
      <c r="M176" s="227"/>
      <c r="N176" s="227"/>
      <c r="O176" s="227"/>
      <c r="P176" s="227"/>
      <c r="Q176" s="227"/>
      <c r="R176" s="227"/>
      <c r="S176" s="227"/>
      <c r="T176" s="227"/>
      <c r="U176" s="227"/>
      <c r="V176" s="227"/>
      <c r="W176" s="227"/>
      <c r="X176" s="208"/>
      <c r="Y176" s="208"/>
      <c r="Z176" s="208"/>
      <c r="AA176" s="208"/>
      <c r="AB176" s="208"/>
      <c r="AC176" s="208"/>
      <c r="AD176" s="208"/>
      <c r="AE176" s="208"/>
      <c r="AF176" s="208"/>
      <c r="AG176" s="208" t="s">
        <v>158</v>
      </c>
      <c r="AH176" s="208">
        <v>0</v>
      </c>
      <c r="AI176" s="208"/>
      <c r="AJ176" s="208"/>
      <c r="AK176" s="208"/>
      <c r="AL176" s="208"/>
      <c r="AM176" s="208"/>
      <c r="AN176" s="208"/>
      <c r="AO176" s="208"/>
      <c r="AP176" s="208"/>
      <c r="AQ176" s="208"/>
      <c r="AR176" s="208"/>
      <c r="AS176" s="208"/>
      <c r="AT176" s="208"/>
      <c r="AU176" s="208"/>
      <c r="AV176" s="208"/>
      <c r="AW176" s="208"/>
      <c r="AX176" s="208"/>
      <c r="AY176" s="208"/>
      <c r="AZ176" s="208"/>
      <c r="BA176" s="208"/>
      <c r="BB176" s="208"/>
      <c r="BC176" s="208"/>
      <c r="BD176" s="208"/>
      <c r="BE176" s="208"/>
      <c r="BF176" s="208"/>
      <c r="BG176" s="208"/>
      <c r="BH176" s="208"/>
    </row>
    <row r="177" spans="1:60" outlineLevel="1" x14ac:dyDescent="0.2">
      <c r="A177" s="225"/>
      <c r="B177" s="226"/>
      <c r="C177" s="255" t="s">
        <v>346</v>
      </c>
      <c r="D177" s="228"/>
      <c r="E177" s="229">
        <v>31</v>
      </c>
      <c r="F177" s="227"/>
      <c r="G177" s="227"/>
      <c r="H177" s="227"/>
      <c r="I177" s="227"/>
      <c r="J177" s="227"/>
      <c r="K177" s="227"/>
      <c r="L177" s="227"/>
      <c r="M177" s="227"/>
      <c r="N177" s="227"/>
      <c r="O177" s="227"/>
      <c r="P177" s="227"/>
      <c r="Q177" s="227"/>
      <c r="R177" s="227"/>
      <c r="S177" s="227"/>
      <c r="T177" s="227"/>
      <c r="U177" s="227"/>
      <c r="V177" s="227"/>
      <c r="W177" s="227"/>
      <c r="X177" s="208"/>
      <c r="Y177" s="208"/>
      <c r="Z177" s="208"/>
      <c r="AA177" s="208"/>
      <c r="AB177" s="208"/>
      <c r="AC177" s="208"/>
      <c r="AD177" s="208"/>
      <c r="AE177" s="208"/>
      <c r="AF177" s="208"/>
      <c r="AG177" s="208" t="s">
        <v>158</v>
      </c>
      <c r="AH177" s="208">
        <v>0</v>
      </c>
      <c r="AI177" s="208"/>
      <c r="AJ177" s="208"/>
      <c r="AK177" s="208"/>
      <c r="AL177" s="208"/>
      <c r="AM177" s="208"/>
      <c r="AN177" s="208"/>
      <c r="AO177" s="208"/>
      <c r="AP177" s="208"/>
      <c r="AQ177" s="208"/>
      <c r="AR177" s="208"/>
      <c r="AS177" s="208"/>
      <c r="AT177" s="208"/>
      <c r="AU177" s="208"/>
      <c r="AV177" s="208"/>
      <c r="AW177" s="208"/>
      <c r="AX177" s="208"/>
      <c r="AY177" s="208"/>
      <c r="AZ177" s="208"/>
      <c r="BA177" s="208"/>
      <c r="BB177" s="208"/>
      <c r="BC177" s="208"/>
      <c r="BD177" s="208"/>
      <c r="BE177" s="208"/>
      <c r="BF177" s="208"/>
      <c r="BG177" s="208"/>
      <c r="BH177" s="208"/>
    </row>
    <row r="178" spans="1:60" outlineLevel="1" x14ac:dyDescent="0.2">
      <c r="A178" s="237">
        <v>49</v>
      </c>
      <c r="B178" s="238" t="s">
        <v>347</v>
      </c>
      <c r="C178" s="254" t="s">
        <v>348</v>
      </c>
      <c r="D178" s="239" t="s">
        <v>240</v>
      </c>
      <c r="E178" s="240">
        <v>18.5</v>
      </c>
      <c r="F178" s="241"/>
      <c r="G178" s="242">
        <f>ROUND(E178*F178,2)</f>
        <v>0</v>
      </c>
      <c r="H178" s="241"/>
      <c r="I178" s="242">
        <f>ROUND(E178*H178,2)</f>
        <v>0</v>
      </c>
      <c r="J178" s="241"/>
      <c r="K178" s="242">
        <f>ROUND(E178*J178,2)</f>
        <v>0</v>
      </c>
      <c r="L178" s="242">
        <v>21</v>
      </c>
      <c r="M178" s="242">
        <f>G178*(1+L178/100)</f>
        <v>0</v>
      </c>
      <c r="N178" s="242">
        <v>0</v>
      </c>
      <c r="O178" s="242">
        <f>ROUND(E178*N178,2)</f>
        <v>0</v>
      </c>
      <c r="P178" s="242">
        <v>2.8500000000000001E-3</v>
      </c>
      <c r="Q178" s="242">
        <f>ROUND(E178*P178,2)</f>
        <v>0.05</v>
      </c>
      <c r="R178" s="242"/>
      <c r="S178" s="242" t="s">
        <v>151</v>
      </c>
      <c r="T178" s="243" t="s">
        <v>151</v>
      </c>
      <c r="U178" s="227">
        <v>6.9000000000000006E-2</v>
      </c>
      <c r="V178" s="227">
        <f>ROUND(E178*U178,2)</f>
        <v>1.28</v>
      </c>
      <c r="W178" s="227"/>
      <c r="X178" s="208"/>
      <c r="Y178" s="208"/>
      <c r="Z178" s="208"/>
      <c r="AA178" s="208"/>
      <c r="AB178" s="208"/>
      <c r="AC178" s="208"/>
      <c r="AD178" s="208"/>
      <c r="AE178" s="208"/>
      <c r="AF178" s="208"/>
      <c r="AG178" s="208" t="s">
        <v>156</v>
      </c>
      <c r="AH178" s="208"/>
      <c r="AI178" s="208"/>
      <c r="AJ178" s="208"/>
      <c r="AK178" s="208"/>
      <c r="AL178" s="208"/>
      <c r="AM178" s="208"/>
      <c r="AN178" s="208"/>
      <c r="AO178" s="208"/>
      <c r="AP178" s="208"/>
      <c r="AQ178" s="208"/>
      <c r="AR178" s="208"/>
      <c r="AS178" s="208"/>
      <c r="AT178" s="208"/>
      <c r="AU178" s="208"/>
      <c r="AV178" s="208"/>
      <c r="AW178" s="208"/>
      <c r="AX178" s="208"/>
      <c r="AY178" s="208"/>
      <c r="AZ178" s="208"/>
      <c r="BA178" s="208"/>
      <c r="BB178" s="208"/>
      <c r="BC178" s="208"/>
      <c r="BD178" s="208"/>
      <c r="BE178" s="208"/>
      <c r="BF178" s="208"/>
      <c r="BG178" s="208"/>
      <c r="BH178" s="208"/>
    </row>
    <row r="179" spans="1:60" outlineLevel="1" x14ac:dyDescent="0.2">
      <c r="A179" s="225"/>
      <c r="B179" s="226"/>
      <c r="C179" s="255" t="s">
        <v>242</v>
      </c>
      <c r="D179" s="228"/>
      <c r="E179" s="229"/>
      <c r="F179" s="227"/>
      <c r="G179" s="227"/>
      <c r="H179" s="227"/>
      <c r="I179" s="227"/>
      <c r="J179" s="227"/>
      <c r="K179" s="227"/>
      <c r="L179" s="227"/>
      <c r="M179" s="227"/>
      <c r="N179" s="227"/>
      <c r="O179" s="227"/>
      <c r="P179" s="227"/>
      <c r="Q179" s="227"/>
      <c r="R179" s="227"/>
      <c r="S179" s="227"/>
      <c r="T179" s="227"/>
      <c r="U179" s="227"/>
      <c r="V179" s="227"/>
      <c r="W179" s="227"/>
      <c r="X179" s="208"/>
      <c r="Y179" s="208"/>
      <c r="Z179" s="208"/>
      <c r="AA179" s="208"/>
      <c r="AB179" s="208"/>
      <c r="AC179" s="208"/>
      <c r="AD179" s="208"/>
      <c r="AE179" s="208"/>
      <c r="AF179" s="208"/>
      <c r="AG179" s="208" t="s">
        <v>158</v>
      </c>
      <c r="AH179" s="208">
        <v>0</v>
      </c>
      <c r="AI179" s="208"/>
      <c r="AJ179" s="208"/>
      <c r="AK179" s="208"/>
      <c r="AL179" s="208"/>
      <c r="AM179" s="208"/>
      <c r="AN179" s="208"/>
      <c r="AO179" s="208"/>
      <c r="AP179" s="208"/>
      <c r="AQ179" s="208"/>
      <c r="AR179" s="208"/>
      <c r="AS179" s="208"/>
      <c r="AT179" s="208"/>
      <c r="AU179" s="208"/>
      <c r="AV179" s="208"/>
      <c r="AW179" s="208"/>
      <c r="AX179" s="208"/>
      <c r="AY179" s="208"/>
      <c r="AZ179" s="208"/>
      <c r="BA179" s="208"/>
      <c r="BB179" s="208"/>
      <c r="BC179" s="208"/>
      <c r="BD179" s="208"/>
      <c r="BE179" s="208"/>
      <c r="BF179" s="208"/>
      <c r="BG179" s="208"/>
      <c r="BH179" s="208"/>
    </row>
    <row r="180" spans="1:60" outlineLevel="1" x14ac:dyDescent="0.2">
      <c r="A180" s="225"/>
      <c r="B180" s="226"/>
      <c r="C180" s="255" t="s">
        <v>349</v>
      </c>
      <c r="D180" s="228"/>
      <c r="E180" s="229"/>
      <c r="F180" s="227"/>
      <c r="G180" s="227"/>
      <c r="H180" s="227"/>
      <c r="I180" s="227"/>
      <c r="J180" s="227"/>
      <c r="K180" s="227"/>
      <c r="L180" s="227"/>
      <c r="M180" s="227"/>
      <c r="N180" s="227"/>
      <c r="O180" s="227"/>
      <c r="P180" s="227"/>
      <c r="Q180" s="227"/>
      <c r="R180" s="227"/>
      <c r="S180" s="227"/>
      <c r="T180" s="227"/>
      <c r="U180" s="227"/>
      <c r="V180" s="227"/>
      <c r="W180" s="227"/>
      <c r="X180" s="208"/>
      <c r="Y180" s="208"/>
      <c r="Z180" s="208"/>
      <c r="AA180" s="208"/>
      <c r="AB180" s="208"/>
      <c r="AC180" s="208"/>
      <c r="AD180" s="208"/>
      <c r="AE180" s="208"/>
      <c r="AF180" s="208"/>
      <c r="AG180" s="208" t="s">
        <v>158</v>
      </c>
      <c r="AH180" s="208">
        <v>0</v>
      </c>
      <c r="AI180" s="208"/>
      <c r="AJ180" s="208"/>
      <c r="AK180" s="208"/>
      <c r="AL180" s="208"/>
      <c r="AM180" s="208"/>
      <c r="AN180" s="208"/>
      <c r="AO180" s="208"/>
      <c r="AP180" s="208"/>
      <c r="AQ180" s="208"/>
      <c r="AR180" s="208"/>
      <c r="AS180" s="208"/>
      <c r="AT180" s="208"/>
      <c r="AU180" s="208"/>
      <c r="AV180" s="208"/>
      <c r="AW180" s="208"/>
      <c r="AX180" s="208"/>
      <c r="AY180" s="208"/>
      <c r="AZ180" s="208"/>
      <c r="BA180" s="208"/>
      <c r="BB180" s="208"/>
      <c r="BC180" s="208"/>
      <c r="BD180" s="208"/>
      <c r="BE180" s="208"/>
      <c r="BF180" s="208"/>
      <c r="BG180" s="208"/>
      <c r="BH180" s="208"/>
    </row>
    <row r="181" spans="1:60" outlineLevel="1" x14ac:dyDescent="0.2">
      <c r="A181" s="225"/>
      <c r="B181" s="226"/>
      <c r="C181" s="255" t="s">
        <v>350</v>
      </c>
      <c r="D181" s="228"/>
      <c r="E181" s="229">
        <v>18.5</v>
      </c>
      <c r="F181" s="227"/>
      <c r="G181" s="227"/>
      <c r="H181" s="227"/>
      <c r="I181" s="227"/>
      <c r="J181" s="227"/>
      <c r="K181" s="227"/>
      <c r="L181" s="227"/>
      <c r="M181" s="227"/>
      <c r="N181" s="227"/>
      <c r="O181" s="227"/>
      <c r="P181" s="227"/>
      <c r="Q181" s="227"/>
      <c r="R181" s="227"/>
      <c r="S181" s="227"/>
      <c r="T181" s="227"/>
      <c r="U181" s="227"/>
      <c r="V181" s="227"/>
      <c r="W181" s="227"/>
      <c r="X181" s="208"/>
      <c r="Y181" s="208"/>
      <c r="Z181" s="208"/>
      <c r="AA181" s="208"/>
      <c r="AB181" s="208"/>
      <c r="AC181" s="208"/>
      <c r="AD181" s="208"/>
      <c r="AE181" s="208"/>
      <c r="AF181" s="208"/>
      <c r="AG181" s="208" t="s">
        <v>158</v>
      </c>
      <c r="AH181" s="208">
        <v>0</v>
      </c>
      <c r="AI181" s="208"/>
      <c r="AJ181" s="208"/>
      <c r="AK181" s="208"/>
      <c r="AL181" s="208"/>
      <c r="AM181" s="208"/>
      <c r="AN181" s="208"/>
      <c r="AO181" s="208"/>
      <c r="AP181" s="208"/>
      <c r="AQ181" s="208"/>
      <c r="AR181" s="208"/>
      <c r="AS181" s="208"/>
      <c r="AT181" s="208"/>
      <c r="AU181" s="208"/>
      <c r="AV181" s="208"/>
      <c r="AW181" s="208"/>
      <c r="AX181" s="208"/>
      <c r="AY181" s="208"/>
      <c r="AZ181" s="208"/>
      <c r="BA181" s="208"/>
      <c r="BB181" s="208"/>
      <c r="BC181" s="208"/>
      <c r="BD181" s="208"/>
      <c r="BE181" s="208"/>
      <c r="BF181" s="208"/>
      <c r="BG181" s="208"/>
      <c r="BH181" s="208"/>
    </row>
    <row r="182" spans="1:60" outlineLevel="1" x14ac:dyDescent="0.2">
      <c r="A182" s="244">
        <v>50</v>
      </c>
      <c r="B182" s="245" t="s">
        <v>351</v>
      </c>
      <c r="C182" s="253" t="s">
        <v>352</v>
      </c>
      <c r="D182" s="246" t="s">
        <v>155</v>
      </c>
      <c r="E182" s="247">
        <v>2</v>
      </c>
      <c r="F182" s="248"/>
      <c r="G182" s="249">
        <f>ROUND(E182*F182,2)</f>
        <v>0</v>
      </c>
      <c r="H182" s="248"/>
      <c r="I182" s="249">
        <f>ROUND(E182*H182,2)</f>
        <v>0</v>
      </c>
      <c r="J182" s="248"/>
      <c r="K182" s="249">
        <f>ROUND(E182*J182,2)</f>
        <v>0</v>
      </c>
      <c r="L182" s="249">
        <v>21</v>
      </c>
      <c r="M182" s="249">
        <f>G182*(1+L182/100)</f>
        <v>0</v>
      </c>
      <c r="N182" s="249">
        <v>0</v>
      </c>
      <c r="O182" s="249">
        <f>ROUND(E182*N182,2)</f>
        <v>0</v>
      </c>
      <c r="P182" s="249">
        <v>2.1000000000000001E-2</v>
      </c>
      <c r="Q182" s="249">
        <f>ROUND(E182*P182,2)</f>
        <v>0.04</v>
      </c>
      <c r="R182" s="249"/>
      <c r="S182" s="249" t="s">
        <v>151</v>
      </c>
      <c r="T182" s="250" t="s">
        <v>151</v>
      </c>
      <c r="U182" s="227">
        <v>0.10800000000000001</v>
      </c>
      <c r="V182" s="227">
        <f>ROUND(E182*U182,2)</f>
        <v>0.22</v>
      </c>
      <c r="W182" s="227"/>
      <c r="X182" s="208"/>
      <c r="Y182" s="208"/>
      <c r="Z182" s="208"/>
      <c r="AA182" s="208"/>
      <c r="AB182" s="208"/>
      <c r="AC182" s="208"/>
      <c r="AD182" s="208"/>
      <c r="AE182" s="208"/>
      <c r="AF182" s="208"/>
      <c r="AG182" s="208" t="s">
        <v>156</v>
      </c>
      <c r="AH182" s="208"/>
      <c r="AI182" s="208"/>
      <c r="AJ182" s="208"/>
      <c r="AK182" s="208"/>
      <c r="AL182" s="208"/>
      <c r="AM182" s="208"/>
      <c r="AN182" s="208"/>
      <c r="AO182" s="208"/>
      <c r="AP182" s="208"/>
      <c r="AQ182" s="208"/>
      <c r="AR182" s="208"/>
      <c r="AS182" s="208"/>
      <c r="AT182" s="208"/>
      <c r="AU182" s="208"/>
      <c r="AV182" s="208"/>
      <c r="AW182" s="208"/>
      <c r="AX182" s="208"/>
      <c r="AY182" s="208"/>
      <c r="AZ182" s="208"/>
      <c r="BA182" s="208"/>
      <c r="BB182" s="208"/>
      <c r="BC182" s="208"/>
      <c r="BD182" s="208"/>
      <c r="BE182" s="208"/>
      <c r="BF182" s="208"/>
      <c r="BG182" s="208"/>
      <c r="BH182" s="208"/>
    </row>
    <row r="183" spans="1:60" outlineLevel="1" x14ac:dyDescent="0.2">
      <c r="A183" s="237">
        <v>51</v>
      </c>
      <c r="B183" s="238" t="s">
        <v>353</v>
      </c>
      <c r="C183" s="254" t="s">
        <v>354</v>
      </c>
      <c r="D183" s="239" t="s">
        <v>240</v>
      </c>
      <c r="E183" s="240">
        <v>26</v>
      </c>
      <c r="F183" s="241"/>
      <c r="G183" s="242">
        <f>ROUND(E183*F183,2)</f>
        <v>0</v>
      </c>
      <c r="H183" s="241"/>
      <c r="I183" s="242">
        <f>ROUND(E183*H183,2)</f>
        <v>0</v>
      </c>
      <c r="J183" s="241"/>
      <c r="K183" s="242">
        <f>ROUND(E183*J183,2)</f>
        <v>0</v>
      </c>
      <c r="L183" s="242">
        <v>21</v>
      </c>
      <c r="M183" s="242">
        <f>G183*(1+L183/100)</f>
        <v>0</v>
      </c>
      <c r="N183" s="242">
        <v>0</v>
      </c>
      <c r="O183" s="242">
        <f>ROUND(E183*N183,2)</f>
        <v>0</v>
      </c>
      <c r="P183" s="242">
        <v>0</v>
      </c>
      <c r="Q183" s="242">
        <f>ROUND(E183*P183,2)</f>
        <v>0</v>
      </c>
      <c r="R183" s="242"/>
      <c r="S183" s="242" t="s">
        <v>246</v>
      </c>
      <c r="T183" s="243" t="s">
        <v>279</v>
      </c>
      <c r="U183" s="227">
        <v>0</v>
      </c>
      <c r="V183" s="227">
        <f>ROUND(E183*U183,2)</f>
        <v>0</v>
      </c>
      <c r="W183" s="227"/>
      <c r="X183" s="208"/>
      <c r="Y183" s="208"/>
      <c r="Z183" s="208"/>
      <c r="AA183" s="208"/>
      <c r="AB183" s="208"/>
      <c r="AC183" s="208"/>
      <c r="AD183" s="208"/>
      <c r="AE183" s="208"/>
      <c r="AF183" s="208"/>
      <c r="AG183" s="208" t="s">
        <v>156</v>
      </c>
      <c r="AH183" s="208"/>
      <c r="AI183" s="208"/>
      <c r="AJ183" s="208"/>
      <c r="AK183" s="208"/>
      <c r="AL183" s="208"/>
      <c r="AM183" s="208"/>
      <c r="AN183" s="208"/>
      <c r="AO183" s="208"/>
      <c r="AP183" s="208"/>
      <c r="AQ183" s="208"/>
      <c r="AR183" s="208"/>
      <c r="AS183" s="208"/>
      <c r="AT183" s="208"/>
      <c r="AU183" s="208"/>
      <c r="AV183" s="208"/>
      <c r="AW183" s="208"/>
      <c r="AX183" s="208"/>
      <c r="AY183" s="208"/>
      <c r="AZ183" s="208"/>
      <c r="BA183" s="208"/>
      <c r="BB183" s="208"/>
      <c r="BC183" s="208"/>
      <c r="BD183" s="208"/>
      <c r="BE183" s="208"/>
      <c r="BF183" s="208"/>
      <c r="BG183" s="208"/>
      <c r="BH183" s="208"/>
    </row>
    <row r="184" spans="1:60" outlineLevel="1" x14ac:dyDescent="0.2">
      <c r="A184" s="225"/>
      <c r="B184" s="226"/>
      <c r="C184" s="255" t="s">
        <v>355</v>
      </c>
      <c r="D184" s="228"/>
      <c r="E184" s="229"/>
      <c r="F184" s="227"/>
      <c r="G184" s="227"/>
      <c r="H184" s="227"/>
      <c r="I184" s="227"/>
      <c r="J184" s="227"/>
      <c r="K184" s="227"/>
      <c r="L184" s="227"/>
      <c r="M184" s="227"/>
      <c r="N184" s="227"/>
      <c r="O184" s="227"/>
      <c r="P184" s="227"/>
      <c r="Q184" s="227"/>
      <c r="R184" s="227"/>
      <c r="S184" s="227"/>
      <c r="T184" s="227"/>
      <c r="U184" s="227"/>
      <c r="V184" s="227"/>
      <c r="W184" s="227"/>
      <c r="X184" s="208"/>
      <c r="Y184" s="208"/>
      <c r="Z184" s="208"/>
      <c r="AA184" s="208"/>
      <c r="AB184" s="208"/>
      <c r="AC184" s="208"/>
      <c r="AD184" s="208"/>
      <c r="AE184" s="208"/>
      <c r="AF184" s="208"/>
      <c r="AG184" s="208" t="s">
        <v>158</v>
      </c>
      <c r="AH184" s="208">
        <v>0</v>
      </c>
      <c r="AI184" s="208"/>
      <c r="AJ184" s="208"/>
      <c r="AK184" s="208"/>
      <c r="AL184" s="208"/>
      <c r="AM184" s="208"/>
      <c r="AN184" s="208"/>
      <c r="AO184" s="208"/>
      <c r="AP184" s="208"/>
      <c r="AQ184" s="208"/>
      <c r="AR184" s="208"/>
      <c r="AS184" s="208"/>
      <c r="AT184" s="208"/>
      <c r="AU184" s="208"/>
      <c r="AV184" s="208"/>
      <c r="AW184" s="208"/>
      <c r="AX184" s="208"/>
      <c r="AY184" s="208"/>
      <c r="AZ184" s="208"/>
      <c r="BA184" s="208"/>
      <c r="BB184" s="208"/>
      <c r="BC184" s="208"/>
      <c r="BD184" s="208"/>
      <c r="BE184" s="208"/>
      <c r="BF184" s="208"/>
      <c r="BG184" s="208"/>
      <c r="BH184" s="208"/>
    </row>
    <row r="185" spans="1:60" outlineLevel="1" x14ac:dyDescent="0.2">
      <c r="A185" s="225"/>
      <c r="B185" s="226"/>
      <c r="C185" s="255" t="s">
        <v>345</v>
      </c>
      <c r="D185" s="228"/>
      <c r="E185" s="229"/>
      <c r="F185" s="227"/>
      <c r="G185" s="227"/>
      <c r="H185" s="227"/>
      <c r="I185" s="227"/>
      <c r="J185" s="227"/>
      <c r="K185" s="227"/>
      <c r="L185" s="227"/>
      <c r="M185" s="227"/>
      <c r="N185" s="227"/>
      <c r="O185" s="227"/>
      <c r="P185" s="227"/>
      <c r="Q185" s="227"/>
      <c r="R185" s="227"/>
      <c r="S185" s="227"/>
      <c r="T185" s="227"/>
      <c r="U185" s="227"/>
      <c r="V185" s="227"/>
      <c r="W185" s="227"/>
      <c r="X185" s="208"/>
      <c r="Y185" s="208"/>
      <c r="Z185" s="208"/>
      <c r="AA185" s="208"/>
      <c r="AB185" s="208"/>
      <c r="AC185" s="208"/>
      <c r="AD185" s="208"/>
      <c r="AE185" s="208"/>
      <c r="AF185" s="208"/>
      <c r="AG185" s="208" t="s">
        <v>158</v>
      </c>
      <c r="AH185" s="208">
        <v>0</v>
      </c>
      <c r="AI185" s="208"/>
      <c r="AJ185" s="208"/>
      <c r="AK185" s="208"/>
      <c r="AL185" s="208"/>
      <c r="AM185" s="208"/>
      <c r="AN185" s="208"/>
      <c r="AO185" s="208"/>
      <c r="AP185" s="208"/>
      <c r="AQ185" s="208"/>
      <c r="AR185" s="208"/>
      <c r="AS185" s="208"/>
      <c r="AT185" s="208"/>
      <c r="AU185" s="208"/>
      <c r="AV185" s="208"/>
      <c r="AW185" s="208"/>
      <c r="AX185" s="208"/>
      <c r="AY185" s="208"/>
      <c r="AZ185" s="208"/>
      <c r="BA185" s="208"/>
      <c r="BB185" s="208"/>
      <c r="BC185" s="208"/>
      <c r="BD185" s="208"/>
      <c r="BE185" s="208"/>
      <c r="BF185" s="208"/>
      <c r="BG185" s="208"/>
      <c r="BH185" s="208"/>
    </row>
    <row r="186" spans="1:60" outlineLevel="1" x14ac:dyDescent="0.2">
      <c r="A186" s="225"/>
      <c r="B186" s="226"/>
      <c r="C186" s="255" t="s">
        <v>356</v>
      </c>
      <c r="D186" s="228"/>
      <c r="E186" s="229">
        <v>26</v>
      </c>
      <c r="F186" s="227"/>
      <c r="G186" s="227"/>
      <c r="H186" s="227"/>
      <c r="I186" s="227"/>
      <c r="J186" s="227"/>
      <c r="K186" s="227"/>
      <c r="L186" s="227"/>
      <c r="M186" s="227"/>
      <c r="N186" s="227"/>
      <c r="O186" s="227"/>
      <c r="P186" s="227"/>
      <c r="Q186" s="227"/>
      <c r="R186" s="227"/>
      <c r="S186" s="227"/>
      <c r="T186" s="227"/>
      <c r="U186" s="227"/>
      <c r="V186" s="227"/>
      <c r="W186" s="227"/>
      <c r="X186" s="208"/>
      <c r="Y186" s="208"/>
      <c r="Z186" s="208"/>
      <c r="AA186" s="208"/>
      <c r="AB186" s="208"/>
      <c r="AC186" s="208"/>
      <c r="AD186" s="208"/>
      <c r="AE186" s="208"/>
      <c r="AF186" s="208"/>
      <c r="AG186" s="208" t="s">
        <v>158</v>
      </c>
      <c r="AH186" s="208">
        <v>0</v>
      </c>
      <c r="AI186" s="208"/>
      <c r="AJ186" s="208"/>
      <c r="AK186" s="208"/>
      <c r="AL186" s="208"/>
      <c r="AM186" s="208"/>
      <c r="AN186" s="208"/>
      <c r="AO186" s="208"/>
      <c r="AP186" s="208"/>
      <c r="AQ186" s="208"/>
      <c r="AR186" s="208"/>
      <c r="AS186" s="208"/>
      <c r="AT186" s="208"/>
      <c r="AU186" s="208"/>
      <c r="AV186" s="208"/>
      <c r="AW186" s="208"/>
      <c r="AX186" s="208"/>
      <c r="AY186" s="208"/>
      <c r="AZ186" s="208"/>
      <c r="BA186" s="208"/>
      <c r="BB186" s="208"/>
      <c r="BC186" s="208"/>
      <c r="BD186" s="208"/>
      <c r="BE186" s="208"/>
      <c r="BF186" s="208"/>
      <c r="BG186" s="208"/>
      <c r="BH186" s="208"/>
    </row>
    <row r="187" spans="1:60" x14ac:dyDescent="0.2">
      <c r="A187" s="231" t="s">
        <v>146</v>
      </c>
      <c r="B187" s="232" t="s">
        <v>93</v>
      </c>
      <c r="C187" s="252" t="s">
        <v>94</v>
      </c>
      <c r="D187" s="233"/>
      <c r="E187" s="234"/>
      <c r="F187" s="235"/>
      <c r="G187" s="235">
        <f>SUMIF(AG188:AG188,"&lt;&gt;NOR",G188:G188)</f>
        <v>0</v>
      </c>
      <c r="H187" s="235"/>
      <c r="I187" s="235">
        <f>SUM(I188:I188)</f>
        <v>0</v>
      </c>
      <c r="J187" s="235"/>
      <c r="K187" s="235">
        <f>SUM(K188:K188)</f>
        <v>0</v>
      </c>
      <c r="L187" s="235"/>
      <c r="M187" s="235">
        <f>SUM(M188:M188)</f>
        <v>0</v>
      </c>
      <c r="N187" s="235"/>
      <c r="O187" s="235">
        <f>SUM(O188:O188)</f>
        <v>0</v>
      </c>
      <c r="P187" s="235"/>
      <c r="Q187" s="235">
        <f>SUM(Q188:Q188)</f>
        <v>0</v>
      </c>
      <c r="R187" s="235"/>
      <c r="S187" s="235"/>
      <c r="T187" s="236"/>
      <c r="U187" s="230"/>
      <c r="V187" s="230">
        <f>SUM(V188:V188)</f>
        <v>58.93</v>
      </c>
      <c r="W187" s="230"/>
      <c r="AG187" t="s">
        <v>147</v>
      </c>
    </row>
    <row r="188" spans="1:60" outlineLevel="1" x14ac:dyDescent="0.2">
      <c r="A188" s="244">
        <v>52</v>
      </c>
      <c r="B188" s="245" t="s">
        <v>357</v>
      </c>
      <c r="C188" s="253" t="s">
        <v>358</v>
      </c>
      <c r="D188" s="246" t="s">
        <v>359</v>
      </c>
      <c r="E188" s="247">
        <v>31.479120000000002</v>
      </c>
      <c r="F188" s="248"/>
      <c r="G188" s="249">
        <f>ROUND(E188*F188,2)</f>
        <v>0</v>
      </c>
      <c r="H188" s="248"/>
      <c r="I188" s="249">
        <f>ROUND(E188*H188,2)</f>
        <v>0</v>
      </c>
      <c r="J188" s="248"/>
      <c r="K188" s="249">
        <f>ROUND(E188*J188,2)</f>
        <v>0</v>
      </c>
      <c r="L188" s="249">
        <v>21</v>
      </c>
      <c r="M188" s="249">
        <f>G188*(1+L188/100)</f>
        <v>0</v>
      </c>
      <c r="N188" s="249">
        <v>0</v>
      </c>
      <c r="O188" s="249">
        <f>ROUND(E188*N188,2)</f>
        <v>0</v>
      </c>
      <c r="P188" s="249">
        <v>0</v>
      </c>
      <c r="Q188" s="249">
        <f>ROUND(E188*P188,2)</f>
        <v>0</v>
      </c>
      <c r="R188" s="249"/>
      <c r="S188" s="249" t="s">
        <v>151</v>
      </c>
      <c r="T188" s="250" t="s">
        <v>151</v>
      </c>
      <c r="U188" s="227">
        <v>1.8720000000000001</v>
      </c>
      <c r="V188" s="227">
        <f>ROUND(E188*U188,2)</f>
        <v>58.93</v>
      </c>
      <c r="W188" s="227"/>
      <c r="X188" s="208"/>
      <c r="Y188" s="208"/>
      <c r="Z188" s="208"/>
      <c r="AA188" s="208"/>
      <c r="AB188" s="208"/>
      <c r="AC188" s="208"/>
      <c r="AD188" s="208"/>
      <c r="AE188" s="208"/>
      <c r="AF188" s="208"/>
      <c r="AG188" s="208" t="s">
        <v>156</v>
      </c>
      <c r="AH188" s="208"/>
      <c r="AI188" s="208"/>
      <c r="AJ188" s="208"/>
      <c r="AK188" s="208"/>
      <c r="AL188" s="208"/>
      <c r="AM188" s="208"/>
      <c r="AN188" s="208"/>
      <c r="AO188" s="208"/>
      <c r="AP188" s="208"/>
      <c r="AQ188" s="208"/>
      <c r="AR188" s="208"/>
      <c r="AS188" s="208"/>
      <c r="AT188" s="208"/>
      <c r="AU188" s="208"/>
      <c r="AV188" s="208"/>
      <c r="AW188" s="208"/>
      <c r="AX188" s="208"/>
      <c r="AY188" s="208"/>
      <c r="AZ188" s="208"/>
      <c r="BA188" s="208"/>
      <c r="BB188" s="208"/>
      <c r="BC188" s="208"/>
      <c r="BD188" s="208"/>
      <c r="BE188" s="208"/>
      <c r="BF188" s="208"/>
      <c r="BG188" s="208"/>
      <c r="BH188" s="208"/>
    </row>
    <row r="189" spans="1:60" x14ac:dyDescent="0.2">
      <c r="A189" s="231" t="s">
        <v>146</v>
      </c>
      <c r="B189" s="232" t="s">
        <v>97</v>
      </c>
      <c r="C189" s="252" t="s">
        <v>98</v>
      </c>
      <c r="D189" s="233"/>
      <c r="E189" s="234"/>
      <c r="F189" s="235"/>
      <c r="G189" s="235">
        <f>SUMIF(AG190:AG198,"&lt;&gt;NOR",G190:G198)</f>
        <v>0</v>
      </c>
      <c r="H189" s="235"/>
      <c r="I189" s="235">
        <f>SUM(I190:I198)</f>
        <v>0</v>
      </c>
      <c r="J189" s="235"/>
      <c r="K189" s="235">
        <f>SUM(K190:K198)</f>
        <v>0</v>
      </c>
      <c r="L189" s="235"/>
      <c r="M189" s="235">
        <f>SUM(M190:M198)</f>
        <v>0</v>
      </c>
      <c r="N189" s="235"/>
      <c r="O189" s="235">
        <f>SUM(O190:O198)</f>
        <v>0.15</v>
      </c>
      <c r="P189" s="235"/>
      <c r="Q189" s="235">
        <f>SUM(Q190:Q198)</f>
        <v>0</v>
      </c>
      <c r="R189" s="235"/>
      <c r="S189" s="235"/>
      <c r="T189" s="236"/>
      <c r="U189" s="230"/>
      <c r="V189" s="230">
        <f>SUM(V190:V198)</f>
        <v>1</v>
      </c>
      <c r="W189" s="230"/>
      <c r="AG189" t="s">
        <v>147</v>
      </c>
    </row>
    <row r="190" spans="1:60" outlineLevel="1" x14ac:dyDescent="0.2">
      <c r="A190" s="237">
        <v>53</v>
      </c>
      <c r="B190" s="238" t="s">
        <v>360</v>
      </c>
      <c r="C190" s="254" t="s">
        <v>361</v>
      </c>
      <c r="D190" s="239" t="s">
        <v>150</v>
      </c>
      <c r="E190" s="240">
        <v>2</v>
      </c>
      <c r="F190" s="241"/>
      <c r="G190" s="242">
        <f>ROUND(E190*F190,2)</f>
        <v>0</v>
      </c>
      <c r="H190" s="241"/>
      <c r="I190" s="242">
        <f>ROUND(E190*H190,2)</f>
        <v>0</v>
      </c>
      <c r="J190" s="241"/>
      <c r="K190" s="242">
        <f>ROUND(E190*J190,2)</f>
        <v>0</v>
      </c>
      <c r="L190" s="242">
        <v>21</v>
      </c>
      <c r="M190" s="242">
        <f>G190*(1+L190/100)</f>
        <v>0</v>
      </c>
      <c r="N190" s="242">
        <v>7.5800000000000006E-2</v>
      </c>
      <c r="O190" s="242">
        <f>ROUND(E190*N190,2)</f>
        <v>0.15</v>
      </c>
      <c r="P190" s="242">
        <v>0</v>
      </c>
      <c r="Q190" s="242">
        <f>ROUND(E190*P190,2)</f>
        <v>0</v>
      </c>
      <c r="R190" s="242"/>
      <c r="S190" s="242" t="s">
        <v>151</v>
      </c>
      <c r="T190" s="243" t="s">
        <v>151</v>
      </c>
      <c r="U190" s="227">
        <v>0.5</v>
      </c>
      <c r="V190" s="227">
        <f>ROUND(E190*U190,2)</f>
        <v>1</v>
      </c>
      <c r="W190" s="227"/>
      <c r="X190" s="208"/>
      <c r="Y190" s="208"/>
      <c r="Z190" s="208"/>
      <c r="AA190" s="208"/>
      <c r="AB190" s="208"/>
      <c r="AC190" s="208"/>
      <c r="AD190" s="208"/>
      <c r="AE190" s="208"/>
      <c r="AF190" s="208"/>
      <c r="AG190" s="208" t="s">
        <v>362</v>
      </c>
      <c r="AH190" s="208"/>
      <c r="AI190" s="208"/>
      <c r="AJ190" s="208"/>
      <c r="AK190" s="208"/>
      <c r="AL190" s="208"/>
      <c r="AM190" s="208"/>
      <c r="AN190" s="208"/>
      <c r="AO190" s="208"/>
      <c r="AP190" s="208"/>
      <c r="AQ190" s="208"/>
      <c r="AR190" s="208"/>
      <c r="AS190" s="208"/>
      <c r="AT190" s="208"/>
      <c r="AU190" s="208"/>
      <c r="AV190" s="208"/>
      <c r="AW190" s="208"/>
      <c r="AX190" s="208"/>
      <c r="AY190" s="208"/>
      <c r="AZ190" s="208"/>
      <c r="BA190" s="208"/>
      <c r="BB190" s="208"/>
      <c r="BC190" s="208"/>
      <c r="BD190" s="208"/>
      <c r="BE190" s="208"/>
      <c r="BF190" s="208"/>
      <c r="BG190" s="208"/>
      <c r="BH190" s="208"/>
    </row>
    <row r="191" spans="1:60" outlineLevel="1" x14ac:dyDescent="0.2">
      <c r="A191" s="225"/>
      <c r="B191" s="226"/>
      <c r="C191" s="255" t="s">
        <v>363</v>
      </c>
      <c r="D191" s="228"/>
      <c r="E191" s="229"/>
      <c r="F191" s="227"/>
      <c r="G191" s="227"/>
      <c r="H191" s="227"/>
      <c r="I191" s="227"/>
      <c r="J191" s="227"/>
      <c r="K191" s="227"/>
      <c r="L191" s="227"/>
      <c r="M191" s="227"/>
      <c r="N191" s="227"/>
      <c r="O191" s="227"/>
      <c r="P191" s="227"/>
      <c r="Q191" s="227"/>
      <c r="R191" s="227"/>
      <c r="S191" s="227"/>
      <c r="T191" s="227"/>
      <c r="U191" s="227"/>
      <c r="V191" s="227"/>
      <c r="W191" s="227"/>
      <c r="X191" s="208"/>
      <c r="Y191" s="208"/>
      <c r="Z191" s="208"/>
      <c r="AA191" s="208"/>
      <c r="AB191" s="208"/>
      <c r="AC191" s="208"/>
      <c r="AD191" s="208"/>
      <c r="AE191" s="208"/>
      <c r="AF191" s="208"/>
      <c r="AG191" s="208" t="s">
        <v>158</v>
      </c>
      <c r="AH191" s="208">
        <v>0</v>
      </c>
      <c r="AI191" s="208"/>
      <c r="AJ191" s="208"/>
      <c r="AK191" s="208"/>
      <c r="AL191" s="208"/>
      <c r="AM191" s="208"/>
      <c r="AN191" s="208"/>
      <c r="AO191" s="208"/>
      <c r="AP191" s="208"/>
      <c r="AQ191" s="208"/>
      <c r="AR191" s="208"/>
      <c r="AS191" s="208"/>
      <c r="AT191" s="208"/>
      <c r="AU191" s="208"/>
      <c r="AV191" s="208"/>
      <c r="AW191" s="208"/>
      <c r="AX191" s="208"/>
      <c r="AY191" s="208"/>
      <c r="AZ191" s="208"/>
      <c r="BA191" s="208"/>
      <c r="BB191" s="208"/>
      <c r="BC191" s="208"/>
      <c r="BD191" s="208"/>
      <c r="BE191" s="208"/>
      <c r="BF191" s="208"/>
      <c r="BG191" s="208"/>
      <c r="BH191" s="208"/>
    </row>
    <row r="192" spans="1:60" outlineLevel="1" x14ac:dyDescent="0.2">
      <c r="A192" s="225"/>
      <c r="B192" s="226"/>
      <c r="C192" s="255" t="s">
        <v>363</v>
      </c>
      <c r="D192" s="228"/>
      <c r="E192" s="229"/>
      <c r="F192" s="227"/>
      <c r="G192" s="227"/>
      <c r="H192" s="227"/>
      <c r="I192" s="227"/>
      <c r="J192" s="227"/>
      <c r="K192" s="227"/>
      <c r="L192" s="227"/>
      <c r="M192" s="227"/>
      <c r="N192" s="227"/>
      <c r="O192" s="227"/>
      <c r="P192" s="227"/>
      <c r="Q192" s="227"/>
      <c r="R192" s="227"/>
      <c r="S192" s="227"/>
      <c r="T192" s="227"/>
      <c r="U192" s="227"/>
      <c r="V192" s="227"/>
      <c r="W192" s="227"/>
      <c r="X192" s="208"/>
      <c r="Y192" s="208"/>
      <c r="Z192" s="208"/>
      <c r="AA192" s="208"/>
      <c r="AB192" s="208"/>
      <c r="AC192" s="208"/>
      <c r="AD192" s="208"/>
      <c r="AE192" s="208"/>
      <c r="AF192" s="208"/>
      <c r="AG192" s="208" t="s">
        <v>158</v>
      </c>
      <c r="AH192" s="208">
        <v>0</v>
      </c>
      <c r="AI192" s="208"/>
      <c r="AJ192" s="208"/>
      <c r="AK192" s="208"/>
      <c r="AL192" s="208"/>
      <c r="AM192" s="208"/>
      <c r="AN192" s="208"/>
      <c r="AO192" s="208"/>
      <c r="AP192" s="208"/>
      <c r="AQ192" s="208"/>
      <c r="AR192" s="208"/>
      <c r="AS192" s="208"/>
      <c r="AT192" s="208"/>
      <c r="AU192" s="208"/>
      <c r="AV192" s="208"/>
      <c r="AW192" s="208"/>
      <c r="AX192" s="208"/>
      <c r="AY192" s="208"/>
      <c r="AZ192" s="208"/>
      <c r="BA192" s="208"/>
      <c r="BB192" s="208"/>
      <c r="BC192" s="208"/>
      <c r="BD192" s="208"/>
      <c r="BE192" s="208"/>
      <c r="BF192" s="208"/>
      <c r="BG192" s="208"/>
      <c r="BH192" s="208"/>
    </row>
    <row r="193" spans="1:60" outlineLevel="1" x14ac:dyDescent="0.2">
      <c r="A193" s="225"/>
      <c r="B193" s="226"/>
      <c r="C193" s="255" t="s">
        <v>71</v>
      </c>
      <c r="D193" s="228"/>
      <c r="E193" s="229">
        <v>2</v>
      </c>
      <c r="F193" s="227"/>
      <c r="G193" s="227"/>
      <c r="H193" s="227"/>
      <c r="I193" s="227"/>
      <c r="J193" s="227"/>
      <c r="K193" s="227"/>
      <c r="L193" s="227"/>
      <c r="M193" s="227"/>
      <c r="N193" s="227"/>
      <c r="O193" s="227"/>
      <c r="P193" s="227"/>
      <c r="Q193" s="227"/>
      <c r="R193" s="227"/>
      <c r="S193" s="227"/>
      <c r="T193" s="227"/>
      <c r="U193" s="227"/>
      <c r="V193" s="227"/>
      <c r="W193" s="227"/>
      <c r="X193" s="208"/>
      <c r="Y193" s="208"/>
      <c r="Z193" s="208"/>
      <c r="AA193" s="208"/>
      <c r="AB193" s="208"/>
      <c r="AC193" s="208"/>
      <c r="AD193" s="208"/>
      <c r="AE193" s="208"/>
      <c r="AF193" s="208"/>
      <c r="AG193" s="208" t="s">
        <v>158</v>
      </c>
      <c r="AH193" s="208">
        <v>0</v>
      </c>
      <c r="AI193" s="208"/>
      <c r="AJ193" s="208"/>
      <c r="AK193" s="208"/>
      <c r="AL193" s="208"/>
      <c r="AM193" s="208"/>
      <c r="AN193" s="208"/>
      <c r="AO193" s="208"/>
      <c r="AP193" s="208"/>
      <c r="AQ193" s="208"/>
      <c r="AR193" s="208"/>
      <c r="AS193" s="208"/>
      <c r="AT193" s="208"/>
      <c r="AU193" s="208"/>
      <c r="AV193" s="208"/>
      <c r="AW193" s="208"/>
      <c r="AX193" s="208"/>
      <c r="AY193" s="208"/>
      <c r="AZ193" s="208"/>
      <c r="BA193" s="208"/>
      <c r="BB193" s="208"/>
      <c r="BC193" s="208"/>
      <c r="BD193" s="208"/>
      <c r="BE193" s="208"/>
      <c r="BF193" s="208"/>
      <c r="BG193" s="208"/>
      <c r="BH193" s="208"/>
    </row>
    <row r="194" spans="1:60" outlineLevel="1" x14ac:dyDescent="0.2">
      <c r="A194" s="237">
        <v>54</v>
      </c>
      <c r="B194" s="238" t="s">
        <v>364</v>
      </c>
      <c r="C194" s="254" t="s">
        <v>365</v>
      </c>
      <c r="D194" s="239" t="s">
        <v>150</v>
      </c>
      <c r="E194" s="240">
        <v>2</v>
      </c>
      <c r="F194" s="241"/>
      <c r="G194" s="242">
        <f>ROUND(E194*F194,2)</f>
        <v>0</v>
      </c>
      <c r="H194" s="241"/>
      <c r="I194" s="242">
        <f>ROUND(E194*H194,2)</f>
        <v>0</v>
      </c>
      <c r="J194" s="241"/>
      <c r="K194" s="242">
        <f>ROUND(E194*J194,2)</f>
        <v>0</v>
      </c>
      <c r="L194" s="242">
        <v>21</v>
      </c>
      <c r="M194" s="242">
        <f>G194*(1+L194/100)</f>
        <v>0</v>
      </c>
      <c r="N194" s="242">
        <v>0</v>
      </c>
      <c r="O194" s="242">
        <f>ROUND(E194*N194,2)</f>
        <v>0</v>
      </c>
      <c r="P194" s="242">
        <v>0</v>
      </c>
      <c r="Q194" s="242">
        <f>ROUND(E194*P194,2)</f>
        <v>0</v>
      </c>
      <c r="R194" s="242"/>
      <c r="S194" s="242" t="s">
        <v>246</v>
      </c>
      <c r="T194" s="243" t="s">
        <v>279</v>
      </c>
      <c r="U194" s="227">
        <v>0</v>
      </c>
      <c r="V194" s="227">
        <f>ROUND(E194*U194,2)</f>
        <v>0</v>
      </c>
      <c r="W194" s="227"/>
      <c r="X194" s="208"/>
      <c r="Y194" s="208"/>
      <c r="Z194" s="208"/>
      <c r="AA194" s="208"/>
      <c r="AB194" s="208"/>
      <c r="AC194" s="208"/>
      <c r="AD194" s="208"/>
      <c r="AE194" s="208"/>
      <c r="AF194" s="208"/>
      <c r="AG194" s="208" t="s">
        <v>362</v>
      </c>
      <c r="AH194" s="208"/>
      <c r="AI194" s="208"/>
      <c r="AJ194" s="208"/>
      <c r="AK194" s="208"/>
      <c r="AL194" s="208"/>
      <c r="AM194" s="208"/>
      <c r="AN194" s="208"/>
      <c r="AO194" s="208"/>
      <c r="AP194" s="208"/>
      <c r="AQ194" s="208"/>
      <c r="AR194" s="208"/>
      <c r="AS194" s="208"/>
      <c r="AT194" s="208"/>
      <c r="AU194" s="208"/>
      <c r="AV194" s="208"/>
      <c r="AW194" s="208"/>
      <c r="AX194" s="208"/>
      <c r="AY194" s="208"/>
      <c r="AZ194" s="208"/>
      <c r="BA194" s="208"/>
      <c r="BB194" s="208"/>
      <c r="BC194" s="208"/>
      <c r="BD194" s="208"/>
      <c r="BE194" s="208"/>
      <c r="BF194" s="208"/>
      <c r="BG194" s="208"/>
      <c r="BH194" s="208"/>
    </row>
    <row r="195" spans="1:60" outlineLevel="1" x14ac:dyDescent="0.2">
      <c r="A195" s="225"/>
      <c r="B195" s="226"/>
      <c r="C195" s="255" t="s">
        <v>363</v>
      </c>
      <c r="D195" s="228"/>
      <c r="E195" s="229"/>
      <c r="F195" s="227"/>
      <c r="G195" s="227"/>
      <c r="H195" s="227"/>
      <c r="I195" s="227"/>
      <c r="J195" s="227"/>
      <c r="K195" s="227"/>
      <c r="L195" s="227"/>
      <c r="M195" s="227"/>
      <c r="N195" s="227"/>
      <c r="O195" s="227"/>
      <c r="P195" s="227"/>
      <c r="Q195" s="227"/>
      <c r="R195" s="227"/>
      <c r="S195" s="227"/>
      <c r="T195" s="227"/>
      <c r="U195" s="227"/>
      <c r="V195" s="227"/>
      <c r="W195" s="227"/>
      <c r="X195" s="208"/>
      <c r="Y195" s="208"/>
      <c r="Z195" s="208"/>
      <c r="AA195" s="208"/>
      <c r="AB195" s="208"/>
      <c r="AC195" s="208"/>
      <c r="AD195" s="208"/>
      <c r="AE195" s="208"/>
      <c r="AF195" s="208"/>
      <c r="AG195" s="208" t="s">
        <v>158</v>
      </c>
      <c r="AH195" s="208">
        <v>0</v>
      </c>
      <c r="AI195" s="208"/>
      <c r="AJ195" s="208"/>
      <c r="AK195" s="208"/>
      <c r="AL195" s="208"/>
      <c r="AM195" s="208"/>
      <c r="AN195" s="208"/>
      <c r="AO195" s="208"/>
      <c r="AP195" s="208"/>
      <c r="AQ195" s="208"/>
      <c r="AR195" s="208"/>
      <c r="AS195" s="208"/>
      <c r="AT195" s="208"/>
      <c r="AU195" s="208"/>
      <c r="AV195" s="208"/>
      <c r="AW195" s="208"/>
      <c r="AX195" s="208"/>
      <c r="AY195" s="208"/>
      <c r="AZ195" s="208"/>
      <c r="BA195" s="208"/>
      <c r="BB195" s="208"/>
      <c r="BC195" s="208"/>
      <c r="BD195" s="208"/>
      <c r="BE195" s="208"/>
      <c r="BF195" s="208"/>
      <c r="BG195" s="208"/>
      <c r="BH195" s="208"/>
    </row>
    <row r="196" spans="1:60" outlineLevel="1" x14ac:dyDescent="0.2">
      <c r="A196" s="225"/>
      <c r="B196" s="226"/>
      <c r="C196" s="255" t="s">
        <v>363</v>
      </c>
      <c r="D196" s="228"/>
      <c r="E196" s="229"/>
      <c r="F196" s="227"/>
      <c r="G196" s="227"/>
      <c r="H196" s="227"/>
      <c r="I196" s="227"/>
      <c r="J196" s="227"/>
      <c r="K196" s="227"/>
      <c r="L196" s="227"/>
      <c r="M196" s="227"/>
      <c r="N196" s="227"/>
      <c r="O196" s="227"/>
      <c r="P196" s="227"/>
      <c r="Q196" s="227"/>
      <c r="R196" s="227"/>
      <c r="S196" s="227"/>
      <c r="T196" s="227"/>
      <c r="U196" s="227"/>
      <c r="V196" s="227"/>
      <c r="W196" s="227"/>
      <c r="X196" s="208"/>
      <c r="Y196" s="208"/>
      <c r="Z196" s="208"/>
      <c r="AA196" s="208"/>
      <c r="AB196" s="208"/>
      <c r="AC196" s="208"/>
      <c r="AD196" s="208"/>
      <c r="AE196" s="208"/>
      <c r="AF196" s="208"/>
      <c r="AG196" s="208" t="s">
        <v>158</v>
      </c>
      <c r="AH196" s="208">
        <v>0</v>
      </c>
      <c r="AI196" s="208"/>
      <c r="AJ196" s="208"/>
      <c r="AK196" s="208"/>
      <c r="AL196" s="208"/>
      <c r="AM196" s="208"/>
      <c r="AN196" s="208"/>
      <c r="AO196" s="208"/>
      <c r="AP196" s="208"/>
      <c r="AQ196" s="208"/>
      <c r="AR196" s="208"/>
      <c r="AS196" s="208"/>
      <c r="AT196" s="208"/>
      <c r="AU196" s="208"/>
      <c r="AV196" s="208"/>
      <c r="AW196" s="208"/>
      <c r="AX196" s="208"/>
      <c r="AY196" s="208"/>
      <c r="AZ196" s="208"/>
      <c r="BA196" s="208"/>
      <c r="BB196" s="208"/>
      <c r="BC196" s="208"/>
      <c r="BD196" s="208"/>
      <c r="BE196" s="208"/>
      <c r="BF196" s="208"/>
      <c r="BG196" s="208"/>
      <c r="BH196" s="208"/>
    </row>
    <row r="197" spans="1:60" outlineLevel="1" x14ac:dyDescent="0.2">
      <c r="A197" s="225"/>
      <c r="B197" s="226"/>
      <c r="C197" s="255" t="s">
        <v>71</v>
      </c>
      <c r="D197" s="228"/>
      <c r="E197" s="229">
        <v>2</v>
      </c>
      <c r="F197" s="227"/>
      <c r="G197" s="227"/>
      <c r="H197" s="227"/>
      <c r="I197" s="227"/>
      <c r="J197" s="227"/>
      <c r="K197" s="227"/>
      <c r="L197" s="227"/>
      <c r="M197" s="227"/>
      <c r="N197" s="227"/>
      <c r="O197" s="227"/>
      <c r="P197" s="227"/>
      <c r="Q197" s="227"/>
      <c r="R197" s="227"/>
      <c r="S197" s="227"/>
      <c r="T197" s="227"/>
      <c r="U197" s="227"/>
      <c r="V197" s="227"/>
      <c r="W197" s="227"/>
      <c r="X197" s="208"/>
      <c r="Y197" s="208"/>
      <c r="Z197" s="208"/>
      <c r="AA197" s="208"/>
      <c r="AB197" s="208"/>
      <c r="AC197" s="208"/>
      <c r="AD197" s="208"/>
      <c r="AE197" s="208"/>
      <c r="AF197" s="208"/>
      <c r="AG197" s="208" t="s">
        <v>158</v>
      </c>
      <c r="AH197" s="208">
        <v>0</v>
      </c>
      <c r="AI197" s="208"/>
      <c r="AJ197" s="208"/>
      <c r="AK197" s="208"/>
      <c r="AL197" s="208"/>
      <c r="AM197" s="208"/>
      <c r="AN197" s="208"/>
      <c r="AO197" s="208"/>
      <c r="AP197" s="208"/>
      <c r="AQ197" s="208"/>
      <c r="AR197" s="208"/>
      <c r="AS197" s="208"/>
      <c r="AT197" s="208"/>
      <c r="AU197" s="208"/>
      <c r="AV197" s="208"/>
      <c r="AW197" s="208"/>
      <c r="AX197" s="208"/>
      <c r="AY197" s="208"/>
      <c r="AZ197" s="208"/>
      <c r="BA197" s="208"/>
      <c r="BB197" s="208"/>
      <c r="BC197" s="208"/>
      <c r="BD197" s="208"/>
      <c r="BE197" s="208"/>
      <c r="BF197" s="208"/>
      <c r="BG197" s="208"/>
      <c r="BH197" s="208"/>
    </row>
    <row r="198" spans="1:60" outlineLevel="1" x14ac:dyDescent="0.2">
      <c r="A198" s="244">
        <v>55</v>
      </c>
      <c r="B198" s="245" t="s">
        <v>366</v>
      </c>
      <c r="C198" s="253" t="s">
        <v>367</v>
      </c>
      <c r="D198" s="246" t="s">
        <v>0</v>
      </c>
      <c r="E198" s="247">
        <v>56.360000000000007</v>
      </c>
      <c r="F198" s="248"/>
      <c r="G198" s="249">
        <f>ROUND(E198*F198,2)</f>
        <v>0</v>
      </c>
      <c r="H198" s="248"/>
      <c r="I198" s="249">
        <f>ROUND(E198*H198,2)</f>
        <v>0</v>
      </c>
      <c r="J198" s="248"/>
      <c r="K198" s="249">
        <f>ROUND(E198*J198,2)</f>
        <v>0</v>
      </c>
      <c r="L198" s="249">
        <v>21</v>
      </c>
      <c r="M198" s="249">
        <f>G198*(1+L198/100)</f>
        <v>0</v>
      </c>
      <c r="N198" s="249">
        <v>0</v>
      </c>
      <c r="O198" s="249">
        <f>ROUND(E198*N198,2)</f>
        <v>0</v>
      </c>
      <c r="P198" s="249">
        <v>0</v>
      </c>
      <c r="Q198" s="249">
        <f>ROUND(E198*P198,2)</f>
        <v>0</v>
      </c>
      <c r="R198" s="249"/>
      <c r="S198" s="249" t="s">
        <v>151</v>
      </c>
      <c r="T198" s="250" t="s">
        <v>151</v>
      </c>
      <c r="U198" s="227">
        <v>0</v>
      </c>
      <c r="V198" s="227">
        <f>ROUND(E198*U198,2)</f>
        <v>0</v>
      </c>
      <c r="W198" s="227"/>
      <c r="X198" s="208"/>
      <c r="Y198" s="208"/>
      <c r="Z198" s="208"/>
      <c r="AA198" s="208"/>
      <c r="AB198" s="208"/>
      <c r="AC198" s="208"/>
      <c r="AD198" s="208"/>
      <c r="AE198" s="208"/>
      <c r="AF198" s="208"/>
      <c r="AG198" s="208" t="s">
        <v>362</v>
      </c>
      <c r="AH198" s="208"/>
      <c r="AI198" s="208"/>
      <c r="AJ198" s="208"/>
      <c r="AK198" s="208"/>
      <c r="AL198" s="208"/>
      <c r="AM198" s="208"/>
      <c r="AN198" s="208"/>
      <c r="AO198" s="208"/>
      <c r="AP198" s="208"/>
      <c r="AQ198" s="208"/>
      <c r="AR198" s="208"/>
      <c r="AS198" s="208"/>
      <c r="AT198" s="208"/>
      <c r="AU198" s="208"/>
      <c r="AV198" s="208"/>
      <c r="AW198" s="208"/>
      <c r="AX198" s="208"/>
      <c r="AY198" s="208"/>
      <c r="AZ198" s="208"/>
      <c r="BA198" s="208"/>
      <c r="BB198" s="208"/>
      <c r="BC198" s="208"/>
      <c r="BD198" s="208"/>
      <c r="BE198" s="208"/>
      <c r="BF198" s="208"/>
      <c r="BG198" s="208"/>
      <c r="BH198" s="208"/>
    </row>
    <row r="199" spans="1:60" x14ac:dyDescent="0.2">
      <c r="A199" s="231" t="s">
        <v>146</v>
      </c>
      <c r="B199" s="232" t="s">
        <v>99</v>
      </c>
      <c r="C199" s="252" t="s">
        <v>100</v>
      </c>
      <c r="D199" s="233"/>
      <c r="E199" s="234"/>
      <c r="F199" s="235"/>
      <c r="G199" s="235">
        <f>SUMIF(AG200:AG201,"&lt;&gt;NOR",G200:G201)</f>
        <v>0</v>
      </c>
      <c r="H199" s="235"/>
      <c r="I199" s="235">
        <f>SUM(I200:I201)</f>
        <v>0</v>
      </c>
      <c r="J199" s="235"/>
      <c r="K199" s="235">
        <f>SUM(K200:K201)</f>
        <v>0</v>
      </c>
      <c r="L199" s="235"/>
      <c r="M199" s="235">
        <f>SUM(M200:M201)</f>
        <v>0</v>
      </c>
      <c r="N199" s="235"/>
      <c r="O199" s="235">
        <f>SUM(O200:O201)</f>
        <v>0</v>
      </c>
      <c r="P199" s="235"/>
      <c r="Q199" s="235">
        <f>SUM(Q200:Q201)</f>
        <v>0</v>
      </c>
      <c r="R199" s="235"/>
      <c r="S199" s="235"/>
      <c r="T199" s="236"/>
      <c r="U199" s="230"/>
      <c r="V199" s="230">
        <f>SUM(V200:V201)</f>
        <v>0</v>
      </c>
      <c r="W199" s="230"/>
      <c r="AG199" t="s">
        <v>147</v>
      </c>
    </row>
    <row r="200" spans="1:60" ht="22.5" outlineLevel="1" x14ac:dyDescent="0.2">
      <c r="A200" s="244">
        <v>56</v>
      </c>
      <c r="B200" s="245" t="s">
        <v>368</v>
      </c>
      <c r="C200" s="253" t="s">
        <v>369</v>
      </c>
      <c r="D200" s="246" t="s">
        <v>150</v>
      </c>
      <c r="E200" s="247">
        <v>1</v>
      </c>
      <c r="F200" s="248"/>
      <c r="G200" s="249">
        <f>ROUND(E200*F200,2)</f>
        <v>0</v>
      </c>
      <c r="H200" s="248"/>
      <c r="I200" s="249">
        <f>ROUND(E200*H200,2)</f>
        <v>0</v>
      </c>
      <c r="J200" s="248"/>
      <c r="K200" s="249">
        <f>ROUND(E200*J200,2)</f>
        <v>0</v>
      </c>
      <c r="L200" s="249">
        <v>21</v>
      </c>
      <c r="M200" s="249">
        <f>G200*(1+L200/100)</f>
        <v>0</v>
      </c>
      <c r="N200" s="249">
        <v>0</v>
      </c>
      <c r="O200" s="249">
        <f>ROUND(E200*N200,2)</f>
        <v>0</v>
      </c>
      <c r="P200" s="249">
        <v>0</v>
      </c>
      <c r="Q200" s="249">
        <f>ROUND(E200*P200,2)</f>
        <v>0</v>
      </c>
      <c r="R200" s="249"/>
      <c r="S200" s="249" t="s">
        <v>246</v>
      </c>
      <c r="T200" s="250" t="s">
        <v>279</v>
      </c>
      <c r="U200" s="227">
        <v>0</v>
      </c>
      <c r="V200" s="227">
        <f>ROUND(E200*U200,2)</f>
        <v>0</v>
      </c>
      <c r="W200" s="227"/>
      <c r="X200" s="208"/>
      <c r="Y200" s="208"/>
      <c r="Z200" s="208"/>
      <c r="AA200" s="208"/>
      <c r="AB200" s="208"/>
      <c r="AC200" s="208"/>
      <c r="AD200" s="208"/>
      <c r="AE200" s="208"/>
      <c r="AF200" s="208"/>
      <c r="AG200" s="208" t="s">
        <v>362</v>
      </c>
      <c r="AH200" s="208"/>
      <c r="AI200" s="208"/>
      <c r="AJ200" s="208"/>
      <c r="AK200" s="208"/>
      <c r="AL200" s="208"/>
      <c r="AM200" s="208"/>
      <c r="AN200" s="208"/>
      <c r="AO200" s="208"/>
      <c r="AP200" s="208"/>
      <c r="AQ200" s="208"/>
      <c r="AR200" s="208"/>
      <c r="AS200" s="208"/>
      <c r="AT200" s="208"/>
      <c r="AU200" s="208"/>
      <c r="AV200" s="208"/>
      <c r="AW200" s="208"/>
      <c r="AX200" s="208"/>
      <c r="AY200" s="208"/>
      <c r="AZ200" s="208"/>
      <c r="BA200" s="208"/>
      <c r="BB200" s="208"/>
      <c r="BC200" s="208"/>
      <c r="BD200" s="208"/>
      <c r="BE200" s="208"/>
      <c r="BF200" s="208"/>
      <c r="BG200" s="208"/>
      <c r="BH200" s="208"/>
    </row>
    <row r="201" spans="1:60" outlineLevel="1" x14ac:dyDescent="0.2">
      <c r="A201" s="244">
        <v>57</v>
      </c>
      <c r="B201" s="245" t="s">
        <v>370</v>
      </c>
      <c r="C201" s="253" t="s">
        <v>371</v>
      </c>
      <c r="D201" s="246" t="s">
        <v>0</v>
      </c>
      <c r="E201" s="247">
        <v>50</v>
      </c>
      <c r="F201" s="248"/>
      <c r="G201" s="249">
        <f>ROUND(E201*F201,2)</f>
        <v>0</v>
      </c>
      <c r="H201" s="248"/>
      <c r="I201" s="249">
        <f>ROUND(E201*H201,2)</f>
        <v>0</v>
      </c>
      <c r="J201" s="248"/>
      <c r="K201" s="249">
        <f>ROUND(E201*J201,2)</f>
        <v>0</v>
      </c>
      <c r="L201" s="249">
        <v>21</v>
      </c>
      <c r="M201" s="249">
        <f>G201*(1+L201/100)</f>
        <v>0</v>
      </c>
      <c r="N201" s="249">
        <v>0</v>
      </c>
      <c r="O201" s="249">
        <f>ROUND(E201*N201,2)</f>
        <v>0</v>
      </c>
      <c r="P201" s="249">
        <v>0</v>
      </c>
      <c r="Q201" s="249">
        <f>ROUND(E201*P201,2)</f>
        <v>0</v>
      </c>
      <c r="R201" s="249"/>
      <c r="S201" s="249" t="s">
        <v>151</v>
      </c>
      <c r="T201" s="250" t="s">
        <v>151</v>
      </c>
      <c r="U201" s="227">
        <v>0</v>
      </c>
      <c r="V201" s="227">
        <f>ROUND(E201*U201,2)</f>
        <v>0</v>
      </c>
      <c r="W201" s="227"/>
      <c r="X201" s="208"/>
      <c r="Y201" s="208"/>
      <c r="Z201" s="208"/>
      <c r="AA201" s="208"/>
      <c r="AB201" s="208"/>
      <c r="AC201" s="208"/>
      <c r="AD201" s="208"/>
      <c r="AE201" s="208"/>
      <c r="AF201" s="208"/>
      <c r="AG201" s="208" t="s">
        <v>362</v>
      </c>
      <c r="AH201" s="208"/>
      <c r="AI201" s="208"/>
      <c r="AJ201" s="208"/>
      <c r="AK201" s="208"/>
      <c r="AL201" s="208"/>
      <c r="AM201" s="208"/>
      <c r="AN201" s="208"/>
      <c r="AO201" s="208"/>
      <c r="AP201" s="208"/>
      <c r="AQ201" s="208"/>
      <c r="AR201" s="208"/>
      <c r="AS201" s="208"/>
      <c r="AT201" s="208"/>
      <c r="AU201" s="208"/>
      <c r="AV201" s="208"/>
      <c r="AW201" s="208"/>
      <c r="AX201" s="208"/>
      <c r="AY201" s="208"/>
      <c r="AZ201" s="208"/>
      <c r="BA201" s="208"/>
      <c r="BB201" s="208"/>
      <c r="BC201" s="208"/>
      <c r="BD201" s="208"/>
      <c r="BE201" s="208"/>
      <c r="BF201" s="208"/>
      <c r="BG201" s="208"/>
      <c r="BH201" s="208"/>
    </row>
    <row r="202" spans="1:60" x14ac:dyDescent="0.2">
      <c r="A202" s="231" t="s">
        <v>146</v>
      </c>
      <c r="B202" s="232" t="s">
        <v>103</v>
      </c>
      <c r="C202" s="252" t="s">
        <v>104</v>
      </c>
      <c r="D202" s="233"/>
      <c r="E202" s="234"/>
      <c r="F202" s="235"/>
      <c r="G202" s="235">
        <f>SUMIF(AG203:AG232,"&lt;&gt;NOR",G203:G232)</f>
        <v>0</v>
      </c>
      <c r="H202" s="235"/>
      <c r="I202" s="235">
        <f>SUM(I203:I232)</f>
        <v>0</v>
      </c>
      <c r="J202" s="235"/>
      <c r="K202" s="235">
        <f>SUM(K203:K232)</f>
        <v>0</v>
      </c>
      <c r="L202" s="235"/>
      <c r="M202" s="235">
        <f>SUM(M203:M232)</f>
        <v>0</v>
      </c>
      <c r="N202" s="235"/>
      <c r="O202" s="235">
        <f>SUM(O203:O232)</f>
        <v>0.18</v>
      </c>
      <c r="P202" s="235"/>
      <c r="Q202" s="235">
        <f>SUM(Q203:Q232)</f>
        <v>0</v>
      </c>
      <c r="R202" s="235"/>
      <c r="S202" s="235"/>
      <c r="T202" s="236"/>
      <c r="U202" s="230"/>
      <c r="V202" s="230">
        <f>SUM(V203:V232)</f>
        <v>52.56</v>
      </c>
      <c r="W202" s="230"/>
      <c r="AG202" t="s">
        <v>147</v>
      </c>
    </row>
    <row r="203" spans="1:60" outlineLevel="1" x14ac:dyDescent="0.2">
      <c r="A203" s="237">
        <v>58</v>
      </c>
      <c r="B203" s="238" t="s">
        <v>372</v>
      </c>
      <c r="C203" s="254" t="s">
        <v>373</v>
      </c>
      <c r="D203" s="239" t="s">
        <v>240</v>
      </c>
      <c r="E203" s="240">
        <v>5.7</v>
      </c>
      <c r="F203" s="241"/>
      <c r="G203" s="242">
        <f>ROUND(E203*F203,2)</f>
        <v>0</v>
      </c>
      <c r="H203" s="241"/>
      <c r="I203" s="242">
        <f>ROUND(E203*H203,2)</f>
        <v>0</v>
      </c>
      <c r="J203" s="241"/>
      <c r="K203" s="242">
        <f>ROUND(E203*J203,2)</f>
        <v>0</v>
      </c>
      <c r="L203" s="242">
        <v>21</v>
      </c>
      <c r="M203" s="242">
        <f>G203*(1+L203/100)</f>
        <v>0</v>
      </c>
      <c r="N203" s="242">
        <v>1.8000000000000002E-3</v>
      </c>
      <c r="O203" s="242">
        <f>ROUND(E203*N203,2)</f>
        <v>0.01</v>
      </c>
      <c r="P203" s="242">
        <v>0</v>
      </c>
      <c r="Q203" s="242">
        <f>ROUND(E203*P203,2)</f>
        <v>0</v>
      </c>
      <c r="R203" s="242"/>
      <c r="S203" s="242" t="s">
        <v>151</v>
      </c>
      <c r="T203" s="243" t="s">
        <v>151</v>
      </c>
      <c r="U203" s="227">
        <v>0.15755000000000002</v>
      </c>
      <c r="V203" s="227">
        <f>ROUND(E203*U203,2)</f>
        <v>0.9</v>
      </c>
      <c r="W203" s="227"/>
      <c r="X203" s="208"/>
      <c r="Y203" s="208"/>
      <c r="Z203" s="208"/>
      <c r="AA203" s="208"/>
      <c r="AB203" s="208"/>
      <c r="AC203" s="208"/>
      <c r="AD203" s="208"/>
      <c r="AE203" s="208"/>
      <c r="AF203" s="208"/>
      <c r="AG203" s="208" t="s">
        <v>362</v>
      </c>
      <c r="AH203" s="208"/>
      <c r="AI203" s="208"/>
      <c r="AJ203" s="208"/>
      <c r="AK203" s="208"/>
      <c r="AL203" s="208"/>
      <c r="AM203" s="208"/>
      <c r="AN203" s="208"/>
      <c r="AO203" s="208"/>
      <c r="AP203" s="208"/>
      <c r="AQ203" s="208"/>
      <c r="AR203" s="208"/>
      <c r="AS203" s="208"/>
      <c r="AT203" s="208"/>
      <c r="AU203" s="208"/>
      <c r="AV203" s="208"/>
      <c r="AW203" s="208"/>
      <c r="AX203" s="208"/>
      <c r="AY203" s="208"/>
      <c r="AZ203" s="208"/>
      <c r="BA203" s="208"/>
      <c r="BB203" s="208"/>
      <c r="BC203" s="208"/>
      <c r="BD203" s="208"/>
      <c r="BE203" s="208"/>
      <c r="BF203" s="208"/>
      <c r="BG203" s="208"/>
      <c r="BH203" s="208"/>
    </row>
    <row r="204" spans="1:60" outlineLevel="1" x14ac:dyDescent="0.2">
      <c r="A204" s="225"/>
      <c r="B204" s="226"/>
      <c r="C204" s="255" t="s">
        <v>374</v>
      </c>
      <c r="D204" s="228"/>
      <c r="E204" s="229"/>
      <c r="F204" s="227"/>
      <c r="G204" s="227"/>
      <c r="H204" s="227"/>
      <c r="I204" s="227"/>
      <c r="J204" s="227"/>
      <c r="K204" s="227"/>
      <c r="L204" s="227"/>
      <c r="M204" s="227"/>
      <c r="N204" s="227"/>
      <c r="O204" s="227"/>
      <c r="P204" s="227"/>
      <c r="Q204" s="227"/>
      <c r="R204" s="227"/>
      <c r="S204" s="227"/>
      <c r="T204" s="227"/>
      <c r="U204" s="227"/>
      <c r="V204" s="227"/>
      <c r="W204" s="227"/>
      <c r="X204" s="208"/>
      <c r="Y204" s="208"/>
      <c r="Z204" s="208"/>
      <c r="AA204" s="208"/>
      <c r="AB204" s="208"/>
      <c r="AC204" s="208"/>
      <c r="AD204" s="208"/>
      <c r="AE204" s="208"/>
      <c r="AF204" s="208"/>
      <c r="AG204" s="208" t="s">
        <v>158</v>
      </c>
      <c r="AH204" s="208">
        <v>0</v>
      </c>
      <c r="AI204" s="208"/>
      <c r="AJ204" s="208"/>
      <c r="AK204" s="208"/>
      <c r="AL204" s="208"/>
      <c r="AM204" s="208"/>
      <c r="AN204" s="208"/>
      <c r="AO204" s="208"/>
      <c r="AP204" s="208"/>
      <c r="AQ204" s="208"/>
      <c r="AR204" s="208"/>
      <c r="AS204" s="208"/>
      <c r="AT204" s="208"/>
      <c r="AU204" s="208"/>
      <c r="AV204" s="208"/>
      <c r="AW204" s="208"/>
      <c r="AX204" s="208"/>
      <c r="AY204" s="208"/>
      <c r="AZ204" s="208"/>
      <c r="BA204" s="208"/>
      <c r="BB204" s="208"/>
      <c r="BC204" s="208"/>
      <c r="BD204" s="208"/>
      <c r="BE204" s="208"/>
      <c r="BF204" s="208"/>
      <c r="BG204" s="208"/>
      <c r="BH204" s="208"/>
    </row>
    <row r="205" spans="1:60" outlineLevel="1" x14ac:dyDescent="0.2">
      <c r="A205" s="225"/>
      <c r="B205" s="226"/>
      <c r="C205" s="255" t="s">
        <v>375</v>
      </c>
      <c r="D205" s="228"/>
      <c r="E205" s="229"/>
      <c r="F205" s="227"/>
      <c r="G205" s="227"/>
      <c r="H205" s="227"/>
      <c r="I205" s="227"/>
      <c r="J205" s="227"/>
      <c r="K205" s="227"/>
      <c r="L205" s="227"/>
      <c r="M205" s="227"/>
      <c r="N205" s="227"/>
      <c r="O205" s="227"/>
      <c r="P205" s="227"/>
      <c r="Q205" s="227"/>
      <c r="R205" s="227"/>
      <c r="S205" s="227"/>
      <c r="T205" s="227"/>
      <c r="U205" s="227"/>
      <c r="V205" s="227"/>
      <c r="W205" s="227"/>
      <c r="X205" s="208"/>
      <c r="Y205" s="208"/>
      <c r="Z205" s="208"/>
      <c r="AA205" s="208"/>
      <c r="AB205" s="208"/>
      <c r="AC205" s="208"/>
      <c r="AD205" s="208"/>
      <c r="AE205" s="208"/>
      <c r="AF205" s="208"/>
      <c r="AG205" s="208" t="s">
        <v>158</v>
      </c>
      <c r="AH205" s="208">
        <v>0</v>
      </c>
      <c r="AI205" s="208"/>
      <c r="AJ205" s="208"/>
      <c r="AK205" s="208"/>
      <c r="AL205" s="208"/>
      <c r="AM205" s="208"/>
      <c r="AN205" s="208"/>
      <c r="AO205" s="208"/>
      <c r="AP205" s="208"/>
      <c r="AQ205" s="208"/>
      <c r="AR205" s="208"/>
      <c r="AS205" s="208"/>
      <c r="AT205" s="208"/>
      <c r="AU205" s="208"/>
      <c r="AV205" s="208"/>
      <c r="AW205" s="208"/>
      <c r="AX205" s="208"/>
      <c r="AY205" s="208"/>
      <c r="AZ205" s="208"/>
      <c r="BA205" s="208"/>
      <c r="BB205" s="208"/>
      <c r="BC205" s="208"/>
      <c r="BD205" s="208"/>
      <c r="BE205" s="208"/>
      <c r="BF205" s="208"/>
      <c r="BG205" s="208"/>
      <c r="BH205" s="208"/>
    </row>
    <row r="206" spans="1:60" outlineLevel="1" x14ac:dyDescent="0.2">
      <c r="A206" s="225"/>
      <c r="B206" s="226"/>
      <c r="C206" s="255" t="s">
        <v>376</v>
      </c>
      <c r="D206" s="228"/>
      <c r="E206" s="229">
        <v>5.7</v>
      </c>
      <c r="F206" s="227"/>
      <c r="G206" s="227"/>
      <c r="H206" s="227"/>
      <c r="I206" s="227"/>
      <c r="J206" s="227"/>
      <c r="K206" s="227"/>
      <c r="L206" s="227"/>
      <c r="M206" s="227"/>
      <c r="N206" s="227"/>
      <c r="O206" s="227"/>
      <c r="P206" s="227"/>
      <c r="Q206" s="227"/>
      <c r="R206" s="227"/>
      <c r="S206" s="227"/>
      <c r="T206" s="227"/>
      <c r="U206" s="227"/>
      <c r="V206" s="227"/>
      <c r="W206" s="227"/>
      <c r="X206" s="208"/>
      <c r="Y206" s="208"/>
      <c r="Z206" s="208"/>
      <c r="AA206" s="208"/>
      <c r="AB206" s="208"/>
      <c r="AC206" s="208"/>
      <c r="AD206" s="208"/>
      <c r="AE206" s="208"/>
      <c r="AF206" s="208"/>
      <c r="AG206" s="208" t="s">
        <v>158</v>
      </c>
      <c r="AH206" s="208">
        <v>0</v>
      </c>
      <c r="AI206" s="208"/>
      <c r="AJ206" s="208"/>
      <c r="AK206" s="208"/>
      <c r="AL206" s="208"/>
      <c r="AM206" s="208"/>
      <c r="AN206" s="208"/>
      <c r="AO206" s="208"/>
      <c r="AP206" s="208"/>
      <c r="AQ206" s="208"/>
      <c r="AR206" s="208"/>
      <c r="AS206" s="208"/>
      <c r="AT206" s="208"/>
      <c r="AU206" s="208"/>
      <c r="AV206" s="208"/>
      <c r="AW206" s="208"/>
      <c r="AX206" s="208"/>
      <c r="AY206" s="208"/>
      <c r="AZ206" s="208"/>
      <c r="BA206" s="208"/>
      <c r="BB206" s="208"/>
      <c r="BC206" s="208"/>
      <c r="BD206" s="208"/>
      <c r="BE206" s="208"/>
      <c r="BF206" s="208"/>
      <c r="BG206" s="208"/>
      <c r="BH206" s="208"/>
    </row>
    <row r="207" spans="1:60" outlineLevel="1" x14ac:dyDescent="0.2">
      <c r="A207" s="244">
        <v>59</v>
      </c>
      <c r="B207" s="245" t="s">
        <v>377</v>
      </c>
      <c r="C207" s="253" t="s">
        <v>378</v>
      </c>
      <c r="D207" s="246" t="s">
        <v>240</v>
      </c>
      <c r="E207" s="247">
        <v>9</v>
      </c>
      <c r="F207" s="248"/>
      <c r="G207" s="249">
        <f>ROUND(E207*F207,2)</f>
        <v>0</v>
      </c>
      <c r="H207" s="248"/>
      <c r="I207" s="249">
        <f>ROUND(E207*H207,2)</f>
        <v>0</v>
      </c>
      <c r="J207" s="248"/>
      <c r="K207" s="249">
        <f>ROUND(E207*J207,2)</f>
        <v>0</v>
      </c>
      <c r="L207" s="249">
        <v>21</v>
      </c>
      <c r="M207" s="249">
        <f>G207*(1+L207/100)</f>
        <v>0</v>
      </c>
      <c r="N207" s="249">
        <v>1.9300000000000001E-3</v>
      </c>
      <c r="O207" s="249">
        <f>ROUND(E207*N207,2)</f>
        <v>0.02</v>
      </c>
      <c r="P207" s="249">
        <v>0</v>
      </c>
      <c r="Q207" s="249">
        <f>ROUND(E207*P207,2)</f>
        <v>0</v>
      </c>
      <c r="R207" s="249"/>
      <c r="S207" s="249" t="s">
        <v>151</v>
      </c>
      <c r="T207" s="250" t="s">
        <v>151</v>
      </c>
      <c r="U207" s="227">
        <v>0.25070000000000003</v>
      </c>
      <c r="V207" s="227">
        <f>ROUND(E207*U207,2)</f>
        <v>2.2599999999999998</v>
      </c>
      <c r="W207" s="227"/>
      <c r="X207" s="208"/>
      <c r="Y207" s="208"/>
      <c r="Z207" s="208"/>
      <c r="AA207" s="208"/>
      <c r="AB207" s="208"/>
      <c r="AC207" s="208"/>
      <c r="AD207" s="208"/>
      <c r="AE207" s="208"/>
      <c r="AF207" s="208"/>
      <c r="AG207" s="208" t="s">
        <v>362</v>
      </c>
      <c r="AH207" s="208"/>
      <c r="AI207" s="208"/>
      <c r="AJ207" s="208"/>
      <c r="AK207" s="208"/>
      <c r="AL207" s="208"/>
      <c r="AM207" s="208"/>
      <c r="AN207" s="208"/>
      <c r="AO207" s="208"/>
      <c r="AP207" s="208"/>
      <c r="AQ207" s="208"/>
      <c r="AR207" s="208"/>
      <c r="AS207" s="208"/>
      <c r="AT207" s="208"/>
      <c r="AU207" s="208"/>
      <c r="AV207" s="208"/>
      <c r="AW207" s="208"/>
      <c r="AX207" s="208"/>
      <c r="AY207" s="208"/>
      <c r="AZ207" s="208"/>
      <c r="BA207" s="208"/>
      <c r="BB207" s="208"/>
      <c r="BC207" s="208"/>
      <c r="BD207" s="208"/>
      <c r="BE207" s="208"/>
      <c r="BF207" s="208"/>
      <c r="BG207" s="208"/>
      <c r="BH207" s="208"/>
    </row>
    <row r="208" spans="1:60" outlineLevel="1" x14ac:dyDescent="0.2">
      <c r="A208" s="237">
        <v>60</v>
      </c>
      <c r="B208" s="238" t="s">
        <v>379</v>
      </c>
      <c r="C208" s="254" t="s">
        <v>380</v>
      </c>
      <c r="D208" s="239" t="s">
        <v>240</v>
      </c>
      <c r="E208" s="240">
        <v>43.800000000000004</v>
      </c>
      <c r="F208" s="241"/>
      <c r="G208" s="242">
        <f>ROUND(E208*F208,2)</f>
        <v>0</v>
      </c>
      <c r="H208" s="241"/>
      <c r="I208" s="242">
        <f>ROUND(E208*H208,2)</f>
        <v>0</v>
      </c>
      <c r="J208" s="241"/>
      <c r="K208" s="242">
        <f>ROUND(E208*J208,2)</f>
        <v>0</v>
      </c>
      <c r="L208" s="242">
        <v>21</v>
      </c>
      <c r="M208" s="242">
        <f>G208*(1+L208/100)</f>
        <v>0</v>
      </c>
      <c r="N208" s="242">
        <v>4.0000000000000003E-5</v>
      </c>
      <c r="O208" s="242">
        <f>ROUND(E208*N208,2)</f>
        <v>0</v>
      </c>
      <c r="P208" s="242">
        <v>0</v>
      </c>
      <c r="Q208" s="242">
        <f>ROUND(E208*P208,2)</f>
        <v>0</v>
      </c>
      <c r="R208" s="242"/>
      <c r="S208" s="242" t="s">
        <v>151</v>
      </c>
      <c r="T208" s="243" t="s">
        <v>151</v>
      </c>
      <c r="U208" s="227">
        <v>0.27025000000000005</v>
      </c>
      <c r="V208" s="227">
        <f>ROUND(E208*U208,2)</f>
        <v>11.84</v>
      </c>
      <c r="W208" s="227"/>
      <c r="X208" s="208"/>
      <c r="Y208" s="208"/>
      <c r="Z208" s="208"/>
      <c r="AA208" s="208"/>
      <c r="AB208" s="208"/>
      <c r="AC208" s="208"/>
      <c r="AD208" s="208"/>
      <c r="AE208" s="208"/>
      <c r="AF208" s="208"/>
      <c r="AG208" s="208" t="s">
        <v>362</v>
      </c>
      <c r="AH208" s="208"/>
      <c r="AI208" s="208"/>
      <c r="AJ208" s="208"/>
      <c r="AK208" s="208"/>
      <c r="AL208" s="208"/>
      <c r="AM208" s="208"/>
      <c r="AN208" s="208"/>
      <c r="AO208" s="208"/>
      <c r="AP208" s="208"/>
      <c r="AQ208" s="208"/>
      <c r="AR208" s="208"/>
      <c r="AS208" s="208"/>
      <c r="AT208" s="208"/>
      <c r="AU208" s="208"/>
      <c r="AV208" s="208"/>
      <c r="AW208" s="208"/>
      <c r="AX208" s="208"/>
      <c r="AY208" s="208"/>
      <c r="AZ208" s="208"/>
      <c r="BA208" s="208"/>
      <c r="BB208" s="208"/>
      <c r="BC208" s="208"/>
      <c r="BD208" s="208"/>
      <c r="BE208" s="208"/>
      <c r="BF208" s="208"/>
      <c r="BG208" s="208"/>
      <c r="BH208" s="208"/>
    </row>
    <row r="209" spans="1:60" outlineLevel="1" x14ac:dyDescent="0.2">
      <c r="A209" s="225"/>
      <c r="B209" s="226"/>
      <c r="C209" s="255" t="s">
        <v>381</v>
      </c>
      <c r="D209" s="228"/>
      <c r="E209" s="229"/>
      <c r="F209" s="227"/>
      <c r="G209" s="227"/>
      <c r="H209" s="227"/>
      <c r="I209" s="227"/>
      <c r="J209" s="227"/>
      <c r="K209" s="227"/>
      <c r="L209" s="227"/>
      <c r="M209" s="227"/>
      <c r="N209" s="227"/>
      <c r="O209" s="227"/>
      <c r="P209" s="227"/>
      <c r="Q209" s="227"/>
      <c r="R209" s="227"/>
      <c r="S209" s="227"/>
      <c r="T209" s="227"/>
      <c r="U209" s="227"/>
      <c r="V209" s="227"/>
      <c r="W209" s="227"/>
      <c r="X209" s="208"/>
      <c r="Y209" s="208"/>
      <c r="Z209" s="208"/>
      <c r="AA209" s="208"/>
      <c r="AB209" s="208"/>
      <c r="AC209" s="208"/>
      <c r="AD209" s="208"/>
      <c r="AE209" s="208"/>
      <c r="AF209" s="208"/>
      <c r="AG209" s="208" t="s">
        <v>158</v>
      </c>
      <c r="AH209" s="208">
        <v>0</v>
      </c>
      <c r="AI209" s="208"/>
      <c r="AJ209" s="208"/>
      <c r="AK209" s="208"/>
      <c r="AL209" s="208"/>
      <c r="AM209" s="208"/>
      <c r="AN209" s="208"/>
      <c r="AO209" s="208"/>
      <c r="AP209" s="208"/>
      <c r="AQ209" s="208"/>
      <c r="AR209" s="208"/>
      <c r="AS209" s="208"/>
      <c r="AT209" s="208"/>
      <c r="AU209" s="208"/>
      <c r="AV209" s="208"/>
      <c r="AW209" s="208"/>
      <c r="AX209" s="208"/>
      <c r="AY209" s="208"/>
      <c r="AZ209" s="208"/>
      <c r="BA209" s="208"/>
      <c r="BB209" s="208"/>
      <c r="BC209" s="208"/>
      <c r="BD209" s="208"/>
      <c r="BE209" s="208"/>
      <c r="BF209" s="208"/>
      <c r="BG209" s="208"/>
      <c r="BH209" s="208"/>
    </row>
    <row r="210" spans="1:60" outlineLevel="1" x14ac:dyDescent="0.2">
      <c r="A210" s="225"/>
      <c r="B210" s="226"/>
      <c r="C210" s="255" t="s">
        <v>339</v>
      </c>
      <c r="D210" s="228"/>
      <c r="E210" s="229"/>
      <c r="F210" s="227"/>
      <c r="G210" s="227"/>
      <c r="H210" s="227"/>
      <c r="I210" s="227"/>
      <c r="J210" s="227"/>
      <c r="K210" s="227"/>
      <c r="L210" s="227"/>
      <c r="M210" s="227"/>
      <c r="N210" s="227"/>
      <c r="O210" s="227"/>
      <c r="P210" s="227"/>
      <c r="Q210" s="227"/>
      <c r="R210" s="227"/>
      <c r="S210" s="227"/>
      <c r="T210" s="227"/>
      <c r="U210" s="227"/>
      <c r="V210" s="227"/>
      <c r="W210" s="227"/>
      <c r="X210" s="208"/>
      <c r="Y210" s="208"/>
      <c r="Z210" s="208"/>
      <c r="AA210" s="208"/>
      <c r="AB210" s="208"/>
      <c r="AC210" s="208"/>
      <c r="AD210" s="208"/>
      <c r="AE210" s="208"/>
      <c r="AF210" s="208"/>
      <c r="AG210" s="208" t="s">
        <v>158</v>
      </c>
      <c r="AH210" s="208">
        <v>0</v>
      </c>
      <c r="AI210" s="208"/>
      <c r="AJ210" s="208"/>
      <c r="AK210" s="208"/>
      <c r="AL210" s="208"/>
      <c r="AM210" s="208"/>
      <c r="AN210" s="208"/>
      <c r="AO210" s="208"/>
      <c r="AP210" s="208"/>
      <c r="AQ210" s="208"/>
      <c r="AR210" s="208"/>
      <c r="AS210" s="208"/>
      <c r="AT210" s="208"/>
      <c r="AU210" s="208"/>
      <c r="AV210" s="208"/>
      <c r="AW210" s="208"/>
      <c r="AX210" s="208"/>
      <c r="AY210" s="208"/>
      <c r="AZ210" s="208"/>
      <c r="BA210" s="208"/>
      <c r="BB210" s="208"/>
      <c r="BC210" s="208"/>
      <c r="BD210" s="208"/>
      <c r="BE210" s="208"/>
      <c r="BF210" s="208"/>
      <c r="BG210" s="208"/>
      <c r="BH210" s="208"/>
    </row>
    <row r="211" spans="1:60" outlineLevel="1" x14ac:dyDescent="0.2">
      <c r="A211" s="225"/>
      <c r="B211" s="226"/>
      <c r="C211" s="255" t="s">
        <v>340</v>
      </c>
      <c r="D211" s="228"/>
      <c r="E211" s="229">
        <v>43.800000000000004</v>
      </c>
      <c r="F211" s="227"/>
      <c r="G211" s="227"/>
      <c r="H211" s="227"/>
      <c r="I211" s="227"/>
      <c r="J211" s="227"/>
      <c r="K211" s="227"/>
      <c r="L211" s="227"/>
      <c r="M211" s="227"/>
      <c r="N211" s="227"/>
      <c r="O211" s="227"/>
      <c r="P211" s="227"/>
      <c r="Q211" s="227"/>
      <c r="R211" s="227"/>
      <c r="S211" s="227"/>
      <c r="T211" s="227"/>
      <c r="U211" s="227"/>
      <c r="V211" s="227"/>
      <c r="W211" s="227"/>
      <c r="X211" s="208"/>
      <c r="Y211" s="208"/>
      <c r="Z211" s="208"/>
      <c r="AA211" s="208"/>
      <c r="AB211" s="208"/>
      <c r="AC211" s="208"/>
      <c r="AD211" s="208"/>
      <c r="AE211" s="208"/>
      <c r="AF211" s="208"/>
      <c r="AG211" s="208" t="s">
        <v>158</v>
      </c>
      <c r="AH211" s="208">
        <v>0</v>
      </c>
      <c r="AI211" s="208"/>
      <c r="AJ211" s="208"/>
      <c r="AK211" s="208"/>
      <c r="AL211" s="208"/>
      <c r="AM211" s="208"/>
      <c r="AN211" s="208"/>
      <c r="AO211" s="208"/>
      <c r="AP211" s="208"/>
      <c r="AQ211" s="208"/>
      <c r="AR211" s="208"/>
      <c r="AS211" s="208"/>
      <c r="AT211" s="208"/>
      <c r="AU211" s="208"/>
      <c r="AV211" s="208"/>
      <c r="AW211" s="208"/>
      <c r="AX211" s="208"/>
      <c r="AY211" s="208"/>
      <c r="AZ211" s="208"/>
      <c r="BA211" s="208"/>
      <c r="BB211" s="208"/>
      <c r="BC211" s="208"/>
      <c r="BD211" s="208"/>
      <c r="BE211" s="208"/>
      <c r="BF211" s="208"/>
      <c r="BG211" s="208"/>
      <c r="BH211" s="208"/>
    </row>
    <row r="212" spans="1:60" outlineLevel="1" x14ac:dyDescent="0.2">
      <c r="A212" s="237">
        <v>61</v>
      </c>
      <c r="B212" s="238" t="s">
        <v>382</v>
      </c>
      <c r="C212" s="254" t="s">
        <v>383</v>
      </c>
      <c r="D212" s="239" t="s">
        <v>150</v>
      </c>
      <c r="E212" s="240">
        <v>2</v>
      </c>
      <c r="F212" s="241"/>
      <c r="G212" s="242">
        <f>ROUND(E212*F212,2)</f>
        <v>0</v>
      </c>
      <c r="H212" s="241"/>
      <c r="I212" s="242">
        <f>ROUND(E212*H212,2)</f>
        <v>0</v>
      </c>
      <c r="J212" s="241"/>
      <c r="K212" s="242">
        <f>ROUND(E212*J212,2)</f>
        <v>0</v>
      </c>
      <c r="L212" s="242">
        <v>21</v>
      </c>
      <c r="M212" s="242">
        <f>G212*(1+L212/100)</f>
        <v>0</v>
      </c>
      <c r="N212" s="242">
        <v>1.1E-4</v>
      </c>
      <c r="O212" s="242">
        <f>ROUND(E212*N212,2)</f>
        <v>0</v>
      </c>
      <c r="P212" s="242">
        <v>0</v>
      </c>
      <c r="Q212" s="242">
        <f>ROUND(E212*P212,2)</f>
        <v>0</v>
      </c>
      <c r="R212" s="242"/>
      <c r="S212" s="242" t="s">
        <v>151</v>
      </c>
      <c r="T212" s="243" t="s">
        <v>151</v>
      </c>
      <c r="U212" s="227">
        <v>0.30015000000000003</v>
      </c>
      <c r="V212" s="227">
        <f>ROUND(E212*U212,2)</f>
        <v>0.6</v>
      </c>
      <c r="W212" s="227"/>
      <c r="X212" s="208"/>
      <c r="Y212" s="208"/>
      <c r="Z212" s="208"/>
      <c r="AA212" s="208"/>
      <c r="AB212" s="208"/>
      <c r="AC212" s="208"/>
      <c r="AD212" s="208"/>
      <c r="AE212" s="208"/>
      <c r="AF212" s="208"/>
      <c r="AG212" s="208" t="s">
        <v>362</v>
      </c>
      <c r="AH212" s="208"/>
      <c r="AI212" s="208"/>
      <c r="AJ212" s="208"/>
      <c r="AK212" s="208"/>
      <c r="AL212" s="208"/>
      <c r="AM212" s="208"/>
      <c r="AN212" s="208"/>
      <c r="AO212" s="208"/>
      <c r="AP212" s="208"/>
      <c r="AQ212" s="208"/>
      <c r="AR212" s="208"/>
      <c r="AS212" s="208"/>
      <c r="AT212" s="208"/>
      <c r="AU212" s="208"/>
      <c r="AV212" s="208"/>
      <c r="AW212" s="208"/>
      <c r="AX212" s="208"/>
      <c r="AY212" s="208"/>
      <c r="AZ212" s="208"/>
      <c r="BA212" s="208"/>
      <c r="BB212" s="208"/>
      <c r="BC212" s="208"/>
      <c r="BD212" s="208"/>
      <c r="BE212" s="208"/>
      <c r="BF212" s="208"/>
      <c r="BG212" s="208"/>
      <c r="BH212" s="208"/>
    </row>
    <row r="213" spans="1:60" outlineLevel="1" x14ac:dyDescent="0.2">
      <c r="A213" s="225"/>
      <c r="B213" s="226"/>
      <c r="C213" s="255" t="s">
        <v>363</v>
      </c>
      <c r="D213" s="228"/>
      <c r="E213" s="229"/>
      <c r="F213" s="227"/>
      <c r="G213" s="227"/>
      <c r="H213" s="227"/>
      <c r="I213" s="227"/>
      <c r="J213" s="227"/>
      <c r="K213" s="227"/>
      <c r="L213" s="227"/>
      <c r="M213" s="227"/>
      <c r="N213" s="227"/>
      <c r="O213" s="227"/>
      <c r="P213" s="227"/>
      <c r="Q213" s="227"/>
      <c r="R213" s="227"/>
      <c r="S213" s="227"/>
      <c r="T213" s="227"/>
      <c r="U213" s="227"/>
      <c r="V213" s="227"/>
      <c r="W213" s="227"/>
      <c r="X213" s="208"/>
      <c r="Y213" s="208"/>
      <c r="Z213" s="208"/>
      <c r="AA213" s="208"/>
      <c r="AB213" s="208"/>
      <c r="AC213" s="208"/>
      <c r="AD213" s="208"/>
      <c r="AE213" s="208"/>
      <c r="AF213" s="208"/>
      <c r="AG213" s="208" t="s">
        <v>158</v>
      </c>
      <c r="AH213" s="208">
        <v>0</v>
      </c>
      <c r="AI213" s="208"/>
      <c r="AJ213" s="208"/>
      <c r="AK213" s="208"/>
      <c r="AL213" s="208"/>
      <c r="AM213" s="208"/>
      <c r="AN213" s="208"/>
      <c r="AO213" s="208"/>
      <c r="AP213" s="208"/>
      <c r="AQ213" s="208"/>
      <c r="AR213" s="208"/>
      <c r="AS213" s="208"/>
      <c r="AT213" s="208"/>
      <c r="AU213" s="208"/>
      <c r="AV213" s="208"/>
      <c r="AW213" s="208"/>
      <c r="AX213" s="208"/>
      <c r="AY213" s="208"/>
      <c r="AZ213" s="208"/>
      <c r="BA213" s="208"/>
      <c r="BB213" s="208"/>
      <c r="BC213" s="208"/>
      <c r="BD213" s="208"/>
      <c r="BE213" s="208"/>
      <c r="BF213" s="208"/>
      <c r="BG213" s="208"/>
      <c r="BH213" s="208"/>
    </row>
    <row r="214" spans="1:60" outlineLevel="1" x14ac:dyDescent="0.2">
      <c r="A214" s="225"/>
      <c r="B214" s="226"/>
      <c r="C214" s="255" t="s">
        <v>363</v>
      </c>
      <c r="D214" s="228"/>
      <c r="E214" s="229"/>
      <c r="F214" s="227"/>
      <c r="G214" s="227"/>
      <c r="H214" s="227"/>
      <c r="I214" s="227"/>
      <c r="J214" s="227"/>
      <c r="K214" s="227"/>
      <c r="L214" s="227"/>
      <c r="M214" s="227"/>
      <c r="N214" s="227"/>
      <c r="O214" s="227"/>
      <c r="P214" s="227"/>
      <c r="Q214" s="227"/>
      <c r="R214" s="227"/>
      <c r="S214" s="227"/>
      <c r="T214" s="227"/>
      <c r="U214" s="227"/>
      <c r="V214" s="227"/>
      <c r="W214" s="227"/>
      <c r="X214" s="208"/>
      <c r="Y214" s="208"/>
      <c r="Z214" s="208"/>
      <c r="AA214" s="208"/>
      <c r="AB214" s="208"/>
      <c r="AC214" s="208"/>
      <c r="AD214" s="208"/>
      <c r="AE214" s="208"/>
      <c r="AF214" s="208"/>
      <c r="AG214" s="208" t="s">
        <v>158</v>
      </c>
      <c r="AH214" s="208">
        <v>0</v>
      </c>
      <c r="AI214" s="208"/>
      <c r="AJ214" s="208"/>
      <c r="AK214" s="208"/>
      <c r="AL214" s="208"/>
      <c r="AM214" s="208"/>
      <c r="AN214" s="208"/>
      <c r="AO214" s="208"/>
      <c r="AP214" s="208"/>
      <c r="AQ214" s="208"/>
      <c r="AR214" s="208"/>
      <c r="AS214" s="208"/>
      <c r="AT214" s="208"/>
      <c r="AU214" s="208"/>
      <c r="AV214" s="208"/>
      <c r="AW214" s="208"/>
      <c r="AX214" s="208"/>
      <c r="AY214" s="208"/>
      <c r="AZ214" s="208"/>
      <c r="BA214" s="208"/>
      <c r="BB214" s="208"/>
      <c r="BC214" s="208"/>
      <c r="BD214" s="208"/>
      <c r="BE214" s="208"/>
      <c r="BF214" s="208"/>
      <c r="BG214" s="208"/>
      <c r="BH214" s="208"/>
    </row>
    <row r="215" spans="1:60" outlineLevel="1" x14ac:dyDescent="0.2">
      <c r="A215" s="225"/>
      <c r="B215" s="226"/>
      <c r="C215" s="255" t="s">
        <v>71</v>
      </c>
      <c r="D215" s="228"/>
      <c r="E215" s="229">
        <v>2</v>
      </c>
      <c r="F215" s="227"/>
      <c r="G215" s="227"/>
      <c r="H215" s="227"/>
      <c r="I215" s="227"/>
      <c r="J215" s="227"/>
      <c r="K215" s="227"/>
      <c r="L215" s="227"/>
      <c r="M215" s="227"/>
      <c r="N215" s="227"/>
      <c r="O215" s="227"/>
      <c r="P215" s="227"/>
      <c r="Q215" s="227"/>
      <c r="R215" s="227"/>
      <c r="S215" s="227"/>
      <c r="T215" s="227"/>
      <c r="U215" s="227"/>
      <c r="V215" s="227"/>
      <c r="W215" s="227"/>
      <c r="X215" s="208"/>
      <c r="Y215" s="208"/>
      <c r="Z215" s="208"/>
      <c r="AA215" s="208"/>
      <c r="AB215" s="208"/>
      <c r="AC215" s="208"/>
      <c r="AD215" s="208"/>
      <c r="AE215" s="208"/>
      <c r="AF215" s="208"/>
      <c r="AG215" s="208" t="s">
        <v>158</v>
      </c>
      <c r="AH215" s="208">
        <v>0</v>
      </c>
      <c r="AI215" s="208"/>
      <c r="AJ215" s="208"/>
      <c r="AK215" s="208"/>
      <c r="AL215" s="208"/>
      <c r="AM215" s="208"/>
      <c r="AN215" s="208"/>
      <c r="AO215" s="208"/>
      <c r="AP215" s="208"/>
      <c r="AQ215" s="208"/>
      <c r="AR215" s="208"/>
      <c r="AS215" s="208"/>
      <c r="AT215" s="208"/>
      <c r="AU215" s="208"/>
      <c r="AV215" s="208"/>
      <c r="AW215" s="208"/>
      <c r="AX215" s="208"/>
      <c r="AY215" s="208"/>
      <c r="AZ215" s="208"/>
      <c r="BA215" s="208"/>
      <c r="BB215" s="208"/>
      <c r="BC215" s="208"/>
      <c r="BD215" s="208"/>
      <c r="BE215" s="208"/>
      <c r="BF215" s="208"/>
      <c r="BG215" s="208"/>
      <c r="BH215" s="208"/>
    </row>
    <row r="216" spans="1:60" outlineLevel="1" x14ac:dyDescent="0.2">
      <c r="A216" s="237">
        <v>62</v>
      </c>
      <c r="B216" s="238" t="s">
        <v>384</v>
      </c>
      <c r="C216" s="254" t="s">
        <v>385</v>
      </c>
      <c r="D216" s="239" t="s">
        <v>240</v>
      </c>
      <c r="E216" s="240">
        <v>35</v>
      </c>
      <c r="F216" s="241"/>
      <c r="G216" s="242">
        <f>ROUND(E216*F216,2)</f>
        <v>0</v>
      </c>
      <c r="H216" s="241"/>
      <c r="I216" s="242">
        <f>ROUND(E216*H216,2)</f>
        <v>0</v>
      </c>
      <c r="J216" s="241"/>
      <c r="K216" s="242">
        <f>ROUND(E216*J216,2)</f>
        <v>0</v>
      </c>
      <c r="L216" s="242">
        <v>21</v>
      </c>
      <c r="M216" s="242">
        <f>G216*(1+L216/100)</f>
        <v>0</v>
      </c>
      <c r="N216" s="242">
        <v>4.3700000000000006E-3</v>
      </c>
      <c r="O216" s="242">
        <f>ROUND(E216*N216,2)</f>
        <v>0.15</v>
      </c>
      <c r="P216" s="242">
        <v>0</v>
      </c>
      <c r="Q216" s="242">
        <f>ROUND(E216*P216,2)</f>
        <v>0</v>
      </c>
      <c r="R216" s="242"/>
      <c r="S216" s="242" t="s">
        <v>151</v>
      </c>
      <c r="T216" s="243" t="s">
        <v>151</v>
      </c>
      <c r="U216" s="227">
        <v>0.89505000000000001</v>
      </c>
      <c r="V216" s="227">
        <f>ROUND(E216*U216,2)</f>
        <v>31.33</v>
      </c>
      <c r="W216" s="227"/>
      <c r="X216" s="208"/>
      <c r="Y216" s="208"/>
      <c r="Z216" s="208"/>
      <c r="AA216" s="208"/>
      <c r="AB216" s="208"/>
      <c r="AC216" s="208"/>
      <c r="AD216" s="208"/>
      <c r="AE216" s="208"/>
      <c r="AF216" s="208"/>
      <c r="AG216" s="208" t="s">
        <v>362</v>
      </c>
      <c r="AH216" s="208"/>
      <c r="AI216" s="208"/>
      <c r="AJ216" s="208"/>
      <c r="AK216" s="208"/>
      <c r="AL216" s="208"/>
      <c r="AM216" s="208"/>
      <c r="AN216" s="208"/>
      <c r="AO216" s="208"/>
      <c r="AP216" s="208"/>
      <c r="AQ216" s="208"/>
      <c r="AR216" s="208"/>
      <c r="AS216" s="208"/>
      <c r="AT216" s="208"/>
      <c r="AU216" s="208"/>
      <c r="AV216" s="208"/>
      <c r="AW216" s="208"/>
      <c r="AX216" s="208"/>
      <c r="AY216" s="208"/>
      <c r="AZ216" s="208"/>
      <c r="BA216" s="208"/>
      <c r="BB216" s="208"/>
      <c r="BC216" s="208"/>
      <c r="BD216" s="208"/>
      <c r="BE216" s="208"/>
      <c r="BF216" s="208"/>
      <c r="BG216" s="208"/>
      <c r="BH216" s="208"/>
    </row>
    <row r="217" spans="1:60" outlineLevel="1" x14ac:dyDescent="0.2">
      <c r="A217" s="225"/>
      <c r="B217" s="226"/>
      <c r="C217" s="255" t="s">
        <v>386</v>
      </c>
      <c r="D217" s="228"/>
      <c r="E217" s="229"/>
      <c r="F217" s="227"/>
      <c r="G217" s="227"/>
      <c r="H217" s="227"/>
      <c r="I217" s="227"/>
      <c r="J217" s="227"/>
      <c r="K217" s="227"/>
      <c r="L217" s="227"/>
      <c r="M217" s="227"/>
      <c r="N217" s="227"/>
      <c r="O217" s="227"/>
      <c r="P217" s="227"/>
      <c r="Q217" s="227"/>
      <c r="R217" s="227"/>
      <c r="S217" s="227"/>
      <c r="T217" s="227"/>
      <c r="U217" s="227"/>
      <c r="V217" s="227"/>
      <c r="W217" s="227"/>
      <c r="X217" s="208"/>
      <c r="Y217" s="208"/>
      <c r="Z217" s="208"/>
      <c r="AA217" s="208"/>
      <c r="AB217" s="208"/>
      <c r="AC217" s="208"/>
      <c r="AD217" s="208"/>
      <c r="AE217" s="208"/>
      <c r="AF217" s="208"/>
      <c r="AG217" s="208" t="s">
        <v>158</v>
      </c>
      <c r="AH217" s="208">
        <v>0</v>
      </c>
      <c r="AI217" s="208"/>
      <c r="AJ217" s="208"/>
      <c r="AK217" s="208"/>
      <c r="AL217" s="208"/>
      <c r="AM217" s="208"/>
      <c r="AN217" s="208"/>
      <c r="AO217" s="208"/>
      <c r="AP217" s="208"/>
      <c r="AQ217" s="208"/>
      <c r="AR217" s="208"/>
      <c r="AS217" s="208"/>
      <c r="AT217" s="208"/>
      <c r="AU217" s="208"/>
      <c r="AV217" s="208"/>
      <c r="AW217" s="208"/>
      <c r="AX217" s="208"/>
      <c r="AY217" s="208"/>
      <c r="AZ217" s="208"/>
      <c r="BA217" s="208"/>
      <c r="BB217" s="208"/>
      <c r="BC217" s="208"/>
      <c r="BD217" s="208"/>
      <c r="BE217" s="208"/>
      <c r="BF217" s="208"/>
      <c r="BG217" s="208"/>
      <c r="BH217" s="208"/>
    </row>
    <row r="218" spans="1:60" outlineLevel="1" x14ac:dyDescent="0.2">
      <c r="A218" s="225"/>
      <c r="B218" s="226"/>
      <c r="C218" s="255" t="s">
        <v>345</v>
      </c>
      <c r="D218" s="228"/>
      <c r="E218" s="229"/>
      <c r="F218" s="227"/>
      <c r="G218" s="227"/>
      <c r="H218" s="227"/>
      <c r="I218" s="227"/>
      <c r="J218" s="227"/>
      <c r="K218" s="227"/>
      <c r="L218" s="227"/>
      <c r="M218" s="227"/>
      <c r="N218" s="227"/>
      <c r="O218" s="227"/>
      <c r="P218" s="227"/>
      <c r="Q218" s="227"/>
      <c r="R218" s="227"/>
      <c r="S218" s="227"/>
      <c r="T218" s="227"/>
      <c r="U218" s="227"/>
      <c r="V218" s="227"/>
      <c r="W218" s="227"/>
      <c r="X218" s="208"/>
      <c r="Y218" s="208"/>
      <c r="Z218" s="208"/>
      <c r="AA218" s="208"/>
      <c r="AB218" s="208"/>
      <c r="AC218" s="208"/>
      <c r="AD218" s="208"/>
      <c r="AE218" s="208"/>
      <c r="AF218" s="208"/>
      <c r="AG218" s="208" t="s">
        <v>158</v>
      </c>
      <c r="AH218" s="208">
        <v>0</v>
      </c>
      <c r="AI218" s="208"/>
      <c r="AJ218" s="208"/>
      <c r="AK218" s="208"/>
      <c r="AL218" s="208"/>
      <c r="AM218" s="208"/>
      <c r="AN218" s="208"/>
      <c r="AO218" s="208"/>
      <c r="AP218" s="208"/>
      <c r="AQ218" s="208"/>
      <c r="AR218" s="208"/>
      <c r="AS218" s="208"/>
      <c r="AT218" s="208"/>
      <c r="AU218" s="208"/>
      <c r="AV218" s="208"/>
      <c r="AW218" s="208"/>
      <c r="AX218" s="208"/>
      <c r="AY218" s="208"/>
      <c r="AZ218" s="208"/>
      <c r="BA218" s="208"/>
      <c r="BB218" s="208"/>
      <c r="BC218" s="208"/>
      <c r="BD218" s="208"/>
      <c r="BE218" s="208"/>
      <c r="BF218" s="208"/>
      <c r="BG218" s="208"/>
      <c r="BH218" s="208"/>
    </row>
    <row r="219" spans="1:60" outlineLevel="1" x14ac:dyDescent="0.2">
      <c r="A219" s="225"/>
      <c r="B219" s="226"/>
      <c r="C219" s="255" t="s">
        <v>387</v>
      </c>
      <c r="D219" s="228"/>
      <c r="E219" s="229">
        <v>35</v>
      </c>
      <c r="F219" s="227"/>
      <c r="G219" s="227"/>
      <c r="H219" s="227"/>
      <c r="I219" s="227"/>
      <c r="J219" s="227"/>
      <c r="K219" s="227"/>
      <c r="L219" s="227"/>
      <c r="M219" s="227"/>
      <c r="N219" s="227"/>
      <c r="O219" s="227"/>
      <c r="P219" s="227"/>
      <c r="Q219" s="227"/>
      <c r="R219" s="227"/>
      <c r="S219" s="227"/>
      <c r="T219" s="227"/>
      <c r="U219" s="227"/>
      <c r="V219" s="227"/>
      <c r="W219" s="227"/>
      <c r="X219" s="208"/>
      <c r="Y219" s="208"/>
      <c r="Z219" s="208"/>
      <c r="AA219" s="208"/>
      <c r="AB219" s="208"/>
      <c r="AC219" s="208"/>
      <c r="AD219" s="208"/>
      <c r="AE219" s="208"/>
      <c r="AF219" s="208"/>
      <c r="AG219" s="208" t="s">
        <v>158</v>
      </c>
      <c r="AH219" s="208">
        <v>0</v>
      </c>
      <c r="AI219" s="208"/>
      <c r="AJ219" s="208"/>
      <c r="AK219" s="208"/>
      <c r="AL219" s="208"/>
      <c r="AM219" s="208"/>
      <c r="AN219" s="208"/>
      <c r="AO219" s="208"/>
      <c r="AP219" s="208"/>
      <c r="AQ219" s="208"/>
      <c r="AR219" s="208"/>
      <c r="AS219" s="208"/>
      <c r="AT219" s="208"/>
      <c r="AU219" s="208"/>
      <c r="AV219" s="208"/>
      <c r="AW219" s="208"/>
      <c r="AX219" s="208"/>
      <c r="AY219" s="208"/>
      <c r="AZ219" s="208"/>
      <c r="BA219" s="208"/>
      <c r="BB219" s="208"/>
      <c r="BC219" s="208"/>
      <c r="BD219" s="208"/>
      <c r="BE219" s="208"/>
      <c r="BF219" s="208"/>
      <c r="BG219" s="208"/>
      <c r="BH219" s="208"/>
    </row>
    <row r="220" spans="1:60" outlineLevel="1" x14ac:dyDescent="0.2">
      <c r="A220" s="237">
        <v>63</v>
      </c>
      <c r="B220" s="238" t="s">
        <v>388</v>
      </c>
      <c r="C220" s="254" t="s">
        <v>389</v>
      </c>
      <c r="D220" s="239" t="s">
        <v>240</v>
      </c>
      <c r="E220" s="240">
        <v>18.5</v>
      </c>
      <c r="F220" s="241"/>
      <c r="G220" s="242">
        <f>ROUND(E220*F220,2)</f>
        <v>0</v>
      </c>
      <c r="H220" s="241"/>
      <c r="I220" s="242">
        <f>ROUND(E220*H220,2)</f>
        <v>0</v>
      </c>
      <c r="J220" s="241"/>
      <c r="K220" s="242">
        <f>ROUND(E220*J220,2)</f>
        <v>0</v>
      </c>
      <c r="L220" s="242">
        <v>21</v>
      </c>
      <c r="M220" s="242">
        <f>G220*(1+L220/100)</f>
        <v>0</v>
      </c>
      <c r="N220" s="242">
        <v>6.0000000000000002E-5</v>
      </c>
      <c r="O220" s="242">
        <f>ROUND(E220*N220,2)</f>
        <v>0</v>
      </c>
      <c r="P220" s="242">
        <v>0</v>
      </c>
      <c r="Q220" s="242">
        <f>ROUND(E220*P220,2)</f>
        <v>0</v>
      </c>
      <c r="R220" s="242"/>
      <c r="S220" s="242" t="s">
        <v>151</v>
      </c>
      <c r="T220" s="243" t="s">
        <v>151</v>
      </c>
      <c r="U220" s="227">
        <v>0.25645000000000001</v>
      </c>
      <c r="V220" s="227">
        <f>ROUND(E220*U220,2)</f>
        <v>4.74</v>
      </c>
      <c r="W220" s="227"/>
      <c r="X220" s="208"/>
      <c r="Y220" s="208"/>
      <c r="Z220" s="208"/>
      <c r="AA220" s="208"/>
      <c r="AB220" s="208"/>
      <c r="AC220" s="208"/>
      <c r="AD220" s="208"/>
      <c r="AE220" s="208"/>
      <c r="AF220" s="208"/>
      <c r="AG220" s="208" t="s">
        <v>362</v>
      </c>
      <c r="AH220" s="208"/>
      <c r="AI220" s="208"/>
      <c r="AJ220" s="208"/>
      <c r="AK220" s="208"/>
      <c r="AL220" s="208"/>
      <c r="AM220" s="208"/>
      <c r="AN220" s="208"/>
      <c r="AO220" s="208"/>
      <c r="AP220" s="208"/>
      <c r="AQ220" s="208"/>
      <c r="AR220" s="208"/>
      <c r="AS220" s="208"/>
      <c r="AT220" s="208"/>
      <c r="AU220" s="208"/>
      <c r="AV220" s="208"/>
      <c r="AW220" s="208"/>
      <c r="AX220" s="208"/>
      <c r="AY220" s="208"/>
      <c r="AZ220" s="208"/>
      <c r="BA220" s="208"/>
      <c r="BB220" s="208"/>
      <c r="BC220" s="208"/>
      <c r="BD220" s="208"/>
      <c r="BE220" s="208"/>
      <c r="BF220" s="208"/>
      <c r="BG220" s="208"/>
      <c r="BH220" s="208"/>
    </row>
    <row r="221" spans="1:60" outlineLevel="1" x14ac:dyDescent="0.2">
      <c r="A221" s="225"/>
      <c r="B221" s="226"/>
      <c r="C221" s="255" t="s">
        <v>390</v>
      </c>
      <c r="D221" s="228"/>
      <c r="E221" s="229"/>
      <c r="F221" s="227"/>
      <c r="G221" s="227"/>
      <c r="H221" s="227"/>
      <c r="I221" s="227"/>
      <c r="J221" s="227"/>
      <c r="K221" s="227"/>
      <c r="L221" s="227"/>
      <c r="M221" s="227"/>
      <c r="N221" s="227"/>
      <c r="O221" s="227"/>
      <c r="P221" s="227"/>
      <c r="Q221" s="227"/>
      <c r="R221" s="227"/>
      <c r="S221" s="227"/>
      <c r="T221" s="227"/>
      <c r="U221" s="227"/>
      <c r="V221" s="227"/>
      <c r="W221" s="227"/>
      <c r="X221" s="208"/>
      <c r="Y221" s="208"/>
      <c r="Z221" s="208"/>
      <c r="AA221" s="208"/>
      <c r="AB221" s="208"/>
      <c r="AC221" s="208"/>
      <c r="AD221" s="208"/>
      <c r="AE221" s="208"/>
      <c r="AF221" s="208"/>
      <c r="AG221" s="208" t="s">
        <v>158</v>
      </c>
      <c r="AH221" s="208">
        <v>0</v>
      </c>
      <c r="AI221" s="208"/>
      <c r="AJ221" s="208"/>
      <c r="AK221" s="208"/>
      <c r="AL221" s="208"/>
      <c r="AM221" s="208"/>
      <c r="AN221" s="208"/>
      <c r="AO221" s="208"/>
      <c r="AP221" s="208"/>
      <c r="AQ221" s="208"/>
      <c r="AR221" s="208"/>
      <c r="AS221" s="208"/>
      <c r="AT221" s="208"/>
      <c r="AU221" s="208"/>
      <c r="AV221" s="208"/>
      <c r="AW221" s="208"/>
      <c r="AX221" s="208"/>
      <c r="AY221" s="208"/>
      <c r="AZ221" s="208"/>
      <c r="BA221" s="208"/>
      <c r="BB221" s="208"/>
      <c r="BC221" s="208"/>
      <c r="BD221" s="208"/>
      <c r="BE221" s="208"/>
      <c r="BF221" s="208"/>
      <c r="BG221" s="208"/>
      <c r="BH221" s="208"/>
    </row>
    <row r="222" spans="1:60" outlineLevel="1" x14ac:dyDescent="0.2">
      <c r="A222" s="225"/>
      <c r="B222" s="226"/>
      <c r="C222" s="255" t="s">
        <v>349</v>
      </c>
      <c r="D222" s="228"/>
      <c r="E222" s="229"/>
      <c r="F222" s="227"/>
      <c r="G222" s="227"/>
      <c r="H222" s="227"/>
      <c r="I222" s="227"/>
      <c r="J222" s="227"/>
      <c r="K222" s="227"/>
      <c r="L222" s="227"/>
      <c r="M222" s="227"/>
      <c r="N222" s="227"/>
      <c r="O222" s="227"/>
      <c r="P222" s="227"/>
      <c r="Q222" s="227"/>
      <c r="R222" s="227"/>
      <c r="S222" s="227"/>
      <c r="T222" s="227"/>
      <c r="U222" s="227"/>
      <c r="V222" s="227"/>
      <c r="W222" s="227"/>
      <c r="X222" s="208"/>
      <c r="Y222" s="208"/>
      <c r="Z222" s="208"/>
      <c r="AA222" s="208"/>
      <c r="AB222" s="208"/>
      <c r="AC222" s="208"/>
      <c r="AD222" s="208"/>
      <c r="AE222" s="208"/>
      <c r="AF222" s="208"/>
      <c r="AG222" s="208" t="s">
        <v>158</v>
      </c>
      <c r="AH222" s="208">
        <v>0</v>
      </c>
      <c r="AI222" s="208"/>
      <c r="AJ222" s="208"/>
      <c r="AK222" s="208"/>
      <c r="AL222" s="208"/>
      <c r="AM222" s="208"/>
      <c r="AN222" s="208"/>
      <c r="AO222" s="208"/>
      <c r="AP222" s="208"/>
      <c r="AQ222" s="208"/>
      <c r="AR222" s="208"/>
      <c r="AS222" s="208"/>
      <c r="AT222" s="208"/>
      <c r="AU222" s="208"/>
      <c r="AV222" s="208"/>
      <c r="AW222" s="208"/>
      <c r="AX222" s="208"/>
      <c r="AY222" s="208"/>
      <c r="AZ222" s="208"/>
      <c r="BA222" s="208"/>
      <c r="BB222" s="208"/>
      <c r="BC222" s="208"/>
      <c r="BD222" s="208"/>
      <c r="BE222" s="208"/>
      <c r="BF222" s="208"/>
      <c r="BG222" s="208"/>
      <c r="BH222" s="208"/>
    </row>
    <row r="223" spans="1:60" outlineLevel="1" x14ac:dyDescent="0.2">
      <c r="A223" s="225"/>
      <c r="B223" s="226"/>
      <c r="C223" s="255" t="s">
        <v>350</v>
      </c>
      <c r="D223" s="228"/>
      <c r="E223" s="229">
        <v>18.5</v>
      </c>
      <c r="F223" s="227"/>
      <c r="G223" s="227"/>
      <c r="H223" s="227"/>
      <c r="I223" s="227"/>
      <c r="J223" s="227"/>
      <c r="K223" s="227"/>
      <c r="L223" s="227"/>
      <c r="M223" s="227"/>
      <c r="N223" s="227"/>
      <c r="O223" s="227"/>
      <c r="P223" s="227"/>
      <c r="Q223" s="227"/>
      <c r="R223" s="227"/>
      <c r="S223" s="227"/>
      <c r="T223" s="227"/>
      <c r="U223" s="227"/>
      <c r="V223" s="227"/>
      <c r="W223" s="227"/>
      <c r="X223" s="208"/>
      <c r="Y223" s="208"/>
      <c r="Z223" s="208"/>
      <c r="AA223" s="208"/>
      <c r="AB223" s="208"/>
      <c r="AC223" s="208"/>
      <c r="AD223" s="208"/>
      <c r="AE223" s="208"/>
      <c r="AF223" s="208"/>
      <c r="AG223" s="208" t="s">
        <v>158</v>
      </c>
      <c r="AH223" s="208">
        <v>0</v>
      </c>
      <c r="AI223" s="208"/>
      <c r="AJ223" s="208"/>
      <c r="AK223" s="208"/>
      <c r="AL223" s="208"/>
      <c r="AM223" s="208"/>
      <c r="AN223" s="208"/>
      <c r="AO223" s="208"/>
      <c r="AP223" s="208"/>
      <c r="AQ223" s="208"/>
      <c r="AR223" s="208"/>
      <c r="AS223" s="208"/>
      <c r="AT223" s="208"/>
      <c r="AU223" s="208"/>
      <c r="AV223" s="208"/>
      <c r="AW223" s="208"/>
      <c r="AX223" s="208"/>
      <c r="AY223" s="208"/>
      <c r="AZ223" s="208"/>
      <c r="BA223" s="208"/>
      <c r="BB223" s="208"/>
      <c r="BC223" s="208"/>
      <c r="BD223" s="208"/>
      <c r="BE223" s="208"/>
      <c r="BF223" s="208"/>
      <c r="BG223" s="208"/>
      <c r="BH223" s="208"/>
    </row>
    <row r="224" spans="1:60" ht="22.5" outlineLevel="1" x14ac:dyDescent="0.2">
      <c r="A224" s="237">
        <v>64</v>
      </c>
      <c r="B224" s="238" t="s">
        <v>391</v>
      </c>
      <c r="C224" s="254" t="s">
        <v>392</v>
      </c>
      <c r="D224" s="239" t="s">
        <v>312</v>
      </c>
      <c r="E224" s="240">
        <v>15</v>
      </c>
      <c r="F224" s="241"/>
      <c r="G224" s="242">
        <f>ROUND(E224*F224,2)</f>
        <v>0</v>
      </c>
      <c r="H224" s="241"/>
      <c r="I224" s="242">
        <f>ROUND(E224*H224,2)</f>
        <v>0</v>
      </c>
      <c r="J224" s="241"/>
      <c r="K224" s="242">
        <f>ROUND(E224*J224,2)</f>
        <v>0</v>
      </c>
      <c r="L224" s="242">
        <v>21</v>
      </c>
      <c r="M224" s="242">
        <f>G224*(1+L224/100)</f>
        <v>0</v>
      </c>
      <c r="N224" s="242">
        <v>0</v>
      </c>
      <c r="O224" s="242">
        <f>ROUND(E224*N224,2)</f>
        <v>0</v>
      </c>
      <c r="P224" s="242">
        <v>0</v>
      </c>
      <c r="Q224" s="242">
        <f>ROUND(E224*P224,2)</f>
        <v>0</v>
      </c>
      <c r="R224" s="242"/>
      <c r="S224" s="242" t="s">
        <v>151</v>
      </c>
      <c r="T224" s="243" t="s">
        <v>279</v>
      </c>
      <c r="U224" s="227">
        <v>0</v>
      </c>
      <c r="V224" s="227">
        <f>ROUND(E224*U224,2)</f>
        <v>0</v>
      </c>
      <c r="W224" s="227"/>
      <c r="X224" s="208"/>
      <c r="Y224" s="208"/>
      <c r="Z224" s="208"/>
      <c r="AA224" s="208"/>
      <c r="AB224" s="208"/>
      <c r="AC224" s="208"/>
      <c r="AD224" s="208"/>
      <c r="AE224" s="208"/>
      <c r="AF224" s="208"/>
      <c r="AG224" s="208" t="s">
        <v>362</v>
      </c>
      <c r="AH224" s="208"/>
      <c r="AI224" s="208"/>
      <c r="AJ224" s="208"/>
      <c r="AK224" s="208"/>
      <c r="AL224" s="208"/>
      <c r="AM224" s="208"/>
      <c r="AN224" s="208"/>
      <c r="AO224" s="208"/>
      <c r="AP224" s="208"/>
      <c r="AQ224" s="208"/>
      <c r="AR224" s="208"/>
      <c r="AS224" s="208"/>
      <c r="AT224" s="208"/>
      <c r="AU224" s="208"/>
      <c r="AV224" s="208"/>
      <c r="AW224" s="208"/>
      <c r="AX224" s="208"/>
      <c r="AY224" s="208"/>
      <c r="AZ224" s="208"/>
      <c r="BA224" s="208"/>
      <c r="BB224" s="208"/>
      <c r="BC224" s="208"/>
      <c r="BD224" s="208"/>
      <c r="BE224" s="208"/>
      <c r="BF224" s="208"/>
      <c r="BG224" s="208"/>
      <c r="BH224" s="208"/>
    </row>
    <row r="225" spans="1:60" outlineLevel="1" x14ac:dyDescent="0.2">
      <c r="A225" s="225"/>
      <c r="B225" s="226"/>
      <c r="C225" s="255" t="s">
        <v>393</v>
      </c>
      <c r="D225" s="228"/>
      <c r="E225" s="229"/>
      <c r="F225" s="227"/>
      <c r="G225" s="227"/>
      <c r="H225" s="227"/>
      <c r="I225" s="227"/>
      <c r="J225" s="227"/>
      <c r="K225" s="227"/>
      <c r="L225" s="227"/>
      <c r="M225" s="227"/>
      <c r="N225" s="227"/>
      <c r="O225" s="227"/>
      <c r="P225" s="227"/>
      <c r="Q225" s="227"/>
      <c r="R225" s="227"/>
      <c r="S225" s="227"/>
      <c r="T225" s="227"/>
      <c r="U225" s="227"/>
      <c r="V225" s="227"/>
      <c r="W225" s="227"/>
      <c r="X225" s="208"/>
      <c r="Y225" s="208"/>
      <c r="Z225" s="208"/>
      <c r="AA225" s="208"/>
      <c r="AB225" s="208"/>
      <c r="AC225" s="208"/>
      <c r="AD225" s="208"/>
      <c r="AE225" s="208"/>
      <c r="AF225" s="208"/>
      <c r="AG225" s="208" t="s">
        <v>158</v>
      </c>
      <c r="AH225" s="208">
        <v>0</v>
      </c>
      <c r="AI225" s="208"/>
      <c r="AJ225" s="208"/>
      <c r="AK225" s="208"/>
      <c r="AL225" s="208"/>
      <c r="AM225" s="208"/>
      <c r="AN225" s="208"/>
      <c r="AO225" s="208"/>
      <c r="AP225" s="208"/>
      <c r="AQ225" s="208"/>
      <c r="AR225" s="208"/>
      <c r="AS225" s="208"/>
      <c r="AT225" s="208"/>
      <c r="AU225" s="208"/>
      <c r="AV225" s="208"/>
      <c r="AW225" s="208"/>
      <c r="AX225" s="208"/>
      <c r="AY225" s="208"/>
      <c r="AZ225" s="208"/>
      <c r="BA225" s="208"/>
      <c r="BB225" s="208"/>
      <c r="BC225" s="208"/>
      <c r="BD225" s="208"/>
      <c r="BE225" s="208"/>
      <c r="BF225" s="208"/>
      <c r="BG225" s="208"/>
      <c r="BH225" s="208"/>
    </row>
    <row r="226" spans="1:60" outlineLevel="1" x14ac:dyDescent="0.2">
      <c r="A226" s="225"/>
      <c r="B226" s="226"/>
      <c r="C226" s="255" t="s">
        <v>394</v>
      </c>
      <c r="D226" s="228"/>
      <c r="E226" s="229"/>
      <c r="F226" s="227"/>
      <c r="G226" s="227"/>
      <c r="H226" s="227"/>
      <c r="I226" s="227"/>
      <c r="J226" s="227"/>
      <c r="K226" s="227"/>
      <c r="L226" s="227"/>
      <c r="M226" s="227"/>
      <c r="N226" s="227"/>
      <c r="O226" s="227"/>
      <c r="P226" s="227"/>
      <c r="Q226" s="227"/>
      <c r="R226" s="227"/>
      <c r="S226" s="227"/>
      <c r="T226" s="227"/>
      <c r="U226" s="227"/>
      <c r="V226" s="227"/>
      <c r="W226" s="227"/>
      <c r="X226" s="208"/>
      <c r="Y226" s="208"/>
      <c r="Z226" s="208"/>
      <c r="AA226" s="208"/>
      <c r="AB226" s="208"/>
      <c r="AC226" s="208"/>
      <c r="AD226" s="208"/>
      <c r="AE226" s="208"/>
      <c r="AF226" s="208"/>
      <c r="AG226" s="208" t="s">
        <v>158</v>
      </c>
      <c r="AH226" s="208">
        <v>0</v>
      </c>
      <c r="AI226" s="208"/>
      <c r="AJ226" s="208"/>
      <c r="AK226" s="208"/>
      <c r="AL226" s="208"/>
      <c r="AM226" s="208"/>
      <c r="AN226" s="208"/>
      <c r="AO226" s="208"/>
      <c r="AP226" s="208"/>
      <c r="AQ226" s="208"/>
      <c r="AR226" s="208"/>
      <c r="AS226" s="208"/>
      <c r="AT226" s="208"/>
      <c r="AU226" s="208"/>
      <c r="AV226" s="208"/>
      <c r="AW226" s="208"/>
      <c r="AX226" s="208"/>
      <c r="AY226" s="208"/>
      <c r="AZ226" s="208"/>
      <c r="BA226" s="208"/>
      <c r="BB226" s="208"/>
      <c r="BC226" s="208"/>
      <c r="BD226" s="208"/>
      <c r="BE226" s="208"/>
      <c r="BF226" s="208"/>
      <c r="BG226" s="208"/>
      <c r="BH226" s="208"/>
    </row>
    <row r="227" spans="1:60" outlineLevel="1" x14ac:dyDescent="0.2">
      <c r="A227" s="225"/>
      <c r="B227" s="226"/>
      <c r="C227" s="255" t="s">
        <v>395</v>
      </c>
      <c r="D227" s="228"/>
      <c r="E227" s="229">
        <v>15</v>
      </c>
      <c r="F227" s="227"/>
      <c r="G227" s="227"/>
      <c r="H227" s="227"/>
      <c r="I227" s="227"/>
      <c r="J227" s="227"/>
      <c r="K227" s="227"/>
      <c r="L227" s="227"/>
      <c r="M227" s="227"/>
      <c r="N227" s="227"/>
      <c r="O227" s="227"/>
      <c r="P227" s="227"/>
      <c r="Q227" s="227"/>
      <c r="R227" s="227"/>
      <c r="S227" s="227"/>
      <c r="T227" s="227"/>
      <c r="U227" s="227"/>
      <c r="V227" s="227"/>
      <c r="W227" s="227"/>
      <c r="X227" s="208"/>
      <c r="Y227" s="208"/>
      <c r="Z227" s="208"/>
      <c r="AA227" s="208"/>
      <c r="AB227" s="208"/>
      <c r="AC227" s="208"/>
      <c r="AD227" s="208"/>
      <c r="AE227" s="208"/>
      <c r="AF227" s="208"/>
      <c r="AG227" s="208" t="s">
        <v>158</v>
      </c>
      <c r="AH227" s="208">
        <v>0</v>
      </c>
      <c r="AI227" s="208"/>
      <c r="AJ227" s="208"/>
      <c r="AK227" s="208"/>
      <c r="AL227" s="208"/>
      <c r="AM227" s="208"/>
      <c r="AN227" s="208"/>
      <c r="AO227" s="208"/>
      <c r="AP227" s="208"/>
      <c r="AQ227" s="208"/>
      <c r="AR227" s="208"/>
      <c r="AS227" s="208"/>
      <c r="AT227" s="208"/>
      <c r="AU227" s="208"/>
      <c r="AV227" s="208"/>
      <c r="AW227" s="208"/>
      <c r="AX227" s="208"/>
      <c r="AY227" s="208"/>
      <c r="AZ227" s="208"/>
      <c r="BA227" s="208"/>
      <c r="BB227" s="208"/>
      <c r="BC227" s="208"/>
      <c r="BD227" s="208"/>
      <c r="BE227" s="208"/>
      <c r="BF227" s="208"/>
      <c r="BG227" s="208"/>
      <c r="BH227" s="208"/>
    </row>
    <row r="228" spans="1:60" outlineLevel="1" x14ac:dyDescent="0.2">
      <c r="A228" s="237">
        <v>65</v>
      </c>
      <c r="B228" s="238" t="s">
        <v>396</v>
      </c>
      <c r="C228" s="254" t="s">
        <v>397</v>
      </c>
      <c r="D228" s="239" t="s">
        <v>150</v>
      </c>
      <c r="E228" s="240">
        <v>7</v>
      </c>
      <c r="F228" s="241"/>
      <c r="G228" s="242">
        <f>ROUND(E228*F228,2)</f>
        <v>0</v>
      </c>
      <c r="H228" s="241"/>
      <c r="I228" s="242">
        <f>ROUND(E228*H228,2)</f>
        <v>0</v>
      </c>
      <c r="J228" s="241"/>
      <c r="K228" s="242">
        <f>ROUND(E228*J228,2)</f>
        <v>0</v>
      </c>
      <c r="L228" s="242">
        <v>21</v>
      </c>
      <c r="M228" s="242">
        <f>G228*(1+L228/100)</f>
        <v>0</v>
      </c>
      <c r="N228" s="242">
        <v>0</v>
      </c>
      <c r="O228" s="242">
        <f>ROUND(E228*N228,2)</f>
        <v>0</v>
      </c>
      <c r="P228" s="242">
        <v>0</v>
      </c>
      <c r="Q228" s="242">
        <f>ROUND(E228*P228,2)</f>
        <v>0</v>
      </c>
      <c r="R228" s="242"/>
      <c r="S228" s="242" t="s">
        <v>246</v>
      </c>
      <c r="T228" s="243" t="s">
        <v>247</v>
      </c>
      <c r="U228" s="227">
        <v>0</v>
      </c>
      <c r="V228" s="227">
        <f>ROUND(E228*U228,2)</f>
        <v>0</v>
      </c>
      <c r="W228" s="227"/>
      <c r="X228" s="208"/>
      <c r="Y228" s="208"/>
      <c r="Z228" s="208"/>
      <c r="AA228" s="208"/>
      <c r="AB228" s="208"/>
      <c r="AC228" s="208"/>
      <c r="AD228" s="208"/>
      <c r="AE228" s="208"/>
      <c r="AF228" s="208"/>
      <c r="AG228" s="208" t="s">
        <v>290</v>
      </c>
      <c r="AH228" s="208"/>
      <c r="AI228" s="208"/>
      <c r="AJ228" s="208"/>
      <c r="AK228" s="208"/>
      <c r="AL228" s="208"/>
      <c r="AM228" s="208"/>
      <c r="AN228" s="208"/>
      <c r="AO228" s="208"/>
      <c r="AP228" s="208"/>
      <c r="AQ228" s="208"/>
      <c r="AR228" s="208"/>
      <c r="AS228" s="208"/>
      <c r="AT228" s="208"/>
      <c r="AU228" s="208"/>
      <c r="AV228" s="208"/>
      <c r="AW228" s="208"/>
      <c r="AX228" s="208"/>
      <c r="AY228" s="208"/>
      <c r="AZ228" s="208"/>
      <c r="BA228" s="208"/>
      <c r="BB228" s="208"/>
      <c r="BC228" s="208"/>
      <c r="BD228" s="208"/>
      <c r="BE228" s="208"/>
      <c r="BF228" s="208"/>
      <c r="BG228" s="208"/>
      <c r="BH228" s="208"/>
    </row>
    <row r="229" spans="1:60" outlineLevel="1" x14ac:dyDescent="0.2">
      <c r="A229" s="225"/>
      <c r="B229" s="226"/>
      <c r="C229" s="255" t="s">
        <v>398</v>
      </c>
      <c r="D229" s="228"/>
      <c r="E229" s="229"/>
      <c r="F229" s="227"/>
      <c r="G229" s="227"/>
      <c r="H229" s="227"/>
      <c r="I229" s="227"/>
      <c r="J229" s="227"/>
      <c r="K229" s="227"/>
      <c r="L229" s="227"/>
      <c r="M229" s="227"/>
      <c r="N229" s="227"/>
      <c r="O229" s="227"/>
      <c r="P229" s="227"/>
      <c r="Q229" s="227"/>
      <c r="R229" s="227"/>
      <c r="S229" s="227"/>
      <c r="T229" s="227"/>
      <c r="U229" s="227"/>
      <c r="V229" s="227"/>
      <c r="W229" s="227"/>
      <c r="X229" s="208"/>
      <c r="Y229" s="208"/>
      <c r="Z229" s="208"/>
      <c r="AA229" s="208"/>
      <c r="AB229" s="208"/>
      <c r="AC229" s="208"/>
      <c r="AD229" s="208"/>
      <c r="AE229" s="208"/>
      <c r="AF229" s="208"/>
      <c r="AG229" s="208" t="s">
        <v>158</v>
      </c>
      <c r="AH229" s="208">
        <v>0</v>
      </c>
      <c r="AI229" s="208"/>
      <c r="AJ229" s="208"/>
      <c r="AK229" s="208"/>
      <c r="AL229" s="208"/>
      <c r="AM229" s="208"/>
      <c r="AN229" s="208"/>
      <c r="AO229" s="208"/>
      <c r="AP229" s="208"/>
      <c r="AQ229" s="208"/>
      <c r="AR229" s="208"/>
      <c r="AS229" s="208"/>
      <c r="AT229" s="208"/>
      <c r="AU229" s="208"/>
      <c r="AV229" s="208"/>
      <c r="AW229" s="208"/>
      <c r="AX229" s="208"/>
      <c r="AY229" s="208"/>
      <c r="AZ229" s="208"/>
      <c r="BA229" s="208"/>
      <c r="BB229" s="208"/>
      <c r="BC229" s="208"/>
      <c r="BD229" s="208"/>
      <c r="BE229" s="208"/>
      <c r="BF229" s="208"/>
      <c r="BG229" s="208"/>
      <c r="BH229" s="208"/>
    </row>
    <row r="230" spans="1:60" outlineLevel="1" x14ac:dyDescent="0.2">
      <c r="A230" s="225"/>
      <c r="B230" s="226"/>
      <c r="C230" s="255" t="s">
        <v>231</v>
      </c>
      <c r="D230" s="228"/>
      <c r="E230" s="229"/>
      <c r="F230" s="227"/>
      <c r="G230" s="227"/>
      <c r="H230" s="227"/>
      <c r="I230" s="227"/>
      <c r="J230" s="227"/>
      <c r="K230" s="227"/>
      <c r="L230" s="227"/>
      <c r="M230" s="227"/>
      <c r="N230" s="227"/>
      <c r="O230" s="227"/>
      <c r="P230" s="227"/>
      <c r="Q230" s="227"/>
      <c r="R230" s="227"/>
      <c r="S230" s="227"/>
      <c r="T230" s="227"/>
      <c r="U230" s="227"/>
      <c r="V230" s="227"/>
      <c r="W230" s="227"/>
      <c r="X230" s="208"/>
      <c r="Y230" s="208"/>
      <c r="Z230" s="208"/>
      <c r="AA230" s="208"/>
      <c r="AB230" s="208"/>
      <c r="AC230" s="208"/>
      <c r="AD230" s="208"/>
      <c r="AE230" s="208"/>
      <c r="AF230" s="208"/>
      <c r="AG230" s="208" t="s">
        <v>158</v>
      </c>
      <c r="AH230" s="208">
        <v>0</v>
      </c>
      <c r="AI230" s="208"/>
      <c r="AJ230" s="208"/>
      <c r="AK230" s="208"/>
      <c r="AL230" s="208"/>
      <c r="AM230" s="208"/>
      <c r="AN230" s="208"/>
      <c r="AO230" s="208"/>
      <c r="AP230" s="208"/>
      <c r="AQ230" s="208"/>
      <c r="AR230" s="208"/>
      <c r="AS230" s="208"/>
      <c r="AT230" s="208"/>
      <c r="AU230" s="208"/>
      <c r="AV230" s="208"/>
      <c r="AW230" s="208"/>
      <c r="AX230" s="208"/>
      <c r="AY230" s="208"/>
      <c r="AZ230" s="208"/>
      <c r="BA230" s="208"/>
      <c r="BB230" s="208"/>
      <c r="BC230" s="208"/>
      <c r="BD230" s="208"/>
      <c r="BE230" s="208"/>
      <c r="BF230" s="208"/>
      <c r="BG230" s="208"/>
      <c r="BH230" s="208"/>
    </row>
    <row r="231" spans="1:60" outlineLevel="1" x14ac:dyDescent="0.2">
      <c r="A231" s="225"/>
      <c r="B231" s="226"/>
      <c r="C231" s="255" t="s">
        <v>333</v>
      </c>
      <c r="D231" s="228"/>
      <c r="E231" s="229">
        <v>7</v>
      </c>
      <c r="F231" s="227"/>
      <c r="G231" s="227"/>
      <c r="H231" s="227"/>
      <c r="I231" s="227"/>
      <c r="J231" s="227"/>
      <c r="K231" s="227"/>
      <c r="L231" s="227"/>
      <c r="M231" s="227"/>
      <c r="N231" s="227"/>
      <c r="O231" s="227"/>
      <c r="P231" s="227"/>
      <c r="Q231" s="227"/>
      <c r="R231" s="227"/>
      <c r="S231" s="227"/>
      <c r="T231" s="227"/>
      <c r="U231" s="227"/>
      <c r="V231" s="227"/>
      <c r="W231" s="227"/>
      <c r="X231" s="208"/>
      <c r="Y231" s="208"/>
      <c r="Z231" s="208"/>
      <c r="AA231" s="208"/>
      <c r="AB231" s="208"/>
      <c r="AC231" s="208"/>
      <c r="AD231" s="208"/>
      <c r="AE231" s="208"/>
      <c r="AF231" s="208"/>
      <c r="AG231" s="208" t="s">
        <v>158</v>
      </c>
      <c r="AH231" s="208">
        <v>0</v>
      </c>
      <c r="AI231" s="208"/>
      <c r="AJ231" s="208"/>
      <c r="AK231" s="208"/>
      <c r="AL231" s="208"/>
      <c r="AM231" s="208"/>
      <c r="AN231" s="208"/>
      <c r="AO231" s="208"/>
      <c r="AP231" s="208"/>
      <c r="AQ231" s="208"/>
      <c r="AR231" s="208"/>
      <c r="AS231" s="208"/>
      <c r="AT231" s="208"/>
      <c r="AU231" s="208"/>
      <c r="AV231" s="208"/>
      <c r="AW231" s="208"/>
      <c r="AX231" s="208"/>
      <c r="AY231" s="208"/>
      <c r="AZ231" s="208"/>
      <c r="BA231" s="208"/>
      <c r="BB231" s="208"/>
      <c r="BC231" s="208"/>
      <c r="BD231" s="208"/>
      <c r="BE231" s="208"/>
      <c r="BF231" s="208"/>
      <c r="BG231" s="208"/>
      <c r="BH231" s="208"/>
    </row>
    <row r="232" spans="1:60" outlineLevel="1" x14ac:dyDescent="0.2">
      <c r="A232" s="244">
        <v>66</v>
      </c>
      <c r="B232" s="245" t="s">
        <v>399</v>
      </c>
      <c r="C232" s="253" t="s">
        <v>400</v>
      </c>
      <c r="D232" s="246" t="s">
        <v>359</v>
      </c>
      <c r="E232" s="247">
        <v>0.18366000000000002</v>
      </c>
      <c r="F232" s="248"/>
      <c r="G232" s="249">
        <f>ROUND(E232*F232,2)</f>
        <v>0</v>
      </c>
      <c r="H232" s="248"/>
      <c r="I232" s="249">
        <f>ROUND(E232*H232,2)</f>
        <v>0</v>
      </c>
      <c r="J232" s="248"/>
      <c r="K232" s="249">
        <f>ROUND(E232*J232,2)</f>
        <v>0</v>
      </c>
      <c r="L232" s="249">
        <v>21</v>
      </c>
      <c r="M232" s="249">
        <f>G232*(1+L232/100)</f>
        <v>0</v>
      </c>
      <c r="N232" s="249">
        <v>0</v>
      </c>
      <c r="O232" s="249">
        <f>ROUND(E232*N232,2)</f>
        <v>0</v>
      </c>
      <c r="P232" s="249">
        <v>0</v>
      </c>
      <c r="Q232" s="249">
        <f>ROUND(E232*P232,2)</f>
        <v>0</v>
      </c>
      <c r="R232" s="249"/>
      <c r="S232" s="249" t="s">
        <v>151</v>
      </c>
      <c r="T232" s="250" t="s">
        <v>151</v>
      </c>
      <c r="U232" s="227">
        <v>4.82</v>
      </c>
      <c r="V232" s="227">
        <f>ROUND(E232*U232,2)</f>
        <v>0.89</v>
      </c>
      <c r="W232" s="227"/>
      <c r="X232" s="208"/>
      <c r="Y232" s="208"/>
      <c r="Z232" s="208"/>
      <c r="AA232" s="208"/>
      <c r="AB232" s="208"/>
      <c r="AC232" s="208"/>
      <c r="AD232" s="208"/>
      <c r="AE232" s="208"/>
      <c r="AF232" s="208"/>
      <c r="AG232" s="208" t="s">
        <v>362</v>
      </c>
      <c r="AH232" s="208"/>
      <c r="AI232" s="208"/>
      <c r="AJ232" s="208"/>
      <c r="AK232" s="208"/>
      <c r="AL232" s="208"/>
      <c r="AM232" s="208"/>
      <c r="AN232" s="208"/>
      <c r="AO232" s="208"/>
      <c r="AP232" s="208"/>
      <c r="AQ232" s="208"/>
      <c r="AR232" s="208"/>
      <c r="AS232" s="208"/>
      <c r="AT232" s="208"/>
      <c r="AU232" s="208"/>
      <c r="AV232" s="208"/>
      <c r="AW232" s="208"/>
      <c r="AX232" s="208"/>
      <c r="AY232" s="208"/>
      <c r="AZ232" s="208"/>
      <c r="BA232" s="208"/>
      <c r="BB232" s="208"/>
      <c r="BC232" s="208"/>
      <c r="BD232" s="208"/>
      <c r="BE232" s="208"/>
      <c r="BF232" s="208"/>
      <c r="BG232" s="208"/>
      <c r="BH232" s="208"/>
    </row>
    <row r="233" spans="1:60" x14ac:dyDescent="0.2">
      <c r="A233" s="231" t="s">
        <v>146</v>
      </c>
      <c r="B233" s="232" t="s">
        <v>105</v>
      </c>
      <c r="C233" s="252" t="s">
        <v>106</v>
      </c>
      <c r="D233" s="233"/>
      <c r="E233" s="234"/>
      <c r="F233" s="235"/>
      <c r="G233" s="235">
        <f>SUMIF(AG234:AG244,"&lt;&gt;NOR",G234:G244)</f>
        <v>0</v>
      </c>
      <c r="H233" s="235"/>
      <c r="I233" s="235">
        <f>SUM(I234:I244)</f>
        <v>0</v>
      </c>
      <c r="J233" s="235"/>
      <c r="K233" s="235">
        <f>SUM(K234:K244)</f>
        <v>0</v>
      </c>
      <c r="L233" s="235"/>
      <c r="M233" s="235">
        <f>SUM(M234:M244)</f>
        <v>0</v>
      </c>
      <c r="N233" s="235"/>
      <c r="O233" s="235">
        <f>SUM(O234:O244)</f>
        <v>0.04</v>
      </c>
      <c r="P233" s="235"/>
      <c r="Q233" s="235">
        <f>SUM(Q234:Q244)</f>
        <v>0</v>
      </c>
      <c r="R233" s="235"/>
      <c r="S233" s="235"/>
      <c r="T233" s="236"/>
      <c r="U233" s="230"/>
      <c r="V233" s="230">
        <f>SUM(V234:V244)</f>
        <v>17.53</v>
      </c>
      <c r="W233" s="230"/>
      <c r="AG233" t="s">
        <v>147</v>
      </c>
    </row>
    <row r="234" spans="1:60" outlineLevel="1" x14ac:dyDescent="0.2">
      <c r="A234" s="237">
        <v>67</v>
      </c>
      <c r="B234" s="238" t="s">
        <v>401</v>
      </c>
      <c r="C234" s="254" t="s">
        <v>402</v>
      </c>
      <c r="D234" s="239" t="s">
        <v>240</v>
      </c>
      <c r="E234" s="240">
        <v>42.5</v>
      </c>
      <c r="F234" s="241"/>
      <c r="G234" s="242">
        <f>ROUND(E234*F234,2)</f>
        <v>0</v>
      </c>
      <c r="H234" s="241"/>
      <c r="I234" s="242">
        <f>ROUND(E234*H234,2)</f>
        <v>0</v>
      </c>
      <c r="J234" s="241"/>
      <c r="K234" s="242">
        <f>ROUND(E234*J234,2)</f>
        <v>0</v>
      </c>
      <c r="L234" s="242">
        <v>21</v>
      </c>
      <c r="M234" s="242">
        <f>G234*(1+L234/100)</f>
        <v>0</v>
      </c>
      <c r="N234" s="242">
        <v>5.1000000000000004E-4</v>
      </c>
      <c r="O234" s="242">
        <f>ROUND(E234*N234,2)</f>
        <v>0.02</v>
      </c>
      <c r="P234" s="242">
        <v>0</v>
      </c>
      <c r="Q234" s="242">
        <f>ROUND(E234*P234,2)</f>
        <v>0</v>
      </c>
      <c r="R234" s="242"/>
      <c r="S234" s="242" t="s">
        <v>151</v>
      </c>
      <c r="T234" s="243" t="s">
        <v>151</v>
      </c>
      <c r="U234" s="227">
        <v>6.7000000000000004E-2</v>
      </c>
      <c r="V234" s="227">
        <f>ROUND(E234*U234,2)</f>
        <v>2.85</v>
      </c>
      <c r="W234" s="227"/>
      <c r="X234" s="208"/>
      <c r="Y234" s="208"/>
      <c r="Z234" s="208"/>
      <c r="AA234" s="208"/>
      <c r="AB234" s="208"/>
      <c r="AC234" s="208"/>
      <c r="AD234" s="208"/>
      <c r="AE234" s="208"/>
      <c r="AF234" s="208"/>
      <c r="AG234" s="208" t="s">
        <v>362</v>
      </c>
      <c r="AH234" s="208"/>
      <c r="AI234" s="208"/>
      <c r="AJ234" s="208"/>
      <c r="AK234" s="208"/>
      <c r="AL234" s="208"/>
      <c r="AM234" s="208"/>
      <c r="AN234" s="208"/>
      <c r="AO234" s="208"/>
      <c r="AP234" s="208"/>
      <c r="AQ234" s="208"/>
      <c r="AR234" s="208"/>
      <c r="AS234" s="208"/>
      <c r="AT234" s="208"/>
      <c r="AU234" s="208"/>
      <c r="AV234" s="208"/>
      <c r="AW234" s="208"/>
      <c r="AX234" s="208"/>
      <c r="AY234" s="208"/>
      <c r="AZ234" s="208"/>
      <c r="BA234" s="208"/>
      <c r="BB234" s="208"/>
      <c r="BC234" s="208"/>
      <c r="BD234" s="208"/>
      <c r="BE234" s="208"/>
      <c r="BF234" s="208"/>
      <c r="BG234" s="208"/>
      <c r="BH234" s="208"/>
    </row>
    <row r="235" spans="1:60" outlineLevel="1" x14ac:dyDescent="0.2">
      <c r="A235" s="225"/>
      <c r="B235" s="226"/>
      <c r="C235" s="255" t="s">
        <v>403</v>
      </c>
      <c r="D235" s="228"/>
      <c r="E235" s="229"/>
      <c r="F235" s="227"/>
      <c r="G235" s="227"/>
      <c r="H235" s="227"/>
      <c r="I235" s="227"/>
      <c r="J235" s="227"/>
      <c r="K235" s="227"/>
      <c r="L235" s="227"/>
      <c r="M235" s="227"/>
      <c r="N235" s="227"/>
      <c r="O235" s="227"/>
      <c r="P235" s="227"/>
      <c r="Q235" s="227"/>
      <c r="R235" s="227"/>
      <c r="S235" s="227"/>
      <c r="T235" s="227"/>
      <c r="U235" s="227"/>
      <c r="V235" s="227"/>
      <c r="W235" s="227"/>
      <c r="X235" s="208"/>
      <c r="Y235" s="208"/>
      <c r="Z235" s="208"/>
      <c r="AA235" s="208"/>
      <c r="AB235" s="208"/>
      <c r="AC235" s="208"/>
      <c r="AD235" s="208"/>
      <c r="AE235" s="208"/>
      <c r="AF235" s="208"/>
      <c r="AG235" s="208" t="s">
        <v>158</v>
      </c>
      <c r="AH235" s="208">
        <v>0</v>
      </c>
      <c r="AI235" s="208"/>
      <c r="AJ235" s="208"/>
      <c r="AK235" s="208"/>
      <c r="AL235" s="208"/>
      <c r="AM235" s="208"/>
      <c r="AN235" s="208"/>
      <c r="AO235" s="208"/>
      <c r="AP235" s="208"/>
      <c r="AQ235" s="208"/>
      <c r="AR235" s="208"/>
      <c r="AS235" s="208"/>
      <c r="AT235" s="208"/>
      <c r="AU235" s="208"/>
      <c r="AV235" s="208"/>
      <c r="AW235" s="208"/>
      <c r="AX235" s="208"/>
      <c r="AY235" s="208"/>
      <c r="AZ235" s="208"/>
      <c r="BA235" s="208"/>
      <c r="BB235" s="208"/>
      <c r="BC235" s="208"/>
      <c r="BD235" s="208"/>
      <c r="BE235" s="208"/>
      <c r="BF235" s="208"/>
      <c r="BG235" s="208"/>
      <c r="BH235" s="208"/>
    </row>
    <row r="236" spans="1:60" outlineLevel="1" x14ac:dyDescent="0.2">
      <c r="A236" s="225"/>
      <c r="B236" s="226"/>
      <c r="C236" s="255" t="s">
        <v>339</v>
      </c>
      <c r="D236" s="228"/>
      <c r="E236" s="229"/>
      <c r="F236" s="227"/>
      <c r="G236" s="227"/>
      <c r="H236" s="227"/>
      <c r="I236" s="227"/>
      <c r="J236" s="227"/>
      <c r="K236" s="227"/>
      <c r="L236" s="227"/>
      <c r="M236" s="227"/>
      <c r="N236" s="227"/>
      <c r="O236" s="227"/>
      <c r="P236" s="227"/>
      <c r="Q236" s="227"/>
      <c r="R236" s="227"/>
      <c r="S236" s="227"/>
      <c r="T236" s="227"/>
      <c r="U236" s="227"/>
      <c r="V236" s="227"/>
      <c r="W236" s="227"/>
      <c r="X236" s="208"/>
      <c r="Y236" s="208"/>
      <c r="Z236" s="208"/>
      <c r="AA236" s="208"/>
      <c r="AB236" s="208"/>
      <c r="AC236" s="208"/>
      <c r="AD236" s="208"/>
      <c r="AE236" s="208"/>
      <c r="AF236" s="208"/>
      <c r="AG236" s="208" t="s">
        <v>158</v>
      </c>
      <c r="AH236" s="208">
        <v>0</v>
      </c>
      <c r="AI236" s="208"/>
      <c r="AJ236" s="208"/>
      <c r="AK236" s="208"/>
      <c r="AL236" s="208"/>
      <c r="AM236" s="208"/>
      <c r="AN236" s="208"/>
      <c r="AO236" s="208"/>
      <c r="AP236" s="208"/>
      <c r="AQ236" s="208"/>
      <c r="AR236" s="208"/>
      <c r="AS236" s="208"/>
      <c r="AT236" s="208"/>
      <c r="AU236" s="208"/>
      <c r="AV236" s="208"/>
      <c r="AW236" s="208"/>
      <c r="AX236" s="208"/>
      <c r="AY236" s="208"/>
      <c r="AZ236" s="208"/>
      <c r="BA236" s="208"/>
      <c r="BB236" s="208"/>
      <c r="BC236" s="208"/>
      <c r="BD236" s="208"/>
      <c r="BE236" s="208"/>
      <c r="BF236" s="208"/>
      <c r="BG236" s="208"/>
      <c r="BH236" s="208"/>
    </row>
    <row r="237" spans="1:60" outlineLevel="1" x14ac:dyDescent="0.2">
      <c r="A237" s="225"/>
      <c r="B237" s="226"/>
      <c r="C237" s="255" t="s">
        <v>404</v>
      </c>
      <c r="D237" s="228"/>
      <c r="E237" s="229">
        <v>42.5</v>
      </c>
      <c r="F237" s="227"/>
      <c r="G237" s="227"/>
      <c r="H237" s="227"/>
      <c r="I237" s="227"/>
      <c r="J237" s="227"/>
      <c r="K237" s="227"/>
      <c r="L237" s="227"/>
      <c r="M237" s="227"/>
      <c r="N237" s="227"/>
      <c r="O237" s="227"/>
      <c r="P237" s="227"/>
      <c r="Q237" s="227"/>
      <c r="R237" s="227"/>
      <c r="S237" s="227"/>
      <c r="T237" s="227"/>
      <c r="U237" s="227"/>
      <c r="V237" s="227"/>
      <c r="W237" s="227"/>
      <c r="X237" s="208"/>
      <c r="Y237" s="208"/>
      <c r="Z237" s="208"/>
      <c r="AA237" s="208"/>
      <c r="AB237" s="208"/>
      <c r="AC237" s="208"/>
      <c r="AD237" s="208"/>
      <c r="AE237" s="208"/>
      <c r="AF237" s="208"/>
      <c r="AG237" s="208" t="s">
        <v>158</v>
      </c>
      <c r="AH237" s="208">
        <v>0</v>
      </c>
      <c r="AI237" s="208"/>
      <c r="AJ237" s="208"/>
      <c r="AK237" s="208"/>
      <c r="AL237" s="208"/>
      <c r="AM237" s="208"/>
      <c r="AN237" s="208"/>
      <c r="AO237" s="208"/>
      <c r="AP237" s="208"/>
      <c r="AQ237" s="208"/>
      <c r="AR237" s="208"/>
      <c r="AS237" s="208"/>
      <c r="AT237" s="208"/>
      <c r="AU237" s="208"/>
      <c r="AV237" s="208"/>
      <c r="AW237" s="208"/>
      <c r="AX237" s="208"/>
      <c r="AY237" s="208"/>
      <c r="AZ237" s="208"/>
      <c r="BA237" s="208"/>
      <c r="BB237" s="208"/>
      <c r="BC237" s="208"/>
      <c r="BD237" s="208"/>
      <c r="BE237" s="208"/>
      <c r="BF237" s="208"/>
      <c r="BG237" s="208"/>
      <c r="BH237" s="208"/>
    </row>
    <row r="238" spans="1:60" outlineLevel="1" x14ac:dyDescent="0.2">
      <c r="A238" s="244">
        <v>68</v>
      </c>
      <c r="B238" s="245" t="s">
        <v>405</v>
      </c>
      <c r="C238" s="253" t="s">
        <v>406</v>
      </c>
      <c r="D238" s="246" t="s">
        <v>240</v>
      </c>
      <c r="E238" s="247">
        <v>10</v>
      </c>
      <c r="F238" s="248"/>
      <c r="G238" s="249">
        <f>ROUND(E238*F238,2)</f>
        <v>0</v>
      </c>
      <c r="H238" s="248"/>
      <c r="I238" s="249">
        <f>ROUND(E238*H238,2)</f>
        <v>0</v>
      </c>
      <c r="J238" s="248"/>
      <c r="K238" s="249">
        <f>ROUND(E238*J238,2)</f>
        <v>0</v>
      </c>
      <c r="L238" s="249">
        <v>21</v>
      </c>
      <c r="M238" s="249">
        <f>G238*(1+L238/100)</f>
        <v>0</v>
      </c>
      <c r="N238" s="249">
        <v>0</v>
      </c>
      <c r="O238" s="249">
        <f>ROUND(E238*N238,2)</f>
        <v>0</v>
      </c>
      <c r="P238" s="249">
        <v>0</v>
      </c>
      <c r="Q238" s="249">
        <f>ROUND(E238*P238,2)</f>
        <v>0</v>
      </c>
      <c r="R238" s="249"/>
      <c r="S238" s="249" t="s">
        <v>151</v>
      </c>
      <c r="T238" s="250" t="s">
        <v>151</v>
      </c>
      <c r="U238" s="227">
        <v>0.32</v>
      </c>
      <c r="V238" s="227">
        <f>ROUND(E238*U238,2)</f>
        <v>3.2</v>
      </c>
      <c r="W238" s="227"/>
      <c r="X238" s="208"/>
      <c r="Y238" s="208"/>
      <c r="Z238" s="208"/>
      <c r="AA238" s="208"/>
      <c r="AB238" s="208"/>
      <c r="AC238" s="208"/>
      <c r="AD238" s="208"/>
      <c r="AE238" s="208"/>
      <c r="AF238" s="208"/>
      <c r="AG238" s="208" t="s">
        <v>362</v>
      </c>
      <c r="AH238" s="208"/>
      <c r="AI238" s="208"/>
      <c r="AJ238" s="208"/>
      <c r="AK238" s="208"/>
      <c r="AL238" s="208"/>
      <c r="AM238" s="208"/>
      <c r="AN238" s="208"/>
      <c r="AO238" s="208"/>
      <c r="AP238" s="208"/>
      <c r="AQ238" s="208"/>
      <c r="AR238" s="208"/>
      <c r="AS238" s="208"/>
      <c r="AT238" s="208"/>
      <c r="AU238" s="208"/>
      <c r="AV238" s="208"/>
      <c r="AW238" s="208"/>
      <c r="AX238" s="208"/>
      <c r="AY238" s="208"/>
      <c r="AZ238" s="208"/>
      <c r="BA238" s="208"/>
      <c r="BB238" s="208"/>
      <c r="BC238" s="208"/>
      <c r="BD238" s="208"/>
      <c r="BE238" s="208"/>
      <c r="BF238" s="208"/>
      <c r="BG238" s="208"/>
      <c r="BH238" s="208"/>
    </row>
    <row r="239" spans="1:60" outlineLevel="1" x14ac:dyDescent="0.2">
      <c r="A239" s="237">
        <v>69</v>
      </c>
      <c r="B239" s="238" t="s">
        <v>407</v>
      </c>
      <c r="C239" s="254" t="s">
        <v>408</v>
      </c>
      <c r="D239" s="239" t="s">
        <v>155</v>
      </c>
      <c r="E239" s="240">
        <v>27.400000000000002</v>
      </c>
      <c r="F239" s="241"/>
      <c r="G239" s="242">
        <f>ROUND(E239*F239,2)</f>
        <v>0</v>
      </c>
      <c r="H239" s="241"/>
      <c r="I239" s="242">
        <f>ROUND(E239*H239,2)</f>
        <v>0</v>
      </c>
      <c r="J239" s="241"/>
      <c r="K239" s="242">
        <f>ROUND(E239*J239,2)</f>
        <v>0</v>
      </c>
      <c r="L239" s="242">
        <v>21</v>
      </c>
      <c r="M239" s="242">
        <f>G239*(1+L239/100)</f>
        <v>0</v>
      </c>
      <c r="N239" s="242">
        <v>6.7000000000000002E-4</v>
      </c>
      <c r="O239" s="242">
        <f>ROUND(E239*N239,2)</f>
        <v>0.02</v>
      </c>
      <c r="P239" s="242">
        <v>0</v>
      </c>
      <c r="Q239" s="242">
        <f>ROUND(E239*P239,2)</f>
        <v>0</v>
      </c>
      <c r="R239" s="242"/>
      <c r="S239" s="242" t="s">
        <v>151</v>
      </c>
      <c r="T239" s="243" t="s">
        <v>151</v>
      </c>
      <c r="U239" s="227">
        <v>0.29000000000000004</v>
      </c>
      <c r="V239" s="227">
        <f>ROUND(E239*U239,2)</f>
        <v>7.95</v>
      </c>
      <c r="W239" s="227"/>
      <c r="X239" s="208"/>
      <c r="Y239" s="208"/>
      <c r="Z239" s="208"/>
      <c r="AA239" s="208"/>
      <c r="AB239" s="208"/>
      <c r="AC239" s="208"/>
      <c r="AD239" s="208"/>
      <c r="AE239" s="208"/>
      <c r="AF239" s="208"/>
      <c r="AG239" s="208" t="s">
        <v>362</v>
      </c>
      <c r="AH239" s="208"/>
      <c r="AI239" s="208"/>
      <c r="AJ239" s="208"/>
      <c r="AK239" s="208"/>
      <c r="AL239" s="208"/>
      <c r="AM239" s="208"/>
      <c r="AN239" s="208"/>
      <c r="AO239" s="208"/>
      <c r="AP239" s="208"/>
      <c r="AQ239" s="208"/>
      <c r="AR239" s="208"/>
      <c r="AS239" s="208"/>
      <c r="AT239" s="208"/>
      <c r="AU239" s="208"/>
      <c r="AV239" s="208"/>
      <c r="AW239" s="208"/>
      <c r="AX239" s="208"/>
      <c r="AY239" s="208"/>
      <c r="AZ239" s="208"/>
      <c r="BA239" s="208"/>
      <c r="BB239" s="208"/>
      <c r="BC239" s="208"/>
      <c r="BD239" s="208"/>
      <c r="BE239" s="208"/>
      <c r="BF239" s="208"/>
      <c r="BG239" s="208"/>
      <c r="BH239" s="208"/>
    </row>
    <row r="240" spans="1:60" outlineLevel="1" x14ac:dyDescent="0.2">
      <c r="A240" s="225"/>
      <c r="B240" s="226"/>
      <c r="C240" s="255" t="s">
        <v>409</v>
      </c>
      <c r="D240" s="228"/>
      <c r="E240" s="229"/>
      <c r="F240" s="227"/>
      <c r="G240" s="227"/>
      <c r="H240" s="227"/>
      <c r="I240" s="227"/>
      <c r="J240" s="227"/>
      <c r="K240" s="227"/>
      <c r="L240" s="227"/>
      <c r="M240" s="227"/>
      <c r="N240" s="227"/>
      <c r="O240" s="227"/>
      <c r="P240" s="227"/>
      <c r="Q240" s="227"/>
      <c r="R240" s="227"/>
      <c r="S240" s="227"/>
      <c r="T240" s="227"/>
      <c r="U240" s="227"/>
      <c r="V240" s="227"/>
      <c r="W240" s="227"/>
      <c r="X240" s="208"/>
      <c r="Y240" s="208"/>
      <c r="Z240" s="208"/>
      <c r="AA240" s="208"/>
      <c r="AB240" s="208"/>
      <c r="AC240" s="208"/>
      <c r="AD240" s="208"/>
      <c r="AE240" s="208"/>
      <c r="AF240" s="208"/>
      <c r="AG240" s="208" t="s">
        <v>158</v>
      </c>
      <c r="AH240" s="208">
        <v>0</v>
      </c>
      <c r="AI240" s="208"/>
      <c r="AJ240" s="208"/>
      <c r="AK240" s="208"/>
      <c r="AL240" s="208"/>
      <c r="AM240" s="208"/>
      <c r="AN240" s="208"/>
      <c r="AO240" s="208"/>
      <c r="AP240" s="208"/>
      <c r="AQ240" s="208"/>
      <c r="AR240" s="208"/>
      <c r="AS240" s="208"/>
      <c r="AT240" s="208"/>
      <c r="AU240" s="208"/>
      <c r="AV240" s="208"/>
      <c r="AW240" s="208"/>
      <c r="AX240" s="208"/>
      <c r="AY240" s="208"/>
      <c r="AZ240" s="208"/>
      <c r="BA240" s="208"/>
      <c r="BB240" s="208"/>
      <c r="BC240" s="208"/>
      <c r="BD240" s="208"/>
      <c r="BE240" s="208"/>
      <c r="BF240" s="208"/>
      <c r="BG240" s="208"/>
      <c r="BH240" s="208"/>
    </row>
    <row r="241" spans="1:60" outlineLevel="1" x14ac:dyDescent="0.2">
      <c r="A241" s="225"/>
      <c r="B241" s="226"/>
      <c r="C241" s="255" t="s">
        <v>410</v>
      </c>
      <c r="D241" s="228"/>
      <c r="E241" s="229"/>
      <c r="F241" s="227"/>
      <c r="G241" s="227"/>
      <c r="H241" s="227"/>
      <c r="I241" s="227"/>
      <c r="J241" s="227"/>
      <c r="K241" s="227"/>
      <c r="L241" s="227"/>
      <c r="M241" s="227"/>
      <c r="N241" s="227"/>
      <c r="O241" s="227"/>
      <c r="P241" s="227"/>
      <c r="Q241" s="227"/>
      <c r="R241" s="227"/>
      <c r="S241" s="227"/>
      <c r="T241" s="227"/>
      <c r="U241" s="227"/>
      <c r="V241" s="227"/>
      <c r="W241" s="227"/>
      <c r="X241" s="208"/>
      <c r="Y241" s="208"/>
      <c r="Z241" s="208"/>
      <c r="AA241" s="208"/>
      <c r="AB241" s="208"/>
      <c r="AC241" s="208"/>
      <c r="AD241" s="208"/>
      <c r="AE241" s="208"/>
      <c r="AF241" s="208"/>
      <c r="AG241" s="208" t="s">
        <v>158</v>
      </c>
      <c r="AH241" s="208">
        <v>0</v>
      </c>
      <c r="AI241" s="208"/>
      <c r="AJ241" s="208"/>
      <c r="AK241" s="208"/>
      <c r="AL241" s="208"/>
      <c r="AM241" s="208"/>
      <c r="AN241" s="208"/>
      <c r="AO241" s="208"/>
      <c r="AP241" s="208"/>
      <c r="AQ241" s="208"/>
      <c r="AR241" s="208"/>
      <c r="AS241" s="208"/>
      <c r="AT241" s="208"/>
      <c r="AU241" s="208"/>
      <c r="AV241" s="208"/>
      <c r="AW241" s="208"/>
      <c r="AX241" s="208"/>
      <c r="AY241" s="208"/>
      <c r="AZ241" s="208"/>
      <c r="BA241" s="208"/>
      <c r="BB241" s="208"/>
      <c r="BC241" s="208"/>
      <c r="BD241" s="208"/>
      <c r="BE241" s="208"/>
      <c r="BF241" s="208"/>
      <c r="BG241" s="208"/>
      <c r="BH241" s="208"/>
    </row>
    <row r="242" spans="1:60" outlineLevel="1" x14ac:dyDescent="0.2">
      <c r="A242" s="225"/>
      <c r="B242" s="226"/>
      <c r="C242" s="255" t="s">
        <v>411</v>
      </c>
      <c r="D242" s="228"/>
      <c r="E242" s="229">
        <v>27.400000000000002</v>
      </c>
      <c r="F242" s="227"/>
      <c r="G242" s="227"/>
      <c r="H242" s="227"/>
      <c r="I242" s="227"/>
      <c r="J242" s="227"/>
      <c r="K242" s="227"/>
      <c r="L242" s="227"/>
      <c r="M242" s="227"/>
      <c r="N242" s="227"/>
      <c r="O242" s="227"/>
      <c r="P242" s="227"/>
      <c r="Q242" s="227"/>
      <c r="R242" s="227"/>
      <c r="S242" s="227"/>
      <c r="T242" s="227"/>
      <c r="U242" s="227"/>
      <c r="V242" s="227"/>
      <c r="W242" s="227"/>
      <c r="X242" s="208"/>
      <c r="Y242" s="208"/>
      <c r="Z242" s="208"/>
      <c r="AA242" s="208"/>
      <c r="AB242" s="208"/>
      <c r="AC242" s="208"/>
      <c r="AD242" s="208"/>
      <c r="AE242" s="208"/>
      <c r="AF242" s="208"/>
      <c r="AG242" s="208" t="s">
        <v>158</v>
      </c>
      <c r="AH242" s="208">
        <v>0</v>
      </c>
      <c r="AI242" s="208"/>
      <c r="AJ242" s="208"/>
      <c r="AK242" s="208"/>
      <c r="AL242" s="208"/>
      <c r="AM242" s="208"/>
      <c r="AN242" s="208"/>
      <c r="AO242" s="208"/>
      <c r="AP242" s="208"/>
      <c r="AQ242" s="208"/>
      <c r="AR242" s="208"/>
      <c r="AS242" s="208"/>
      <c r="AT242" s="208"/>
      <c r="AU242" s="208"/>
      <c r="AV242" s="208"/>
      <c r="AW242" s="208"/>
      <c r="AX242" s="208"/>
      <c r="AY242" s="208"/>
      <c r="AZ242" s="208"/>
      <c r="BA242" s="208"/>
      <c r="BB242" s="208"/>
      <c r="BC242" s="208"/>
      <c r="BD242" s="208"/>
      <c r="BE242" s="208"/>
      <c r="BF242" s="208"/>
      <c r="BG242" s="208"/>
      <c r="BH242" s="208"/>
    </row>
    <row r="243" spans="1:60" outlineLevel="1" x14ac:dyDescent="0.2">
      <c r="A243" s="244">
        <v>70</v>
      </c>
      <c r="B243" s="245" t="s">
        <v>412</v>
      </c>
      <c r="C243" s="253" t="s">
        <v>413</v>
      </c>
      <c r="D243" s="246" t="s">
        <v>155</v>
      </c>
      <c r="E243" s="247">
        <v>2</v>
      </c>
      <c r="F243" s="248"/>
      <c r="G243" s="249">
        <f>ROUND(E243*F243,2)</f>
        <v>0</v>
      </c>
      <c r="H243" s="248"/>
      <c r="I243" s="249">
        <f>ROUND(E243*H243,2)</f>
        <v>0</v>
      </c>
      <c r="J243" s="248"/>
      <c r="K243" s="249">
        <f>ROUND(E243*J243,2)</f>
        <v>0</v>
      </c>
      <c r="L243" s="249">
        <v>21</v>
      </c>
      <c r="M243" s="249">
        <f>G243*(1+L243/100)</f>
        <v>0</v>
      </c>
      <c r="N243" s="249">
        <v>0</v>
      </c>
      <c r="O243" s="249">
        <f>ROUND(E243*N243,2)</f>
        <v>0</v>
      </c>
      <c r="P243" s="249">
        <v>0</v>
      </c>
      <c r="Q243" s="249">
        <f>ROUND(E243*P243,2)</f>
        <v>0</v>
      </c>
      <c r="R243" s="249"/>
      <c r="S243" s="249" t="s">
        <v>246</v>
      </c>
      <c r="T243" s="250" t="s">
        <v>279</v>
      </c>
      <c r="U243" s="227">
        <v>0</v>
      </c>
      <c r="V243" s="227">
        <f>ROUND(E243*U243,2)</f>
        <v>0</v>
      </c>
      <c r="W243" s="227"/>
      <c r="X243" s="208"/>
      <c r="Y243" s="208"/>
      <c r="Z243" s="208"/>
      <c r="AA243" s="208"/>
      <c r="AB243" s="208"/>
      <c r="AC243" s="208"/>
      <c r="AD243" s="208"/>
      <c r="AE243" s="208"/>
      <c r="AF243" s="208"/>
      <c r="AG243" s="208" t="s">
        <v>362</v>
      </c>
      <c r="AH243" s="208"/>
      <c r="AI243" s="208"/>
      <c r="AJ243" s="208"/>
      <c r="AK243" s="208"/>
      <c r="AL243" s="208"/>
      <c r="AM243" s="208"/>
      <c r="AN243" s="208"/>
      <c r="AO243" s="208"/>
      <c r="AP243" s="208"/>
      <c r="AQ243" s="208"/>
      <c r="AR243" s="208"/>
      <c r="AS243" s="208"/>
      <c r="AT243" s="208"/>
      <c r="AU243" s="208"/>
      <c r="AV243" s="208"/>
      <c r="AW243" s="208"/>
      <c r="AX243" s="208"/>
      <c r="AY243" s="208"/>
      <c r="AZ243" s="208"/>
      <c r="BA243" s="208"/>
      <c r="BB243" s="208"/>
      <c r="BC243" s="208"/>
      <c r="BD243" s="208"/>
      <c r="BE243" s="208"/>
      <c r="BF243" s="208"/>
      <c r="BG243" s="208"/>
      <c r="BH243" s="208"/>
    </row>
    <row r="244" spans="1:60" outlineLevel="1" x14ac:dyDescent="0.2">
      <c r="A244" s="244">
        <v>71</v>
      </c>
      <c r="B244" s="245" t="s">
        <v>414</v>
      </c>
      <c r="C244" s="253" t="s">
        <v>415</v>
      </c>
      <c r="D244" s="246" t="s">
        <v>0</v>
      </c>
      <c r="E244" s="247">
        <v>176.57940000000002</v>
      </c>
      <c r="F244" s="248"/>
      <c r="G244" s="249">
        <f>ROUND(E244*F244,2)</f>
        <v>0</v>
      </c>
      <c r="H244" s="248"/>
      <c r="I244" s="249">
        <f>ROUND(E244*H244,2)</f>
        <v>0</v>
      </c>
      <c r="J244" s="248"/>
      <c r="K244" s="249">
        <f>ROUND(E244*J244,2)</f>
        <v>0</v>
      </c>
      <c r="L244" s="249">
        <v>21</v>
      </c>
      <c r="M244" s="249">
        <f>G244*(1+L244/100)</f>
        <v>0</v>
      </c>
      <c r="N244" s="249">
        <v>0</v>
      </c>
      <c r="O244" s="249">
        <f>ROUND(E244*N244,2)</f>
        <v>0</v>
      </c>
      <c r="P244" s="249">
        <v>0</v>
      </c>
      <c r="Q244" s="249">
        <f>ROUND(E244*P244,2)</f>
        <v>0</v>
      </c>
      <c r="R244" s="249"/>
      <c r="S244" s="249" t="s">
        <v>151</v>
      </c>
      <c r="T244" s="250" t="s">
        <v>151</v>
      </c>
      <c r="U244" s="227">
        <v>0.02</v>
      </c>
      <c r="V244" s="227">
        <f>ROUND(E244*U244,2)</f>
        <v>3.53</v>
      </c>
      <c r="W244" s="227"/>
      <c r="X244" s="208"/>
      <c r="Y244" s="208"/>
      <c r="Z244" s="208"/>
      <c r="AA244" s="208"/>
      <c r="AB244" s="208"/>
      <c r="AC244" s="208"/>
      <c r="AD244" s="208"/>
      <c r="AE244" s="208"/>
      <c r="AF244" s="208"/>
      <c r="AG244" s="208" t="s">
        <v>362</v>
      </c>
      <c r="AH244" s="208"/>
      <c r="AI244" s="208"/>
      <c r="AJ244" s="208"/>
      <c r="AK244" s="208"/>
      <c r="AL244" s="208"/>
      <c r="AM244" s="208"/>
      <c r="AN244" s="208"/>
      <c r="AO244" s="208"/>
      <c r="AP244" s="208"/>
      <c r="AQ244" s="208"/>
      <c r="AR244" s="208"/>
      <c r="AS244" s="208"/>
      <c r="AT244" s="208"/>
      <c r="AU244" s="208"/>
      <c r="AV244" s="208"/>
      <c r="AW244" s="208"/>
      <c r="AX244" s="208"/>
      <c r="AY244" s="208"/>
      <c r="AZ244" s="208"/>
      <c r="BA244" s="208"/>
      <c r="BB244" s="208"/>
      <c r="BC244" s="208"/>
      <c r="BD244" s="208"/>
      <c r="BE244" s="208"/>
      <c r="BF244" s="208"/>
      <c r="BG244" s="208"/>
      <c r="BH244" s="208"/>
    </row>
    <row r="245" spans="1:60" x14ac:dyDescent="0.2">
      <c r="A245" s="231" t="s">
        <v>146</v>
      </c>
      <c r="B245" s="232" t="s">
        <v>107</v>
      </c>
      <c r="C245" s="252" t="s">
        <v>108</v>
      </c>
      <c r="D245" s="233"/>
      <c r="E245" s="234"/>
      <c r="F245" s="235"/>
      <c r="G245" s="235">
        <f>SUMIF(AG246:AG250,"&lt;&gt;NOR",G246:G250)</f>
        <v>0</v>
      </c>
      <c r="H245" s="235"/>
      <c r="I245" s="235">
        <f>SUM(I246:I250)</f>
        <v>0</v>
      </c>
      <c r="J245" s="235"/>
      <c r="K245" s="235">
        <f>SUM(K246:K250)</f>
        <v>0</v>
      </c>
      <c r="L245" s="235"/>
      <c r="M245" s="235">
        <f>SUM(M246:M250)</f>
        <v>0</v>
      </c>
      <c r="N245" s="235"/>
      <c r="O245" s="235">
        <f>SUM(O246:O250)</f>
        <v>0</v>
      </c>
      <c r="P245" s="235"/>
      <c r="Q245" s="235">
        <f>SUM(Q246:Q250)</f>
        <v>0</v>
      </c>
      <c r="R245" s="235"/>
      <c r="S245" s="235"/>
      <c r="T245" s="236"/>
      <c r="U245" s="230"/>
      <c r="V245" s="230">
        <f>SUM(V246:V250)</f>
        <v>0</v>
      </c>
      <c r="W245" s="230"/>
      <c r="AG245" t="s">
        <v>147</v>
      </c>
    </row>
    <row r="246" spans="1:60" outlineLevel="1" x14ac:dyDescent="0.2">
      <c r="A246" s="237">
        <v>72</v>
      </c>
      <c r="B246" s="238" t="s">
        <v>416</v>
      </c>
      <c r="C246" s="254" t="s">
        <v>417</v>
      </c>
      <c r="D246" s="239" t="s">
        <v>155</v>
      </c>
      <c r="E246" s="240">
        <v>15.5</v>
      </c>
      <c r="F246" s="241"/>
      <c r="G246" s="242">
        <f>ROUND(E246*F246,2)</f>
        <v>0</v>
      </c>
      <c r="H246" s="241"/>
      <c r="I246" s="242">
        <f>ROUND(E246*H246,2)</f>
        <v>0</v>
      </c>
      <c r="J246" s="241"/>
      <c r="K246" s="242">
        <f>ROUND(E246*J246,2)</f>
        <v>0</v>
      </c>
      <c r="L246" s="242">
        <v>21</v>
      </c>
      <c r="M246" s="242">
        <f>G246*(1+L246/100)</f>
        <v>0</v>
      </c>
      <c r="N246" s="242">
        <v>0</v>
      </c>
      <c r="O246" s="242">
        <f>ROUND(E246*N246,2)</f>
        <v>0</v>
      </c>
      <c r="P246" s="242">
        <v>0</v>
      </c>
      <c r="Q246" s="242">
        <f>ROUND(E246*P246,2)</f>
        <v>0</v>
      </c>
      <c r="R246" s="242"/>
      <c r="S246" s="242" t="s">
        <v>246</v>
      </c>
      <c r="T246" s="243" t="s">
        <v>279</v>
      </c>
      <c r="U246" s="227">
        <v>0</v>
      </c>
      <c r="V246" s="227">
        <f>ROUND(E246*U246,2)</f>
        <v>0</v>
      </c>
      <c r="W246" s="227"/>
      <c r="X246" s="208"/>
      <c r="Y246" s="208"/>
      <c r="Z246" s="208"/>
      <c r="AA246" s="208"/>
      <c r="AB246" s="208"/>
      <c r="AC246" s="208"/>
      <c r="AD246" s="208"/>
      <c r="AE246" s="208"/>
      <c r="AF246" s="208"/>
      <c r="AG246" s="208" t="s">
        <v>362</v>
      </c>
      <c r="AH246" s="208"/>
      <c r="AI246" s="208"/>
      <c r="AJ246" s="208"/>
      <c r="AK246" s="208"/>
      <c r="AL246" s="208"/>
      <c r="AM246" s="208"/>
      <c r="AN246" s="208"/>
      <c r="AO246" s="208"/>
      <c r="AP246" s="208"/>
      <c r="AQ246" s="208"/>
      <c r="AR246" s="208"/>
      <c r="AS246" s="208"/>
      <c r="AT246" s="208"/>
      <c r="AU246" s="208"/>
      <c r="AV246" s="208"/>
      <c r="AW246" s="208"/>
      <c r="AX246" s="208"/>
      <c r="AY246" s="208"/>
      <c r="AZ246" s="208"/>
      <c r="BA246" s="208"/>
      <c r="BB246" s="208"/>
      <c r="BC246" s="208"/>
      <c r="BD246" s="208"/>
      <c r="BE246" s="208"/>
      <c r="BF246" s="208"/>
      <c r="BG246" s="208"/>
      <c r="BH246" s="208"/>
    </row>
    <row r="247" spans="1:60" outlineLevel="1" x14ac:dyDescent="0.2">
      <c r="A247" s="225"/>
      <c r="B247" s="226"/>
      <c r="C247" s="255" t="s">
        <v>242</v>
      </c>
      <c r="D247" s="228"/>
      <c r="E247" s="229"/>
      <c r="F247" s="227"/>
      <c r="G247" s="227"/>
      <c r="H247" s="227"/>
      <c r="I247" s="227"/>
      <c r="J247" s="227"/>
      <c r="K247" s="227"/>
      <c r="L247" s="227"/>
      <c r="M247" s="227"/>
      <c r="N247" s="227"/>
      <c r="O247" s="227"/>
      <c r="P247" s="227"/>
      <c r="Q247" s="227"/>
      <c r="R247" s="227"/>
      <c r="S247" s="227"/>
      <c r="T247" s="227"/>
      <c r="U247" s="227"/>
      <c r="V247" s="227"/>
      <c r="W247" s="227"/>
      <c r="X247" s="208"/>
      <c r="Y247" s="208"/>
      <c r="Z247" s="208"/>
      <c r="AA247" s="208"/>
      <c r="AB247" s="208"/>
      <c r="AC247" s="208"/>
      <c r="AD247" s="208"/>
      <c r="AE247" s="208"/>
      <c r="AF247" s="208"/>
      <c r="AG247" s="208" t="s">
        <v>158</v>
      </c>
      <c r="AH247" s="208">
        <v>0</v>
      </c>
      <c r="AI247" s="208"/>
      <c r="AJ247" s="208"/>
      <c r="AK247" s="208"/>
      <c r="AL247" s="208"/>
      <c r="AM247" s="208"/>
      <c r="AN247" s="208"/>
      <c r="AO247" s="208"/>
      <c r="AP247" s="208"/>
      <c r="AQ247" s="208"/>
      <c r="AR247" s="208"/>
      <c r="AS247" s="208"/>
      <c r="AT247" s="208"/>
      <c r="AU247" s="208"/>
      <c r="AV247" s="208"/>
      <c r="AW247" s="208"/>
      <c r="AX247" s="208"/>
      <c r="AY247" s="208"/>
      <c r="AZ247" s="208"/>
      <c r="BA247" s="208"/>
      <c r="BB247" s="208"/>
      <c r="BC247" s="208"/>
      <c r="BD247" s="208"/>
      <c r="BE247" s="208"/>
      <c r="BF247" s="208"/>
      <c r="BG247" s="208"/>
      <c r="BH247" s="208"/>
    </row>
    <row r="248" spans="1:60" outlineLevel="1" x14ac:dyDescent="0.2">
      <c r="A248" s="225"/>
      <c r="B248" s="226"/>
      <c r="C248" s="255" t="s">
        <v>418</v>
      </c>
      <c r="D248" s="228"/>
      <c r="E248" s="229"/>
      <c r="F248" s="227"/>
      <c r="G248" s="227"/>
      <c r="H248" s="227"/>
      <c r="I248" s="227"/>
      <c r="J248" s="227"/>
      <c r="K248" s="227"/>
      <c r="L248" s="227"/>
      <c r="M248" s="227"/>
      <c r="N248" s="227"/>
      <c r="O248" s="227"/>
      <c r="P248" s="227"/>
      <c r="Q248" s="227"/>
      <c r="R248" s="227"/>
      <c r="S248" s="227"/>
      <c r="T248" s="227"/>
      <c r="U248" s="227"/>
      <c r="V248" s="227"/>
      <c r="W248" s="227"/>
      <c r="X248" s="208"/>
      <c r="Y248" s="208"/>
      <c r="Z248" s="208"/>
      <c r="AA248" s="208"/>
      <c r="AB248" s="208"/>
      <c r="AC248" s="208"/>
      <c r="AD248" s="208"/>
      <c r="AE248" s="208"/>
      <c r="AF248" s="208"/>
      <c r="AG248" s="208" t="s">
        <v>158</v>
      </c>
      <c r="AH248" s="208">
        <v>0</v>
      </c>
      <c r="AI248" s="208"/>
      <c r="AJ248" s="208"/>
      <c r="AK248" s="208"/>
      <c r="AL248" s="208"/>
      <c r="AM248" s="208"/>
      <c r="AN248" s="208"/>
      <c r="AO248" s="208"/>
      <c r="AP248" s="208"/>
      <c r="AQ248" s="208"/>
      <c r="AR248" s="208"/>
      <c r="AS248" s="208"/>
      <c r="AT248" s="208"/>
      <c r="AU248" s="208"/>
      <c r="AV248" s="208"/>
      <c r="AW248" s="208"/>
      <c r="AX248" s="208"/>
      <c r="AY248" s="208"/>
      <c r="AZ248" s="208"/>
      <c r="BA248" s="208"/>
      <c r="BB248" s="208"/>
      <c r="BC248" s="208"/>
      <c r="BD248" s="208"/>
      <c r="BE248" s="208"/>
      <c r="BF248" s="208"/>
      <c r="BG248" s="208"/>
      <c r="BH248" s="208"/>
    </row>
    <row r="249" spans="1:60" outlineLevel="1" x14ac:dyDescent="0.2">
      <c r="A249" s="225"/>
      <c r="B249" s="226"/>
      <c r="C249" s="255" t="s">
        <v>419</v>
      </c>
      <c r="D249" s="228"/>
      <c r="E249" s="229">
        <v>15.5</v>
      </c>
      <c r="F249" s="227"/>
      <c r="G249" s="227"/>
      <c r="H249" s="227"/>
      <c r="I249" s="227"/>
      <c r="J249" s="227"/>
      <c r="K249" s="227"/>
      <c r="L249" s="227"/>
      <c r="M249" s="227"/>
      <c r="N249" s="227"/>
      <c r="O249" s="227"/>
      <c r="P249" s="227"/>
      <c r="Q249" s="227"/>
      <c r="R249" s="227"/>
      <c r="S249" s="227"/>
      <c r="T249" s="227"/>
      <c r="U249" s="227"/>
      <c r="V249" s="227"/>
      <c r="W249" s="227"/>
      <c r="X249" s="208"/>
      <c r="Y249" s="208"/>
      <c r="Z249" s="208"/>
      <c r="AA249" s="208"/>
      <c r="AB249" s="208"/>
      <c r="AC249" s="208"/>
      <c r="AD249" s="208"/>
      <c r="AE249" s="208"/>
      <c r="AF249" s="208"/>
      <c r="AG249" s="208" t="s">
        <v>158</v>
      </c>
      <c r="AH249" s="208">
        <v>0</v>
      </c>
      <c r="AI249" s="208"/>
      <c r="AJ249" s="208"/>
      <c r="AK249" s="208"/>
      <c r="AL249" s="208"/>
      <c r="AM249" s="208"/>
      <c r="AN249" s="208"/>
      <c r="AO249" s="208"/>
      <c r="AP249" s="208"/>
      <c r="AQ249" s="208"/>
      <c r="AR249" s="208"/>
      <c r="AS249" s="208"/>
      <c r="AT249" s="208"/>
      <c r="AU249" s="208"/>
      <c r="AV249" s="208"/>
      <c r="AW249" s="208"/>
      <c r="AX249" s="208"/>
      <c r="AY249" s="208"/>
      <c r="AZ249" s="208"/>
      <c r="BA249" s="208"/>
      <c r="BB249" s="208"/>
      <c r="BC249" s="208"/>
      <c r="BD249" s="208"/>
      <c r="BE249" s="208"/>
      <c r="BF249" s="208"/>
      <c r="BG249" s="208"/>
      <c r="BH249" s="208"/>
    </row>
    <row r="250" spans="1:60" outlineLevel="1" x14ac:dyDescent="0.2">
      <c r="A250" s="244">
        <v>73</v>
      </c>
      <c r="B250" s="245" t="s">
        <v>420</v>
      </c>
      <c r="C250" s="253" t="s">
        <v>421</v>
      </c>
      <c r="D250" s="246" t="s">
        <v>0</v>
      </c>
      <c r="E250" s="247">
        <v>131.75</v>
      </c>
      <c r="F250" s="248"/>
      <c r="G250" s="249">
        <f>ROUND(E250*F250,2)</f>
        <v>0</v>
      </c>
      <c r="H250" s="248"/>
      <c r="I250" s="249">
        <f>ROUND(E250*H250,2)</f>
        <v>0</v>
      </c>
      <c r="J250" s="248"/>
      <c r="K250" s="249">
        <f>ROUND(E250*J250,2)</f>
        <v>0</v>
      </c>
      <c r="L250" s="249">
        <v>21</v>
      </c>
      <c r="M250" s="249">
        <f>G250*(1+L250/100)</f>
        <v>0</v>
      </c>
      <c r="N250" s="249">
        <v>0</v>
      </c>
      <c r="O250" s="249">
        <f>ROUND(E250*N250,2)</f>
        <v>0</v>
      </c>
      <c r="P250" s="249">
        <v>0</v>
      </c>
      <c r="Q250" s="249">
        <f>ROUND(E250*P250,2)</f>
        <v>0</v>
      </c>
      <c r="R250" s="249"/>
      <c r="S250" s="249" t="s">
        <v>151</v>
      </c>
      <c r="T250" s="250" t="s">
        <v>151</v>
      </c>
      <c r="U250" s="227">
        <v>0</v>
      </c>
      <c r="V250" s="227">
        <f>ROUND(E250*U250,2)</f>
        <v>0</v>
      </c>
      <c r="W250" s="227"/>
      <c r="X250" s="208"/>
      <c r="Y250" s="208"/>
      <c r="Z250" s="208"/>
      <c r="AA250" s="208"/>
      <c r="AB250" s="208"/>
      <c r="AC250" s="208"/>
      <c r="AD250" s="208"/>
      <c r="AE250" s="208"/>
      <c r="AF250" s="208"/>
      <c r="AG250" s="208" t="s">
        <v>362</v>
      </c>
      <c r="AH250" s="208"/>
      <c r="AI250" s="208"/>
      <c r="AJ250" s="208"/>
      <c r="AK250" s="208"/>
      <c r="AL250" s="208"/>
      <c r="AM250" s="208"/>
      <c r="AN250" s="208"/>
      <c r="AO250" s="208"/>
      <c r="AP250" s="208"/>
      <c r="AQ250" s="208"/>
      <c r="AR250" s="208"/>
      <c r="AS250" s="208"/>
      <c r="AT250" s="208"/>
      <c r="AU250" s="208"/>
      <c r="AV250" s="208"/>
      <c r="AW250" s="208"/>
      <c r="AX250" s="208"/>
      <c r="AY250" s="208"/>
      <c r="AZ250" s="208"/>
      <c r="BA250" s="208"/>
      <c r="BB250" s="208"/>
      <c r="BC250" s="208"/>
      <c r="BD250" s="208"/>
      <c r="BE250" s="208"/>
      <c r="BF250" s="208"/>
      <c r="BG250" s="208"/>
      <c r="BH250" s="208"/>
    </row>
    <row r="251" spans="1:60" x14ac:dyDescent="0.2">
      <c r="A251" s="231" t="s">
        <v>146</v>
      </c>
      <c r="B251" s="232" t="s">
        <v>113</v>
      </c>
      <c r="C251" s="252" t="s">
        <v>114</v>
      </c>
      <c r="D251" s="233"/>
      <c r="E251" s="234"/>
      <c r="F251" s="235"/>
      <c r="G251" s="235">
        <f>SUMIF(AG252:AG261,"&lt;&gt;NOR",G252:G261)</f>
        <v>0</v>
      </c>
      <c r="H251" s="235"/>
      <c r="I251" s="235">
        <f>SUM(I252:I261)</f>
        <v>0</v>
      </c>
      <c r="J251" s="235"/>
      <c r="K251" s="235">
        <f>SUM(K252:K261)</f>
        <v>0</v>
      </c>
      <c r="L251" s="235"/>
      <c r="M251" s="235">
        <f>SUM(M252:M261)</f>
        <v>0</v>
      </c>
      <c r="N251" s="235"/>
      <c r="O251" s="235">
        <f>SUM(O252:O261)</f>
        <v>0.03</v>
      </c>
      <c r="P251" s="235"/>
      <c r="Q251" s="235">
        <f>SUM(Q252:Q261)</f>
        <v>0</v>
      </c>
      <c r="R251" s="235"/>
      <c r="S251" s="235"/>
      <c r="T251" s="236"/>
      <c r="U251" s="230"/>
      <c r="V251" s="230">
        <f>SUM(V252:V261)</f>
        <v>28.3</v>
      </c>
      <c r="W251" s="230"/>
      <c r="AG251" t="s">
        <v>147</v>
      </c>
    </row>
    <row r="252" spans="1:60" outlineLevel="1" x14ac:dyDescent="0.2">
      <c r="A252" s="244">
        <v>74</v>
      </c>
      <c r="B252" s="245" t="s">
        <v>422</v>
      </c>
      <c r="C252" s="253" t="s">
        <v>423</v>
      </c>
      <c r="D252" s="246" t="s">
        <v>155</v>
      </c>
      <c r="E252" s="247">
        <v>24</v>
      </c>
      <c r="F252" s="248"/>
      <c r="G252" s="249">
        <f>ROUND(E252*F252,2)</f>
        <v>0</v>
      </c>
      <c r="H252" s="248"/>
      <c r="I252" s="249">
        <f>ROUND(E252*H252,2)</f>
        <v>0</v>
      </c>
      <c r="J252" s="248"/>
      <c r="K252" s="249">
        <f>ROUND(E252*J252,2)</f>
        <v>0</v>
      </c>
      <c r="L252" s="249">
        <v>21</v>
      </c>
      <c r="M252" s="249">
        <f>G252*(1+L252/100)</f>
        <v>0</v>
      </c>
      <c r="N252" s="249">
        <v>1.5000000000000001E-4</v>
      </c>
      <c r="O252" s="249">
        <f>ROUND(E252*N252,2)</f>
        <v>0</v>
      </c>
      <c r="P252" s="249">
        <v>0</v>
      </c>
      <c r="Q252" s="249">
        <f>ROUND(E252*P252,2)</f>
        <v>0</v>
      </c>
      <c r="R252" s="249"/>
      <c r="S252" s="249" t="s">
        <v>151</v>
      </c>
      <c r="T252" s="250" t="s">
        <v>151</v>
      </c>
      <c r="U252" s="227">
        <v>0.22800000000000001</v>
      </c>
      <c r="V252" s="227">
        <f>ROUND(E252*U252,2)</f>
        <v>5.47</v>
      </c>
      <c r="W252" s="227"/>
      <c r="X252" s="208"/>
      <c r="Y252" s="208"/>
      <c r="Z252" s="208"/>
      <c r="AA252" s="208"/>
      <c r="AB252" s="208"/>
      <c r="AC252" s="208"/>
      <c r="AD252" s="208"/>
      <c r="AE252" s="208"/>
      <c r="AF252" s="208"/>
      <c r="AG252" s="208" t="s">
        <v>362</v>
      </c>
      <c r="AH252" s="208"/>
      <c r="AI252" s="208"/>
      <c r="AJ252" s="208"/>
      <c r="AK252" s="208"/>
      <c r="AL252" s="208"/>
      <c r="AM252" s="208"/>
      <c r="AN252" s="208"/>
      <c r="AO252" s="208"/>
      <c r="AP252" s="208"/>
      <c r="AQ252" s="208"/>
      <c r="AR252" s="208"/>
      <c r="AS252" s="208"/>
      <c r="AT252" s="208"/>
      <c r="AU252" s="208"/>
      <c r="AV252" s="208"/>
      <c r="AW252" s="208"/>
      <c r="AX252" s="208"/>
      <c r="AY252" s="208"/>
      <c r="AZ252" s="208"/>
      <c r="BA252" s="208"/>
      <c r="BB252" s="208"/>
      <c r="BC252" s="208"/>
      <c r="BD252" s="208"/>
      <c r="BE252" s="208"/>
      <c r="BF252" s="208"/>
      <c r="BG252" s="208"/>
      <c r="BH252" s="208"/>
    </row>
    <row r="253" spans="1:60" outlineLevel="1" x14ac:dyDescent="0.2">
      <c r="A253" s="237">
        <v>75</v>
      </c>
      <c r="B253" s="238" t="s">
        <v>424</v>
      </c>
      <c r="C253" s="254" t="s">
        <v>425</v>
      </c>
      <c r="D253" s="239" t="s">
        <v>155</v>
      </c>
      <c r="E253" s="240">
        <v>37.431500000000007</v>
      </c>
      <c r="F253" s="241"/>
      <c r="G253" s="242">
        <f>ROUND(E253*F253,2)</f>
        <v>0</v>
      </c>
      <c r="H253" s="241"/>
      <c r="I253" s="242">
        <f>ROUND(E253*H253,2)</f>
        <v>0</v>
      </c>
      <c r="J253" s="241"/>
      <c r="K253" s="242">
        <f>ROUND(E253*J253,2)</f>
        <v>0</v>
      </c>
      <c r="L253" s="242">
        <v>21</v>
      </c>
      <c r="M253" s="242">
        <f>G253*(1+L253/100)</f>
        <v>0</v>
      </c>
      <c r="N253" s="242">
        <v>4.5000000000000004E-4</v>
      </c>
      <c r="O253" s="242">
        <f>ROUND(E253*N253,2)</f>
        <v>0.02</v>
      </c>
      <c r="P253" s="242">
        <v>0</v>
      </c>
      <c r="Q253" s="242">
        <f>ROUND(E253*P253,2)</f>
        <v>0</v>
      </c>
      <c r="R253" s="242"/>
      <c r="S253" s="242" t="s">
        <v>151</v>
      </c>
      <c r="T253" s="243" t="s">
        <v>151</v>
      </c>
      <c r="U253" s="227">
        <v>0.33</v>
      </c>
      <c r="V253" s="227">
        <f>ROUND(E253*U253,2)</f>
        <v>12.35</v>
      </c>
      <c r="W253" s="227"/>
      <c r="X253" s="208"/>
      <c r="Y253" s="208"/>
      <c r="Z253" s="208"/>
      <c r="AA253" s="208"/>
      <c r="AB253" s="208"/>
      <c r="AC253" s="208"/>
      <c r="AD253" s="208"/>
      <c r="AE253" s="208"/>
      <c r="AF253" s="208"/>
      <c r="AG253" s="208" t="s">
        <v>362</v>
      </c>
      <c r="AH253" s="208"/>
      <c r="AI253" s="208"/>
      <c r="AJ253" s="208"/>
      <c r="AK253" s="208"/>
      <c r="AL253" s="208"/>
      <c r="AM253" s="208"/>
      <c r="AN253" s="208"/>
      <c r="AO253" s="208"/>
      <c r="AP253" s="208"/>
      <c r="AQ253" s="208"/>
      <c r="AR253" s="208"/>
      <c r="AS253" s="208"/>
      <c r="AT253" s="208"/>
      <c r="AU253" s="208"/>
      <c r="AV253" s="208"/>
      <c r="AW253" s="208"/>
      <c r="AX253" s="208"/>
      <c r="AY253" s="208"/>
      <c r="AZ253" s="208"/>
      <c r="BA253" s="208"/>
      <c r="BB253" s="208"/>
      <c r="BC253" s="208"/>
      <c r="BD253" s="208"/>
      <c r="BE253" s="208"/>
      <c r="BF253" s="208"/>
      <c r="BG253" s="208"/>
      <c r="BH253" s="208"/>
    </row>
    <row r="254" spans="1:60" outlineLevel="1" x14ac:dyDescent="0.2">
      <c r="A254" s="225"/>
      <c r="B254" s="226"/>
      <c r="C254" s="255" t="s">
        <v>426</v>
      </c>
      <c r="D254" s="228"/>
      <c r="E254" s="229"/>
      <c r="F254" s="227"/>
      <c r="G254" s="227"/>
      <c r="H254" s="227"/>
      <c r="I254" s="227"/>
      <c r="J254" s="227"/>
      <c r="K254" s="227"/>
      <c r="L254" s="227"/>
      <c r="M254" s="227"/>
      <c r="N254" s="227"/>
      <c r="O254" s="227"/>
      <c r="P254" s="227"/>
      <c r="Q254" s="227"/>
      <c r="R254" s="227"/>
      <c r="S254" s="227"/>
      <c r="T254" s="227"/>
      <c r="U254" s="227"/>
      <c r="V254" s="227"/>
      <c r="W254" s="227"/>
      <c r="X254" s="208"/>
      <c r="Y254" s="208"/>
      <c r="Z254" s="208"/>
      <c r="AA254" s="208"/>
      <c r="AB254" s="208"/>
      <c r="AC254" s="208"/>
      <c r="AD254" s="208"/>
      <c r="AE254" s="208"/>
      <c r="AF254" s="208"/>
      <c r="AG254" s="208" t="s">
        <v>158</v>
      </c>
      <c r="AH254" s="208">
        <v>0</v>
      </c>
      <c r="AI254" s="208"/>
      <c r="AJ254" s="208"/>
      <c r="AK254" s="208"/>
      <c r="AL254" s="208"/>
      <c r="AM254" s="208"/>
      <c r="AN254" s="208"/>
      <c r="AO254" s="208"/>
      <c r="AP254" s="208"/>
      <c r="AQ254" s="208"/>
      <c r="AR254" s="208"/>
      <c r="AS254" s="208"/>
      <c r="AT254" s="208"/>
      <c r="AU254" s="208"/>
      <c r="AV254" s="208"/>
      <c r="AW254" s="208"/>
      <c r="AX254" s="208"/>
      <c r="AY254" s="208"/>
      <c r="AZ254" s="208"/>
      <c r="BA254" s="208"/>
      <c r="BB254" s="208"/>
      <c r="BC254" s="208"/>
      <c r="BD254" s="208"/>
      <c r="BE254" s="208"/>
      <c r="BF254" s="208"/>
      <c r="BG254" s="208"/>
      <c r="BH254" s="208"/>
    </row>
    <row r="255" spans="1:60" outlineLevel="1" x14ac:dyDescent="0.2">
      <c r="A255" s="225"/>
      <c r="B255" s="226"/>
      <c r="C255" s="255" t="s">
        <v>427</v>
      </c>
      <c r="D255" s="228"/>
      <c r="E255" s="229"/>
      <c r="F255" s="227"/>
      <c r="G255" s="227"/>
      <c r="H255" s="227"/>
      <c r="I255" s="227"/>
      <c r="J255" s="227"/>
      <c r="K255" s="227"/>
      <c r="L255" s="227"/>
      <c r="M255" s="227"/>
      <c r="N255" s="227"/>
      <c r="O255" s="227"/>
      <c r="P255" s="227"/>
      <c r="Q255" s="227"/>
      <c r="R255" s="227"/>
      <c r="S255" s="227"/>
      <c r="T255" s="227"/>
      <c r="U255" s="227"/>
      <c r="V255" s="227"/>
      <c r="W255" s="227"/>
      <c r="X255" s="208"/>
      <c r="Y255" s="208"/>
      <c r="Z255" s="208"/>
      <c r="AA255" s="208"/>
      <c r="AB255" s="208"/>
      <c r="AC255" s="208"/>
      <c r="AD255" s="208"/>
      <c r="AE255" s="208"/>
      <c r="AF255" s="208"/>
      <c r="AG255" s="208" t="s">
        <v>158</v>
      </c>
      <c r="AH255" s="208">
        <v>0</v>
      </c>
      <c r="AI255" s="208"/>
      <c r="AJ255" s="208"/>
      <c r="AK255" s="208"/>
      <c r="AL255" s="208"/>
      <c r="AM255" s="208"/>
      <c r="AN255" s="208"/>
      <c r="AO255" s="208"/>
      <c r="AP255" s="208"/>
      <c r="AQ255" s="208"/>
      <c r="AR255" s="208"/>
      <c r="AS255" s="208"/>
      <c r="AT255" s="208"/>
      <c r="AU255" s="208"/>
      <c r="AV255" s="208"/>
      <c r="AW255" s="208"/>
      <c r="AX255" s="208"/>
      <c r="AY255" s="208"/>
      <c r="AZ255" s="208"/>
      <c r="BA255" s="208"/>
      <c r="BB255" s="208"/>
      <c r="BC255" s="208"/>
      <c r="BD255" s="208"/>
      <c r="BE255" s="208"/>
      <c r="BF255" s="208"/>
      <c r="BG255" s="208"/>
      <c r="BH255" s="208"/>
    </row>
    <row r="256" spans="1:60" outlineLevel="1" x14ac:dyDescent="0.2">
      <c r="A256" s="225"/>
      <c r="B256" s="226"/>
      <c r="C256" s="255" t="s">
        <v>428</v>
      </c>
      <c r="D256" s="228"/>
      <c r="E256" s="229"/>
      <c r="F256" s="227"/>
      <c r="G256" s="227"/>
      <c r="H256" s="227"/>
      <c r="I256" s="227"/>
      <c r="J256" s="227"/>
      <c r="K256" s="227"/>
      <c r="L256" s="227"/>
      <c r="M256" s="227"/>
      <c r="N256" s="227"/>
      <c r="O256" s="227"/>
      <c r="P256" s="227"/>
      <c r="Q256" s="227"/>
      <c r="R256" s="227"/>
      <c r="S256" s="227"/>
      <c r="T256" s="227"/>
      <c r="U256" s="227"/>
      <c r="V256" s="227"/>
      <c r="W256" s="227"/>
      <c r="X256" s="208"/>
      <c r="Y256" s="208"/>
      <c r="Z256" s="208"/>
      <c r="AA256" s="208"/>
      <c r="AB256" s="208"/>
      <c r="AC256" s="208"/>
      <c r="AD256" s="208"/>
      <c r="AE256" s="208"/>
      <c r="AF256" s="208"/>
      <c r="AG256" s="208" t="s">
        <v>158</v>
      </c>
      <c r="AH256" s="208">
        <v>0</v>
      </c>
      <c r="AI256" s="208"/>
      <c r="AJ256" s="208"/>
      <c r="AK256" s="208"/>
      <c r="AL256" s="208"/>
      <c r="AM256" s="208"/>
      <c r="AN256" s="208"/>
      <c r="AO256" s="208"/>
      <c r="AP256" s="208"/>
      <c r="AQ256" s="208"/>
      <c r="AR256" s="208"/>
      <c r="AS256" s="208"/>
      <c r="AT256" s="208"/>
      <c r="AU256" s="208"/>
      <c r="AV256" s="208"/>
      <c r="AW256" s="208"/>
      <c r="AX256" s="208"/>
      <c r="AY256" s="208"/>
      <c r="AZ256" s="208"/>
      <c r="BA256" s="208"/>
      <c r="BB256" s="208"/>
      <c r="BC256" s="208"/>
      <c r="BD256" s="208"/>
      <c r="BE256" s="208"/>
      <c r="BF256" s="208"/>
      <c r="BG256" s="208"/>
      <c r="BH256" s="208"/>
    </row>
    <row r="257" spans="1:60" outlineLevel="1" x14ac:dyDescent="0.2">
      <c r="A257" s="225"/>
      <c r="B257" s="226"/>
      <c r="C257" s="255" t="s">
        <v>429</v>
      </c>
      <c r="D257" s="228"/>
      <c r="E257" s="229"/>
      <c r="F257" s="227"/>
      <c r="G257" s="227"/>
      <c r="H257" s="227"/>
      <c r="I257" s="227"/>
      <c r="J257" s="227"/>
      <c r="K257" s="227"/>
      <c r="L257" s="227"/>
      <c r="M257" s="227"/>
      <c r="N257" s="227"/>
      <c r="O257" s="227"/>
      <c r="P257" s="227"/>
      <c r="Q257" s="227"/>
      <c r="R257" s="227"/>
      <c r="S257" s="227"/>
      <c r="T257" s="227"/>
      <c r="U257" s="227"/>
      <c r="V257" s="227"/>
      <c r="W257" s="227"/>
      <c r="X257" s="208"/>
      <c r="Y257" s="208"/>
      <c r="Z257" s="208"/>
      <c r="AA257" s="208"/>
      <c r="AB257" s="208"/>
      <c r="AC257" s="208"/>
      <c r="AD257" s="208"/>
      <c r="AE257" s="208"/>
      <c r="AF257" s="208"/>
      <c r="AG257" s="208" t="s">
        <v>158</v>
      </c>
      <c r="AH257" s="208">
        <v>0</v>
      </c>
      <c r="AI257" s="208"/>
      <c r="AJ257" s="208"/>
      <c r="AK257" s="208"/>
      <c r="AL257" s="208"/>
      <c r="AM257" s="208"/>
      <c r="AN257" s="208"/>
      <c r="AO257" s="208"/>
      <c r="AP257" s="208"/>
      <c r="AQ257" s="208"/>
      <c r="AR257" s="208"/>
      <c r="AS257" s="208"/>
      <c r="AT257" s="208"/>
      <c r="AU257" s="208"/>
      <c r="AV257" s="208"/>
      <c r="AW257" s="208"/>
      <c r="AX257" s="208"/>
      <c r="AY257" s="208"/>
      <c r="AZ257" s="208"/>
      <c r="BA257" s="208"/>
      <c r="BB257" s="208"/>
      <c r="BC257" s="208"/>
      <c r="BD257" s="208"/>
      <c r="BE257" s="208"/>
      <c r="BF257" s="208"/>
      <c r="BG257" s="208"/>
      <c r="BH257" s="208"/>
    </row>
    <row r="258" spans="1:60" outlineLevel="1" x14ac:dyDescent="0.2">
      <c r="A258" s="225"/>
      <c r="B258" s="226"/>
      <c r="C258" s="255" t="s">
        <v>430</v>
      </c>
      <c r="D258" s="228"/>
      <c r="E258" s="229">
        <v>37.430000000000007</v>
      </c>
      <c r="F258" s="227"/>
      <c r="G258" s="227"/>
      <c r="H258" s="227"/>
      <c r="I258" s="227"/>
      <c r="J258" s="227"/>
      <c r="K258" s="227"/>
      <c r="L258" s="227"/>
      <c r="M258" s="227"/>
      <c r="N258" s="227"/>
      <c r="O258" s="227"/>
      <c r="P258" s="227"/>
      <c r="Q258" s="227"/>
      <c r="R258" s="227"/>
      <c r="S258" s="227"/>
      <c r="T258" s="227"/>
      <c r="U258" s="227"/>
      <c r="V258" s="227"/>
      <c r="W258" s="227"/>
      <c r="X258" s="208"/>
      <c r="Y258" s="208"/>
      <c r="Z258" s="208"/>
      <c r="AA258" s="208"/>
      <c r="AB258" s="208"/>
      <c r="AC258" s="208"/>
      <c r="AD258" s="208"/>
      <c r="AE258" s="208"/>
      <c r="AF258" s="208"/>
      <c r="AG258" s="208" t="s">
        <v>158</v>
      </c>
      <c r="AH258" s="208">
        <v>0</v>
      </c>
      <c r="AI258" s="208"/>
      <c r="AJ258" s="208"/>
      <c r="AK258" s="208"/>
      <c r="AL258" s="208"/>
      <c r="AM258" s="208"/>
      <c r="AN258" s="208"/>
      <c r="AO258" s="208"/>
      <c r="AP258" s="208"/>
      <c r="AQ258" s="208"/>
      <c r="AR258" s="208"/>
      <c r="AS258" s="208"/>
      <c r="AT258" s="208"/>
      <c r="AU258" s="208"/>
      <c r="AV258" s="208"/>
      <c r="AW258" s="208"/>
      <c r="AX258" s="208"/>
      <c r="AY258" s="208"/>
      <c r="AZ258" s="208"/>
      <c r="BA258" s="208"/>
      <c r="BB258" s="208"/>
      <c r="BC258" s="208"/>
      <c r="BD258" s="208"/>
      <c r="BE258" s="208"/>
      <c r="BF258" s="208"/>
      <c r="BG258" s="208"/>
      <c r="BH258" s="208"/>
    </row>
    <row r="259" spans="1:60" outlineLevel="1" x14ac:dyDescent="0.2">
      <c r="A259" s="237">
        <v>76</v>
      </c>
      <c r="B259" s="238" t="s">
        <v>431</v>
      </c>
      <c r="C259" s="254" t="s">
        <v>432</v>
      </c>
      <c r="D259" s="239" t="s">
        <v>155</v>
      </c>
      <c r="E259" s="240">
        <v>24</v>
      </c>
      <c r="F259" s="241"/>
      <c r="G259" s="242">
        <f>ROUND(E259*F259,2)</f>
        <v>0</v>
      </c>
      <c r="H259" s="241"/>
      <c r="I259" s="242">
        <f>ROUND(E259*H259,2)</f>
        <v>0</v>
      </c>
      <c r="J259" s="241"/>
      <c r="K259" s="242">
        <f>ROUND(E259*J259,2)</f>
        <v>0</v>
      </c>
      <c r="L259" s="242">
        <v>21</v>
      </c>
      <c r="M259" s="242">
        <f>G259*(1+L259/100)</f>
        <v>0</v>
      </c>
      <c r="N259" s="242">
        <v>3.2000000000000003E-4</v>
      </c>
      <c r="O259" s="242">
        <f>ROUND(E259*N259,2)</f>
        <v>0.01</v>
      </c>
      <c r="P259" s="242">
        <v>0</v>
      </c>
      <c r="Q259" s="242">
        <f>ROUND(E259*P259,2)</f>
        <v>0</v>
      </c>
      <c r="R259" s="242"/>
      <c r="S259" s="242" t="s">
        <v>151</v>
      </c>
      <c r="T259" s="243" t="s">
        <v>151</v>
      </c>
      <c r="U259" s="227">
        <v>0.43675000000000003</v>
      </c>
      <c r="V259" s="227">
        <f>ROUND(E259*U259,2)</f>
        <v>10.48</v>
      </c>
      <c r="W259" s="227"/>
      <c r="X259" s="208"/>
      <c r="Y259" s="208"/>
      <c r="Z259" s="208"/>
      <c r="AA259" s="208"/>
      <c r="AB259" s="208"/>
      <c r="AC259" s="208"/>
      <c r="AD259" s="208"/>
      <c r="AE259" s="208"/>
      <c r="AF259" s="208"/>
      <c r="AG259" s="208" t="s">
        <v>433</v>
      </c>
      <c r="AH259" s="208"/>
      <c r="AI259" s="208"/>
      <c r="AJ259" s="208"/>
      <c r="AK259" s="208"/>
      <c r="AL259" s="208"/>
      <c r="AM259" s="208"/>
      <c r="AN259" s="208"/>
      <c r="AO259" s="208"/>
      <c r="AP259" s="208"/>
      <c r="AQ259" s="208"/>
      <c r="AR259" s="208"/>
      <c r="AS259" s="208"/>
      <c r="AT259" s="208"/>
      <c r="AU259" s="208"/>
      <c r="AV259" s="208"/>
      <c r="AW259" s="208"/>
      <c r="AX259" s="208"/>
      <c r="AY259" s="208"/>
      <c r="AZ259" s="208"/>
      <c r="BA259" s="208"/>
      <c r="BB259" s="208"/>
      <c r="BC259" s="208"/>
      <c r="BD259" s="208"/>
      <c r="BE259" s="208"/>
      <c r="BF259" s="208"/>
      <c r="BG259" s="208"/>
      <c r="BH259" s="208"/>
    </row>
    <row r="260" spans="1:60" outlineLevel="1" x14ac:dyDescent="0.2">
      <c r="A260" s="225"/>
      <c r="B260" s="226"/>
      <c r="C260" s="255" t="s">
        <v>434</v>
      </c>
      <c r="D260" s="228"/>
      <c r="E260" s="229"/>
      <c r="F260" s="227"/>
      <c r="G260" s="227"/>
      <c r="H260" s="227"/>
      <c r="I260" s="227"/>
      <c r="J260" s="227"/>
      <c r="K260" s="227"/>
      <c r="L260" s="227"/>
      <c r="M260" s="227"/>
      <c r="N260" s="227"/>
      <c r="O260" s="227"/>
      <c r="P260" s="227"/>
      <c r="Q260" s="227"/>
      <c r="R260" s="227"/>
      <c r="S260" s="227"/>
      <c r="T260" s="227"/>
      <c r="U260" s="227"/>
      <c r="V260" s="227"/>
      <c r="W260" s="227"/>
      <c r="X260" s="208"/>
      <c r="Y260" s="208"/>
      <c r="Z260" s="208"/>
      <c r="AA260" s="208"/>
      <c r="AB260" s="208"/>
      <c r="AC260" s="208"/>
      <c r="AD260" s="208"/>
      <c r="AE260" s="208"/>
      <c r="AF260" s="208"/>
      <c r="AG260" s="208" t="s">
        <v>158</v>
      </c>
      <c r="AH260" s="208">
        <v>0</v>
      </c>
      <c r="AI260" s="208"/>
      <c r="AJ260" s="208"/>
      <c r="AK260" s="208"/>
      <c r="AL260" s="208"/>
      <c r="AM260" s="208"/>
      <c r="AN260" s="208"/>
      <c r="AO260" s="208"/>
      <c r="AP260" s="208"/>
      <c r="AQ260" s="208"/>
      <c r="AR260" s="208"/>
      <c r="AS260" s="208"/>
      <c r="AT260" s="208"/>
      <c r="AU260" s="208"/>
      <c r="AV260" s="208"/>
      <c r="AW260" s="208"/>
      <c r="AX260" s="208"/>
      <c r="AY260" s="208"/>
      <c r="AZ260" s="208"/>
      <c r="BA260" s="208"/>
      <c r="BB260" s="208"/>
      <c r="BC260" s="208"/>
      <c r="BD260" s="208"/>
      <c r="BE260" s="208"/>
      <c r="BF260" s="208"/>
      <c r="BG260" s="208"/>
      <c r="BH260" s="208"/>
    </row>
    <row r="261" spans="1:60" outlineLevel="1" x14ac:dyDescent="0.2">
      <c r="A261" s="225"/>
      <c r="B261" s="226"/>
      <c r="C261" s="255" t="s">
        <v>435</v>
      </c>
      <c r="D261" s="228"/>
      <c r="E261" s="229">
        <v>24</v>
      </c>
      <c r="F261" s="227"/>
      <c r="G261" s="227"/>
      <c r="H261" s="227"/>
      <c r="I261" s="227"/>
      <c r="J261" s="227"/>
      <c r="K261" s="227"/>
      <c r="L261" s="227"/>
      <c r="M261" s="227"/>
      <c r="N261" s="227"/>
      <c r="O261" s="227"/>
      <c r="P261" s="227"/>
      <c r="Q261" s="227"/>
      <c r="R261" s="227"/>
      <c r="S261" s="227"/>
      <c r="T261" s="227"/>
      <c r="U261" s="227"/>
      <c r="V261" s="227"/>
      <c r="W261" s="227"/>
      <c r="X261" s="208"/>
      <c r="Y261" s="208"/>
      <c r="Z261" s="208"/>
      <c r="AA261" s="208"/>
      <c r="AB261" s="208"/>
      <c r="AC261" s="208"/>
      <c r="AD261" s="208"/>
      <c r="AE261" s="208"/>
      <c r="AF261" s="208"/>
      <c r="AG261" s="208" t="s">
        <v>158</v>
      </c>
      <c r="AH261" s="208">
        <v>0</v>
      </c>
      <c r="AI261" s="208"/>
      <c r="AJ261" s="208"/>
      <c r="AK261" s="208"/>
      <c r="AL261" s="208"/>
      <c r="AM261" s="208"/>
      <c r="AN261" s="208"/>
      <c r="AO261" s="208"/>
      <c r="AP261" s="208"/>
      <c r="AQ261" s="208"/>
      <c r="AR261" s="208"/>
      <c r="AS261" s="208"/>
      <c r="AT261" s="208"/>
      <c r="AU261" s="208"/>
      <c r="AV261" s="208"/>
      <c r="AW261" s="208"/>
      <c r="AX261" s="208"/>
      <c r="AY261" s="208"/>
      <c r="AZ261" s="208"/>
      <c r="BA261" s="208"/>
      <c r="BB261" s="208"/>
      <c r="BC261" s="208"/>
      <c r="BD261" s="208"/>
      <c r="BE261" s="208"/>
      <c r="BF261" s="208"/>
      <c r="BG261" s="208"/>
      <c r="BH261" s="208"/>
    </row>
    <row r="262" spans="1:60" x14ac:dyDescent="0.2">
      <c r="A262" s="231" t="s">
        <v>146</v>
      </c>
      <c r="B262" s="232" t="s">
        <v>115</v>
      </c>
      <c r="C262" s="252" t="s">
        <v>116</v>
      </c>
      <c r="D262" s="233"/>
      <c r="E262" s="234"/>
      <c r="F262" s="235"/>
      <c r="G262" s="235">
        <f>SUMIF(AG263:AG270,"&lt;&gt;NOR",G263:G270)</f>
        <v>0</v>
      </c>
      <c r="H262" s="235"/>
      <c r="I262" s="235">
        <f>SUM(I263:I270)</f>
        <v>0</v>
      </c>
      <c r="J262" s="235"/>
      <c r="K262" s="235">
        <f>SUM(K263:K270)</f>
        <v>0</v>
      </c>
      <c r="L262" s="235"/>
      <c r="M262" s="235">
        <f>SUM(M263:M270)</f>
        <v>0</v>
      </c>
      <c r="N262" s="235"/>
      <c r="O262" s="235">
        <f>SUM(O263:O270)</f>
        <v>0</v>
      </c>
      <c r="P262" s="235"/>
      <c r="Q262" s="235">
        <f>SUM(Q263:Q270)</f>
        <v>0</v>
      </c>
      <c r="R262" s="235"/>
      <c r="S262" s="235"/>
      <c r="T262" s="236"/>
      <c r="U262" s="230"/>
      <c r="V262" s="230">
        <f>SUM(V263:V270)</f>
        <v>0</v>
      </c>
      <c r="W262" s="230"/>
      <c r="AG262" t="s">
        <v>147</v>
      </c>
    </row>
    <row r="263" spans="1:60" ht="22.5" outlineLevel="1" x14ac:dyDescent="0.2">
      <c r="A263" s="237">
        <v>77</v>
      </c>
      <c r="B263" s="238" t="s">
        <v>436</v>
      </c>
      <c r="C263" s="254" t="s">
        <v>437</v>
      </c>
      <c r="D263" s="239" t="s">
        <v>150</v>
      </c>
      <c r="E263" s="240">
        <v>2</v>
      </c>
      <c r="F263" s="241"/>
      <c r="G263" s="242">
        <f>ROUND(E263*F263,2)</f>
        <v>0</v>
      </c>
      <c r="H263" s="241"/>
      <c r="I263" s="242">
        <f>ROUND(E263*H263,2)</f>
        <v>0</v>
      </c>
      <c r="J263" s="241"/>
      <c r="K263" s="242">
        <f>ROUND(E263*J263,2)</f>
        <v>0</v>
      </c>
      <c r="L263" s="242">
        <v>21</v>
      </c>
      <c r="M263" s="242">
        <f>G263*(1+L263/100)</f>
        <v>0</v>
      </c>
      <c r="N263" s="242">
        <v>0</v>
      </c>
      <c r="O263" s="242">
        <f>ROUND(E263*N263,2)</f>
        <v>0</v>
      </c>
      <c r="P263" s="242">
        <v>0</v>
      </c>
      <c r="Q263" s="242">
        <f>ROUND(E263*P263,2)</f>
        <v>0</v>
      </c>
      <c r="R263" s="242"/>
      <c r="S263" s="242" t="s">
        <v>246</v>
      </c>
      <c r="T263" s="243" t="s">
        <v>279</v>
      </c>
      <c r="U263" s="227">
        <v>0</v>
      </c>
      <c r="V263" s="227">
        <f>ROUND(E263*U263,2)</f>
        <v>0</v>
      </c>
      <c r="W263" s="227"/>
      <c r="X263" s="208"/>
      <c r="Y263" s="208"/>
      <c r="Z263" s="208"/>
      <c r="AA263" s="208"/>
      <c r="AB263" s="208"/>
      <c r="AC263" s="208"/>
      <c r="AD263" s="208"/>
      <c r="AE263" s="208"/>
      <c r="AF263" s="208"/>
      <c r="AG263" s="208" t="s">
        <v>438</v>
      </c>
      <c r="AH263" s="208"/>
      <c r="AI263" s="208"/>
      <c r="AJ263" s="208"/>
      <c r="AK263" s="208"/>
      <c r="AL263" s="208"/>
      <c r="AM263" s="208"/>
      <c r="AN263" s="208"/>
      <c r="AO263" s="208"/>
      <c r="AP263" s="208"/>
      <c r="AQ263" s="208"/>
      <c r="AR263" s="208"/>
      <c r="AS263" s="208"/>
      <c r="AT263" s="208"/>
      <c r="AU263" s="208"/>
      <c r="AV263" s="208"/>
      <c r="AW263" s="208"/>
      <c r="AX263" s="208"/>
      <c r="AY263" s="208"/>
      <c r="AZ263" s="208"/>
      <c r="BA263" s="208"/>
      <c r="BB263" s="208"/>
      <c r="BC263" s="208"/>
      <c r="BD263" s="208"/>
      <c r="BE263" s="208"/>
      <c r="BF263" s="208"/>
      <c r="BG263" s="208"/>
      <c r="BH263" s="208"/>
    </row>
    <row r="264" spans="1:60" outlineLevel="1" x14ac:dyDescent="0.2">
      <c r="A264" s="225"/>
      <c r="B264" s="226"/>
      <c r="C264" s="255" t="s">
        <v>363</v>
      </c>
      <c r="D264" s="228"/>
      <c r="E264" s="229"/>
      <c r="F264" s="227"/>
      <c r="G264" s="227"/>
      <c r="H264" s="227"/>
      <c r="I264" s="227"/>
      <c r="J264" s="227"/>
      <c r="K264" s="227"/>
      <c r="L264" s="227"/>
      <c r="M264" s="227"/>
      <c r="N264" s="227"/>
      <c r="O264" s="227"/>
      <c r="P264" s="227"/>
      <c r="Q264" s="227"/>
      <c r="R264" s="227"/>
      <c r="S264" s="227"/>
      <c r="T264" s="227"/>
      <c r="U264" s="227"/>
      <c r="V264" s="227"/>
      <c r="W264" s="227"/>
      <c r="X264" s="208"/>
      <c r="Y264" s="208"/>
      <c r="Z264" s="208"/>
      <c r="AA264" s="208"/>
      <c r="AB264" s="208"/>
      <c r="AC264" s="208"/>
      <c r="AD264" s="208"/>
      <c r="AE264" s="208"/>
      <c r="AF264" s="208"/>
      <c r="AG264" s="208" t="s">
        <v>158</v>
      </c>
      <c r="AH264" s="208">
        <v>0</v>
      </c>
      <c r="AI264" s="208"/>
      <c r="AJ264" s="208"/>
      <c r="AK264" s="208"/>
      <c r="AL264" s="208"/>
      <c r="AM264" s="208"/>
      <c r="AN264" s="208"/>
      <c r="AO264" s="208"/>
      <c r="AP264" s="208"/>
      <c r="AQ264" s="208"/>
      <c r="AR264" s="208"/>
      <c r="AS264" s="208"/>
      <c r="AT264" s="208"/>
      <c r="AU264" s="208"/>
      <c r="AV264" s="208"/>
      <c r="AW264" s="208"/>
      <c r="AX264" s="208"/>
      <c r="AY264" s="208"/>
      <c r="AZ264" s="208"/>
      <c r="BA264" s="208"/>
      <c r="BB264" s="208"/>
      <c r="BC264" s="208"/>
      <c r="BD264" s="208"/>
      <c r="BE264" s="208"/>
      <c r="BF264" s="208"/>
      <c r="BG264" s="208"/>
      <c r="BH264" s="208"/>
    </row>
    <row r="265" spans="1:60" outlineLevel="1" x14ac:dyDescent="0.2">
      <c r="A265" s="225"/>
      <c r="B265" s="226"/>
      <c r="C265" s="255" t="s">
        <v>363</v>
      </c>
      <c r="D265" s="228"/>
      <c r="E265" s="229"/>
      <c r="F265" s="227"/>
      <c r="G265" s="227"/>
      <c r="H265" s="227"/>
      <c r="I265" s="227"/>
      <c r="J265" s="227"/>
      <c r="K265" s="227"/>
      <c r="L265" s="227"/>
      <c r="M265" s="227"/>
      <c r="N265" s="227"/>
      <c r="O265" s="227"/>
      <c r="P265" s="227"/>
      <c r="Q265" s="227"/>
      <c r="R265" s="227"/>
      <c r="S265" s="227"/>
      <c r="T265" s="227"/>
      <c r="U265" s="227"/>
      <c r="V265" s="227"/>
      <c r="W265" s="227"/>
      <c r="X265" s="208"/>
      <c r="Y265" s="208"/>
      <c r="Z265" s="208"/>
      <c r="AA265" s="208"/>
      <c r="AB265" s="208"/>
      <c r="AC265" s="208"/>
      <c r="AD265" s="208"/>
      <c r="AE265" s="208"/>
      <c r="AF265" s="208"/>
      <c r="AG265" s="208" t="s">
        <v>158</v>
      </c>
      <c r="AH265" s="208">
        <v>0</v>
      </c>
      <c r="AI265" s="208"/>
      <c r="AJ265" s="208"/>
      <c r="AK265" s="208"/>
      <c r="AL265" s="208"/>
      <c r="AM265" s="208"/>
      <c r="AN265" s="208"/>
      <c r="AO265" s="208"/>
      <c r="AP265" s="208"/>
      <c r="AQ265" s="208"/>
      <c r="AR265" s="208"/>
      <c r="AS265" s="208"/>
      <c r="AT265" s="208"/>
      <c r="AU265" s="208"/>
      <c r="AV265" s="208"/>
      <c r="AW265" s="208"/>
      <c r="AX265" s="208"/>
      <c r="AY265" s="208"/>
      <c r="AZ265" s="208"/>
      <c r="BA265" s="208"/>
      <c r="BB265" s="208"/>
      <c r="BC265" s="208"/>
      <c r="BD265" s="208"/>
      <c r="BE265" s="208"/>
      <c r="BF265" s="208"/>
      <c r="BG265" s="208"/>
      <c r="BH265" s="208"/>
    </row>
    <row r="266" spans="1:60" outlineLevel="1" x14ac:dyDescent="0.2">
      <c r="A266" s="225"/>
      <c r="B266" s="226"/>
      <c r="C266" s="255" t="s">
        <v>71</v>
      </c>
      <c r="D266" s="228"/>
      <c r="E266" s="229">
        <v>2</v>
      </c>
      <c r="F266" s="227"/>
      <c r="G266" s="227"/>
      <c r="H266" s="227"/>
      <c r="I266" s="227"/>
      <c r="J266" s="227"/>
      <c r="K266" s="227"/>
      <c r="L266" s="227"/>
      <c r="M266" s="227"/>
      <c r="N266" s="227"/>
      <c r="O266" s="227"/>
      <c r="P266" s="227"/>
      <c r="Q266" s="227"/>
      <c r="R266" s="227"/>
      <c r="S266" s="227"/>
      <c r="T266" s="227"/>
      <c r="U266" s="227"/>
      <c r="V266" s="227"/>
      <c r="W266" s="227"/>
      <c r="X266" s="208"/>
      <c r="Y266" s="208"/>
      <c r="Z266" s="208"/>
      <c r="AA266" s="208"/>
      <c r="AB266" s="208"/>
      <c r="AC266" s="208"/>
      <c r="AD266" s="208"/>
      <c r="AE266" s="208"/>
      <c r="AF266" s="208"/>
      <c r="AG266" s="208" t="s">
        <v>158</v>
      </c>
      <c r="AH266" s="208">
        <v>0</v>
      </c>
      <c r="AI266" s="208"/>
      <c r="AJ266" s="208"/>
      <c r="AK266" s="208"/>
      <c r="AL266" s="208"/>
      <c r="AM266" s="208"/>
      <c r="AN266" s="208"/>
      <c r="AO266" s="208"/>
      <c r="AP266" s="208"/>
      <c r="AQ266" s="208"/>
      <c r="AR266" s="208"/>
      <c r="AS266" s="208"/>
      <c r="AT266" s="208"/>
      <c r="AU266" s="208"/>
      <c r="AV266" s="208"/>
      <c r="AW266" s="208"/>
      <c r="AX266" s="208"/>
      <c r="AY266" s="208"/>
      <c r="AZ266" s="208"/>
      <c r="BA266" s="208"/>
      <c r="BB266" s="208"/>
      <c r="BC266" s="208"/>
      <c r="BD266" s="208"/>
      <c r="BE266" s="208"/>
      <c r="BF266" s="208"/>
      <c r="BG266" s="208"/>
      <c r="BH266" s="208"/>
    </row>
    <row r="267" spans="1:60" ht="22.5" outlineLevel="1" x14ac:dyDescent="0.2">
      <c r="A267" s="237">
        <v>78</v>
      </c>
      <c r="B267" s="238" t="s">
        <v>439</v>
      </c>
      <c r="C267" s="254" t="s">
        <v>440</v>
      </c>
      <c r="D267" s="239" t="s">
        <v>240</v>
      </c>
      <c r="E267" s="240">
        <v>26</v>
      </c>
      <c r="F267" s="241"/>
      <c r="G267" s="242">
        <f>ROUND(E267*F267,2)</f>
        <v>0</v>
      </c>
      <c r="H267" s="241"/>
      <c r="I267" s="242">
        <f>ROUND(E267*H267,2)</f>
        <v>0</v>
      </c>
      <c r="J267" s="241"/>
      <c r="K267" s="242">
        <f>ROUND(E267*J267,2)</f>
        <v>0</v>
      </c>
      <c r="L267" s="242">
        <v>21</v>
      </c>
      <c r="M267" s="242">
        <f>G267*(1+L267/100)</f>
        <v>0</v>
      </c>
      <c r="N267" s="242">
        <v>0</v>
      </c>
      <c r="O267" s="242">
        <f>ROUND(E267*N267,2)</f>
        <v>0</v>
      </c>
      <c r="P267" s="242">
        <v>0</v>
      </c>
      <c r="Q267" s="242">
        <f>ROUND(E267*P267,2)</f>
        <v>0</v>
      </c>
      <c r="R267" s="242"/>
      <c r="S267" s="242" t="s">
        <v>246</v>
      </c>
      <c r="T267" s="243" t="s">
        <v>279</v>
      </c>
      <c r="U267" s="227">
        <v>0</v>
      </c>
      <c r="V267" s="227">
        <f>ROUND(E267*U267,2)</f>
        <v>0</v>
      </c>
      <c r="W267" s="227"/>
      <c r="X267" s="208"/>
      <c r="Y267" s="208"/>
      <c r="Z267" s="208"/>
      <c r="AA267" s="208"/>
      <c r="AB267" s="208"/>
      <c r="AC267" s="208"/>
      <c r="AD267" s="208"/>
      <c r="AE267" s="208"/>
      <c r="AF267" s="208"/>
      <c r="AG267" s="208" t="s">
        <v>438</v>
      </c>
      <c r="AH267" s="208"/>
      <c r="AI267" s="208"/>
      <c r="AJ267" s="208"/>
      <c r="AK267" s="208"/>
      <c r="AL267" s="208"/>
      <c r="AM267" s="208"/>
      <c r="AN267" s="208"/>
      <c r="AO267" s="208"/>
      <c r="AP267" s="208"/>
      <c r="AQ267" s="208"/>
      <c r="AR267" s="208"/>
      <c r="AS267" s="208"/>
      <c r="AT267" s="208"/>
      <c r="AU267" s="208"/>
      <c r="AV267" s="208"/>
      <c r="AW267" s="208"/>
      <c r="AX267" s="208"/>
      <c r="AY267" s="208"/>
      <c r="AZ267" s="208"/>
      <c r="BA267" s="208"/>
      <c r="BB267" s="208"/>
      <c r="BC267" s="208"/>
      <c r="BD267" s="208"/>
      <c r="BE267" s="208"/>
      <c r="BF267" s="208"/>
      <c r="BG267" s="208"/>
      <c r="BH267" s="208"/>
    </row>
    <row r="268" spans="1:60" outlineLevel="1" x14ac:dyDescent="0.2">
      <c r="A268" s="225"/>
      <c r="B268" s="226"/>
      <c r="C268" s="255" t="s">
        <v>355</v>
      </c>
      <c r="D268" s="228"/>
      <c r="E268" s="229"/>
      <c r="F268" s="227"/>
      <c r="G268" s="227"/>
      <c r="H268" s="227"/>
      <c r="I268" s="227"/>
      <c r="J268" s="227"/>
      <c r="K268" s="227"/>
      <c r="L268" s="227"/>
      <c r="M268" s="227"/>
      <c r="N268" s="227"/>
      <c r="O268" s="227"/>
      <c r="P268" s="227"/>
      <c r="Q268" s="227"/>
      <c r="R268" s="227"/>
      <c r="S268" s="227"/>
      <c r="T268" s="227"/>
      <c r="U268" s="227"/>
      <c r="V268" s="227"/>
      <c r="W268" s="227"/>
      <c r="X268" s="208"/>
      <c r="Y268" s="208"/>
      <c r="Z268" s="208"/>
      <c r="AA268" s="208"/>
      <c r="AB268" s="208"/>
      <c r="AC268" s="208"/>
      <c r="AD268" s="208"/>
      <c r="AE268" s="208"/>
      <c r="AF268" s="208"/>
      <c r="AG268" s="208" t="s">
        <v>158</v>
      </c>
      <c r="AH268" s="208">
        <v>0</v>
      </c>
      <c r="AI268" s="208"/>
      <c r="AJ268" s="208"/>
      <c r="AK268" s="208"/>
      <c r="AL268" s="208"/>
      <c r="AM268" s="208"/>
      <c r="AN268" s="208"/>
      <c r="AO268" s="208"/>
      <c r="AP268" s="208"/>
      <c r="AQ268" s="208"/>
      <c r="AR268" s="208"/>
      <c r="AS268" s="208"/>
      <c r="AT268" s="208"/>
      <c r="AU268" s="208"/>
      <c r="AV268" s="208"/>
      <c r="AW268" s="208"/>
      <c r="AX268" s="208"/>
      <c r="AY268" s="208"/>
      <c r="AZ268" s="208"/>
      <c r="BA268" s="208"/>
      <c r="BB268" s="208"/>
      <c r="BC268" s="208"/>
      <c r="BD268" s="208"/>
      <c r="BE268" s="208"/>
      <c r="BF268" s="208"/>
      <c r="BG268" s="208"/>
      <c r="BH268" s="208"/>
    </row>
    <row r="269" spans="1:60" outlineLevel="1" x14ac:dyDescent="0.2">
      <c r="A269" s="225"/>
      <c r="B269" s="226"/>
      <c r="C269" s="255" t="s">
        <v>345</v>
      </c>
      <c r="D269" s="228"/>
      <c r="E269" s="229"/>
      <c r="F269" s="227"/>
      <c r="G269" s="227"/>
      <c r="H269" s="227"/>
      <c r="I269" s="227"/>
      <c r="J269" s="227"/>
      <c r="K269" s="227"/>
      <c r="L269" s="227"/>
      <c r="M269" s="227"/>
      <c r="N269" s="227"/>
      <c r="O269" s="227"/>
      <c r="P269" s="227"/>
      <c r="Q269" s="227"/>
      <c r="R269" s="227"/>
      <c r="S269" s="227"/>
      <c r="T269" s="227"/>
      <c r="U269" s="227"/>
      <c r="V269" s="227"/>
      <c r="W269" s="227"/>
      <c r="X269" s="208"/>
      <c r="Y269" s="208"/>
      <c r="Z269" s="208"/>
      <c r="AA269" s="208"/>
      <c r="AB269" s="208"/>
      <c r="AC269" s="208"/>
      <c r="AD269" s="208"/>
      <c r="AE269" s="208"/>
      <c r="AF269" s="208"/>
      <c r="AG269" s="208" t="s">
        <v>158</v>
      </c>
      <c r="AH269" s="208">
        <v>0</v>
      </c>
      <c r="AI269" s="208"/>
      <c r="AJ269" s="208"/>
      <c r="AK269" s="208"/>
      <c r="AL269" s="208"/>
      <c r="AM269" s="208"/>
      <c r="AN269" s="208"/>
      <c r="AO269" s="208"/>
      <c r="AP269" s="208"/>
      <c r="AQ269" s="208"/>
      <c r="AR269" s="208"/>
      <c r="AS269" s="208"/>
      <c r="AT269" s="208"/>
      <c r="AU269" s="208"/>
      <c r="AV269" s="208"/>
      <c r="AW269" s="208"/>
      <c r="AX269" s="208"/>
      <c r="AY269" s="208"/>
      <c r="AZ269" s="208"/>
      <c r="BA269" s="208"/>
      <c r="BB269" s="208"/>
      <c r="BC269" s="208"/>
      <c r="BD269" s="208"/>
      <c r="BE269" s="208"/>
      <c r="BF269" s="208"/>
      <c r="BG269" s="208"/>
      <c r="BH269" s="208"/>
    </row>
    <row r="270" spans="1:60" outlineLevel="1" x14ac:dyDescent="0.2">
      <c r="A270" s="225"/>
      <c r="B270" s="226"/>
      <c r="C270" s="255" t="s">
        <v>356</v>
      </c>
      <c r="D270" s="228"/>
      <c r="E270" s="229">
        <v>26</v>
      </c>
      <c r="F270" s="227"/>
      <c r="G270" s="227"/>
      <c r="H270" s="227"/>
      <c r="I270" s="227"/>
      <c r="J270" s="227"/>
      <c r="K270" s="227"/>
      <c r="L270" s="227"/>
      <c r="M270" s="227"/>
      <c r="N270" s="227"/>
      <c r="O270" s="227"/>
      <c r="P270" s="227"/>
      <c r="Q270" s="227"/>
      <c r="R270" s="227"/>
      <c r="S270" s="227"/>
      <c r="T270" s="227"/>
      <c r="U270" s="227"/>
      <c r="V270" s="227"/>
      <c r="W270" s="227"/>
      <c r="X270" s="208"/>
      <c r="Y270" s="208"/>
      <c r="Z270" s="208"/>
      <c r="AA270" s="208"/>
      <c r="AB270" s="208"/>
      <c r="AC270" s="208"/>
      <c r="AD270" s="208"/>
      <c r="AE270" s="208"/>
      <c r="AF270" s="208"/>
      <c r="AG270" s="208" t="s">
        <v>158</v>
      </c>
      <c r="AH270" s="208">
        <v>0</v>
      </c>
      <c r="AI270" s="208"/>
      <c r="AJ270" s="208"/>
      <c r="AK270" s="208"/>
      <c r="AL270" s="208"/>
      <c r="AM270" s="208"/>
      <c r="AN270" s="208"/>
      <c r="AO270" s="208"/>
      <c r="AP270" s="208"/>
      <c r="AQ270" s="208"/>
      <c r="AR270" s="208"/>
      <c r="AS270" s="208"/>
      <c r="AT270" s="208"/>
      <c r="AU270" s="208"/>
      <c r="AV270" s="208"/>
      <c r="AW270" s="208"/>
      <c r="AX270" s="208"/>
      <c r="AY270" s="208"/>
      <c r="AZ270" s="208"/>
      <c r="BA270" s="208"/>
      <c r="BB270" s="208"/>
      <c r="BC270" s="208"/>
      <c r="BD270" s="208"/>
      <c r="BE270" s="208"/>
      <c r="BF270" s="208"/>
      <c r="BG270" s="208"/>
      <c r="BH270" s="208"/>
    </row>
    <row r="271" spans="1:60" x14ac:dyDescent="0.2">
      <c r="A271" s="231" t="s">
        <v>146</v>
      </c>
      <c r="B271" s="232" t="s">
        <v>117</v>
      </c>
      <c r="C271" s="252" t="s">
        <v>118</v>
      </c>
      <c r="D271" s="233"/>
      <c r="E271" s="234"/>
      <c r="F271" s="235"/>
      <c r="G271" s="235">
        <f>SUMIF(AG272:AG278,"&lt;&gt;NOR",G272:G278)</f>
        <v>0</v>
      </c>
      <c r="H271" s="235"/>
      <c r="I271" s="235">
        <f>SUM(I272:I278)</f>
        <v>0</v>
      </c>
      <c r="J271" s="235"/>
      <c r="K271" s="235">
        <f>SUM(K272:K278)</f>
        <v>0</v>
      </c>
      <c r="L271" s="235"/>
      <c r="M271" s="235">
        <f>SUM(M272:M278)</f>
        <v>0</v>
      </c>
      <c r="N271" s="235"/>
      <c r="O271" s="235">
        <f>SUM(O272:O278)</f>
        <v>0</v>
      </c>
      <c r="P271" s="235"/>
      <c r="Q271" s="235">
        <f>SUM(Q272:Q278)</f>
        <v>0</v>
      </c>
      <c r="R271" s="235"/>
      <c r="S271" s="235"/>
      <c r="T271" s="236"/>
      <c r="U271" s="230"/>
      <c r="V271" s="230">
        <f>SUM(V272:V278)</f>
        <v>8.06</v>
      </c>
      <c r="W271" s="230"/>
      <c r="AG271" t="s">
        <v>147</v>
      </c>
    </row>
    <row r="272" spans="1:60" outlineLevel="1" x14ac:dyDescent="0.2">
      <c r="A272" s="244">
        <v>79</v>
      </c>
      <c r="B272" s="245" t="s">
        <v>441</v>
      </c>
      <c r="C272" s="253" t="s">
        <v>442</v>
      </c>
      <c r="D272" s="246" t="s">
        <v>359</v>
      </c>
      <c r="E272" s="247">
        <v>4.0179900000000002</v>
      </c>
      <c r="F272" s="248"/>
      <c r="G272" s="249">
        <f>ROUND(E272*F272,2)</f>
        <v>0</v>
      </c>
      <c r="H272" s="248"/>
      <c r="I272" s="249">
        <f>ROUND(E272*H272,2)</f>
        <v>0</v>
      </c>
      <c r="J272" s="248"/>
      <c r="K272" s="249">
        <f>ROUND(E272*J272,2)</f>
        <v>0</v>
      </c>
      <c r="L272" s="249">
        <v>21</v>
      </c>
      <c r="M272" s="249">
        <f>G272*(1+L272/100)</f>
        <v>0</v>
      </c>
      <c r="N272" s="249">
        <v>0</v>
      </c>
      <c r="O272" s="249">
        <f>ROUND(E272*N272,2)</f>
        <v>0</v>
      </c>
      <c r="P272" s="249">
        <v>0</v>
      </c>
      <c r="Q272" s="249">
        <f>ROUND(E272*P272,2)</f>
        <v>0</v>
      </c>
      <c r="R272" s="249"/>
      <c r="S272" s="249" t="s">
        <v>151</v>
      </c>
      <c r="T272" s="250" t="s">
        <v>151</v>
      </c>
      <c r="U272" s="227">
        <v>0.16400000000000001</v>
      </c>
      <c r="V272" s="227">
        <f>ROUND(E272*U272,2)</f>
        <v>0.66</v>
      </c>
      <c r="W272" s="227"/>
      <c r="X272" s="208"/>
      <c r="Y272" s="208"/>
      <c r="Z272" s="208"/>
      <c r="AA272" s="208"/>
      <c r="AB272" s="208"/>
      <c r="AC272" s="208"/>
      <c r="AD272" s="208"/>
      <c r="AE272" s="208"/>
      <c r="AF272" s="208"/>
      <c r="AG272" s="208" t="s">
        <v>438</v>
      </c>
      <c r="AH272" s="208"/>
      <c r="AI272" s="208"/>
      <c r="AJ272" s="208"/>
      <c r="AK272" s="208"/>
      <c r="AL272" s="208"/>
      <c r="AM272" s="208"/>
      <c r="AN272" s="208"/>
      <c r="AO272" s="208"/>
      <c r="AP272" s="208"/>
      <c r="AQ272" s="208"/>
      <c r="AR272" s="208"/>
      <c r="AS272" s="208"/>
      <c r="AT272" s="208"/>
      <c r="AU272" s="208"/>
      <c r="AV272" s="208"/>
      <c r="AW272" s="208"/>
      <c r="AX272" s="208"/>
      <c r="AY272" s="208"/>
      <c r="AZ272" s="208"/>
      <c r="BA272" s="208"/>
      <c r="BB272" s="208"/>
      <c r="BC272" s="208"/>
      <c r="BD272" s="208"/>
      <c r="BE272" s="208"/>
      <c r="BF272" s="208"/>
      <c r="BG272" s="208"/>
      <c r="BH272" s="208"/>
    </row>
    <row r="273" spans="1:60" outlineLevel="1" x14ac:dyDescent="0.2">
      <c r="A273" s="244">
        <v>80</v>
      </c>
      <c r="B273" s="245" t="s">
        <v>443</v>
      </c>
      <c r="C273" s="253" t="s">
        <v>444</v>
      </c>
      <c r="D273" s="246" t="s">
        <v>359</v>
      </c>
      <c r="E273" s="247">
        <v>0.40180000000000005</v>
      </c>
      <c r="F273" s="248"/>
      <c r="G273" s="249">
        <f>ROUND(E273*F273,2)</f>
        <v>0</v>
      </c>
      <c r="H273" s="248"/>
      <c r="I273" s="249">
        <f>ROUND(E273*H273,2)</f>
        <v>0</v>
      </c>
      <c r="J273" s="248"/>
      <c r="K273" s="249">
        <f>ROUND(E273*J273,2)</f>
        <v>0</v>
      </c>
      <c r="L273" s="249">
        <v>21</v>
      </c>
      <c r="M273" s="249">
        <f>G273*(1+L273/100)</f>
        <v>0</v>
      </c>
      <c r="N273" s="249">
        <v>0</v>
      </c>
      <c r="O273" s="249">
        <f>ROUND(E273*N273,2)</f>
        <v>0</v>
      </c>
      <c r="P273" s="249">
        <v>0</v>
      </c>
      <c r="Q273" s="249">
        <f>ROUND(E273*P273,2)</f>
        <v>0</v>
      </c>
      <c r="R273" s="249"/>
      <c r="S273" s="249" t="s">
        <v>151</v>
      </c>
      <c r="T273" s="250" t="s">
        <v>151</v>
      </c>
      <c r="U273" s="227">
        <v>2.0090000000000003</v>
      </c>
      <c r="V273" s="227">
        <f>ROUND(E273*U273,2)</f>
        <v>0.81</v>
      </c>
      <c r="W273" s="227"/>
      <c r="X273" s="208"/>
      <c r="Y273" s="208"/>
      <c r="Z273" s="208"/>
      <c r="AA273" s="208"/>
      <c r="AB273" s="208"/>
      <c r="AC273" s="208"/>
      <c r="AD273" s="208"/>
      <c r="AE273" s="208"/>
      <c r="AF273" s="208"/>
      <c r="AG273" s="208" t="s">
        <v>438</v>
      </c>
      <c r="AH273" s="208"/>
      <c r="AI273" s="208"/>
      <c r="AJ273" s="208"/>
      <c r="AK273" s="208"/>
      <c r="AL273" s="208"/>
      <c r="AM273" s="208"/>
      <c r="AN273" s="208"/>
      <c r="AO273" s="208"/>
      <c r="AP273" s="208"/>
      <c r="AQ273" s="208"/>
      <c r="AR273" s="208"/>
      <c r="AS273" s="208"/>
      <c r="AT273" s="208"/>
      <c r="AU273" s="208"/>
      <c r="AV273" s="208"/>
      <c r="AW273" s="208"/>
      <c r="AX273" s="208"/>
      <c r="AY273" s="208"/>
      <c r="AZ273" s="208"/>
      <c r="BA273" s="208"/>
      <c r="BB273" s="208"/>
      <c r="BC273" s="208"/>
      <c r="BD273" s="208"/>
      <c r="BE273" s="208"/>
      <c r="BF273" s="208"/>
      <c r="BG273" s="208"/>
      <c r="BH273" s="208"/>
    </row>
    <row r="274" spans="1:60" outlineLevel="1" x14ac:dyDescent="0.2">
      <c r="A274" s="244">
        <v>81</v>
      </c>
      <c r="B274" s="245" t="s">
        <v>445</v>
      </c>
      <c r="C274" s="253" t="s">
        <v>446</v>
      </c>
      <c r="D274" s="246" t="s">
        <v>359</v>
      </c>
      <c r="E274" s="247">
        <v>4.0179900000000002</v>
      </c>
      <c r="F274" s="248"/>
      <c r="G274" s="249">
        <f>ROUND(E274*F274,2)</f>
        <v>0</v>
      </c>
      <c r="H274" s="248"/>
      <c r="I274" s="249">
        <f>ROUND(E274*H274,2)</f>
        <v>0</v>
      </c>
      <c r="J274" s="248"/>
      <c r="K274" s="249">
        <f>ROUND(E274*J274,2)</f>
        <v>0</v>
      </c>
      <c r="L274" s="249">
        <v>21</v>
      </c>
      <c r="M274" s="249">
        <f>G274*(1+L274/100)</f>
        <v>0</v>
      </c>
      <c r="N274" s="249">
        <v>0</v>
      </c>
      <c r="O274" s="249">
        <f>ROUND(E274*N274,2)</f>
        <v>0</v>
      </c>
      <c r="P274" s="249">
        <v>0</v>
      </c>
      <c r="Q274" s="249">
        <f>ROUND(E274*P274,2)</f>
        <v>0</v>
      </c>
      <c r="R274" s="249"/>
      <c r="S274" s="249" t="s">
        <v>151</v>
      </c>
      <c r="T274" s="250" t="s">
        <v>151</v>
      </c>
      <c r="U274" s="227">
        <v>0.49000000000000005</v>
      </c>
      <c r="V274" s="227">
        <f>ROUND(E274*U274,2)</f>
        <v>1.97</v>
      </c>
      <c r="W274" s="227"/>
      <c r="X274" s="208"/>
      <c r="Y274" s="208"/>
      <c r="Z274" s="208"/>
      <c r="AA274" s="208"/>
      <c r="AB274" s="208"/>
      <c r="AC274" s="208"/>
      <c r="AD274" s="208"/>
      <c r="AE274" s="208"/>
      <c r="AF274" s="208"/>
      <c r="AG274" s="208" t="s">
        <v>438</v>
      </c>
      <c r="AH274" s="208"/>
      <c r="AI274" s="208"/>
      <c r="AJ274" s="208"/>
      <c r="AK274" s="208"/>
      <c r="AL274" s="208"/>
      <c r="AM274" s="208"/>
      <c r="AN274" s="208"/>
      <c r="AO274" s="208"/>
      <c r="AP274" s="208"/>
      <c r="AQ274" s="208"/>
      <c r="AR274" s="208"/>
      <c r="AS274" s="208"/>
      <c r="AT274" s="208"/>
      <c r="AU274" s="208"/>
      <c r="AV274" s="208"/>
      <c r="AW274" s="208"/>
      <c r="AX274" s="208"/>
      <c r="AY274" s="208"/>
      <c r="AZ274" s="208"/>
      <c r="BA274" s="208"/>
      <c r="BB274" s="208"/>
      <c r="BC274" s="208"/>
      <c r="BD274" s="208"/>
      <c r="BE274" s="208"/>
      <c r="BF274" s="208"/>
      <c r="BG274" s="208"/>
      <c r="BH274" s="208"/>
    </row>
    <row r="275" spans="1:60" outlineLevel="1" x14ac:dyDescent="0.2">
      <c r="A275" s="244">
        <v>82</v>
      </c>
      <c r="B275" s="245" t="s">
        <v>447</v>
      </c>
      <c r="C275" s="253" t="s">
        <v>448</v>
      </c>
      <c r="D275" s="246" t="s">
        <v>359</v>
      </c>
      <c r="E275" s="247">
        <v>48.215920000000004</v>
      </c>
      <c r="F275" s="248"/>
      <c r="G275" s="249">
        <f>ROUND(E275*F275,2)</f>
        <v>0</v>
      </c>
      <c r="H275" s="248"/>
      <c r="I275" s="249">
        <f>ROUND(E275*H275,2)</f>
        <v>0</v>
      </c>
      <c r="J275" s="248"/>
      <c r="K275" s="249">
        <f>ROUND(E275*J275,2)</f>
        <v>0</v>
      </c>
      <c r="L275" s="249">
        <v>21</v>
      </c>
      <c r="M275" s="249">
        <f>G275*(1+L275/100)</f>
        <v>0</v>
      </c>
      <c r="N275" s="249">
        <v>0</v>
      </c>
      <c r="O275" s="249">
        <f>ROUND(E275*N275,2)</f>
        <v>0</v>
      </c>
      <c r="P275" s="249">
        <v>0</v>
      </c>
      <c r="Q275" s="249">
        <f>ROUND(E275*P275,2)</f>
        <v>0</v>
      </c>
      <c r="R275" s="249"/>
      <c r="S275" s="249" t="s">
        <v>151</v>
      </c>
      <c r="T275" s="250" t="s">
        <v>151</v>
      </c>
      <c r="U275" s="227">
        <v>0</v>
      </c>
      <c r="V275" s="227">
        <f>ROUND(E275*U275,2)</f>
        <v>0</v>
      </c>
      <c r="W275" s="227"/>
      <c r="X275" s="208"/>
      <c r="Y275" s="208"/>
      <c r="Z275" s="208"/>
      <c r="AA275" s="208"/>
      <c r="AB275" s="208"/>
      <c r="AC275" s="208"/>
      <c r="AD275" s="208"/>
      <c r="AE275" s="208"/>
      <c r="AF275" s="208"/>
      <c r="AG275" s="208" t="s">
        <v>438</v>
      </c>
      <c r="AH275" s="208"/>
      <c r="AI275" s="208"/>
      <c r="AJ275" s="208"/>
      <c r="AK275" s="208"/>
      <c r="AL275" s="208"/>
      <c r="AM275" s="208"/>
      <c r="AN275" s="208"/>
      <c r="AO275" s="208"/>
      <c r="AP275" s="208"/>
      <c r="AQ275" s="208"/>
      <c r="AR275" s="208"/>
      <c r="AS275" s="208"/>
      <c r="AT275" s="208"/>
      <c r="AU275" s="208"/>
      <c r="AV275" s="208"/>
      <c r="AW275" s="208"/>
      <c r="AX275" s="208"/>
      <c r="AY275" s="208"/>
      <c r="AZ275" s="208"/>
      <c r="BA275" s="208"/>
      <c r="BB275" s="208"/>
      <c r="BC275" s="208"/>
      <c r="BD275" s="208"/>
      <c r="BE275" s="208"/>
      <c r="BF275" s="208"/>
      <c r="BG275" s="208"/>
      <c r="BH275" s="208"/>
    </row>
    <row r="276" spans="1:60" outlineLevel="1" x14ac:dyDescent="0.2">
      <c r="A276" s="244">
        <v>83</v>
      </c>
      <c r="B276" s="245" t="s">
        <v>449</v>
      </c>
      <c r="C276" s="253" t="s">
        <v>450</v>
      </c>
      <c r="D276" s="246" t="s">
        <v>359</v>
      </c>
      <c r="E276" s="247">
        <v>4.0179900000000002</v>
      </c>
      <c r="F276" s="248"/>
      <c r="G276" s="249">
        <f>ROUND(E276*F276,2)</f>
        <v>0</v>
      </c>
      <c r="H276" s="248"/>
      <c r="I276" s="249">
        <f>ROUND(E276*H276,2)</f>
        <v>0</v>
      </c>
      <c r="J276" s="248"/>
      <c r="K276" s="249">
        <f>ROUND(E276*J276,2)</f>
        <v>0</v>
      </c>
      <c r="L276" s="249">
        <v>21</v>
      </c>
      <c r="M276" s="249">
        <f>G276*(1+L276/100)</f>
        <v>0</v>
      </c>
      <c r="N276" s="249">
        <v>0</v>
      </c>
      <c r="O276" s="249">
        <f>ROUND(E276*N276,2)</f>
        <v>0</v>
      </c>
      <c r="P276" s="249">
        <v>0</v>
      </c>
      <c r="Q276" s="249">
        <f>ROUND(E276*P276,2)</f>
        <v>0</v>
      </c>
      <c r="R276" s="249"/>
      <c r="S276" s="249" t="s">
        <v>151</v>
      </c>
      <c r="T276" s="250" t="s">
        <v>151</v>
      </c>
      <c r="U276" s="227">
        <v>0.94200000000000006</v>
      </c>
      <c r="V276" s="227">
        <f>ROUND(E276*U276,2)</f>
        <v>3.78</v>
      </c>
      <c r="W276" s="227"/>
      <c r="X276" s="208"/>
      <c r="Y276" s="208"/>
      <c r="Z276" s="208"/>
      <c r="AA276" s="208"/>
      <c r="AB276" s="208"/>
      <c r="AC276" s="208"/>
      <c r="AD276" s="208"/>
      <c r="AE276" s="208"/>
      <c r="AF276" s="208"/>
      <c r="AG276" s="208" t="s">
        <v>438</v>
      </c>
      <c r="AH276" s="208"/>
      <c r="AI276" s="208"/>
      <c r="AJ276" s="208"/>
      <c r="AK276" s="208"/>
      <c r="AL276" s="208"/>
      <c r="AM276" s="208"/>
      <c r="AN276" s="208"/>
      <c r="AO276" s="208"/>
      <c r="AP276" s="208"/>
      <c r="AQ276" s="208"/>
      <c r="AR276" s="208"/>
      <c r="AS276" s="208"/>
      <c r="AT276" s="208"/>
      <c r="AU276" s="208"/>
      <c r="AV276" s="208"/>
      <c r="AW276" s="208"/>
      <c r="AX276" s="208"/>
      <c r="AY276" s="208"/>
      <c r="AZ276" s="208"/>
      <c r="BA276" s="208"/>
      <c r="BB276" s="208"/>
      <c r="BC276" s="208"/>
      <c r="BD276" s="208"/>
      <c r="BE276" s="208"/>
      <c r="BF276" s="208"/>
      <c r="BG276" s="208"/>
      <c r="BH276" s="208"/>
    </row>
    <row r="277" spans="1:60" outlineLevel="1" x14ac:dyDescent="0.2">
      <c r="A277" s="244">
        <v>84</v>
      </c>
      <c r="B277" s="245" t="s">
        <v>451</v>
      </c>
      <c r="C277" s="253" t="s">
        <v>452</v>
      </c>
      <c r="D277" s="246" t="s">
        <v>359</v>
      </c>
      <c r="E277" s="247">
        <v>8.0359900000000017</v>
      </c>
      <c r="F277" s="248"/>
      <c r="G277" s="249">
        <f>ROUND(E277*F277,2)</f>
        <v>0</v>
      </c>
      <c r="H277" s="248"/>
      <c r="I277" s="249">
        <f>ROUND(E277*H277,2)</f>
        <v>0</v>
      </c>
      <c r="J277" s="248"/>
      <c r="K277" s="249">
        <f>ROUND(E277*J277,2)</f>
        <v>0</v>
      </c>
      <c r="L277" s="249">
        <v>21</v>
      </c>
      <c r="M277" s="249">
        <f>G277*(1+L277/100)</f>
        <v>0</v>
      </c>
      <c r="N277" s="249">
        <v>0</v>
      </c>
      <c r="O277" s="249">
        <f>ROUND(E277*N277,2)</f>
        <v>0</v>
      </c>
      <c r="P277" s="249">
        <v>0</v>
      </c>
      <c r="Q277" s="249">
        <f>ROUND(E277*P277,2)</f>
        <v>0</v>
      </c>
      <c r="R277" s="249"/>
      <c r="S277" s="249" t="s">
        <v>151</v>
      </c>
      <c r="T277" s="250" t="s">
        <v>151</v>
      </c>
      <c r="U277" s="227">
        <v>0.10500000000000001</v>
      </c>
      <c r="V277" s="227">
        <f>ROUND(E277*U277,2)</f>
        <v>0.84</v>
      </c>
      <c r="W277" s="227"/>
      <c r="X277" s="208"/>
      <c r="Y277" s="208"/>
      <c r="Z277" s="208"/>
      <c r="AA277" s="208"/>
      <c r="AB277" s="208"/>
      <c r="AC277" s="208"/>
      <c r="AD277" s="208"/>
      <c r="AE277" s="208"/>
      <c r="AF277" s="208"/>
      <c r="AG277" s="208" t="s">
        <v>438</v>
      </c>
      <c r="AH277" s="208"/>
      <c r="AI277" s="208"/>
      <c r="AJ277" s="208"/>
      <c r="AK277" s="208"/>
      <c r="AL277" s="208"/>
      <c r="AM277" s="208"/>
      <c r="AN277" s="208"/>
      <c r="AO277" s="208"/>
      <c r="AP277" s="208"/>
      <c r="AQ277" s="208"/>
      <c r="AR277" s="208"/>
      <c r="AS277" s="208"/>
      <c r="AT277" s="208"/>
      <c r="AU277" s="208"/>
      <c r="AV277" s="208"/>
      <c r="AW277" s="208"/>
      <c r="AX277" s="208"/>
      <c r="AY277" s="208"/>
      <c r="AZ277" s="208"/>
      <c r="BA277" s="208"/>
      <c r="BB277" s="208"/>
      <c r="BC277" s="208"/>
      <c r="BD277" s="208"/>
      <c r="BE277" s="208"/>
      <c r="BF277" s="208"/>
      <c r="BG277" s="208"/>
      <c r="BH277" s="208"/>
    </row>
    <row r="278" spans="1:60" outlineLevel="1" x14ac:dyDescent="0.2">
      <c r="A278" s="244">
        <v>85</v>
      </c>
      <c r="B278" s="245" t="s">
        <v>453</v>
      </c>
      <c r="C278" s="253" t="s">
        <v>454</v>
      </c>
      <c r="D278" s="246" t="s">
        <v>359</v>
      </c>
      <c r="E278" s="247">
        <v>4.0179900000000002</v>
      </c>
      <c r="F278" s="248"/>
      <c r="G278" s="249">
        <f>ROUND(E278*F278,2)</f>
        <v>0</v>
      </c>
      <c r="H278" s="248"/>
      <c r="I278" s="249">
        <f>ROUND(E278*H278,2)</f>
        <v>0</v>
      </c>
      <c r="J278" s="248"/>
      <c r="K278" s="249">
        <f>ROUND(E278*J278,2)</f>
        <v>0</v>
      </c>
      <c r="L278" s="249">
        <v>21</v>
      </c>
      <c r="M278" s="249">
        <f>G278*(1+L278/100)</f>
        <v>0</v>
      </c>
      <c r="N278" s="249">
        <v>0</v>
      </c>
      <c r="O278" s="249">
        <f>ROUND(E278*N278,2)</f>
        <v>0</v>
      </c>
      <c r="P278" s="249">
        <v>0</v>
      </c>
      <c r="Q278" s="249">
        <f>ROUND(E278*P278,2)</f>
        <v>0</v>
      </c>
      <c r="R278" s="249"/>
      <c r="S278" s="249" t="s">
        <v>151</v>
      </c>
      <c r="T278" s="250" t="s">
        <v>151</v>
      </c>
      <c r="U278" s="227">
        <v>0</v>
      </c>
      <c r="V278" s="227">
        <f>ROUND(E278*U278,2)</f>
        <v>0</v>
      </c>
      <c r="W278" s="227"/>
      <c r="X278" s="208"/>
      <c r="Y278" s="208"/>
      <c r="Z278" s="208"/>
      <c r="AA278" s="208"/>
      <c r="AB278" s="208"/>
      <c r="AC278" s="208"/>
      <c r="AD278" s="208"/>
      <c r="AE278" s="208"/>
      <c r="AF278" s="208"/>
      <c r="AG278" s="208" t="s">
        <v>438</v>
      </c>
      <c r="AH278" s="208"/>
      <c r="AI278" s="208"/>
      <c r="AJ278" s="208"/>
      <c r="AK278" s="208"/>
      <c r="AL278" s="208"/>
      <c r="AM278" s="208"/>
      <c r="AN278" s="208"/>
      <c r="AO278" s="208"/>
      <c r="AP278" s="208"/>
      <c r="AQ278" s="208"/>
      <c r="AR278" s="208"/>
      <c r="AS278" s="208"/>
      <c r="AT278" s="208"/>
      <c r="AU278" s="208"/>
      <c r="AV278" s="208"/>
      <c r="AW278" s="208"/>
      <c r="AX278" s="208"/>
      <c r="AY278" s="208"/>
      <c r="AZ278" s="208"/>
      <c r="BA278" s="208"/>
      <c r="BB278" s="208"/>
      <c r="BC278" s="208"/>
      <c r="BD278" s="208"/>
      <c r="BE278" s="208"/>
      <c r="BF278" s="208"/>
      <c r="BG278" s="208"/>
      <c r="BH278" s="208"/>
    </row>
    <row r="279" spans="1:60" x14ac:dyDescent="0.2">
      <c r="A279" s="231" t="s">
        <v>146</v>
      </c>
      <c r="B279" s="232" t="s">
        <v>120</v>
      </c>
      <c r="C279" s="252" t="s">
        <v>28</v>
      </c>
      <c r="D279" s="233"/>
      <c r="E279" s="234"/>
      <c r="F279" s="235"/>
      <c r="G279" s="235">
        <f>SUMIF(AG280:AG283,"&lt;&gt;NOR",G280:G283)</f>
        <v>0</v>
      </c>
      <c r="H279" s="235"/>
      <c r="I279" s="235">
        <f>SUM(I280:I283)</f>
        <v>0</v>
      </c>
      <c r="J279" s="235"/>
      <c r="K279" s="235">
        <f>SUM(K280:K283)</f>
        <v>0</v>
      </c>
      <c r="L279" s="235"/>
      <c r="M279" s="235">
        <f>SUM(M280:M283)</f>
        <v>0</v>
      </c>
      <c r="N279" s="235"/>
      <c r="O279" s="235">
        <f>SUM(O280:O283)</f>
        <v>0</v>
      </c>
      <c r="P279" s="235"/>
      <c r="Q279" s="235">
        <f>SUM(Q280:Q283)</f>
        <v>0</v>
      </c>
      <c r="R279" s="235"/>
      <c r="S279" s="235"/>
      <c r="T279" s="236"/>
      <c r="U279" s="230"/>
      <c r="V279" s="230">
        <f>SUM(V280:V283)</f>
        <v>0</v>
      </c>
      <c r="W279" s="230"/>
      <c r="AG279" t="s">
        <v>147</v>
      </c>
    </row>
    <row r="280" spans="1:60" outlineLevel="1" x14ac:dyDescent="0.2">
      <c r="A280" s="244">
        <v>86</v>
      </c>
      <c r="B280" s="245" t="s">
        <v>455</v>
      </c>
      <c r="C280" s="253" t="s">
        <v>456</v>
      </c>
      <c r="D280" s="246" t="s">
        <v>457</v>
      </c>
      <c r="E280" s="247">
        <v>1</v>
      </c>
      <c r="F280" s="248"/>
      <c r="G280" s="249">
        <f>ROUND(E280*F280,2)</f>
        <v>0</v>
      </c>
      <c r="H280" s="248"/>
      <c r="I280" s="249">
        <f>ROUND(E280*H280,2)</f>
        <v>0</v>
      </c>
      <c r="J280" s="248"/>
      <c r="K280" s="249">
        <f>ROUND(E280*J280,2)</f>
        <v>0</v>
      </c>
      <c r="L280" s="249">
        <v>21</v>
      </c>
      <c r="M280" s="249">
        <f>G280*(1+L280/100)</f>
        <v>0</v>
      </c>
      <c r="N280" s="249">
        <v>0</v>
      </c>
      <c r="O280" s="249">
        <f>ROUND(E280*N280,2)</f>
        <v>0</v>
      </c>
      <c r="P280" s="249">
        <v>0</v>
      </c>
      <c r="Q280" s="249">
        <f>ROUND(E280*P280,2)</f>
        <v>0</v>
      </c>
      <c r="R280" s="249"/>
      <c r="S280" s="249" t="s">
        <v>246</v>
      </c>
      <c r="T280" s="250" t="s">
        <v>247</v>
      </c>
      <c r="U280" s="227">
        <v>0</v>
      </c>
      <c r="V280" s="227">
        <f>ROUND(E280*U280,2)</f>
        <v>0</v>
      </c>
      <c r="W280" s="227"/>
      <c r="X280" s="208"/>
      <c r="Y280" s="208"/>
      <c r="Z280" s="208"/>
      <c r="AA280" s="208"/>
      <c r="AB280" s="208"/>
      <c r="AC280" s="208"/>
      <c r="AD280" s="208"/>
      <c r="AE280" s="208"/>
      <c r="AF280" s="208"/>
      <c r="AG280" s="208" t="s">
        <v>458</v>
      </c>
      <c r="AH280" s="208"/>
      <c r="AI280" s="208"/>
      <c r="AJ280" s="208"/>
      <c r="AK280" s="208"/>
      <c r="AL280" s="208"/>
      <c r="AM280" s="208"/>
      <c r="AN280" s="208"/>
      <c r="AO280" s="208"/>
      <c r="AP280" s="208"/>
      <c r="AQ280" s="208"/>
      <c r="AR280" s="208"/>
      <c r="AS280" s="208"/>
      <c r="AT280" s="208"/>
      <c r="AU280" s="208"/>
      <c r="AV280" s="208"/>
      <c r="AW280" s="208"/>
      <c r="AX280" s="208"/>
      <c r="AY280" s="208"/>
      <c r="AZ280" s="208"/>
      <c r="BA280" s="208"/>
      <c r="BB280" s="208"/>
      <c r="BC280" s="208"/>
      <c r="BD280" s="208"/>
      <c r="BE280" s="208"/>
      <c r="BF280" s="208"/>
      <c r="BG280" s="208"/>
      <c r="BH280" s="208"/>
    </row>
    <row r="281" spans="1:60" outlineLevel="1" x14ac:dyDescent="0.2">
      <c r="A281" s="244">
        <v>87</v>
      </c>
      <c r="B281" s="245" t="s">
        <v>459</v>
      </c>
      <c r="C281" s="253" t="s">
        <v>460</v>
      </c>
      <c r="D281" s="246" t="s">
        <v>457</v>
      </c>
      <c r="E281" s="247">
        <v>1</v>
      </c>
      <c r="F281" s="248"/>
      <c r="G281" s="249">
        <f>ROUND(E281*F281,2)</f>
        <v>0</v>
      </c>
      <c r="H281" s="248"/>
      <c r="I281" s="249">
        <f>ROUND(E281*H281,2)</f>
        <v>0</v>
      </c>
      <c r="J281" s="248"/>
      <c r="K281" s="249">
        <f>ROUND(E281*J281,2)</f>
        <v>0</v>
      </c>
      <c r="L281" s="249">
        <v>21</v>
      </c>
      <c r="M281" s="249">
        <f>G281*(1+L281/100)</f>
        <v>0</v>
      </c>
      <c r="N281" s="249">
        <v>0</v>
      </c>
      <c r="O281" s="249">
        <f>ROUND(E281*N281,2)</f>
        <v>0</v>
      </c>
      <c r="P281" s="249">
        <v>0</v>
      </c>
      <c r="Q281" s="249">
        <f>ROUND(E281*P281,2)</f>
        <v>0</v>
      </c>
      <c r="R281" s="249"/>
      <c r="S281" s="249" t="s">
        <v>151</v>
      </c>
      <c r="T281" s="250" t="s">
        <v>247</v>
      </c>
      <c r="U281" s="227">
        <v>0</v>
      </c>
      <c r="V281" s="227">
        <f>ROUND(E281*U281,2)</f>
        <v>0</v>
      </c>
      <c r="W281" s="227"/>
      <c r="X281" s="208"/>
      <c r="Y281" s="208"/>
      <c r="Z281" s="208"/>
      <c r="AA281" s="208"/>
      <c r="AB281" s="208"/>
      <c r="AC281" s="208"/>
      <c r="AD281" s="208"/>
      <c r="AE281" s="208"/>
      <c r="AF281" s="208"/>
      <c r="AG281" s="208" t="s">
        <v>461</v>
      </c>
      <c r="AH281" s="208"/>
      <c r="AI281" s="208"/>
      <c r="AJ281" s="208"/>
      <c r="AK281" s="208"/>
      <c r="AL281" s="208"/>
      <c r="AM281" s="208"/>
      <c r="AN281" s="208"/>
      <c r="AO281" s="208"/>
      <c r="AP281" s="208"/>
      <c r="AQ281" s="208"/>
      <c r="AR281" s="208"/>
      <c r="AS281" s="208"/>
      <c r="AT281" s="208"/>
      <c r="AU281" s="208"/>
      <c r="AV281" s="208"/>
      <c r="AW281" s="208"/>
      <c r="AX281" s="208"/>
      <c r="AY281" s="208"/>
      <c r="AZ281" s="208"/>
      <c r="BA281" s="208"/>
      <c r="BB281" s="208"/>
      <c r="BC281" s="208"/>
      <c r="BD281" s="208"/>
      <c r="BE281" s="208"/>
      <c r="BF281" s="208"/>
      <c r="BG281" s="208"/>
      <c r="BH281" s="208"/>
    </row>
    <row r="282" spans="1:60" outlineLevel="1" x14ac:dyDescent="0.2">
      <c r="A282" s="244">
        <v>88</v>
      </c>
      <c r="B282" s="245" t="s">
        <v>462</v>
      </c>
      <c r="C282" s="253" t="s">
        <v>463</v>
      </c>
      <c r="D282" s="246" t="s">
        <v>457</v>
      </c>
      <c r="E282" s="247">
        <v>1</v>
      </c>
      <c r="F282" s="248"/>
      <c r="G282" s="249">
        <f>ROUND(E282*F282,2)</f>
        <v>0</v>
      </c>
      <c r="H282" s="248"/>
      <c r="I282" s="249">
        <f>ROUND(E282*H282,2)</f>
        <v>0</v>
      </c>
      <c r="J282" s="248"/>
      <c r="K282" s="249">
        <f>ROUND(E282*J282,2)</f>
        <v>0</v>
      </c>
      <c r="L282" s="249">
        <v>21</v>
      </c>
      <c r="M282" s="249">
        <f>G282*(1+L282/100)</f>
        <v>0</v>
      </c>
      <c r="N282" s="249">
        <v>0</v>
      </c>
      <c r="O282" s="249">
        <f>ROUND(E282*N282,2)</f>
        <v>0</v>
      </c>
      <c r="P282" s="249">
        <v>0</v>
      </c>
      <c r="Q282" s="249">
        <f>ROUND(E282*P282,2)</f>
        <v>0</v>
      </c>
      <c r="R282" s="249"/>
      <c r="S282" s="249" t="s">
        <v>246</v>
      </c>
      <c r="T282" s="250" t="s">
        <v>247</v>
      </c>
      <c r="U282" s="227">
        <v>0</v>
      </c>
      <c r="V282" s="227">
        <f>ROUND(E282*U282,2)</f>
        <v>0</v>
      </c>
      <c r="W282" s="227"/>
      <c r="X282" s="208"/>
      <c r="Y282" s="208"/>
      <c r="Z282" s="208"/>
      <c r="AA282" s="208"/>
      <c r="AB282" s="208"/>
      <c r="AC282" s="208"/>
      <c r="AD282" s="208"/>
      <c r="AE282" s="208"/>
      <c r="AF282" s="208"/>
      <c r="AG282" s="208" t="s">
        <v>464</v>
      </c>
      <c r="AH282" s="208"/>
      <c r="AI282" s="208"/>
      <c r="AJ282" s="208"/>
      <c r="AK282" s="208"/>
      <c r="AL282" s="208"/>
      <c r="AM282" s="208"/>
      <c r="AN282" s="208"/>
      <c r="AO282" s="208"/>
      <c r="AP282" s="208"/>
      <c r="AQ282" s="208"/>
      <c r="AR282" s="208"/>
      <c r="AS282" s="208"/>
      <c r="AT282" s="208"/>
      <c r="AU282" s="208"/>
      <c r="AV282" s="208"/>
      <c r="AW282" s="208"/>
      <c r="AX282" s="208"/>
      <c r="AY282" s="208"/>
      <c r="AZ282" s="208"/>
      <c r="BA282" s="208"/>
      <c r="BB282" s="208"/>
      <c r="BC282" s="208"/>
      <c r="BD282" s="208"/>
      <c r="BE282" s="208"/>
      <c r="BF282" s="208"/>
      <c r="BG282" s="208"/>
      <c r="BH282" s="208"/>
    </row>
    <row r="283" spans="1:60" outlineLevel="1" x14ac:dyDescent="0.2">
      <c r="A283" s="237">
        <v>89</v>
      </c>
      <c r="B283" s="238" t="s">
        <v>465</v>
      </c>
      <c r="C283" s="254" t="s">
        <v>466</v>
      </c>
      <c r="D283" s="239" t="s">
        <v>150</v>
      </c>
      <c r="E283" s="240">
        <v>1</v>
      </c>
      <c r="F283" s="241"/>
      <c r="G283" s="242">
        <f>ROUND(E283*F283,2)</f>
        <v>0</v>
      </c>
      <c r="H283" s="241"/>
      <c r="I283" s="242">
        <f>ROUND(E283*H283,2)</f>
        <v>0</v>
      </c>
      <c r="J283" s="241"/>
      <c r="K283" s="242">
        <f>ROUND(E283*J283,2)</f>
        <v>0</v>
      </c>
      <c r="L283" s="242">
        <v>21</v>
      </c>
      <c r="M283" s="242">
        <f>G283*(1+L283/100)</f>
        <v>0</v>
      </c>
      <c r="N283" s="242">
        <v>0</v>
      </c>
      <c r="O283" s="242">
        <f>ROUND(E283*N283,2)</f>
        <v>0</v>
      </c>
      <c r="P283" s="242">
        <v>0</v>
      </c>
      <c r="Q283" s="242">
        <f>ROUND(E283*P283,2)</f>
        <v>0</v>
      </c>
      <c r="R283" s="242"/>
      <c r="S283" s="242" t="s">
        <v>246</v>
      </c>
      <c r="T283" s="243" t="s">
        <v>279</v>
      </c>
      <c r="U283" s="227">
        <v>0</v>
      </c>
      <c r="V283" s="227">
        <f>ROUND(E283*U283,2)</f>
        <v>0</v>
      </c>
      <c r="W283" s="227"/>
      <c r="X283" s="208"/>
      <c r="Y283" s="208"/>
      <c r="Z283" s="208"/>
      <c r="AA283" s="208"/>
      <c r="AB283" s="208"/>
      <c r="AC283" s="208"/>
      <c r="AD283" s="208"/>
      <c r="AE283" s="208"/>
      <c r="AF283" s="208"/>
      <c r="AG283" s="208" t="s">
        <v>467</v>
      </c>
      <c r="AH283" s="208"/>
      <c r="AI283" s="208"/>
      <c r="AJ283" s="208"/>
      <c r="AK283" s="208"/>
      <c r="AL283" s="208"/>
      <c r="AM283" s="208"/>
      <c r="AN283" s="208"/>
      <c r="AO283" s="208"/>
      <c r="AP283" s="208"/>
      <c r="AQ283" s="208"/>
      <c r="AR283" s="208"/>
      <c r="AS283" s="208"/>
      <c r="AT283" s="208"/>
      <c r="AU283" s="208"/>
      <c r="AV283" s="208"/>
      <c r="AW283" s="208"/>
      <c r="AX283" s="208"/>
      <c r="AY283" s="208"/>
      <c r="AZ283" s="208"/>
      <c r="BA283" s="208"/>
      <c r="BB283" s="208"/>
      <c r="BC283" s="208"/>
      <c r="BD283" s="208"/>
      <c r="BE283" s="208"/>
      <c r="BF283" s="208"/>
      <c r="BG283" s="208"/>
      <c r="BH283" s="208"/>
    </row>
    <row r="284" spans="1:60" x14ac:dyDescent="0.2">
      <c r="A284" s="5"/>
      <c r="B284" s="6"/>
      <c r="C284" s="256"/>
      <c r="D284" s="8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AE284">
        <v>15</v>
      </c>
      <c r="AF284">
        <v>21</v>
      </c>
    </row>
    <row r="285" spans="1:60" x14ac:dyDescent="0.2">
      <c r="A285" s="211"/>
      <c r="B285" s="212" t="s">
        <v>30</v>
      </c>
      <c r="C285" s="257"/>
      <c r="D285" s="213"/>
      <c r="E285" s="214"/>
      <c r="F285" s="214"/>
      <c r="G285" s="251">
        <f>G8+G10+G118+G143+G149+G167+G187+G189+G199+G202+G233+G245+G251+G262+G271+G279</f>
        <v>0</v>
      </c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AE285">
        <f>SUMIF(L7:L283,AE284,G7:G283)</f>
        <v>0</v>
      </c>
      <c r="AF285">
        <f>SUMIF(L7:L283,AF284,G7:G283)</f>
        <v>0</v>
      </c>
      <c r="AG285" t="s">
        <v>468</v>
      </c>
    </row>
    <row r="286" spans="1:60" x14ac:dyDescent="0.2">
      <c r="A286" s="5"/>
      <c r="B286" s="6"/>
      <c r="C286" s="256"/>
      <c r="D286" s="8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</row>
    <row r="287" spans="1:60" x14ac:dyDescent="0.2">
      <c r="A287" s="5"/>
      <c r="B287" s="6"/>
      <c r="C287" s="256"/>
      <c r="D287" s="8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</row>
    <row r="288" spans="1:60" x14ac:dyDescent="0.2">
      <c r="A288" s="215" t="s">
        <v>469</v>
      </c>
      <c r="B288" s="215"/>
      <c r="C288" s="258"/>
      <c r="D288" s="8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</row>
    <row r="289" spans="1:33" x14ac:dyDescent="0.2">
      <c r="A289" s="216"/>
      <c r="B289" s="217"/>
      <c r="C289" s="259"/>
      <c r="D289" s="217"/>
      <c r="E289" s="217"/>
      <c r="F289" s="217"/>
      <c r="G289" s="218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AG289" t="s">
        <v>470</v>
      </c>
    </row>
    <row r="290" spans="1:33" x14ac:dyDescent="0.2">
      <c r="A290" s="219"/>
      <c r="B290" s="220"/>
      <c r="C290" s="260"/>
      <c r="D290" s="220"/>
      <c r="E290" s="220"/>
      <c r="F290" s="220"/>
      <c r="G290" s="221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</row>
    <row r="291" spans="1:33" x14ac:dyDescent="0.2">
      <c r="A291" s="219"/>
      <c r="B291" s="220"/>
      <c r="C291" s="260"/>
      <c r="D291" s="220"/>
      <c r="E291" s="220"/>
      <c r="F291" s="220"/>
      <c r="G291" s="221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</row>
    <row r="292" spans="1:33" x14ac:dyDescent="0.2">
      <c r="A292" s="219"/>
      <c r="B292" s="220"/>
      <c r="C292" s="260"/>
      <c r="D292" s="220"/>
      <c r="E292" s="220"/>
      <c r="F292" s="220"/>
      <c r="G292" s="221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</row>
    <row r="293" spans="1:33" x14ac:dyDescent="0.2">
      <c r="A293" s="222"/>
      <c r="B293" s="223"/>
      <c r="C293" s="261"/>
      <c r="D293" s="223"/>
      <c r="E293" s="223"/>
      <c r="F293" s="223"/>
      <c r="G293" s="224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</row>
    <row r="294" spans="1:33" x14ac:dyDescent="0.2">
      <c r="A294" s="5"/>
      <c r="B294" s="6"/>
      <c r="C294" s="256"/>
      <c r="D294" s="8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</row>
    <row r="295" spans="1:33" x14ac:dyDescent="0.2">
      <c r="C295" s="262"/>
      <c r="D295" s="192"/>
      <c r="AG295" t="s">
        <v>471</v>
      </c>
    </row>
    <row r="296" spans="1:33" x14ac:dyDescent="0.2">
      <c r="D296" s="192"/>
    </row>
    <row r="297" spans="1:33" x14ac:dyDescent="0.2">
      <c r="D297" s="192"/>
    </row>
    <row r="298" spans="1:33" x14ac:dyDescent="0.2">
      <c r="D298" s="192"/>
    </row>
    <row r="299" spans="1:33" x14ac:dyDescent="0.2">
      <c r="D299" s="192"/>
    </row>
    <row r="300" spans="1:33" x14ac:dyDescent="0.2">
      <c r="D300" s="192"/>
    </row>
    <row r="301" spans="1:33" x14ac:dyDescent="0.2">
      <c r="D301" s="192"/>
    </row>
    <row r="302" spans="1:33" x14ac:dyDescent="0.2">
      <c r="D302" s="192"/>
    </row>
    <row r="303" spans="1:33" x14ac:dyDescent="0.2">
      <c r="D303" s="192"/>
    </row>
    <row r="304" spans="1:33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mergeCells count="6">
    <mergeCell ref="A1:G1"/>
    <mergeCell ref="C2:G2"/>
    <mergeCell ref="C3:G3"/>
    <mergeCell ref="C4:G4"/>
    <mergeCell ref="A288:C288"/>
    <mergeCell ref="A289:G29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D56A1-323C-4306-9803-0BCDCCED1D7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9" customWidth="1"/>
    <col min="3" max="3" width="38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3" t="s">
        <v>639</v>
      </c>
      <c r="B1" s="193"/>
      <c r="C1" s="193"/>
      <c r="D1" s="193"/>
      <c r="E1" s="193"/>
      <c r="F1" s="193"/>
      <c r="G1" s="193"/>
      <c r="AG1" t="s">
        <v>122</v>
      </c>
    </row>
    <row r="2" spans="1:60" ht="24.95" customHeight="1" x14ac:dyDescent="0.2">
      <c r="A2" s="194" t="s">
        <v>7</v>
      </c>
      <c r="B2" s="72" t="s">
        <v>638</v>
      </c>
      <c r="C2" s="197" t="s">
        <v>42</v>
      </c>
      <c r="D2" s="195"/>
      <c r="E2" s="195"/>
      <c r="F2" s="195"/>
      <c r="G2" s="196"/>
      <c r="AG2" t="s">
        <v>123</v>
      </c>
    </row>
    <row r="3" spans="1:60" ht="24.95" customHeight="1" x14ac:dyDescent="0.2">
      <c r="A3" s="194" t="s">
        <v>8</v>
      </c>
      <c r="B3" s="72" t="s">
        <v>55</v>
      </c>
      <c r="C3" s="197" t="s">
        <v>56</v>
      </c>
      <c r="D3" s="195"/>
      <c r="E3" s="195"/>
      <c r="F3" s="195"/>
      <c r="G3" s="196"/>
      <c r="AC3" s="129" t="s">
        <v>123</v>
      </c>
      <c r="AG3" t="s">
        <v>124</v>
      </c>
    </row>
    <row r="4" spans="1:60" ht="24.95" customHeight="1" x14ac:dyDescent="0.2">
      <c r="A4" s="198" t="s">
        <v>9</v>
      </c>
      <c r="B4" s="199" t="s">
        <v>59</v>
      </c>
      <c r="C4" s="200" t="s">
        <v>60</v>
      </c>
      <c r="D4" s="201"/>
      <c r="E4" s="201"/>
      <c r="F4" s="201"/>
      <c r="G4" s="202"/>
      <c r="AG4" t="s">
        <v>125</v>
      </c>
    </row>
    <row r="5" spans="1:60" x14ac:dyDescent="0.2">
      <c r="D5" s="192"/>
    </row>
    <row r="6" spans="1:60" ht="38.25" x14ac:dyDescent="0.2">
      <c r="A6" s="204" t="s">
        <v>126</v>
      </c>
      <c r="B6" s="206" t="s">
        <v>127</v>
      </c>
      <c r="C6" s="206" t="s">
        <v>128</v>
      </c>
      <c r="D6" s="205" t="s">
        <v>129</v>
      </c>
      <c r="E6" s="204" t="s">
        <v>130</v>
      </c>
      <c r="F6" s="203" t="s">
        <v>131</v>
      </c>
      <c r="G6" s="204" t="s">
        <v>30</v>
      </c>
      <c r="H6" s="207" t="s">
        <v>31</v>
      </c>
      <c r="I6" s="207" t="s">
        <v>132</v>
      </c>
      <c r="J6" s="207" t="s">
        <v>32</v>
      </c>
      <c r="K6" s="207" t="s">
        <v>133</v>
      </c>
      <c r="L6" s="207" t="s">
        <v>134</v>
      </c>
      <c r="M6" s="207" t="s">
        <v>135</v>
      </c>
      <c r="N6" s="207" t="s">
        <v>136</v>
      </c>
      <c r="O6" s="207" t="s">
        <v>137</v>
      </c>
      <c r="P6" s="207" t="s">
        <v>138</v>
      </c>
      <c r="Q6" s="207" t="s">
        <v>139</v>
      </c>
      <c r="R6" s="207" t="s">
        <v>140</v>
      </c>
      <c r="S6" s="207" t="s">
        <v>141</v>
      </c>
      <c r="T6" s="207" t="s">
        <v>142</v>
      </c>
      <c r="U6" s="207" t="s">
        <v>143</v>
      </c>
      <c r="V6" s="207" t="s">
        <v>144</v>
      </c>
      <c r="W6" s="207" t="s">
        <v>145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31" t="s">
        <v>146</v>
      </c>
      <c r="B8" s="232" t="s">
        <v>67</v>
      </c>
      <c r="C8" s="252" t="s">
        <v>68</v>
      </c>
      <c r="D8" s="233"/>
      <c r="E8" s="234"/>
      <c r="F8" s="235"/>
      <c r="G8" s="235">
        <f>SUMIF(AG9:AG15,"&lt;&gt;NOR",G9:G15)</f>
        <v>0</v>
      </c>
      <c r="H8" s="235"/>
      <c r="I8" s="235">
        <f>SUM(I9:I15)</f>
        <v>0</v>
      </c>
      <c r="J8" s="235"/>
      <c r="K8" s="235">
        <f>SUM(K9:K15)</f>
        <v>0</v>
      </c>
      <c r="L8" s="235"/>
      <c r="M8" s="235">
        <f>SUM(M9:M15)</f>
        <v>0</v>
      </c>
      <c r="N8" s="235"/>
      <c r="O8" s="235">
        <f>SUM(O9:O15)</f>
        <v>0</v>
      </c>
      <c r="P8" s="235"/>
      <c r="Q8" s="235">
        <f>SUM(Q9:Q15)</f>
        <v>0</v>
      </c>
      <c r="R8" s="235"/>
      <c r="S8" s="235"/>
      <c r="T8" s="236"/>
      <c r="U8" s="230"/>
      <c r="V8" s="230">
        <f>SUM(V9:V15)</f>
        <v>12.62</v>
      </c>
      <c r="W8" s="230"/>
      <c r="AG8" t="s">
        <v>147</v>
      </c>
    </row>
    <row r="9" spans="1:60" outlineLevel="1" x14ac:dyDescent="0.2">
      <c r="A9" s="237">
        <v>1</v>
      </c>
      <c r="B9" s="238" t="s">
        <v>472</v>
      </c>
      <c r="C9" s="254" t="s">
        <v>473</v>
      </c>
      <c r="D9" s="239" t="s">
        <v>288</v>
      </c>
      <c r="E9" s="240">
        <v>3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2"/>
      <c r="S9" s="242" t="s">
        <v>151</v>
      </c>
      <c r="T9" s="243" t="s">
        <v>151</v>
      </c>
      <c r="U9" s="227">
        <v>3.5330000000000004</v>
      </c>
      <c r="V9" s="227">
        <f>ROUND(E9*U9,2)</f>
        <v>10.6</v>
      </c>
      <c r="W9" s="22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156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25"/>
      <c r="B10" s="226"/>
      <c r="C10" s="255" t="s">
        <v>474</v>
      </c>
      <c r="D10" s="228"/>
      <c r="E10" s="229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158</v>
      </c>
      <c r="AH10" s="208">
        <v>0</v>
      </c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25"/>
      <c r="B11" s="226"/>
      <c r="C11" s="255" t="s">
        <v>73</v>
      </c>
      <c r="D11" s="228"/>
      <c r="E11" s="229">
        <v>3</v>
      </c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158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22.5" outlineLevel="1" x14ac:dyDescent="0.2">
      <c r="A12" s="244">
        <v>2</v>
      </c>
      <c r="B12" s="245" t="s">
        <v>475</v>
      </c>
      <c r="C12" s="253" t="s">
        <v>476</v>
      </c>
      <c r="D12" s="246" t="s">
        <v>288</v>
      </c>
      <c r="E12" s="247">
        <v>3</v>
      </c>
      <c r="F12" s="248"/>
      <c r="G12" s="249">
        <f>ROUND(E12*F12,2)</f>
        <v>0</v>
      </c>
      <c r="H12" s="248"/>
      <c r="I12" s="249">
        <f>ROUND(E12*H12,2)</f>
        <v>0</v>
      </c>
      <c r="J12" s="248"/>
      <c r="K12" s="249">
        <f>ROUND(E12*J12,2)</f>
        <v>0</v>
      </c>
      <c r="L12" s="249">
        <v>21</v>
      </c>
      <c r="M12" s="249">
        <f>G12*(1+L12/100)</f>
        <v>0</v>
      </c>
      <c r="N12" s="249">
        <v>0</v>
      </c>
      <c r="O12" s="249">
        <f>ROUND(E12*N12,2)</f>
        <v>0</v>
      </c>
      <c r="P12" s="249">
        <v>0</v>
      </c>
      <c r="Q12" s="249">
        <f>ROUND(E12*P12,2)</f>
        <v>0</v>
      </c>
      <c r="R12" s="249"/>
      <c r="S12" s="249" t="s">
        <v>151</v>
      </c>
      <c r="T12" s="250" t="s">
        <v>151</v>
      </c>
      <c r="U12" s="227">
        <v>1.1000000000000001E-2</v>
      </c>
      <c r="V12" s="227">
        <f>ROUND(E12*U12,2)</f>
        <v>0.03</v>
      </c>
      <c r="W12" s="22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156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44">
        <v>3</v>
      </c>
      <c r="B13" s="245" t="s">
        <v>477</v>
      </c>
      <c r="C13" s="253" t="s">
        <v>478</v>
      </c>
      <c r="D13" s="246" t="s">
        <v>288</v>
      </c>
      <c r="E13" s="247">
        <v>3</v>
      </c>
      <c r="F13" s="248"/>
      <c r="G13" s="249">
        <f>ROUND(E13*F13,2)</f>
        <v>0</v>
      </c>
      <c r="H13" s="248"/>
      <c r="I13" s="249">
        <f>ROUND(E13*H13,2)</f>
        <v>0</v>
      </c>
      <c r="J13" s="248"/>
      <c r="K13" s="249">
        <f>ROUND(E13*J13,2)</f>
        <v>0</v>
      </c>
      <c r="L13" s="249">
        <v>21</v>
      </c>
      <c r="M13" s="249">
        <f>G13*(1+L13/100)</f>
        <v>0</v>
      </c>
      <c r="N13" s="249">
        <v>0</v>
      </c>
      <c r="O13" s="249">
        <f>ROUND(E13*N13,2)</f>
        <v>0</v>
      </c>
      <c r="P13" s="249">
        <v>0</v>
      </c>
      <c r="Q13" s="249">
        <f>ROUND(E13*P13,2)</f>
        <v>0</v>
      </c>
      <c r="R13" s="249"/>
      <c r="S13" s="249" t="s">
        <v>151</v>
      </c>
      <c r="T13" s="250" t="s">
        <v>151</v>
      </c>
      <c r="U13" s="227">
        <v>0.65200000000000002</v>
      </c>
      <c r="V13" s="227">
        <f>ROUND(E13*U13,2)</f>
        <v>1.96</v>
      </c>
      <c r="W13" s="22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156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44">
        <v>4</v>
      </c>
      <c r="B14" s="245" t="s">
        <v>479</v>
      </c>
      <c r="C14" s="253" t="s">
        <v>480</v>
      </c>
      <c r="D14" s="246" t="s">
        <v>288</v>
      </c>
      <c r="E14" s="247">
        <v>3</v>
      </c>
      <c r="F14" s="248"/>
      <c r="G14" s="249">
        <f>ROUND(E14*F14,2)</f>
        <v>0</v>
      </c>
      <c r="H14" s="248"/>
      <c r="I14" s="249">
        <f>ROUND(E14*H14,2)</f>
        <v>0</v>
      </c>
      <c r="J14" s="248"/>
      <c r="K14" s="249">
        <f>ROUND(E14*J14,2)</f>
        <v>0</v>
      </c>
      <c r="L14" s="249">
        <v>21</v>
      </c>
      <c r="M14" s="249">
        <f>G14*(1+L14/100)</f>
        <v>0</v>
      </c>
      <c r="N14" s="249">
        <v>0</v>
      </c>
      <c r="O14" s="249">
        <f>ROUND(E14*N14,2)</f>
        <v>0</v>
      </c>
      <c r="P14" s="249">
        <v>0</v>
      </c>
      <c r="Q14" s="249">
        <f>ROUND(E14*P14,2)</f>
        <v>0</v>
      </c>
      <c r="R14" s="249"/>
      <c r="S14" s="249" t="s">
        <v>151</v>
      </c>
      <c r="T14" s="250" t="s">
        <v>151</v>
      </c>
      <c r="U14" s="227">
        <v>9.0000000000000011E-3</v>
      </c>
      <c r="V14" s="227">
        <f>ROUND(E14*U14,2)</f>
        <v>0.03</v>
      </c>
      <c r="W14" s="22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156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44">
        <v>5</v>
      </c>
      <c r="B15" s="245" t="s">
        <v>481</v>
      </c>
      <c r="C15" s="253" t="s">
        <v>482</v>
      </c>
      <c r="D15" s="246" t="s">
        <v>288</v>
      </c>
      <c r="E15" s="247">
        <v>3</v>
      </c>
      <c r="F15" s="248"/>
      <c r="G15" s="249">
        <f>ROUND(E15*F15,2)</f>
        <v>0</v>
      </c>
      <c r="H15" s="248"/>
      <c r="I15" s="249">
        <f>ROUND(E15*H15,2)</f>
        <v>0</v>
      </c>
      <c r="J15" s="248"/>
      <c r="K15" s="249">
        <f>ROUND(E15*J15,2)</f>
        <v>0</v>
      </c>
      <c r="L15" s="249">
        <v>21</v>
      </c>
      <c r="M15" s="249">
        <f>G15*(1+L15/100)</f>
        <v>0</v>
      </c>
      <c r="N15" s="249">
        <v>0</v>
      </c>
      <c r="O15" s="249">
        <f>ROUND(E15*N15,2)</f>
        <v>0</v>
      </c>
      <c r="P15" s="249">
        <v>0</v>
      </c>
      <c r="Q15" s="249">
        <f>ROUND(E15*P15,2)</f>
        <v>0</v>
      </c>
      <c r="R15" s="249"/>
      <c r="S15" s="249" t="s">
        <v>151</v>
      </c>
      <c r="T15" s="250" t="s">
        <v>151</v>
      </c>
      <c r="U15" s="227">
        <v>0</v>
      </c>
      <c r="V15" s="227">
        <f>ROUND(E15*U15,2)</f>
        <v>0</v>
      </c>
      <c r="W15" s="22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156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x14ac:dyDescent="0.2">
      <c r="A16" s="231" t="s">
        <v>146</v>
      </c>
      <c r="B16" s="232" t="s">
        <v>71</v>
      </c>
      <c r="C16" s="252" t="s">
        <v>72</v>
      </c>
      <c r="D16" s="233"/>
      <c r="E16" s="234"/>
      <c r="F16" s="235"/>
      <c r="G16" s="235">
        <f>SUMIF(AG17:AG29,"&lt;&gt;NOR",G17:G29)</f>
        <v>0</v>
      </c>
      <c r="H16" s="235"/>
      <c r="I16" s="235">
        <f>SUM(I17:I29)</f>
        <v>0</v>
      </c>
      <c r="J16" s="235"/>
      <c r="K16" s="235">
        <f>SUM(K17:K29)</f>
        <v>0</v>
      </c>
      <c r="L16" s="235"/>
      <c r="M16" s="235">
        <f>SUM(M17:M29)</f>
        <v>0</v>
      </c>
      <c r="N16" s="235"/>
      <c r="O16" s="235">
        <f>SUM(O17:O29)</f>
        <v>10.98</v>
      </c>
      <c r="P16" s="235"/>
      <c r="Q16" s="235">
        <f>SUM(Q17:Q29)</f>
        <v>0</v>
      </c>
      <c r="R16" s="235"/>
      <c r="S16" s="235"/>
      <c r="T16" s="236"/>
      <c r="U16" s="230"/>
      <c r="V16" s="230">
        <f>SUM(V17:V29)</f>
        <v>7.1400000000000006</v>
      </c>
      <c r="W16" s="230"/>
      <c r="AG16" t="s">
        <v>147</v>
      </c>
    </row>
    <row r="17" spans="1:60" outlineLevel="1" x14ac:dyDescent="0.2">
      <c r="A17" s="237">
        <v>6</v>
      </c>
      <c r="B17" s="238" t="s">
        <v>483</v>
      </c>
      <c r="C17" s="254" t="s">
        <v>484</v>
      </c>
      <c r="D17" s="239" t="s">
        <v>288</v>
      </c>
      <c r="E17" s="240">
        <v>1.9500000000000002</v>
      </c>
      <c r="F17" s="241"/>
      <c r="G17" s="242">
        <f>ROUND(E17*F17,2)</f>
        <v>0</v>
      </c>
      <c r="H17" s="241"/>
      <c r="I17" s="242">
        <f>ROUND(E17*H17,2)</f>
        <v>0</v>
      </c>
      <c r="J17" s="241"/>
      <c r="K17" s="242">
        <f>ROUND(E17*J17,2)</f>
        <v>0</v>
      </c>
      <c r="L17" s="242">
        <v>21</v>
      </c>
      <c r="M17" s="242">
        <f>G17*(1+L17/100)</f>
        <v>0</v>
      </c>
      <c r="N17" s="242">
        <v>2.16</v>
      </c>
      <c r="O17" s="242">
        <f>ROUND(E17*N17,2)</f>
        <v>4.21</v>
      </c>
      <c r="P17" s="242">
        <v>0</v>
      </c>
      <c r="Q17" s="242">
        <f>ROUND(E17*P17,2)</f>
        <v>0</v>
      </c>
      <c r="R17" s="242"/>
      <c r="S17" s="242" t="s">
        <v>151</v>
      </c>
      <c r="T17" s="243" t="s">
        <v>151</v>
      </c>
      <c r="U17" s="227">
        <v>1.0850000000000002</v>
      </c>
      <c r="V17" s="227">
        <f>ROUND(E17*U17,2)</f>
        <v>2.12</v>
      </c>
      <c r="W17" s="22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156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25"/>
      <c r="B18" s="226"/>
      <c r="C18" s="255" t="s">
        <v>485</v>
      </c>
      <c r="D18" s="228"/>
      <c r="E18" s="229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158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25"/>
      <c r="B19" s="226"/>
      <c r="C19" s="255" t="s">
        <v>486</v>
      </c>
      <c r="D19" s="228"/>
      <c r="E19" s="229">
        <v>1.9500000000000002</v>
      </c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158</v>
      </c>
      <c r="AH19" s="208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37">
        <v>7</v>
      </c>
      <c r="B20" s="238" t="s">
        <v>487</v>
      </c>
      <c r="C20" s="254" t="s">
        <v>488</v>
      </c>
      <c r="D20" s="239" t="s">
        <v>288</v>
      </c>
      <c r="E20" s="240">
        <v>2.6</v>
      </c>
      <c r="F20" s="241"/>
      <c r="G20" s="242">
        <f>ROUND(E20*F20,2)</f>
        <v>0</v>
      </c>
      <c r="H20" s="241"/>
      <c r="I20" s="242">
        <f>ROUND(E20*H20,2)</f>
        <v>0</v>
      </c>
      <c r="J20" s="241"/>
      <c r="K20" s="242">
        <f>ROUND(E20*J20,2)</f>
        <v>0</v>
      </c>
      <c r="L20" s="242">
        <v>21</v>
      </c>
      <c r="M20" s="242">
        <f>G20*(1+L20/100)</f>
        <v>0</v>
      </c>
      <c r="N20" s="242">
        <v>2.5250000000000004</v>
      </c>
      <c r="O20" s="242">
        <f>ROUND(E20*N20,2)</f>
        <v>6.57</v>
      </c>
      <c r="P20" s="242">
        <v>0</v>
      </c>
      <c r="Q20" s="242">
        <f>ROUND(E20*P20,2)</f>
        <v>0</v>
      </c>
      <c r="R20" s="242"/>
      <c r="S20" s="242" t="s">
        <v>151</v>
      </c>
      <c r="T20" s="243" t="s">
        <v>151</v>
      </c>
      <c r="U20" s="227">
        <v>0.47700000000000004</v>
      </c>
      <c r="V20" s="227">
        <f>ROUND(E20*U20,2)</f>
        <v>1.24</v>
      </c>
      <c r="W20" s="22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156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25"/>
      <c r="B21" s="226"/>
      <c r="C21" s="255" t="s">
        <v>489</v>
      </c>
      <c r="D21" s="228"/>
      <c r="E21" s="229"/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2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158</v>
      </c>
      <c r="AH21" s="208">
        <v>0</v>
      </c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25"/>
      <c r="B22" s="226"/>
      <c r="C22" s="255" t="s">
        <v>490</v>
      </c>
      <c r="D22" s="228"/>
      <c r="E22" s="229">
        <v>2.6</v>
      </c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158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ht="22.5" outlineLevel="1" x14ac:dyDescent="0.2">
      <c r="A23" s="237">
        <v>8</v>
      </c>
      <c r="B23" s="238" t="s">
        <v>491</v>
      </c>
      <c r="C23" s="254" t="s">
        <v>492</v>
      </c>
      <c r="D23" s="239" t="s">
        <v>155</v>
      </c>
      <c r="E23" s="240">
        <v>2.6</v>
      </c>
      <c r="F23" s="241"/>
      <c r="G23" s="242">
        <f>ROUND(E23*F23,2)</f>
        <v>0</v>
      </c>
      <c r="H23" s="241"/>
      <c r="I23" s="242">
        <f>ROUND(E23*H23,2)</f>
        <v>0</v>
      </c>
      <c r="J23" s="241"/>
      <c r="K23" s="242">
        <f>ROUND(E23*J23,2)</f>
        <v>0</v>
      </c>
      <c r="L23" s="242">
        <v>21</v>
      </c>
      <c r="M23" s="242">
        <f>G23*(1+L23/100)</f>
        <v>0</v>
      </c>
      <c r="N23" s="242">
        <v>3.6340000000000004E-2</v>
      </c>
      <c r="O23" s="242">
        <f>ROUND(E23*N23,2)</f>
        <v>0.09</v>
      </c>
      <c r="P23" s="242">
        <v>0</v>
      </c>
      <c r="Q23" s="242">
        <f>ROUND(E23*P23,2)</f>
        <v>0</v>
      </c>
      <c r="R23" s="242"/>
      <c r="S23" s="242" t="s">
        <v>151</v>
      </c>
      <c r="T23" s="243" t="s">
        <v>151</v>
      </c>
      <c r="U23" s="227">
        <v>0.52700000000000002</v>
      </c>
      <c r="V23" s="227">
        <f>ROUND(E23*U23,2)</f>
        <v>1.37</v>
      </c>
      <c r="W23" s="22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156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25"/>
      <c r="B24" s="226"/>
      <c r="C24" s="255" t="s">
        <v>489</v>
      </c>
      <c r="D24" s="228"/>
      <c r="E24" s="229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158</v>
      </c>
      <c r="AH24" s="208">
        <v>0</v>
      </c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25"/>
      <c r="B25" s="226"/>
      <c r="C25" s="255" t="s">
        <v>490</v>
      </c>
      <c r="D25" s="228"/>
      <c r="E25" s="229">
        <v>2.6</v>
      </c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158</v>
      </c>
      <c r="AH25" s="208">
        <v>0</v>
      </c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44">
        <v>9</v>
      </c>
      <c r="B26" s="245" t="s">
        <v>493</v>
      </c>
      <c r="C26" s="253" t="s">
        <v>494</v>
      </c>
      <c r="D26" s="246" t="s">
        <v>155</v>
      </c>
      <c r="E26" s="247">
        <v>2.6</v>
      </c>
      <c r="F26" s="248"/>
      <c r="G26" s="249">
        <f>ROUND(E26*F26,2)</f>
        <v>0</v>
      </c>
      <c r="H26" s="248"/>
      <c r="I26" s="249">
        <f>ROUND(E26*H26,2)</f>
        <v>0</v>
      </c>
      <c r="J26" s="248"/>
      <c r="K26" s="249">
        <f>ROUND(E26*J26,2)</f>
        <v>0</v>
      </c>
      <c r="L26" s="249">
        <v>21</v>
      </c>
      <c r="M26" s="249">
        <f>G26*(1+L26/100)</f>
        <v>0</v>
      </c>
      <c r="N26" s="249">
        <v>0</v>
      </c>
      <c r="O26" s="249">
        <f>ROUND(E26*N26,2)</f>
        <v>0</v>
      </c>
      <c r="P26" s="249">
        <v>0</v>
      </c>
      <c r="Q26" s="249">
        <f>ROUND(E26*P26,2)</f>
        <v>0</v>
      </c>
      <c r="R26" s="249"/>
      <c r="S26" s="249" t="s">
        <v>151</v>
      </c>
      <c r="T26" s="250" t="s">
        <v>151</v>
      </c>
      <c r="U26" s="227">
        <v>0.32</v>
      </c>
      <c r="V26" s="227">
        <f>ROUND(E26*U26,2)</f>
        <v>0.83</v>
      </c>
      <c r="W26" s="22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156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37">
        <v>10</v>
      </c>
      <c r="B27" s="238" t="s">
        <v>495</v>
      </c>
      <c r="C27" s="254" t="s">
        <v>496</v>
      </c>
      <c r="D27" s="239" t="s">
        <v>359</v>
      </c>
      <c r="E27" s="240">
        <v>0.10400000000000001</v>
      </c>
      <c r="F27" s="241"/>
      <c r="G27" s="242">
        <f>ROUND(E27*F27,2)</f>
        <v>0</v>
      </c>
      <c r="H27" s="241"/>
      <c r="I27" s="242">
        <f>ROUND(E27*H27,2)</f>
        <v>0</v>
      </c>
      <c r="J27" s="241"/>
      <c r="K27" s="242">
        <f>ROUND(E27*J27,2)</f>
        <v>0</v>
      </c>
      <c r="L27" s="242">
        <v>21</v>
      </c>
      <c r="M27" s="242">
        <f>G27*(1+L27/100)</f>
        <v>0</v>
      </c>
      <c r="N27" s="242">
        <v>1.0554400000000002</v>
      </c>
      <c r="O27" s="242">
        <f>ROUND(E27*N27,2)</f>
        <v>0.11</v>
      </c>
      <c r="P27" s="242">
        <v>0</v>
      </c>
      <c r="Q27" s="242">
        <f>ROUND(E27*P27,2)</f>
        <v>0</v>
      </c>
      <c r="R27" s="242"/>
      <c r="S27" s="242" t="s">
        <v>151</v>
      </c>
      <c r="T27" s="243" t="s">
        <v>151</v>
      </c>
      <c r="U27" s="227">
        <v>15.231000000000002</v>
      </c>
      <c r="V27" s="227">
        <f>ROUND(E27*U27,2)</f>
        <v>1.58</v>
      </c>
      <c r="W27" s="22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156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25"/>
      <c r="B28" s="226"/>
      <c r="C28" s="255" t="s">
        <v>497</v>
      </c>
      <c r="D28" s="228"/>
      <c r="E28" s="229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158</v>
      </c>
      <c r="AH28" s="208">
        <v>0</v>
      </c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25"/>
      <c r="B29" s="226"/>
      <c r="C29" s="255" t="s">
        <v>498</v>
      </c>
      <c r="D29" s="228"/>
      <c r="E29" s="229">
        <v>0.1</v>
      </c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158</v>
      </c>
      <c r="AH29" s="208">
        <v>0</v>
      </c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x14ac:dyDescent="0.2">
      <c r="A30" s="231" t="s">
        <v>146</v>
      </c>
      <c r="B30" s="232" t="s">
        <v>73</v>
      </c>
      <c r="C30" s="252" t="s">
        <v>74</v>
      </c>
      <c r="D30" s="233"/>
      <c r="E30" s="234"/>
      <c r="F30" s="235"/>
      <c r="G30" s="235">
        <f>SUMIF(AG31:AG34,"&lt;&gt;NOR",G31:G34)</f>
        <v>0</v>
      </c>
      <c r="H30" s="235"/>
      <c r="I30" s="235">
        <f>SUM(I31:I34)</f>
        <v>0</v>
      </c>
      <c r="J30" s="235"/>
      <c r="K30" s="235">
        <f>SUM(K31:K34)</f>
        <v>0</v>
      </c>
      <c r="L30" s="235"/>
      <c r="M30" s="235">
        <f>SUM(M31:M34)</f>
        <v>0</v>
      </c>
      <c r="N30" s="235"/>
      <c r="O30" s="235">
        <f>SUM(O31:O34)</f>
        <v>2.5</v>
      </c>
      <c r="P30" s="235"/>
      <c r="Q30" s="235">
        <f>SUM(Q31:Q34)</f>
        <v>0</v>
      </c>
      <c r="R30" s="235"/>
      <c r="S30" s="235"/>
      <c r="T30" s="236"/>
      <c r="U30" s="230"/>
      <c r="V30" s="230">
        <f>SUM(V31:V34)</f>
        <v>6.83</v>
      </c>
      <c r="W30" s="230"/>
      <c r="AG30" t="s">
        <v>147</v>
      </c>
    </row>
    <row r="31" spans="1:60" ht="22.5" outlineLevel="1" x14ac:dyDescent="0.2">
      <c r="A31" s="237">
        <v>11</v>
      </c>
      <c r="B31" s="238" t="s">
        <v>499</v>
      </c>
      <c r="C31" s="254" t="s">
        <v>500</v>
      </c>
      <c r="D31" s="239" t="s">
        <v>155</v>
      </c>
      <c r="E31" s="240">
        <v>6</v>
      </c>
      <c r="F31" s="241"/>
      <c r="G31" s="242">
        <f>ROUND(E31*F31,2)</f>
        <v>0</v>
      </c>
      <c r="H31" s="241"/>
      <c r="I31" s="242">
        <f>ROUND(E31*H31,2)</f>
        <v>0</v>
      </c>
      <c r="J31" s="241"/>
      <c r="K31" s="242">
        <f>ROUND(E31*J31,2)</f>
        <v>0</v>
      </c>
      <c r="L31" s="242">
        <v>21</v>
      </c>
      <c r="M31" s="242">
        <f>G31*(1+L31/100)</f>
        <v>0</v>
      </c>
      <c r="N31" s="242">
        <v>0.36372000000000004</v>
      </c>
      <c r="O31" s="242">
        <f>ROUND(E31*N31,2)</f>
        <v>2.1800000000000002</v>
      </c>
      <c r="P31" s="242">
        <v>0</v>
      </c>
      <c r="Q31" s="242">
        <f>ROUND(E31*P31,2)</f>
        <v>0</v>
      </c>
      <c r="R31" s="242"/>
      <c r="S31" s="242" t="s">
        <v>151</v>
      </c>
      <c r="T31" s="243" t="s">
        <v>151</v>
      </c>
      <c r="U31" s="227">
        <v>0.9</v>
      </c>
      <c r="V31" s="227">
        <f>ROUND(E31*U31,2)</f>
        <v>5.4</v>
      </c>
      <c r="W31" s="22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156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25"/>
      <c r="B32" s="226"/>
      <c r="C32" s="255" t="s">
        <v>501</v>
      </c>
      <c r="D32" s="228"/>
      <c r="E32" s="229"/>
      <c r="F32" s="227"/>
      <c r="G32" s="227"/>
      <c r="H32" s="227"/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158</v>
      </c>
      <c r="AH32" s="208">
        <v>0</v>
      </c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25"/>
      <c r="B33" s="226"/>
      <c r="C33" s="255" t="s">
        <v>502</v>
      </c>
      <c r="D33" s="228"/>
      <c r="E33" s="229">
        <v>6</v>
      </c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158</v>
      </c>
      <c r="AH33" s="208">
        <v>0</v>
      </c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44">
        <v>12</v>
      </c>
      <c r="B34" s="245" t="s">
        <v>503</v>
      </c>
      <c r="C34" s="253" t="s">
        <v>504</v>
      </c>
      <c r="D34" s="246" t="s">
        <v>240</v>
      </c>
      <c r="E34" s="247">
        <v>6</v>
      </c>
      <c r="F34" s="248"/>
      <c r="G34" s="249">
        <f>ROUND(E34*F34,2)</f>
        <v>0</v>
      </c>
      <c r="H34" s="248"/>
      <c r="I34" s="249">
        <f>ROUND(E34*H34,2)</f>
        <v>0</v>
      </c>
      <c r="J34" s="248"/>
      <c r="K34" s="249">
        <f>ROUND(E34*J34,2)</f>
        <v>0</v>
      </c>
      <c r="L34" s="249">
        <v>21</v>
      </c>
      <c r="M34" s="249">
        <f>G34*(1+L34/100)</f>
        <v>0</v>
      </c>
      <c r="N34" s="249">
        <v>5.3670000000000002E-2</v>
      </c>
      <c r="O34" s="249">
        <f>ROUND(E34*N34,2)</f>
        <v>0.32</v>
      </c>
      <c r="P34" s="249">
        <v>0</v>
      </c>
      <c r="Q34" s="249">
        <f>ROUND(E34*P34,2)</f>
        <v>0</v>
      </c>
      <c r="R34" s="249"/>
      <c r="S34" s="249" t="s">
        <v>151</v>
      </c>
      <c r="T34" s="250" t="s">
        <v>151</v>
      </c>
      <c r="U34" s="227">
        <v>0.23900000000000002</v>
      </c>
      <c r="V34" s="227">
        <f>ROUND(E34*U34,2)</f>
        <v>1.43</v>
      </c>
      <c r="W34" s="22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156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x14ac:dyDescent="0.2">
      <c r="A35" s="231" t="s">
        <v>146</v>
      </c>
      <c r="B35" s="232" t="s">
        <v>75</v>
      </c>
      <c r="C35" s="252" t="s">
        <v>76</v>
      </c>
      <c r="D35" s="233"/>
      <c r="E35" s="234"/>
      <c r="F35" s="235"/>
      <c r="G35" s="235">
        <f>SUMIF(AG36:AG38,"&lt;&gt;NOR",G36:G38)</f>
        <v>0</v>
      </c>
      <c r="H35" s="235"/>
      <c r="I35" s="235">
        <f>SUM(I36:I38)</f>
        <v>0</v>
      </c>
      <c r="J35" s="235"/>
      <c r="K35" s="235">
        <f>SUM(K36:K38)</f>
        <v>0</v>
      </c>
      <c r="L35" s="235"/>
      <c r="M35" s="235">
        <f>SUM(M36:M38)</f>
        <v>0</v>
      </c>
      <c r="N35" s="235"/>
      <c r="O35" s="235">
        <f>SUM(O36:O38)</f>
        <v>1.0900000000000001</v>
      </c>
      <c r="P35" s="235"/>
      <c r="Q35" s="235">
        <f>SUM(Q36:Q38)</f>
        <v>0</v>
      </c>
      <c r="R35" s="235"/>
      <c r="S35" s="235"/>
      <c r="T35" s="236"/>
      <c r="U35" s="230"/>
      <c r="V35" s="230">
        <f>SUM(V36:V38)</f>
        <v>5.46</v>
      </c>
      <c r="W35" s="230"/>
      <c r="AG35" t="s">
        <v>147</v>
      </c>
    </row>
    <row r="36" spans="1:60" ht="22.5" outlineLevel="1" x14ac:dyDescent="0.2">
      <c r="A36" s="237">
        <v>13</v>
      </c>
      <c r="B36" s="238" t="s">
        <v>505</v>
      </c>
      <c r="C36" s="254" t="s">
        <v>506</v>
      </c>
      <c r="D36" s="239" t="s">
        <v>240</v>
      </c>
      <c r="E36" s="240">
        <v>9.6000000000000014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21</v>
      </c>
      <c r="M36" s="242">
        <f>G36*(1+L36/100)</f>
        <v>0</v>
      </c>
      <c r="N36" s="242">
        <v>0.11369000000000001</v>
      </c>
      <c r="O36" s="242">
        <f>ROUND(E36*N36,2)</f>
        <v>1.0900000000000001</v>
      </c>
      <c r="P36" s="242">
        <v>0</v>
      </c>
      <c r="Q36" s="242">
        <f>ROUND(E36*P36,2)</f>
        <v>0</v>
      </c>
      <c r="R36" s="242"/>
      <c r="S36" s="242" t="s">
        <v>151</v>
      </c>
      <c r="T36" s="243" t="s">
        <v>151</v>
      </c>
      <c r="U36" s="227">
        <v>0.56850000000000001</v>
      </c>
      <c r="V36" s="227">
        <f>ROUND(E36*U36,2)</f>
        <v>5.46</v>
      </c>
      <c r="W36" s="22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156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25"/>
      <c r="B37" s="226"/>
      <c r="C37" s="255" t="s">
        <v>507</v>
      </c>
      <c r="D37" s="228"/>
      <c r="E37" s="229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158</v>
      </c>
      <c r="AH37" s="208">
        <v>0</v>
      </c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25"/>
      <c r="B38" s="226"/>
      <c r="C38" s="255" t="s">
        <v>508</v>
      </c>
      <c r="D38" s="228"/>
      <c r="E38" s="229">
        <v>9.6000000000000014</v>
      </c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158</v>
      </c>
      <c r="AH38" s="208">
        <v>0</v>
      </c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ht="25.5" x14ac:dyDescent="0.2">
      <c r="A39" s="231" t="s">
        <v>146</v>
      </c>
      <c r="B39" s="232" t="s">
        <v>77</v>
      </c>
      <c r="C39" s="252" t="s">
        <v>78</v>
      </c>
      <c r="D39" s="233"/>
      <c r="E39" s="234"/>
      <c r="F39" s="235"/>
      <c r="G39" s="235">
        <f>SUMIF(AG40:AG44,"&lt;&gt;NOR",G40:G44)</f>
        <v>0</v>
      </c>
      <c r="H39" s="235"/>
      <c r="I39" s="235">
        <f>SUM(I40:I44)</f>
        <v>0</v>
      </c>
      <c r="J39" s="235"/>
      <c r="K39" s="235">
        <f>SUM(K40:K44)</f>
        <v>0</v>
      </c>
      <c r="L39" s="235"/>
      <c r="M39" s="235">
        <f>SUM(M40:M44)</f>
        <v>0</v>
      </c>
      <c r="N39" s="235"/>
      <c r="O39" s="235">
        <f>SUM(O40:O44)</f>
        <v>0.18</v>
      </c>
      <c r="P39" s="235"/>
      <c r="Q39" s="235">
        <f>SUM(Q40:Q44)</f>
        <v>0</v>
      </c>
      <c r="R39" s="235"/>
      <c r="S39" s="235"/>
      <c r="T39" s="236"/>
      <c r="U39" s="230"/>
      <c r="V39" s="230">
        <f>SUM(V40:V44)</f>
        <v>0.60000000000000009</v>
      </c>
      <c r="W39" s="230"/>
      <c r="AG39" t="s">
        <v>147</v>
      </c>
    </row>
    <row r="40" spans="1:60" ht="22.5" outlineLevel="1" x14ac:dyDescent="0.2">
      <c r="A40" s="244">
        <v>14</v>
      </c>
      <c r="B40" s="245" t="s">
        <v>509</v>
      </c>
      <c r="C40" s="253" t="s">
        <v>510</v>
      </c>
      <c r="D40" s="246" t="s">
        <v>150</v>
      </c>
      <c r="E40" s="247">
        <v>1</v>
      </c>
      <c r="F40" s="248"/>
      <c r="G40" s="249">
        <f>ROUND(E40*F40,2)</f>
        <v>0</v>
      </c>
      <c r="H40" s="248"/>
      <c r="I40" s="249">
        <f>ROUND(E40*H40,2)</f>
        <v>0</v>
      </c>
      <c r="J40" s="248"/>
      <c r="K40" s="249">
        <f>ROUND(E40*J40,2)</f>
        <v>0</v>
      </c>
      <c r="L40" s="249">
        <v>21</v>
      </c>
      <c r="M40" s="249">
        <f>G40*(1+L40/100)</f>
        <v>0</v>
      </c>
      <c r="N40" s="249">
        <v>0.11813000000000001</v>
      </c>
      <c r="O40" s="249">
        <f>ROUND(E40*N40,2)</f>
        <v>0.12</v>
      </c>
      <c r="P40" s="249">
        <v>0</v>
      </c>
      <c r="Q40" s="249">
        <f>ROUND(E40*P40,2)</f>
        <v>0</v>
      </c>
      <c r="R40" s="249"/>
      <c r="S40" s="249" t="s">
        <v>151</v>
      </c>
      <c r="T40" s="250" t="s">
        <v>151</v>
      </c>
      <c r="U40" s="227">
        <v>0.24782000000000001</v>
      </c>
      <c r="V40" s="227">
        <f>ROUND(E40*U40,2)</f>
        <v>0.25</v>
      </c>
      <c r="W40" s="22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156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44">
        <v>15</v>
      </c>
      <c r="B41" s="245" t="s">
        <v>511</v>
      </c>
      <c r="C41" s="253" t="s">
        <v>512</v>
      </c>
      <c r="D41" s="246" t="s">
        <v>150</v>
      </c>
      <c r="E41" s="247">
        <v>1</v>
      </c>
      <c r="F41" s="248"/>
      <c r="G41" s="249">
        <f>ROUND(E41*F41,2)</f>
        <v>0</v>
      </c>
      <c r="H41" s="248"/>
      <c r="I41" s="249">
        <f>ROUND(E41*H41,2)</f>
        <v>0</v>
      </c>
      <c r="J41" s="248"/>
      <c r="K41" s="249">
        <f>ROUND(E41*J41,2)</f>
        <v>0</v>
      </c>
      <c r="L41" s="249">
        <v>21</v>
      </c>
      <c r="M41" s="249">
        <f>G41*(1+L41/100)</f>
        <v>0</v>
      </c>
      <c r="N41" s="249">
        <v>6.0590000000000005E-2</v>
      </c>
      <c r="O41" s="249">
        <f>ROUND(E41*N41,2)</f>
        <v>0.06</v>
      </c>
      <c r="P41" s="249">
        <v>0</v>
      </c>
      <c r="Q41" s="249">
        <f>ROUND(E41*P41,2)</f>
        <v>0</v>
      </c>
      <c r="R41" s="249"/>
      <c r="S41" s="249" t="s">
        <v>151</v>
      </c>
      <c r="T41" s="250" t="s">
        <v>151</v>
      </c>
      <c r="U41" s="227">
        <v>0.24782000000000001</v>
      </c>
      <c r="V41" s="227">
        <f>ROUND(E41*U41,2)</f>
        <v>0.25</v>
      </c>
      <c r="W41" s="22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156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ht="22.5" outlineLevel="1" x14ac:dyDescent="0.2">
      <c r="A42" s="244">
        <v>16</v>
      </c>
      <c r="B42" s="245" t="s">
        <v>513</v>
      </c>
      <c r="C42" s="253" t="s">
        <v>514</v>
      </c>
      <c r="D42" s="246" t="s">
        <v>150</v>
      </c>
      <c r="E42" s="247">
        <v>1</v>
      </c>
      <c r="F42" s="248"/>
      <c r="G42" s="249">
        <f>ROUND(E42*F42,2)</f>
        <v>0</v>
      </c>
      <c r="H42" s="248"/>
      <c r="I42" s="249">
        <f>ROUND(E42*H42,2)</f>
        <v>0</v>
      </c>
      <c r="J42" s="248"/>
      <c r="K42" s="249">
        <f>ROUND(E42*J42,2)</f>
        <v>0</v>
      </c>
      <c r="L42" s="249">
        <v>21</v>
      </c>
      <c r="M42" s="249">
        <f>G42*(1+L42/100)</f>
        <v>0</v>
      </c>
      <c r="N42" s="249">
        <v>2.2600000000000003E-3</v>
      </c>
      <c r="O42" s="249">
        <f>ROUND(E42*N42,2)</f>
        <v>0</v>
      </c>
      <c r="P42" s="249">
        <v>0</v>
      </c>
      <c r="Q42" s="249">
        <f>ROUND(E42*P42,2)</f>
        <v>0</v>
      </c>
      <c r="R42" s="249"/>
      <c r="S42" s="249" t="s">
        <v>151</v>
      </c>
      <c r="T42" s="250" t="s">
        <v>151</v>
      </c>
      <c r="U42" s="227">
        <v>0.05</v>
      </c>
      <c r="V42" s="227">
        <f>ROUND(E42*U42,2)</f>
        <v>0.05</v>
      </c>
      <c r="W42" s="22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156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44">
        <v>17</v>
      </c>
      <c r="B43" s="245" t="s">
        <v>515</v>
      </c>
      <c r="C43" s="253" t="s">
        <v>516</v>
      </c>
      <c r="D43" s="246" t="s">
        <v>150</v>
      </c>
      <c r="E43" s="247">
        <v>1</v>
      </c>
      <c r="F43" s="248"/>
      <c r="G43" s="249">
        <f>ROUND(E43*F43,2)</f>
        <v>0</v>
      </c>
      <c r="H43" s="248"/>
      <c r="I43" s="249">
        <f>ROUND(E43*H43,2)</f>
        <v>0</v>
      </c>
      <c r="J43" s="248"/>
      <c r="K43" s="249">
        <f>ROUND(E43*J43,2)</f>
        <v>0</v>
      </c>
      <c r="L43" s="249">
        <v>21</v>
      </c>
      <c r="M43" s="249">
        <f>G43*(1+L43/100)</f>
        <v>0</v>
      </c>
      <c r="N43" s="249">
        <v>1.16E-3</v>
      </c>
      <c r="O43" s="249">
        <f>ROUND(E43*N43,2)</f>
        <v>0</v>
      </c>
      <c r="P43" s="249">
        <v>0</v>
      </c>
      <c r="Q43" s="249">
        <f>ROUND(E43*P43,2)</f>
        <v>0</v>
      </c>
      <c r="R43" s="249"/>
      <c r="S43" s="249" t="s">
        <v>151</v>
      </c>
      <c r="T43" s="250" t="s">
        <v>151</v>
      </c>
      <c r="U43" s="227">
        <v>0.05</v>
      </c>
      <c r="V43" s="227">
        <f>ROUND(E43*U43,2)</f>
        <v>0.05</v>
      </c>
      <c r="W43" s="22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156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44">
        <v>18</v>
      </c>
      <c r="B44" s="245" t="s">
        <v>517</v>
      </c>
      <c r="C44" s="253" t="s">
        <v>365</v>
      </c>
      <c r="D44" s="246" t="s">
        <v>150</v>
      </c>
      <c r="E44" s="247">
        <v>1</v>
      </c>
      <c r="F44" s="248"/>
      <c r="G44" s="249">
        <f>ROUND(E44*F44,2)</f>
        <v>0</v>
      </c>
      <c r="H44" s="248"/>
      <c r="I44" s="249">
        <f>ROUND(E44*H44,2)</f>
        <v>0</v>
      </c>
      <c r="J44" s="248"/>
      <c r="K44" s="249">
        <f>ROUND(E44*J44,2)</f>
        <v>0</v>
      </c>
      <c r="L44" s="249">
        <v>21</v>
      </c>
      <c r="M44" s="249">
        <f>G44*(1+L44/100)</f>
        <v>0</v>
      </c>
      <c r="N44" s="249">
        <v>0</v>
      </c>
      <c r="O44" s="249">
        <f>ROUND(E44*N44,2)</f>
        <v>0</v>
      </c>
      <c r="P44" s="249">
        <v>0</v>
      </c>
      <c r="Q44" s="249">
        <f>ROUND(E44*P44,2)</f>
        <v>0</v>
      </c>
      <c r="R44" s="249"/>
      <c r="S44" s="249" t="s">
        <v>246</v>
      </c>
      <c r="T44" s="250" t="s">
        <v>279</v>
      </c>
      <c r="U44" s="227">
        <v>0</v>
      </c>
      <c r="V44" s="227">
        <f>ROUND(E44*U44,2)</f>
        <v>0</v>
      </c>
      <c r="W44" s="22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156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x14ac:dyDescent="0.2">
      <c r="A45" s="231" t="s">
        <v>146</v>
      </c>
      <c r="B45" s="232" t="s">
        <v>79</v>
      </c>
      <c r="C45" s="252" t="s">
        <v>80</v>
      </c>
      <c r="D45" s="233"/>
      <c r="E45" s="234"/>
      <c r="F45" s="235"/>
      <c r="G45" s="235">
        <f>SUMIF(AG46:AG48,"&lt;&gt;NOR",G46:G48)</f>
        <v>0</v>
      </c>
      <c r="H45" s="235"/>
      <c r="I45" s="235">
        <f>SUM(I46:I48)</f>
        <v>0</v>
      </c>
      <c r="J45" s="235"/>
      <c r="K45" s="235">
        <f>SUM(K46:K48)</f>
        <v>0</v>
      </c>
      <c r="L45" s="235"/>
      <c r="M45" s="235">
        <f>SUM(M46:M48)</f>
        <v>0</v>
      </c>
      <c r="N45" s="235"/>
      <c r="O45" s="235">
        <f>SUM(O46:O48)</f>
        <v>0.43</v>
      </c>
      <c r="P45" s="235"/>
      <c r="Q45" s="235">
        <f>SUM(Q46:Q48)</f>
        <v>0</v>
      </c>
      <c r="R45" s="235"/>
      <c r="S45" s="235"/>
      <c r="T45" s="236"/>
      <c r="U45" s="230"/>
      <c r="V45" s="230">
        <f>SUM(V46:V48)</f>
        <v>4.17</v>
      </c>
      <c r="W45" s="230"/>
      <c r="AG45" t="s">
        <v>147</v>
      </c>
    </row>
    <row r="46" spans="1:60" outlineLevel="1" x14ac:dyDescent="0.2">
      <c r="A46" s="237">
        <v>19</v>
      </c>
      <c r="B46" s="238" t="s">
        <v>518</v>
      </c>
      <c r="C46" s="254" t="s">
        <v>519</v>
      </c>
      <c r="D46" s="239" t="s">
        <v>155</v>
      </c>
      <c r="E46" s="240">
        <v>9</v>
      </c>
      <c r="F46" s="241"/>
      <c r="G46" s="242">
        <f>ROUND(E46*F46,2)</f>
        <v>0</v>
      </c>
      <c r="H46" s="241"/>
      <c r="I46" s="242">
        <f>ROUND(E46*H46,2)</f>
        <v>0</v>
      </c>
      <c r="J46" s="241"/>
      <c r="K46" s="242">
        <f>ROUND(E46*J46,2)</f>
        <v>0</v>
      </c>
      <c r="L46" s="242">
        <v>21</v>
      </c>
      <c r="M46" s="242">
        <f>G46*(1+L46/100)</f>
        <v>0</v>
      </c>
      <c r="N46" s="242">
        <v>4.793E-2</v>
      </c>
      <c r="O46" s="242">
        <f>ROUND(E46*N46,2)</f>
        <v>0.43</v>
      </c>
      <c r="P46" s="242">
        <v>0</v>
      </c>
      <c r="Q46" s="242">
        <f>ROUND(E46*P46,2)</f>
        <v>0</v>
      </c>
      <c r="R46" s="242"/>
      <c r="S46" s="242" t="s">
        <v>151</v>
      </c>
      <c r="T46" s="243" t="s">
        <v>151</v>
      </c>
      <c r="U46" s="227">
        <v>0.46300000000000002</v>
      </c>
      <c r="V46" s="227">
        <f>ROUND(E46*U46,2)</f>
        <v>4.17</v>
      </c>
      <c r="W46" s="22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156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25"/>
      <c r="B47" s="226"/>
      <c r="C47" s="255" t="s">
        <v>520</v>
      </c>
      <c r="D47" s="228"/>
      <c r="E47" s="229"/>
      <c r="F47" s="227"/>
      <c r="G47" s="227"/>
      <c r="H47" s="227"/>
      <c r="I47" s="227"/>
      <c r="J47" s="227"/>
      <c r="K47" s="227"/>
      <c r="L47" s="227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158</v>
      </c>
      <c r="AH47" s="208">
        <v>0</v>
      </c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25"/>
      <c r="B48" s="226"/>
      <c r="C48" s="255" t="s">
        <v>521</v>
      </c>
      <c r="D48" s="228"/>
      <c r="E48" s="229">
        <v>9</v>
      </c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158</v>
      </c>
      <c r="AH48" s="208">
        <v>0</v>
      </c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x14ac:dyDescent="0.2">
      <c r="A49" s="231" t="s">
        <v>146</v>
      </c>
      <c r="B49" s="232" t="s">
        <v>81</v>
      </c>
      <c r="C49" s="252" t="s">
        <v>82</v>
      </c>
      <c r="D49" s="233"/>
      <c r="E49" s="234"/>
      <c r="F49" s="235"/>
      <c r="G49" s="235">
        <f>SUMIF(AG50:AG50,"&lt;&gt;NOR",G50:G50)</f>
        <v>0</v>
      </c>
      <c r="H49" s="235"/>
      <c r="I49" s="235">
        <f>SUM(I50:I50)</f>
        <v>0</v>
      </c>
      <c r="J49" s="235"/>
      <c r="K49" s="235">
        <f>SUM(K50:K50)</f>
        <v>0</v>
      </c>
      <c r="L49" s="235"/>
      <c r="M49" s="235">
        <f>SUM(M50:M50)</f>
        <v>0</v>
      </c>
      <c r="N49" s="235"/>
      <c r="O49" s="235">
        <f>SUM(O50:O50)</f>
        <v>0.14000000000000001</v>
      </c>
      <c r="P49" s="235"/>
      <c r="Q49" s="235">
        <f>SUM(Q50:Q50)</f>
        <v>0</v>
      </c>
      <c r="R49" s="235"/>
      <c r="S49" s="235"/>
      <c r="T49" s="236"/>
      <c r="U49" s="230"/>
      <c r="V49" s="230">
        <f>SUM(V50:V50)</f>
        <v>3.04</v>
      </c>
      <c r="W49" s="230"/>
      <c r="AG49" t="s">
        <v>147</v>
      </c>
    </row>
    <row r="50" spans="1:60" outlineLevel="1" x14ac:dyDescent="0.2">
      <c r="A50" s="244">
        <v>20</v>
      </c>
      <c r="B50" s="245" t="s">
        <v>522</v>
      </c>
      <c r="C50" s="253" t="s">
        <v>523</v>
      </c>
      <c r="D50" s="246" t="s">
        <v>155</v>
      </c>
      <c r="E50" s="247">
        <v>2</v>
      </c>
      <c r="F50" s="248"/>
      <c r="G50" s="249">
        <f>ROUND(E50*F50,2)</f>
        <v>0</v>
      </c>
      <c r="H50" s="248"/>
      <c r="I50" s="249">
        <f>ROUND(E50*H50,2)</f>
        <v>0</v>
      </c>
      <c r="J50" s="248"/>
      <c r="K50" s="249">
        <f>ROUND(E50*J50,2)</f>
        <v>0</v>
      </c>
      <c r="L50" s="249">
        <v>21</v>
      </c>
      <c r="M50" s="249">
        <f>G50*(1+L50/100)</f>
        <v>0</v>
      </c>
      <c r="N50" s="249">
        <v>7.0020000000000013E-2</v>
      </c>
      <c r="O50" s="249">
        <f>ROUND(E50*N50,2)</f>
        <v>0.14000000000000001</v>
      </c>
      <c r="P50" s="249">
        <v>0</v>
      </c>
      <c r="Q50" s="249">
        <f>ROUND(E50*P50,2)</f>
        <v>0</v>
      </c>
      <c r="R50" s="249"/>
      <c r="S50" s="249" t="s">
        <v>151</v>
      </c>
      <c r="T50" s="250" t="s">
        <v>151</v>
      </c>
      <c r="U50" s="227">
        <v>1.522</v>
      </c>
      <c r="V50" s="227">
        <f>ROUND(E50*U50,2)</f>
        <v>3.04</v>
      </c>
      <c r="W50" s="22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156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x14ac:dyDescent="0.2">
      <c r="A51" s="231" t="s">
        <v>146</v>
      </c>
      <c r="B51" s="232" t="s">
        <v>87</v>
      </c>
      <c r="C51" s="252" t="s">
        <v>88</v>
      </c>
      <c r="D51" s="233"/>
      <c r="E51" s="234"/>
      <c r="F51" s="235"/>
      <c r="G51" s="235">
        <f>SUMIF(AG52:AG56,"&lt;&gt;NOR",G52:G56)</f>
        <v>0</v>
      </c>
      <c r="H51" s="235"/>
      <c r="I51" s="235">
        <f>SUM(I52:I56)</f>
        <v>0</v>
      </c>
      <c r="J51" s="235"/>
      <c r="K51" s="235">
        <f>SUM(K52:K56)</f>
        <v>0</v>
      </c>
      <c r="L51" s="235"/>
      <c r="M51" s="235">
        <f>SUM(M52:M56)</f>
        <v>0</v>
      </c>
      <c r="N51" s="235"/>
      <c r="O51" s="235">
        <f>SUM(O52:O56)</f>
        <v>0</v>
      </c>
      <c r="P51" s="235"/>
      <c r="Q51" s="235">
        <f>SUM(Q52:Q56)</f>
        <v>8.5500000000000007</v>
      </c>
      <c r="R51" s="235"/>
      <c r="S51" s="235"/>
      <c r="T51" s="236"/>
      <c r="U51" s="230"/>
      <c r="V51" s="230">
        <f>SUM(V52:V56)</f>
        <v>28.99</v>
      </c>
      <c r="W51" s="230"/>
      <c r="AG51" t="s">
        <v>147</v>
      </c>
    </row>
    <row r="52" spans="1:60" outlineLevel="1" x14ac:dyDescent="0.2">
      <c r="A52" s="237">
        <v>21</v>
      </c>
      <c r="B52" s="238" t="s">
        <v>524</v>
      </c>
      <c r="C52" s="254" t="s">
        <v>525</v>
      </c>
      <c r="D52" s="239" t="s">
        <v>288</v>
      </c>
      <c r="E52" s="240">
        <v>4.2</v>
      </c>
      <c r="F52" s="241"/>
      <c r="G52" s="242">
        <f>ROUND(E52*F52,2)</f>
        <v>0</v>
      </c>
      <c r="H52" s="241"/>
      <c r="I52" s="242">
        <f>ROUND(E52*H52,2)</f>
        <v>0</v>
      </c>
      <c r="J52" s="241"/>
      <c r="K52" s="242">
        <f>ROUND(E52*J52,2)</f>
        <v>0</v>
      </c>
      <c r="L52" s="242">
        <v>21</v>
      </c>
      <c r="M52" s="242">
        <f>G52*(1+L52/100)</f>
        <v>0</v>
      </c>
      <c r="N52" s="242">
        <v>0</v>
      </c>
      <c r="O52" s="242">
        <f>ROUND(E52*N52,2)</f>
        <v>0</v>
      </c>
      <c r="P52" s="242">
        <v>2</v>
      </c>
      <c r="Q52" s="242">
        <f>ROUND(E52*P52,2)</f>
        <v>8.4</v>
      </c>
      <c r="R52" s="242"/>
      <c r="S52" s="242" t="s">
        <v>151</v>
      </c>
      <c r="T52" s="243" t="s">
        <v>151</v>
      </c>
      <c r="U52" s="227">
        <v>6.4360000000000008</v>
      </c>
      <c r="V52" s="227">
        <f>ROUND(E52*U52,2)</f>
        <v>27.03</v>
      </c>
      <c r="W52" s="22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156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25"/>
      <c r="B53" s="226"/>
      <c r="C53" s="255" t="s">
        <v>526</v>
      </c>
      <c r="D53" s="228"/>
      <c r="E53" s="229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158</v>
      </c>
      <c r="AH53" s="208">
        <v>0</v>
      </c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25"/>
      <c r="B54" s="226"/>
      <c r="C54" s="255" t="s">
        <v>527</v>
      </c>
      <c r="D54" s="228"/>
      <c r="E54" s="229">
        <v>4.2</v>
      </c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158</v>
      </c>
      <c r="AH54" s="208">
        <v>0</v>
      </c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44">
        <v>22</v>
      </c>
      <c r="B55" s="245" t="s">
        <v>528</v>
      </c>
      <c r="C55" s="253" t="s">
        <v>529</v>
      </c>
      <c r="D55" s="246" t="s">
        <v>150</v>
      </c>
      <c r="E55" s="247">
        <v>1</v>
      </c>
      <c r="F55" s="248"/>
      <c r="G55" s="249">
        <f>ROUND(E55*F55,2)</f>
        <v>0</v>
      </c>
      <c r="H55" s="248"/>
      <c r="I55" s="249">
        <f>ROUND(E55*H55,2)</f>
        <v>0</v>
      </c>
      <c r="J55" s="248"/>
      <c r="K55" s="249">
        <f>ROUND(E55*J55,2)</f>
        <v>0</v>
      </c>
      <c r="L55" s="249">
        <v>21</v>
      </c>
      <c r="M55" s="249">
        <f>G55*(1+L55/100)</f>
        <v>0</v>
      </c>
      <c r="N55" s="249">
        <v>0</v>
      </c>
      <c r="O55" s="249">
        <f>ROUND(E55*N55,2)</f>
        <v>0</v>
      </c>
      <c r="P55" s="249">
        <v>0</v>
      </c>
      <c r="Q55" s="249">
        <f>ROUND(E55*P55,2)</f>
        <v>0</v>
      </c>
      <c r="R55" s="249"/>
      <c r="S55" s="249" t="s">
        <v>151</v>
      </c>
      <c r="T55" s="250" t="s">
        <v>151</v>
      </c>
      <c r="U55" s="227">
        <v>0.08</v>
      </c>
      <c r="V55" s="227">
        <f>ROUND(E55*U55,2)</f>
        <v>0.08</v>
      </c>
      <c r="W55" s="22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156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44">
        <v>23</v>
      </c>
      <c r="B56" s="245" t="s">
        <v>530</v>
      </c>
      <c r="C56" s="253" t="s">
        <v>531</v>
      </c>
      <c r="D56" s="246" t="s">
        <v>155</v>
      </c>
      <c r="E56" s="247">
        <v>2</v>
      </c>
      <c r="F56" s="248"/>
      <c r="G56" s="249">
        <f>ROUND(E56*F56,2)</f>
        <v>0</v>
      </c>
      <c r="H56" s="248"/>
      <c r="I56" s="249">
        <f>ROUND(E56*H56,2)</f>
        <v>0</v>
      </c>
      <c r="J56" s="248"/>
      <c r="K56" s="249">
        <f>ROUND(E56*J56,2)</f>
        <v>0</v>
      </c>
      <c r="L56" s="249">
        <v>21</v>
      </c>
      <c r="M56" s="249">
        <f>G56*(1+L56/100)</f>
        <v>0</v>
      </c>
      <c r="N56" s="249">
        <v>1.17E-3</v>
      </c>
      <c r="O56" s="249">
        <f>ROUND(E56*N56,2)</f>
        <v>0</v>
      </c>
      <c r="P56" s="249">
        <v>7.6000000000000012E-2</v>
      </c>
      <c r="Q56" s="249">
        <f>ROUND(E56*P56,2)</f>
        <v>0.15</v>
      </c>
      <c r="R56" s="249"/>
      <c r="S56" s="249" t="s">
        <v>151</v>
      </c>
      <c r="T56" s="250" t="s">
        <v>151</v>
      </c>
      <c r="U56" s="227">
        <v>0.93900000000000006</v>
      </c>
      <c r="V56" s="227">
        <f>ROUND(E56*U56,2)</f>
        <v>1.88</v>
      </c>
      <c r="W56" s="22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156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x14ac:dyDescent="0.2">
      <c r="A57" s="231" t="s">
        <v>146</v>
      </c>
      <c r="B57" s="232" t="s">
        <v>91</v>
      </c>
      <c r="C57" s="252" t="s">
        <v>92</v>
      </c>
      <c r="D57" s="233"/>
      <c r="E57" s="234"/>
      <c r="F57" s="235"/>
      <c r="G57" s="235">
        <f>SUMIF(AG58:AG60,"&lt;&gt;NOR",G58:G60)</f>
        <v>0</v>
      </c>
      <c r="H57" s="235"/>
      <c r="I57" s="235">
        <f>SUM(I58:I60)</f>
        <v>0</v>
      </c>
      <c r="J57" s="235"/>
      <c r="K57" s="235">
        <f>SUM(K58:K60)</f>
        <v>0</v>
      </c>
      <c r="L57" s="235"/>
      <c r="M57" s="235">
        <f>SUM(M58:M60)</f>
        <v>0</v>
      </c>
      <c r="N57" s="235"/>
      <c r="O57" s="235">
        <f>SUM(O58:O60)</f>
        <v>0</v>
      </c>
      <c r="P57" s="235"/>
      <c r="Q57" s="235">
        <f>SUM(Q58:Q60)</f>
        <v>0.53</v>
      </c>
      <c r="R57" s="235"/>
      <c r="S57" s="235"/>
      <c r="T57" s="236"/>
      <c r="U57" s="230"/>
      <c r="V57" s="230">
        <f>SUM(V58:V60)</f>
        <v>1.8</v>
      </c>
      <c r="W57" s="230"/>
      <c r="AG57" t="s">
        <v>147</v>
      </c>
    </row>
    <row r="58" spans="1:60" outlineLevel="1" x14ac:dyDescent="0.2">
      <c r="A58" s="237">
        <v>24</v>
      </c>
      <c r="B58" s="238" t="s">
        <v>324</v>
      </c>
      <c r="C58" s="254" t="s">
        <v>325</v>
      </c>
      <c r="D58" s="239" t="s">
        <v>155</v>
      </c>
      <c r="E58" s="240">
        <v>9</v>
      </c>
      <c r="F58" s="241"/>
      <c r="G58" s="242">
        <f>ROUND(E58*F58,2)</f>
        <v>0</v>
      </c>
      <c r="H58" s="241"/>
      <c r="I58" s="242">
        <f>ROUND(E58*H58,2)</f>
        <v>0</v>
      </c>
      <c r="J58" s="241"/>
      <c r="K58" s="242">
        <f>ROUND(E58*J58,2)</f>
        <v>0</v>
      </c>
      <c r="L58" s="242">
        <v>21</v>
      </c>
      <c r="M58" s="242">
        <f>G58*(1+L58/100)</f>
        <v>0</v>
      </c>
      <c r="N58" s="242">
        <v>0</v>
      </c>
      <c r="O58" s="242">
        <f>ROUND(E58*N58,2)</f>
        <v>0</v>
      </c>
      <c r="P58" s="242">
        <v>5.9000000000000004E-2</v>
      </c>
      <c r="Q58" s="242">
        <f>ROUND(E58*P58,2)</f>
        <v>0.53</v>
      </c>
      <c r="R58" s="242"/>
      <c r="S58" s="242" t="s">
        <v>151</v>
      </c>
      <c r="T58" s="243" t="s">
        <v>151</v>
      </c>
      <c r="U58" s="227">
        <v>0.2</v>
      </c>
      <c r="V58" s="227">
        <f>ROUND(E58*U58,2)</f>
        <v>1.8</v>
      </c>
      <c r="W58" s="22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156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25"/>
      <c r="B59" s="226"/>
      <c r="C59" s="255" t="s">
        <v>520</v>
      </c>
      <c r="D59" s="228"/>
      <c r="E59" s="229"/>
      <c r="F59" s="227"/>
      <c r="G59" s="227"/>
      <c r="H59" s="227"/>
      <c r="I59" s="227"/>
      <c r="J59" s="227"/>
      <c r="K59" s="227"/>
      <c r="L59" s="227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158</v>
      </c>
      <c r="AH59" s="208">
        <v>0</v>
      </c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25"/>
      <c r="B60" s="226"/>
      <c r="C60" s="255" t="s">
        <v>521</v>
      </c>
      <c r="D60" s="228"/>
      <c r="E60" s="229">
        <v>9</v>
      </c>
      <c r="F60" s="227"/>
      <c r="G60" s="227"/>
      <c r="H60" s="227"/>
      <c r="I60" s="227"/>
      <c r="J60" s="227"/>
      <c r="K60" s="227"/>
      <c r="L60" s="227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158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x14ac:dyDescent="0.2">
      <c r="A61" s="231" t="s">
        <v>146</v>
      </c>
      <c r="B61" s="232" t="s">
        <v>93</v>
      </c>
      <c r="C61" s="252" t="s">
        <v>94</v>
      </c>
      <c r="D61" s="233"/>
      <c r="E61" s="234"/>
      <c r="F61" s="235"/>
      <c r="G61" s="235">
        <f>SUMIF(AG62:AG62,"&lt;&gt;NOR",G62:G62)</f>
        <v>0</v>
      </c>
      <c r="H61" s="235"/>
      <c r="I61" s="235">
        <f>SUM(I62:I62)</f>
        <v>0</v>
      </c>
      <c r="J61" s="235"/>
      <c r="K61" s="235">
        <f>SUM(K62:K62)</f>
        <v>0</v>
      </c>
      <c r="L61" s="235"/>
      <c r="M61" s="235">
        <f>SUM(M62:M62)</f>
        <v>0</v>
      </c>
      <c r="N61" s="235"/>
      <c r="O61" s="235">
        <f>SUM(O62:O62)</f>
        <v>0</v>
      </c>
      <c r="P61" s="235"/>
      <c r="Q61" s="235">
        <f>SUM(Q62:Q62)</f>
        <v>0</v>
      </c>
      <c r="R61" s="235"/>
      <c r="S61" s="235"/>
      <c r="T61" s="236"/>
      <c r="U61" s="230"/>
      <c r="V61" s="230">
        <f>SUM(V62:V62)</f>
        <v>13.92</v>
      </c>
      <c r="W61" s="230"/>
      <c r="AG61" t="s">
        <v>147</v>
      </c>
    </row>
    <row r="62" spans="1:60" outlineLevel="1" x14ac:dyDescent="0.2">
      <c r="A62" s="244">
        <v>25</v>
      </c>
      <c r="B62" s="245" t="s">
        <v>532</v>
      </c>
      <c r="C62" s="253" t="s">
        <v>533</v>
      </c>
      <c r="D62" s="246" t="s">
        <v>359</v>
      </c>
      <c r="E62" s="247">
        <v>14.833970000000001</v>
      </c>
      <c r="F62" s="248"/>
      <c r="G62" s="249">
        <f>ROUND(E62*F62,2)</f>
        <v>0</v>
      </c>
      <c r="H62" s="248"/>
      <c r="I62" s="249">
        <f>ROUND(E62*H62,2)</f>
        <v>0</v>
      </c>
      <c r="J62" s="248"/>
      <c r="K62" s="249">
        <f>ROUND(E62*J62,2)</f>
        <v>0</v>
      </c>
      <c r="L62" s="249">
        <v>21</v>
      </c>
      <c r="M62" s="249">
        <f>G62*(1+L62/100)</f>
        <v>0</v>
      </c>
      <c r="N62" s="249">
        <v>0</v>
      </c>
      <c r="O62" s="249">
        <f>ROUND(E62*N62,2)</f>
        <v>0</v>
      </c>
      <c r="P62" s="249">
        <v>0</v>
      </c>
      <c r="Q62" s="249">
        <f>ROUND(E62*P62,2)</f>
        <v>0</v>
      </c>
      <c r="R62" s="249"/>
      <c r="S62" s="249" t="s">
        <v>151</v>
      </c>
      <c r="T62" s="250" t="s">
        <v>151</v>
      </c>
      <c r="U62" s="227">
        <v>0.9385</v>
      </c>
      <c r="V62" s="227">
        <f>ROUND(E62*U62,2)</f>
        <v>13.92</v>
      </c>
      <c r="W62" s="22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156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x14ac:dyDescent="0.2">
      <c r="A63" s="231" t="s">
        <v>146</v>
      </c>
      <c r="B63" s="232" t="s">
        <v>95</v>
      </c>
      <c r="C63" s="252" t="s">
        <v>96</v>
      </c>
      <c r="D63" s="233"/>
      <c r="E63" s="234"/>
      <c r="F63" s="235"/>
      <c r="G63" s="235">
        <f>SUMIF(AG64:AG68,"&lt;&gt;NOR",G64:G68)</f>
        <v>0</v>
      </c>
      <c r="H63" s="235"/>
      <c r="I63" s="235">
        <f>SUM(I64:I68)</f>
        <v>0</v>
      </c>
      <c r="J63" s="235"/>
      <c r="K63" s="235">
        <f>SUM(K64:K68)</f>
        <v>0</v>
      </c>
      <c r="L63" s="235"/>
      <c r="M63" s="235">
        <f>SUM(M64:M68)</f>
        <v>0</v>
      </c>
      <c r="N63" s="235"/>
      <c r="O63" s="235">
        <f>SUM(O64:O68)</f>
        <v>0.08</v>
      </c>
      <c r="P63" s="235"/>
      <c r="Q63" s="235">
        <f>SUM(Q64:Q68)</f>
        <v>0</v>
      </c>
      <c r="R63" s="235"/>
      <c r="S63" s="235"/>
      <c r="T63" s="236"/>
      <c r="U63" s="230"/>
      <c r="V63" s="230">
        <f>SUM(V64:V68)</f>
        <v>7.3999999999999995</v>
      </c>
      <c r="W63" s="230"/>
      <c r="AG63" t="s">
        <v>147</v>
      </c>
    </row>
    <row r="64" spans="1:60" ht="22.5" outlineLevel="1" x14ac:dyDescent="0.2">
      <c r="A64" s="244">
        <v>26</v>
      </c>
      <c r="B64" s="245" t="s">
        <v>534</v>
      </c>
      <c r="C64" s="253" t="s">
        <v>535</v>
      </c>
      <c r="D64" s="246" t="s">
        <v>155</v>
      </c>
      <c r="E64" s="247">
        <v>13</v>
      </c>
      <c r="F64" s="248"/>
      <c r="G64" s="249">
        <f>ROUND(E64*F64,2)</f>
        <v>0</v>
      </c>
      <c r="H64" s="248"/>
      <c r="I64" s="249">
        <f>ROUND(E64*H64,2)</f>
        <v>0</v>
      </c>
      <c r="J64" s="248"/>
      <c r="K64" s="249">
        <f>ROUND(E64*J64,2)</f>
        <v>0</v>
      </c>
      <c r="L64" s="249">
        <v>21</v>
      </c>
      <c r="M64" s="249">
        <f>G64*(1+L64/100)</f>
        <v>0</v>
      </c>
      <c r="N64" s="249">
        <v>6.1000000000000004E-3</v>
      </c>
      <c r="O64" s="249">
        <f>ROUND(E64*N64,2)</f>
        <v>0.08</v>
      </c>
      <c r="P64" s="249">
        <v>0</v>
      </c>
      <c r="Q64" s="249">
        <f>ROUND(E64*P64,2)</f>
        <v>0</v>
      </c>
      <c r="R64" s="249"/>
      <c r="S64" s="249" t="s">
        <v>151</v>
      </c>
      <c r="T64" s="250" t="s">
        <v>151</v>
      </c>
      <c r="U64" s="227">
        <v>0.26600000000000001</v>
      </c>
      <c r="V64" s="227">
        <f>ROUND(E64*U64,2)</f>
        <v>3.46</v>
      </c>
      <c r="W64" s="22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362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ht="22.5" outlineLevel="1" x14ac:dyDescent="0.2">
      <c r="A65" s="244">
        <v>27</v>
      </c>
      <c r="B65" s="245" t="s">
        <v>536</v>
      </c>
      <c r="C65" s="253" t="s">
        <v>537</v>
      </c>
      <c r="D65" s="246" t="s">
        <v>155</v>
      </c>
      <c r="E65" s="247">
        <v>9</v>
      </c>
      <c r="F65" s="248"/>
      <c r="G65" s="249">
        <f>ROUND(E65*F65,2)</f>
        <v>0</v>
      </c>
      <c r="H65" s="248"/>
      <c r="I65" s="249">
        <f>ROUND(E65*H65,2)</f>
        <v>0</v>
      </c>
      <c r="J65" s="248"/>
      <c r="K65" s="249">
        <f>ROUND(E65*J65,2)</f>
        <v>0</v>
      </c>
      <c r="L65" s="249">
        <v>21</v>
      </c>
      <c r="M65" s="249">
        <f>G65*(1+L65/100)</f>
        <v>0</v>
      </c>
      <c r="N65" s="249">
        <v>5.2000000000000006E-4</v>
      </c>
      <c r="O65" s="249">
        <f>ROUND(E65*N65,2)</f>
        <v>0</v>
      </c>
      <c r="P65" s="249">
        <v>0</v>
      </c>
      <c r="Q65" s="249">
        <f>ROUND(E65*P65,2)</f>
        <v>0</v>
      </c>
      <c r="R65" s="249"/>
      <c r="S65" s="249" t="s">
        <v>151</v>
      </c>
      <c r="T65" s="250" t="s">
        <v>151</v>
      </c>
      <c r="U65" s="227">
        <v>0.19600000000000001</v>
      </c>
      <c r="V65" s="227">
        <f>ROUND(E65*U65,2)</f>
        <v>1.76</v>
      </c>
      <c r="W65" s="22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362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44">
        <v>28</v>
      </c>
      <c r="B66" s="245" t="s">
        <v>538</v>
      </c>
      <c r="C66" s="253" t="s">
        <v>539</v>
      </c>
      <c r="D66" s="246" t="s">
        <v>155</v>
      </c>
      <c r="E66" s="247">
        <v>9</v>
      </c>
      <c r="F66" s="248"/>
      <c r="G66" s="249">
        <f>ROUND(E66*F66,2)</f>
        <v>0</v>
      </c>
      <c r="H66" s="248"/>
      <c r="I66" s="249">
        <f>ROUND(E66*H66,2)</f>
        <v>0</v>
      </c>
      <c r="J66" s="248"/>
      <c r="K66" s="249">
        <f>ROUND(E66*J66,2)</f>
        <v>0</v>
      </c>
      <c r="L66" s="249">
        <v>21</v>
      </c>
      <c r="M66" s="249">
        <f>G66*(1+L66/100)</f>
        <v>0</v>
      </c>
      <c r="N66" s="249">
        <v>1.7000000000000001E-4</v>
      </c>
      <c r="O66" s="249">
        <f>ROUND(E66*N66,2)</f>
        <v>0</v>
      </c>
      <c r="P66" s="249">
        <v>0</v>
      </c>
      <c r="Q66" s="249">
        <f>ROUND(E66*P66,2)</f>
        <v>0</v>
      </c>
      <c r="R66" s="249"/>
      <c r="S66" s="249" t="s">
        <v>151</v>
      </c>
      <c r="T66" s="250" t="s">
        <v>151</v>
      </c>
      <c r="U66" s="227">
        <v>0.16</v>
      </c>
      <c r="V66" s="227">
        <f>ROUND(E66*U66,2)</f>
        <v>1.44</v>
      </c>
      <c r="W66" s="22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362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ht="22.5" outlineLevel="1" x14ac:dyDescent="0.2">
      <c r="A67" s="244">
        <v>29</v>
      </c>
      <c r="B67" s="245" t="s">
        <v>540</v>
      </c>
      <c r="C67" s="253" t="s">
        <v>541</v>
      </c>
      <c r="D67" s="246" t="s">
        <v>240</v>
      </c>
      <c r="E67" s="247">
        <v>6</v>
      </c>
      <c r="F67" s="248"/>
      <c r="G67" s="249">
        <f>ROUND(E67*F67,2)</f>
        <v>0</v>
      </c>
      <c r="H67" s="248"/>
      <c r="I67" s="249">
        <f>ROUND(E67*H67,2)</f>
        <v>0</v>
      </c>
      <c r="J67" s="248"/>
      <c r="K67" s="249">
        <f>ROUND(E67*J67,2)</f>
        <v>0</v>
      </c>
      <c r="L67" s="249">
        <v>21</v>
      </c>
      <c r="M67" s="249">
        <f>G67*(1+L67/100)</f>
        <v>0</v>
      </c>
      <c r="N67" s="249">
        <v>5.3000000000000009E-4</v>
      </c>
      <c r="O67" s="249">
        <f>ROUND(E67*N67,2)</f>
        <v>0</v>
      </c>
      <c r="P67" s="249">
        <v>0</v>
      </c>
      <c r="Q67" s="249">
        <f>ROUND(E67*P67,2)</f>
        <v>0</v>
      </c>
      <c r="R67" s="249"/>
      <c r="S67" s="249" t="s">
        <v>151</v>
      </c>
      <c r="T67" s="250" t="s">
        <v>151</v>
      </c>
      <c r="U67" s="227">
        <v>0.1</v>
      </c>
      <c r="V67" s="227">
        <f>ROUND(E67*U67,2)</f>
        <v>0.6</v>
      </c>
      <c r="W67" s="22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362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44">
        <v>30</v>
      </c>
      <c r="B68" s="245" t="s">
        <v>542</v>
      </c>
      <c r="C68" s="253" t="s">
        <v>543</v>
      </c>
      <c r="D68" s="246" t="s">
        <v>359</v>
      </c>
      <c r="E68" s="247">
        <v>8.8690000000000005E-2</v>
      </c>
      <c r="F68" s="248"/>
      <c r="G68" s="249">
        <f>ROUND(E68*F68,2)</f>
        <v>0</v>
      </c>
      <c r="H68" s="248"/>
      <c r="I68" s="249">
        <f>ROUND(E68*H68,2)</f>
        <v>0</v>
      </c>
      <c r="J68" s="248"/>
      <c r="K68" s="249">
        <f>ROUND(E68*J68,2)</f>
        <v>0</v>
      </c>
      <c r="L68" s="249">
        <v>21</v>
      </c>
      <c r="M68" s="249">
        <f>G68*(1+L68/100)</f>
        <v>0</v>
      </c>
      <c r="N68" s="249">
        <v>0</v>
      </c>
      <c r="O68" s="249">
        <f>ROUND(E68*N68,2)</f>
        <v>0</v>
      </c>
      <c r="P68" s="249">
        <v>0</v>
      </c>
      <c r="Q68" s="249">
        <f>ROUND(E68*P68,2)</f>
        <v>0</v>
      </c>
      <c r="R68" s="249"/>
      <c r="S68" s="249" t="s">
        <v>151</v>
      </c>
      <c r="T68" s="250" t="s">
        <v>151</v>
      </c>
      <c r="U68" s="227">
        <v>1.5670000000000002</v>
      </c>
      <c r="V68" s="227">
        <f>ROUND(E68*U68,2)</f>
        <v>0.14000000000000001</v>
      </c>
      <c r="W68" s="22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362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x14ac:dyDescent="0.2">
      <c r="A69" s="231" t="s">
        <v>146</v>
      </c>
      <c r="B69" s="232" t="s">
        <v>97</v>
      </c>
      <c r="C69" s="252" t="s">
        <v>98</v>
      </c>
      <c r="D69" s="233"/>
      <c r="E69" s="234"/>
      <c r="F69" s="235"/>
      <c r="G69" s="235">
        <f>SUMIF(AG70:AG72,"&lt;&gt;NOR",G70:G72)</f>
        <v>0</v>
      </c>
      <c r="H69" s="235"/>
      <c r="I69" s="235">
        <f>SUM(I70:I72)</f>
        <v>0</v>
      </c>
      <c r="J69" s="235"/>
      <c r="K69" s="235">
        <f>SUM(K70:K72)</f>
        <v>0</v>
      </c>
      <c r="L69" s="235"/>
      <c r="M69" s="235">
        <f>SUM(M70:M72)</f>
        <v>0</v>
      </c>
      <c r="N69" s="235"/>
      <c r="O69" s="235">
        <f>SUM(O70:O72)</f>
        <v>0.08</v>
      </c>
      <c r="P69" s="235"/>
      <c r="Q69" s="235">
        <f>SUM(Q70:Q72)</f>
        <v>0</v>
      </c>
      <c r="R69" s="235"/>
      <c r="S69" s="235"/>
      <c r="T69" s="236"/>
      <c r="U69" s="230"/>
      <c r="V69" s="230">
        <f>SUM(V70:V72)</f>
        <v>0.3</v>
      </c>
      <c r="W69" s="230"/>
      <c r="AG69" t="s">
        <v>147</v>
      </c>
    </row>
    <row r="70" spans="1:60" outlineLevel="1" x14ac:dyDescent="0.2">
      <c r="A70" s="244">
        <v>31</v>
      </c>
      <c r="B70" s="245" t="s">
        <v>544</v>
      </c>
      <c r="C70" s="253" t="s">
        <v>545</v>
      </c>
      <c r="D70" s="246" t="s">
        <v>150</v>
      </c>
      <c r="E70" s="247">
        <v>1</v>
      </c>
      <c r="F70" s="248"/>
      <c r="G70" s="249">
        <f>ROUND(E70*F70,2)</f>
        <v>0</v>
      </c>
      <c r="H70" s="248"/>
      <c r="I70" s="249">
        <f>ROUND(E70*H70,2)</f>
        <v>0</v>
      </c>
      <c r="J70" s="248"/>
      <c r="K70" s="249">
        <f>ROUND(E70*J70,2)</f>
        <v>0</v>
      </c>
      <c r="L70" s="249">
        <v>21</v>
      </c>
      <c r="M70" s="249">
        <f>G70*(1+L70/100)</f>
        <v>0</v>
      </c>
      <c r="N70" s="249">
        <v>8.1980000000000011E-2</v>
      </c>
      <c r="O70" s="249">
        <f>ROUND(E70*N70,2)</f>
        <v>0.08</v>
      </c>
      <c r="P70" s="249">
        <v>0</v>
      </c>
      <c r="Q70" s="249">
        <f>ROUND(E70*P70,2)</f>
        <v>0</v>
      </c>
      <c r="R70" s="249"/>
      <c r="S70" s="249" t="s">
        <v>151</v>
      </c>
      <c r="T70" s="250" t="s">
        <v>151</v>
      </c>
      <c r="U70" s="227">
        <v>0.30000000000000004</v>
      </c>
      <c r="V70" s="227">
        <f>ROUND(E70*U70,2)</f>
        <v>0.3</v>
      </c>
      <c r="W70" s="22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362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44">
        <v>32</v>
      </c>
      <c r="B71" s="245" t="s">
        <v>546</v>
      </c>
      <c r="C71" s="253" t="s">
        <v>547</v>
      </c>
      <c r="D71" s="246" t="s">
        <v>150</v>
      </c>
      <c r="E71" s="247">
        <v>1</v>
      </c>
      <c r="F71" s="248"/>
      <c r="G71" s="249">
        <f>ROUND(E71*F71,2)</f>
        <v>0</v>
      </c>
      <c r="H71" s="248"/>
      <c r="I71" s="249">
        <f>ROUND(E71*H71,2)</f>
        <v>0</v>
      </c>
      <c r="J71" s="248"/>
      <c r="K71" s="249">
        <f>ROUND(E71*J71,2)</f>
        <v>0</v>
      </c>
      <c r="L71" s="249">
        <v>21</v>
      </c>
      <c r="M71" s="249">
        <f>G71*(1+L71/100)</f>
        <v>0</v>
      </c>
      <c r="N71" s="249">
        <v>0</v>
      </c>
      <c r="O71" s="249">
        <f>ROUND(E71*N71,2)</f>
        <v>0</v>
      </c>
      <c r="P71" s="249">
        <v>0</v>
      </c>
      <c r="Q71" s="249">
        <f>ROUND(E71*P71,2)</f>
        <v>0</v>
      </c>
      <c r="R71" s="249"/>
      <c r="S71" s="249" t="s">
        <v>246</v>
      </c>
      <c r="T71" s="250" t="s">
        <v>279</v>
      </c>
      <c r="U71" s="227">
        <v>0</v>
      </c>
      <c r="V71" s="227">
        <f>ROUND(E71*U71,2)</f>
        <v>0</v>
      </c>
      <c r="W71" s="22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362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44">
        <v>33</v>
      </c>
      <c r="B72" s="245" t="s">
        <v>366</v>
      </c>
      <c r="C72" s="253" t="s">
        <v>367</v>
      </c>
      <c r="D72" s="246" t="s">
        <v>0</v>
      </c>
      <c r="E72" s="247">
        <v>35.300000000000004</v>
      </c>
      <c r="F72" s="248"/>
      <c r="G72" s="249">
        <f>ROUND(E72*F72,2)</f>
        <v>0</v>
      </c>
      <c r="H72" s="248"/>
      <c r="I72" s="249">
        <f>ROUND(E72*H72,2)</f>
        <v>0</v>
      </c>
      <c r="J72" s="248"/>
      <c r="K72" s="249">
        <f>ROUND(E72*J72,2)</f>
        <v>0</v>
      </c>
      <c r="L72" s="249">
        <v>21</v>
      </c>
      <c r="M72" s="249">
        <f>G72*(1+L72/100)</f>
        <v>0</v>
      </c>
      <c r="N72" s="249">
        <v>0</v>
      </c>
      <c r="O72" s="249">
        <f>ROUND(E72*N72,2)</f>
        <v>0</v>
      </c>
      <c r="P72" s="249">
        <v>0</v>
      </c>
      <c r="Q72" s="249">
        <f>ROUND(E72*P72,2)</f>
        <v>0</v>
      </c>
      <c r="R72" s="249"/>
      <c r="S72" s="249" t="s">
        <v>151</v>
      </c>
      <c r="T72" s="250" t="s">
        <v>151</v>
      </c>
      <c r="U72" s="227">
        <v>0</v>
      </c>
      <c r="V72" s="227">
        <f>ROUND(E72*U72,2)</f>
        <v>0</v>
      </c>
      <c r="W72" s="22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362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x14ac:dyDescent="0.2">
      <c r="A73" s="231" t="s">
        <v>146</v>
      </c>
      <c r="B73" s="232" t="s">
        <v>101</v>
      </c>
      <c r="C73" s="252" t="s">
        <v>102</v>
      </c>
      <c r="D73" s="233"/>
      <c r="E73" s="234"/>
      <c r="F73" s="235"/>
      <c r="G73" s="235">
        <f>SUMIF(AG74:AG90,"&lt;&gt;NOR",G74:G90)</f>
        <v>0</v>
      </c>
      <c r="H73" s="235"/>
      <c r="I73" s="235">
        <f>SUM(I74:I90)</f>
        <v>0</v>
      </c>
      <c r="J73" s="235"/>
      <c r="K73" s="235">
        <f>SUM(K74:K90)</f>
        <v>0</v>
      </c>
      <c r="L73" s="235"/>
      <c r="M73" s="235">
        <f>SUM(M74:M90)</f>
        <v>0</v>
      </c>
      <c r="N73" s="235"/>
      <c r="O73" s="235">
        <f>SUM(O74:O90)</f>
        <v>0.33</v>
      </c>
      <c r="P73" s="235"/>
      <c r="Q73" s="235">
        <f>SUM(Q74:Q90)</f>
        <v>0</v>
      </c>
      <c r="R73" s="235"/>
      <c r="S73" s="235"/>
      <c r="T73" s="236"/>
      <c r="U73" s="230"/>
      <c r="V73" s="230">
        <f>SUM(V74:V90)</f>
        <v>6.5699999999999994</v>
      </c>
      <c r="W73" s="230"/>
      <c r="AG73" t="s">
        <v>147</v>
      </c>
    </row>
    <row r="74" spans="1:60" outlineLevel="1" x14ac:dyDescent="0.2">
      <c r="A74" s="237">
        <v>34</v>
      </c>
      <c r="B74" s="238" t="s">
        <v>548</v>
      </c>
      <c r="C74" s="254" t="s">
        <v>549</v>
      </c>
      <c r="D74" s="239" t="s">
        <v>240</v>
      </c>
      <c r="E74" s="240">
        <v>10.600000000000001</v>
      </c>
      <c r="F74" s="241"/>
      <c r="G74" s="242">
        <f>ROUND(E74*F74,2)</f>
        <v>0</v>
      </c>
      <c r="H74" s="241"/>
      <c r="I74" s="242">
        <f>ROUND(E74*H74,2)</f>
        <v>0</v>
      </c>
      <c r="J74" s="241"/>
      <c r="K74" s="242">
        <f>ROUND(E74*J74,2)</f>
        <v>0</v>
      </c>
      <c r="L74" s="242">
        <v>21</v>
      </c>
      <c r="M74" s="242">
        <f>G74*(1+L74/100)</f>
        <v>0</v>
      </c>
      <c r="N74" s="242">
        <v>0</v>
      </c>
      <c r="O74" s="242">
        <f>ROUND(E74*N74,2)</f>
        <v>0</v>
      </c>
      <c r="P74" s="242">
        <v>0</v>
      </c>
      <c r="Q74" s="242">
        <f>ROUND(E74*P74,2)</f>
        <v>0</v>
      </c>
      <c r="R74" s="242"/>
      <c r="S74" s="242" t="s">
        <v>151</v>
      </c>
      <c r="T74" s="243" t="s">
        <v>151</v>
      </c>
      <c r="U74" s="227">
        <v>0.26</v>
      </c>
      <c r="V74" s="227">
        <f>ROUND(E74*U74,2)</f>
        <v>2.76</v>
      </c>
      <c r="W74" s="22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362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25"/>
      <c r="B75" s="226"/>
      <c r="C75" s="255" t="s">
        <v>550</v>
      </c>
      <c r="D75" s="228"/>
      <c r="E75" s="229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158</v>
      </c>
      <c r="AH75" s="208">
        <v>0</v>
      </c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25"/>
      <c r="B76" s="226"/>
      <c r="C76" s="255" t="s">
        <v>551</v>
      </c>
      <c r="D76" s="228"/>
      <c r="E76" s="229">
        <v>10.600000000000001</v>
      </c>
      <c r="F76" s="227"/>
      <c r="G76" s="227"/>
      <c r="H76" s="227"/>
      <c r="I76" s="227"/>
      <c r="J76" s="227"/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158</v>
      </c>
      <c r="AH76" s="208">
        <v>0</v>
      </c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ht="22.5" outlineLevel="1" x14ac:dyDescent="0.2">
      <c r="A77" s="244">
        <v>35</v>
      </c>
      <c r="B77" s="245" t="s">
        <v>552</v>
      </c>
      <c r="C77" s="253" t="s">
        <v>553</v>
      </c>
      <c r="D77" s="246" t="s">
        <v>155</v>
      </c>
      <c r="E77" s="247">
        <v>9</v>
      </c>
      <c r="F77" s="248"/>
      <c r="G77" s="249">
        <f>ROUND(E77*F77,2)</f>
        <v>0</v>
      </c>
      <c r="H77" s="248"/>
      <c r="I77" s="249">
        <f>ROUND(E77*H77,2)</f>
        <v>0</v>
      </c>
      <c r="J77" s="248"/>
      <c r="K77" s="249">
        <f>ROUND(E77*J77,2)</f>
        <v>0</v>
      </c>
      <c r="L77" s="249">
        <v>21</v>
      </c>
      <c r="M77" s="249">
        <f>G77*(1+L77/100)</f>
        <v>0</v>
      </c>
      <c r="N77" s="249">
        <v>0</v>
      </c>
      <c r="O77" s="249">
        <f>ROUND(E77*N77,2)</f>
        <v>0</v>
      </c>
      <c r="P77" s="249">
        <v>0</v>
      </c>
      <c r="Q77" s="249">
        <f>ROUND(E77*P77,2)</f>
        <v>0</v>
      </c>
      <c r="R77" s="249"/>
      <c r="S77" s="249" t="s">
        <v>151</v>
      </c>
      <c r="T77" s="250" t="s">
        <v>151</v>
      </c>
      <c r="U77" s="227">
        <v>0.19600000000000001</v>
      </c>
      <c r="V77" s="227">
        <f>ROUND(E77*U77,2)</f>
        <v>1.76</v>
      </c>
      <c r="W77" s="22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362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">
      <c r="A78" s="244">
        <v>36</v>
      </c>
      <c r="B78" s="245" t="s">
        <v>554</v>
      </c>
      <c r="C78" s="253" t="s">
        <v>555</v>
      </c>
      <c r="D78" s="246" t="s">
        <v>240</v>
      </c>
      <c r="E78" s="247">
        <v>5.3000000000000007</v>
      </c>
      <c r="F78" s="248"/>
      <c r="G78" s="249">
        <f>ROUND(E78*F78,2)</f>
        <v>0</v>
      </c>
      <c r="H78" s="248"/>
      <c r="I78" s="249">
        <f>ROUND(E78*H78,2)</f>
        <v>0</v>
      </c>
      <c r="J78" s="248"/>
      <c r="K78" s="249">
        <f>ROUND(E78*J78,2)</f>
        <v>0</v>
      </c>
      <c r="L78" s="249">
        <v>21</v>
      </c>
      <c r="M78" s="249">
        <f>G78*(1+L78/100)</f>
        <v>0</v>
      </c>
      <c r="N78" s="249">
        <v>1.6000000000000001E-4</v>
      </c>
      <c r="O78" s="249">
        <f>ROUND(E78*N78,2)</f>
        <v>0</v>
      </c>
      <c r="P78" s="249">
        <v>0</v>
      </c>
      <c r="Q78" s="249">
        <f>ROUND(E78*P78,2)</f>
        <v>0</v>
      </c>
      <c r="R78" s="249"/>
      <c r="S78" s="249" t="s">
        <v>151</v>
      </c>
      <c r="T78" s="250" t="s">
        <v>151</v>
      </c>
      <c r="U78" s="227">
        <v>0.11800000000000001</v>
      </c>
      <c r="V78" s="227">
        <f>ROUND(E78*U78,2)</f>
        <v>0.63</v>
      </c>
      <c r="W78" s="22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362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 x14ac:dyDescent="0.2">
      <c r="A79" s="244">
        <v>37</v>
      </c>
      <c r="B79" s="245" t="s">
        <v>556</v>
      </c>
      <c r="C79" s="253" t="s">
        <v>557</v>
      </c>
      <c r="D79" s="246" t="s">
        <v>240</v>
      </c>
      <c r="E79" s="247">
        <v>5.3000000000000007</v>
      </c>
      <c r="F79" s="248"/>
      <c r="G79" s="249">
        <f>ROUND(E79*F79,2)</f>
        <v>0</v>
      </c>
      <c r="H79" s="248"/>
      <c r="I79" s="249">
        <f>ROUND(E79*H79,2)</f>
        <v>0</v>
      </c>
      <c r="J79" s="248"/>
      <c r="K79" s="249">
        <f>ROUND(E79*J79,2)</f>
        <v>0</v>
      </c>
      <c r="L79" s="249">
        <v>21</v>
      </c>
      <c r="M79" s="249">
        <f>G79*(1+L79/100)</f>
        <v>0</v>
      </c>
      <c r="N79" s="249">
        <v>1.6000000000000001E-4</v>
      </c>
      <c r="O79" s="249">
        <f>ROUND(E79*N79,2)</f>
        <v>0</v>
      </c>
      <c r="P79" s="249">
        <v>0</v>
      </c>
      <c r="Q79" s="249">
        <f>ROUND(E79*P79,2)</f>
        <v>0</v>
      </c>
      <c r="R79" s="249"/>
      <c r="S79" s="249" t="s">
        <v>151</v>
      </c>
      <c r="T79" s="250" t="s">
        <v>151</v>
      </c>
      <c r="U79" s="227">
        <v>0.158</v>
      </c>
      <c r="V79" s="227">
        <f>ROUND(E79*U79,2)</f>
        <v>0.84</v>
      </c>
      <c r="W79" s="22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362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">
      <c r="A80" s="237">
        <v>38</v>
      </c>
      <c r="B80" s="238" t="s">
        <v>558</v>
      </c>
      <c r="C80" s="254" t="s">
        <v>559</v>
      </c>
      <c r="D80" s="239" t="s">
        <v>288</v>
      </c>
      <c r="E80" s="240">
        <v>0.54020000000000001</v>
      </c>
      <c r="F80" s="241"/>
      <c r="G80" s="242">
        <f>ROUND(E80*F80,2)</f>
        <v>0</v>
      </c>
      <c r="H80" s="241"/>
      <c r="I80" s="242">
        <f>ROUND(E80*H80,2)</f>
        <v>0</v>
      </c>
      <c r="J80" s="241"/>
      <c r="K80" s="242">
        <f>ROUND(E80*J80,2)</f>
        <v>0</v>
      </c>
      <c r="L80" s="242">
        <v>21</v>
      </c>
      <c r="M80" s="242">
        <f>G80*(1+L80/100)</f>
        <v>0</v>
      </c>
      <c r="N80" s="242">
        <v>3.1100000000000004E-3</v>
      </c>
      <c r="O80" s="242">
        <f>ROUND(E80*N80,2)</f>
        <v>0</v>
      </c>
      <c r="P80" s="242">
        <v>0</v>
      </c>
      <c r="Q80" s="242">
        <f>ROUND(E80*P80,2)</f>
        <v>0</v>
      </c>
      <c r="R80" s="242"/>
      <c r="S80" s="242" t="s">
        <v>151</v>
      </c>
      <c r="T80" s="243" t="s">
        <v>151</v>
      </c>
      <c r="U80" s="227">
        <v>0</v>
      </c>
      <c r="V80" s="227">
        <f>ROUND(E80*U80,2)</f>
        <v>0</v>
      </c>
      <c r="W80" s="22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362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">
      <c r="A81" s="225"/>
      <c r="B81" s="226"/>
      <c r="C81" s="255" t="s">
        <v>560</v>
      </c>
      <c r="D81" s="228"/>
      <c r="E81" s="229"/>
      <c r="F81" s="227"/>
      <c r="G81" s="227"/>
      <c r="H81" s="227"/>
      <c r="I81" s="227"/>
      <c r="J81" s="227"/>
      <c r="K81" s="227"/>
      <c r="L81" s="227"/>
      <c r="M81" s="227"/>
      <c r="N81" s="227"/>
      <c r="O81" s="227"/>
      <c r="P81" s="227"/>
      <c r="Q81" s="227"/>
      <c r="R81" s="227"/>
      <c r="S81" s="227"/>
      <c r="T81" s="227"/>
      <c r="U81" s="227"/>
      <c r="V81" s="227"/>
      <c r="W81" s="22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158</v>
      </c>
      <c r="AH81" s="208">
        <v>0</v>
      </c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">
      <c r="A82" s="225"/>
      <c r="B82" s="226"/>
      <c r="C82" s="255" t="s">
        <v>561</v>
      </c>
      <c r="D82" s="228"/>
      <c r="E82" s="229"/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/>
      <c r="Q82" s="227"/>
      <c r="R82" s="227"/>
      <c r="S82" s="227"/>
      <c r="T82" s="227"/>
      <c r="U82" s="227"/>
      <c r="V82" s="227"/>
      <c r="W82" s="22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158</v>
      </c>
      <c r="AH82" s="208">
        <v>0</v>
      </c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">
      <c r="A83" s="225"/>
      <c r="B83" s="226"/>
      <c r="C83" s="255" t="s">
        <v>562</v>
      </c>
      <c r="D83" s="228"/>
      <c r="E83" s="229"/>
      <c r="F83" s="227"/>
      <c r="G83" s="227"/>
      <c r="H83" s="227"/>
      <c r="I83" s="227"/>
      <c r="J83" s="227"/>
      <c r="K83" s="227"/>
      <c r="L83" s="227"/>
      <c r="M83" s="227"/>
      <c r="N83" s="227"/>
      <c r="O83" s="227"/>
      <c r="P83" s="227"/>
      <c r="Q83" s="227"/>
      <c r="R83" s="227"/>
      <c r="S83" s="227"/>
      <c r="T83" s="227"/>
      <c r="U83" s="227"/>
      <c r="V83" s="227"/>
      <c r="W83" s="22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158</v>
      </c>
      <c r="AH83" s="208">
        <v>0</v>
      </c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25"/>
      <c r="B84" s="226"/>
      <c r="C84" s="255" t="s">
        <v>563</v>
      </c>
      <c r="D84" s="228"/>
      <c r="E84" s="229">
        <v>0.54</v>
      </c>
      <c r="F84" s="227"/>
      <c r="G84" s="227"/>
      <c r="H84" s="227"/>
      <c r="I84" s="227"/>
      <c r="J84" s="227"/>
      <c r="K84" s="227"/>
      <c r="L84" s="227"/>
      <c r="M84" s="227"/>
      <c r="N84" s="227"/>
      <c r="O84" s="227"/>
      <c r="P84" s="227"/>
      <c r="Q84" s="227"/>
      <c r="R84" s="227"/>
      <c r="S84" s="227"/>
      <c r="T84" s="227"/>
      <c r="U84" s="227"/>
      <c r="V84" s="227"/>
      <c r="W84" s="22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158</v>
      </c>
      <c r="AH84" s="208">
        <v>0</v>
      </c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">
      <c r="A85" s="237">
        <v>39</v>
      </c>
      <c r="B85" s="238" t="s">
        <v>564</v>
      </c>
      <c r="C85" s="254" t="s">
        <v>565</v>
      </c>
      <c r="D85" s="239" t="s">
        <v>288</v>
      </c>
      <c r="E85" s="240">
        <v>0.59422000000000008</v>
      </c>
      <c r="F85" s="241"/>
      <c r="G85" s="242">
        <f>ROUND(E85*F85,2)</f>
        <v>0</v>
      </c>
      <c r="H85" s="241"/>
      <c r="I85" s="242">
        <f>ROUND(E85*H85,2)</f>
        <v>0</v>
      </c>
      <c r="J85" s="241"/>
      <c r="K85" s="242">
        <f>ROUND(E85*J85,2)</f>
        <v>0</v>
      </c>
      <c r="L85" s="242">
        <v>21</v>
      </c>
      <c r="M85" s="242">
        <f>G85*(1+L85/100)</f>
        <v>0</v>
      </c>
      <c r="N85" s="242">
        <v>0.55000000000000004</v>
      </c>
      <c r="O85" s="242">
        <f>ROUND(E85*N85,2)</f>
        <v>0.33</v>
      </c>
      <c r="P85" s="242">
        <v>0</v>
      </c>
      <c r="Q85" s="242">
        <f>ROUND(E85*P85,2)</f>
        <v>0</v>
      </c>
      <c r="R85" s="242" t="s">
        <v>289</v>
      </c>
      <c r="S85" s="242" t="s">
        <v>151</v>
      </c>
      <c r="T85" s="243" t="s">
        <v>151</v>
      </c>
      <c r="U85" s="227">
        <v>0</v>
      </c>
      <c r="V85" s="227">
        <f>ROUND(E85*U85,2)</f>
        <v>0</v>
      </c>
      <c r="W85" s="22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290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">
      <c r="A86" s="225"/>
      <c r="B86" s="226"/>
      <c r="C86" s="255" t="s">
        <v>566</v>
      </c>
      <c r="D86" s="228"/>
      <c r="E86" s="229"/>
      <c r="F86" s="227"/>
      <c r="G86" s="227"/>
      <c r="H86" s="227"/>
      <c r="I86" s="227"/>
      <c r="J86" s="227"/>
      <c r="K86" s="227"/>
      <c r="L86" s="227"/>
      <c r="M86" s="227"/>
      <c r="N86" s="227"/>
      <c r="O86" s="227"/>
      <c r="P86" s="227"/>
      <c r="Q86" s="227"/>
      <c r="R86" s="227"/>
      <c r="S86" s="227"/>
      <c r="T86" s="227"/>
      <c r="U86" s="227"/>
      <c r="V86" s="227"/>
      <c r="W86" s="22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158</v>
      </c>
      <c r="AH86" s="208">
        <v>0</v>
      </c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 x14ac:dyDescent="0.2">
      <c r="A87" s="225"/>
      <c r="B87" s="226"/>
      <c r="C87" s="255" t="s">
        <v>567</v>
      </c>
      <c r="D87" s="228"/>
      <c r="E87" s="229"/>
      <c r="F87" s="227"/>
      <c r="G87" s="227"/>
      <c r="H87" s="227"/>
      <c r="I87" s="227"/>
      <c r="J87" s="227"/>
      <c r="K87" s="227"/>
      <c r="L87" s="227"/>
      <c r="M87" s="227"/>
      <c r="N87" s="227"/>
      <c r="O87" s="227"/>
      <c r="P87" s="227"/>
      <c r="Q87" s="227"/>
      <c r="R87" s="227"/>
      <c r="S87" s="227"/>
      <c r="T87" s="227"/>
      <c r="U87" s="227"/>
      <c r="V87" s="227"/>
      <c r="W87" s="22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158</v>
      </c>
      <c r="AH87" s="208">
        <v>0</v>
      </c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25"/>
      <c r="B88" s="226"/>
      <c r="C88" s="255" t="s">
        <v>568</v>
      </c>
      <c r="D88" s="228"/>
      <c r="E88" s="229"/>
      <c r="F88" s="227"/>
      <c r="G88" s="227"/>
      <c r="H88" s="227"/>
      <c r="I88" s="227"/>
      <c r="J88" s="227"/>
      <c r="K88" s="227"/>
      <c r="L88" s="227"/>
      <c r="M88" s="227"/>
      <c r="N88" s="227"/>
      <c r="O88" s="227"/>
      <c r="P88" s="227"/>
      <c r="Q88" s="227"/>
      <c r="R88" s="227"/>
      <c r="S88" s="227"/>
      <c r="T88" s="227"/>
      <c r="U88" s="227"/>
      <c r="V88" s="227"/>
      <c r="W88" s="22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158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">
      <c r="A89" s="225"/>
      <c r="B89" s="226"/>
      <c r="C89" s="255" t="s">
        <v>569</v>
      </c>
      <c r="D89" s="228"/>
      <c r="E89" s="229">
        <v>0.59000000000000008</v>
      </c>
      <c r="F89" s="227"/>
      <c r="G89" s="227"/>
      <c r="H89" s="227"/>
      <c r="I89" s="227"/>
      <c r="J89" s="227"/>
      <c r="K89" s="227"/>
      <c r="L89" s="227"/>
      <c r="M89" s="227"/>
      <c r="N89" s="227"/>
      <c r="O89" s="227"/>
      <c r="P89" s="227"/>
      <c r="Q89" s="227"/>
      <c r="R89" s="227"/>
      <c r="S89" s="227"/>
      <c r="T89" s="227"/>
      <c r="U89" s="227"/>
      <c r="V89" s="227"/>
      <c r="W89" s="22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158</v>
      </c>
      <c r="AH89" s="208">
        <v>0</v>
      </c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ht="22.5" outlineLevel="1" x14ac:dyDescent="0.2">
      <c r="A90" s="244">
        <v>40</v>
      </c>
      <c r="B90" s="245" t="s">
        <v>570</v>
      </c>
      <c r="C90" s="253" t="s">
        <v>571</v>
      </c>
      <c r="D90" s="246" t="s">
        <v>359</v>
      </c>
      <c r="E90" s="247">
        <v>0.33020000000000005</v>
      </c>
      <c r="F90" s="248"/>
      <c r="G90" s="249">
        <f>ROUND(E90*F90,2)</f>
        <v>0</v>
      </c>
      <c r="H90" s="248"/>
      <c r="I90" s="249">
        <f>ROUND(E90*H90,2)</f>
        <v>0</v>
      </c>
      <c r="J90" s="248"/>
      <c r="K90" s="249">
        <f>ROUND(E90*J90,2)</f>
        <v>0</v>
      </c>
      <c r="L90" s="249">
        <v>21</v>
      </c>
      <c r="M90" s="249">
        <f>G90*(1+L90/100)</f>
        <v>0</v>
      </c>
      <c r="N90" s="249">
        <v>0</v>
      </c>
      <c r="O90" s="249">
        <f>ROUND(E90*N90,2)</f>
        <v>0</v>
      </c>
      <c r="P90" s="249">
        <v>0</v>
      </c>
      <c r="Q90" s="249">
        <f>ROUND(E90*P90,2)</f>
        <v>0</v>
      </c>
      <c r="R90" s="249"/>
      <c r="S90" s="249" t="s">
        <v>151</v>
      </c>
      <c r="T90" s="250" t="s">
        <v>151</v>
      </c>
      <c r="U90" s="227">
        <v>1.7510000000000001</v>
      </c>
      <c r="V90" s="227">
        <f>ROUND(E90*U90,2)</f>
        <v>0.57999999999999996</v>
      </c>
      <c r="W90" s="22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362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x14ac:dyDescent="0.2">
      <c r="A91" s="231" t="s">
        <v>146</v>
      </c>
      <c r="B91" s="232" t="s">
        <v>103</v>
      </c>
      <c r="C91" s="252" t="s">
        <v>104</v>
      </c>
      <c r="D91" s="233"/>
      <c r="E91" s="234"/>
      <c r="F91" s="235"/>
      <c r="G91" s="235">
        <f>SUMIF(AG92:AG99,"&lt;&gt;NOR",G92:G99)</f>
        <v>0</v>
      </c>
      <c r="H91" s="235"/>
      <c r="I91" s="235">
        <f>SUM(I92:I99)</f>
        <v>0</v>
      </c>
      <c r="J91" s="235"/>
      <c r="K91" s="235">
        <f>SUM(K92:K99)</f>
        <v>0</v>
      </c>
      <c r="L91" s="235"/>
      <c r="M91" s="235">
        <f>SUM(M92:M99)</f>
        <v>0</v>
      </c>
      <c r="N91" s="235"/>
      <c r="O91" s="235">
        <f>SUM(O92:O99)</f>
        <v>0.19999999999999998</v>
      </c>
      <c r="P91" s="235"/>
      <c r="Q91" s="235">
        <f>SUM(Q92:Q99)</f>
        <v>0</v>
      </c>
      <c r="R91" s="235"/>
      <c r="S91" s="235"/>
      <c r="T91" s="236"/>
      <c r="U91" s="230"/>
      <c r="V91" s="230">
        <f>SUM(V92:V99)</f>
        <v>21.98</v>
      </c>
      <c r="W91" s="230"/>
      <c r="AG91" t="s">
        <v>147</v>
      </c>
    </row>
    <row r="92" spans="1:60" ht="22.5" outlineLevel="1" x14ac:dyDescent="0.2">
      <c r="A92" s="244">
        <v>41</v>
      </c>
      <c r="B92" s="245" t="s">
        <v>572</v>
      </c>
      <c r="C92" s="253" t="s">
        <v>573</v>
      </c>
      <c r="D92" s="246" t="s">
        <v>155</v>
      </c>
      <c r="E92" s="247">
        <v>9</v>
      </c>
      <c r="F92" s="248"/>
      <c r="G92" s="249">
        <f>ROUND(E92*F92,2)</f>
        <v>0</v>
      </c>
      <c r="H92" s="248"/>
      <c r="I92" s="249">
        <f>ROUND(E92*H92,2)</f>
        <v>0</v>
      </c>
      <c r="J92" s="248"/>
      <c r="K92" s="249">
        <f>ROUND(E92*J92,2)</f>
        <v>0</v>
      </c>
      <c r="L92" s="249">
        <v>21</v>
      </c>
      <c r="M92" s="249">
        <f>G92*(1+L92/100)</f>
        <v>0</v>
      </c>
      <c r="N92" s="249">
        <v>2.3000000000000001E-4</v>
      </c>
      <c r="O92" s="249">
        <f>ROUND(E92*N92,2)</f>
        <v>0</v>
      </c>
      <c r="P92" s="249">
        <v>0</v>
      </c>
      <c r="Q92" s="249">
        <f>ROUND(E92*P92,2)</f>
        <v>0</v>
      </c>
      <c r="R92" s="249"/>
      <c r="S92" s="249" t="s">
        <v>151</v>
      </c>
      <c r="T92" s="250" t="s">
        <v>151</v>
      </c>
      <c r="U92" s="227">
        <v>0.1</v>
      </c>
      <c r="V92" s="227">
        <f>ROUND(E92*U92,2)</f>
        <v>0.9</v>
      </c>
      <c r="W92" s="22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362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ht="22.5" outlineLevel="1" x14ac:dyDescent="0.2">
      <c r="A93" s="244">
        <v>42</v>
      </c>
      <c r="B93" s="245" t="s">
        <v>574</v>
      </c>
      <c r="C93" s="253" t="s">
        <v>575</v>
      </c>
      <c r="D93" s="246" t="s">
        <v>155</v>
      </c>
      <c r="E93" s="247">
        <v>9</v>
      </c>
      <c r="F93" s="248"/>
      <c r="G93" s="249">
        <f>ROUND(E93*F93,2)</f>
        <v>0</v>
      </c>
      <c r="H93" s="248"/>
      <c r="I93" s="249">
        <f>ROUND(E93*H93,2)</f>
        <v>0</v>
      </c>
      <c r="J93" s="248"/>
      <c r="K93" s="249">
        <f>ROUND(E93*J93,2)</f>
        <v>0</v>
      </c>
      <c r="L93" s="249">
        <v>21</v>
      </c>
      <c r="M93" s="249">
        <f>G93*(1+L93/100)</f>
        <v>0</v>
      </c>
      <c r="N93" s="249">
        <v>1.8020000000000001E-2</v>
      </c>
      <c r="O93" s="249">
        <f>ROUND(E93*N93,2)</f>
        <v>0.16</v>
      </c>
      <c r="P93" s="249">
        <v>0</v>
      </c>
      <c r="Q93" s="249">
        <f>ROUND(E93*P93,2)</f>
        <v>0</v>
      </c>
      <c r="R93" s="249"/>
      <c r="S93" s="249" t="s">
        <v>151</v>
      </c>
      <c r="T93" s="250" t="s">
        <v>151</v>
      </c>
      <c r="U93" s="227">
        <v>1.6771500000000001</v>
      </c>
      <c r="V93" s="227">
        <f>ROUND(E93*U93,2)</f>
        <v>15.09</v>
      </c>
      <c r="W93" s="22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362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 x14ac:dyDescent="0.2">
      <c r="A94" s="244">
        <v>43</v>
      </c>
      <c r="B94" s="245" t="s">
        <v>377</v>
      </c>
      <c r="C94" s="253" t="s">
        <v>378</v>
      </c>
      <c r="D94" s="246" t="s">
        <v>240</v>
      </c>
      <c r="E94" s="247">
        <v>8</v>
      </c>
      <c r="F94" s="248"/>
      <c r="G94" s="249">
        <f>ROUND(E94*F94,2)</f>
        <v>0</v>
      </c>
      <c r="H94" s="248"/>
      <c r="I94" s="249">
        <f>ROUND(E94*H94,2)</f>
        <v>0</v>
      </c>
      <c r="J94" s="248"/>
      <c r="K94" s="249">
        <f>ROUND(E94*J94,2)</f>
        <v>0</v>
      </c>
      <c r="L94" s="249">
        <v>21</v>
      </c>
      <c r="M94" s="249">
        <f>G94*(1+L94/100)</f>
        <v>0</v>
      </c>
      <c r="N94" s="249">
        <v>1.9300000000000001E-3</v>
      </c>
      <c r="O94" s="249">
        <f>ROUND(E94*N94,2)</f>
        <v>0.02</v>
      </c>
      <c r="P94" s="249">
        <v>0</v>
      </c>
      <c r="Q94" s="249">
        <f>ROUND(E94*P94,2)</f>
        <v>0</v>
      </c>
      <c r="R94" s="249"/>
      <c r="S94" s="249" t="s">
        <v>151</v>
      </c>
      <c r="T94" s="250" t="s">
        <v>151</v>
      </c>
      <c r="U94" s="227">
        <v>0.25070000000000003</v>
      </c>
      <c r="V94" s="227">
        <f>ROUND(E94*U94,2)</f>
        <v>2.0099999999999998</v>
      </c>
      <c r="W94" s="227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362</v>
      </c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 x14ac:dyDescent="0.2">
      <c r="A95" s="244">
        <v>44</v>
      </c>
      <c r="B95" s="245" t="s">
        <v>576</v>
      </c>
      <c r="C95" s="253" t="s">
        <v>577</v>
      </c>
      <c r="D95" s="246" t="s">
        <v>240</v>
      </c>
      <c r="E95" s="247">
        <v>5.3000000000000007</v>
      </c>
      <c r="F95" s="248"/>
      <c r="G95" s="249">
        <f>ROUND(E95*F95,2)</f>
        <v>0</v>
      </c>
      <c r="H95" s="248"/>
      <c r="I95" s="249">
        <f>ROUND(E95*H95,2)</f>
        <v>0</v>
      </c>
      <c r="J95" s="248"/>
      <c r="K95" s="249">
        <f>ROUND(E95*J95,2)</f>
        <v>0</v>
      </c>
      <c r="L95" s="249">
        <v>21</v>
      </c>
      <c r="M95" s="249">
        <f>G95*(1+L95/100)</f>
        <v>0</v>
      </c>
      <c r="N95" s="249">
        <v>3.0800000000000003E-3</v>
      </c>
      <c r="O95" s="249">
        <f>ROUND(E95*N95,2)</f>
        <v>0.02</v>
      </c>
      <c r="P95" s="249">
        <v>0</v>
      </c>
      <c r="Q95" s="249">
        <f>ROUND(E95*P95,2)</f>
        <v>0</v>
      </c>
      <c r="R95" s="249"/>
      <c r="S95" s="249" t="s">
        <v>151</v>
      </c>
      <c r="T95" s="250" t="s">
        <v>151</v>
      </c>
      <c r="U95" s="227">
        <v>0.57500000000000007</v>
      </c>
      <c r="V95" s="227">
        <f>ROUND(E95*U95,2)</f>
        <v>3.05</v>
      </c>
      <c r="W95" s="22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362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ht="22.5" outlineLevel="1" x14ac:dyDescent="0.2">
      <c r="A96" s="237">
        <v>45</v>
      </c>
      <c r="B96" s="238" t="s">
        <v>391</v>
      </c>
      <c r="C96" s="254" t="s">
        <v>392</v>
      </c>
      <c r="D96" s="239" t="s">
        <v>312</v>
      </c>
      <c r="E96" s="240">
        <v>8</v>
      </c>
      <c r="F96" s="241"/>
      <c r="G96" s="242">
        <f>ROUND(E96*F96,2)</f>
        <v>0</v>
      </c>
      <c r="H96" s="241"/>
      <c r="I96" s="242">
        <f>ROUND(E96*H96,2)</f>
        <v>0</v>
      </c>
      <c r="J96" s="241"/>
      <c r="K96" s="242">
        <f>ROUND(E96*J96,2)</f>
        <v>0</v>
      </c>
      <c r="L96" s="242">
        <v>21</v>
      </c>
      <c r="M96" s="242">
        <f>G96*(1+L96/100)</f>
        <v>0</v>
      </c>
      <c r="N96" s="242">
        <v>0</v>
      </c>
      <c r="O96" s="242">
        <f>ROUND(E96*N96,2)</f>
        <v>0</v>
      </c>
      <c r="P96" s="242">
        <v>0</v>
      </c>
      <c r="Q96" s="242">
        <f>ROUND(E96*P96,2)</f>
        <v>0</v>
      </c>
      <c r="R96" s="242"/>
      <c r="S96" s="242" t="s">
        <v>151</v>
      </c>
      <c r="T96" s="243" t="s">
        <v>279</v>
      </c>
      <c r="U96" s="227">
        <v>0</v>
      </c>
      <c r="V96" s="227">
        <f>ROUND(E96*U96,2)</f>
        <v>0</v>
      </c>
      <c r="W96" s="22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362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 x14ac:dyDescent="0.2">
      <c r="A97" s="225"/>
      <c r="B97" s="226"/>
      <c r="C97" s="255" t="s">
        <v>578</v>
      </c>
      <c r="D97" s="228"/>
      <c r="E97" s="229"/>
      <c r="F97" s="227"/>
      <c r="G97" s="227"/>
      <c r="H97" s="227"/>
      <c r="I97" s="227"/>
      <c r="J97" s="227"/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158</v>
      </c>
      <c r="AH97" s="208">
        <v>0</v>
      </c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">
      <c r="A98" s="225"/>
      <c r="B98" s="226"/>
      <c r="C98" s="255" t="s">
        <v>579</v>
      </c>
      <c r="D98" s="228"/>
      <c r="E98" s="229">
        <v>8</v>
      </c>
      <c r="F98" s="227"/>
      <c r="G98" s="227"/>
      <c r="H98" s="227"/>
      <c r="I98" s="227"/>
      <c r="J98" s="227"/>
      <c r="K98" s="227"/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158</v>
      </c>
      <c r="AH98" s="208">
        <v>0</v>
      </c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44">
        <v>46</v>
      </c>
      <c r="B99" s="245" t="s">
        <v>580</v>
      </c>
      <c r="C99" s="253" t="s">
        <v>581</v>
      </c>
      <c r="D99" s="246" t="s">
        <v>359</v>
      </c>
      <c r="E99" s="247">
        <v>0.19601000000000002</v>
      </c>
      <c r="F99" s="248"/>
      <c r="G99" s="249">
        <f>ROUND(E99*F99,2)</f>
        <v>0</v>
      </c>
      <c r="H99" s="248"/>
      <c r="I99" s="249">
        <f>ROUND(E99*H99,2)</f>
        <v>0</v>
      </c>
      <c r="J99" s="248"/>
      <c r="K99" s="249">
        <f>ROUND(E99*J99,2)</f>
        <v>0</v>
      </c>
      <c r="L99" s="249">
        <v>21</v>
      </c>
      <c r="M99" s="249">
        <f>G99*(1+L99/100)</f>
        <v>0</v>
      </c>
      <c r="N99" s="249">
        <v>0</v>
      </c>
      <c r="O99" s="249">
        <f>ROUND(E99*N99,2)</f>
        <v>0</v>
      </c>
      <c r="P99" s="249">
        <v>0</v>
      </c>
      <c r="Q99" s="249">
        <f>ROUND(E99*P99,2)</f>
        <v>0</v>
      </c>
      <c r="R99" s="249"/>
      <c r="S99" s="249" t="s">
        <v>151</v>
      </c>
      <c r="T99" s="250" t="s">
        <v>151</v>
      </c>
      <c r="U99" s="227">
        <v>4.7370000000000001</v>
      </c>
      <c r="V99" s="227">
        <f>ROUND(E99*U99,2)</f>
        <v>0.93</v>
      </c>
      <c r="W99" s="22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362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x14ac:dyDescent="0.2">
      <c r="A100" s="231" t="s">
        <v>146</v>
      </c>
      <c r="B100" s="232" t="s">
        <v>109</v>
      </c>
      <c r="C100" s="252" t="s">
        <v>110</v>
      </c>
      <c r="D100" s="233"/>
      <c r="E100" s="234"/>
      <c r="F100" s="235"/>
      <c r="G100" s="235">
        <f>SUMIF(AG101:AG118,"&lt;&gt;NOR",G101:G118)</f>
        <v>0</v>
      </c>
      <c r="H100" s="235"/>
      <c r="I100" s="235">
        <f>SUM(I101:I118)</f>
        <v>0</v>
      </c>
      <c r="J100" s="235"/>
      <c r="K100" s="235">
        <f>SUM(K101:K118)</f>
        <v>0</v>
      </c>
      <c r="L100" s="235"/>
      <c r="M100" s="235">
        <f>SUM(M101:M118)</f>
        <v>0</v>
      </c>
      <c r="N100" s="235"/>
      <c r="O100" s="235">
        <f>SUM(O101:O118)</f>
        <v>0.02</v>
      </c>
      <c r="P100" s="235"/>
      <c r="Q100" s="235">
        <f>SUM(Q101:Q118)</f>
        <v>0.66</v>
      </c>
      <c r="R100" s="235"/>
      <c r="S100" s="235"/>
      <c r="T100" s="236"/>
      <c r="U100" s="230"/>
      <c r="V100" s="230">
        <f>SUM(V101:V118)</f>
        <v>28.689999999999998</v>
      </c>
      <c r="W100" s="230"/>
      <c r="AG100" t="s">
        <v>147</v>
      </c>
    </row>
    <row r="101" spans="1:60" outlineLevel="1" x14ac:dyDescent="0.2">
      <c r="A101" s="237">
        <v>47</v>
      </c>
      <c r="B101" s="238" t="s">
        <v>582</v>
      </c>
      <c r="C101" s="254" t="s">
        <v>583</v>
      </c>
      <c r="D101" s="239" t="s">
        <v>155</v>
      </c>
      <c r="E101" s="240">
        <v>15</v>
      </c>
      <c r="F101" s="241"/>
      <c r="G101" s="242">
        <f>ROUND(E101*F101,2)</f>
        <v>0</v>
      </c>
      <c r="H101" s="241"/>
      <c r="I101" s="242">
        <f>ROUND(E101*H101,2)</f>
        <v>0</v>
      </c>
      <c r="J101" s="241"/>
      <c r="K101" s="242">
        <f>ROUND(E101*J101,2)</f>
        <v>0</v>
      </c>
      <c r="L101" s="242">
        <v>21</v>
      </c>
      <c r="M101" s="242">
        <f>G101*(1+L101/100)</f>
        <v>0</v>
      </c>
      <c r="N101" s="242">
        <v>0</v>
      </c>
      <c r="O101" s="242">
        <f>ROUND(E101*N101,2)</f>
        <v>0</v>
      </c>
      <c r="P101" s="242">
        <v>3.3000000000000002E-2</v>
      </c>
      <c r="Q101" s="242">
        <f>ROUND(E101*P101,2)</f>
        <v>0.5</v>
      </c>
      <c r="R101" s="242"/>
      <c r="S101" s="242" t="s">
        <v>151</v>
      </c>
      <c r="T101" s="243" t="s">
        <v>151</v>
      </c>
      <c r="U101" s="227">
        <v>0.88800000000000001</v>
      </c>
      <c r="V101" s="227">
        <f>ROUND(E101*U101,2)</f>
        <v>13.32</v>
      </c>
      <c r="W101" s="227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362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 x14ac:dyDescent="0.2">
      <c r="A102" s="225"/>
      <c r="B102" s="226"/>
      <c r="C102" s="255" t="s">
        <v>584</v>
      </c>
      <c r="D102" s="228"/>
      <c r="E102" s="229"/>
      <c r="F102" s="227"/>
      <c r="G102" s="227"/>
      <c r="H102" s="227"/>
      <c r="I102" s="227"/>
      <c r="J102" s="227"/>
      <c r="K102" s="227"/>
      <c r="L102" s="227"/>
      <c r="M102" s="227"/>
      <c r="N102" s="227"/>
      <c r="O102" s="227"/>
      <c r="P102" s="227"/>
      <c r="Q102" s="227"/>
      <c r="R102" s="227"/>
      <c r="S102" s="227"/>
      <c r="T102" s="227"/>
      <c r="U102" s="227"/>
      <c r="V102" s="227"/>
      <c r="W102" s="22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158</v>
      </c>
      <c r="AH102" s="208">
        <v>0</v>
      </c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 x14ac:dyDescent="0.2">
      <c r="A103" s="225"/>
      <c r="B103" s="226"/>
      <c r="C103" s="255" t="s">
        <v>395</v>
      </c>
      <c r="D103" s="228"/>
      <c r="E103" s="229">
        <v>15</v>
      </c>
      <c r="F103" s="227"/>
      <c r="G103" s="227"/>
      <c r="H103" s="227"/>
      <c r="I103" s="227"/>
      <c r="J103" s="227"/>
      <c r="K103" s="227"/>
      <c r="L103" s="227"/>
      <c r="M103" s="227"/>
      <c r="N103" s="227"/>
      <c r="O103" s="227"/>
      <c r="P103" s="227"/>
      <c r="Q103" s="227"/>
      <c r="R103" s="227"/>
      <c r="S103" s="227"/>
      <c r="T103" s="227"/>
      <c r="U103" s="227"/>
      <c r="V103" s="227"/>
      <c r="W103" s="227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158</v>
      </c>
      <c r="AH103" s="208">
        <v>0</v>
      </c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 x14ac:dyDescent="0.2">
      <c r="A104" s="237">
        <v>48</v>
      </c>
      <c r="B104" s="238" t="s">
        <v>585</v>
      </c>
      <c r="C104" s="254" t="s">
        <v>586</v>
      </c>
      <c r="D104" s="239" t="s">
        <v>155</v>
      </c>
      <c r="E104" s="240">
        <v>3.8000000000000003</v>
      </c>
      <c r="F104" s="241"/>
      <c r="G104" s="242">
        <f>ROUND(E104*F104,2)</f>
        <v>0</v>
      </c>
      <c r="H104" s="241"/>
      <c r="I104" s="242">
        <f>ROUND(E104*H104,2)</f>
        <v>0</v>
      </c>
      <c r="J104" s="241"/>
      <c r="K104" s="242">
        <f>ROUND(E104*J104,2)</f>
        <v>0</v>
      </c>
      <c r="L104" s="242">
        <v>21</v>
      </c>
      <c r="M104" s="242">
        <f>G104*(1+L104/100)</f>
        <v>0</v>
      </c>
      <c r="N104" s="242">
        <v>1.1E-4</v>
      </c>
      <c r="O104" s="242">
        <f>ROUND(E104*N104,2)</f>
        <v>0</v>
      </c>
      <c r="P104" s="242">
        <v>0</v>
      </c>
      <c r="Q104" s="242">
        <f>ROUND(E104*P104,2)</f>
        <v>0</v>
      </c>
      <c r="R104" s="242"/>
      <c r="S104" s="242" t="s">
        <v>151</v>
      </c>
      <c r="T104" s="243" t="s">
        <v>151</v>
      </c>
      <c r="U104" s="227">
        <v>0.70800000000000007</v>
      </c>
      <c r="V104" s="227">
        <f>ROUND(E104*U104,2)</f>
        <v>2.69</v>
      </c>
      <c r="W104" s="22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362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 x14ac:dyDescent="0.2">
      <c r="A105" s="225"/>
      <c r="B105" s="226"/>
      <c r="C105" s="255" t="s">
        <v>587</v>
      </c>
      <c r="D105" s="228"/>
      <c r="E105" s="229"/>
      <c r="F105" s="227"/>
      <c r="G105" s="227"/>
      <c r="H105" s="227"/>
      <c r="I105" s="227"/>
      <c r="J105" s="227"/>
      <c r="K105" s="227"/>
      <c r="L105" s="227"/>
      <c r="M105" s="227"/>
      <c r="N105" s="227"/>
      <c r="O105" s="227"/>
      <c r="P105" s="227"/>
      <c r="Q105" s="227"/>
      <c r="R105" s="227"/>
      <c r="S105" s="227"/>
      <c r="T105" s="227"/>
      <c r="U105" s="227"/>
      <c r="V105" s="227"/>
      <c r="W105" s="227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158</v>
      </c>
      <c r="AH105" s="208">
        <v>0</v>
      </c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 x14ac:dyDescent="0.2">
      <c r="A106" s="225"/>
      <c r="B106" s="226"/>
      <c r="C106" s="255" t="s">
        <v>588</v>
      </c>
      <c r="D106" s="228"/>
      <c r="E106" s="229">
        <v>3.8000000000000003</v>
      </c>
      <c r="F106" s="227"/>
      <c r="G106" s="227"/>
      <c r="H106" s="227"/>
      <c r="I106" s="227"/>
      <c r="J106" s="227"/>
      <c r="K106" s="227"/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158</v>
      </c>
      <c r="AH106" s="208">
        <v>0</v>
      </c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 x14ac:dyDescent="0.2">
      <c r="A107" s="244">
        <v>49</v>
      </c>
      <c r="B107" s="245" t="s">
        <v>589</v>
      </c>
      <c r="C107" s="253" t="s">
        <v>590</v>
      </c>
      <c r="D107" s="246" t="s">
        <v>155</v>
      </c>
      <c r="E107" s="247">
        <v>8</v>
      </c>
      <c r="F107" s="248"/>
      <c r="G107" s="249">
        <f>ROUND(E107*F107,2)</f>
        <v>0</v>
      </c>
      <c r="H107" s="248"/>
      <c r="I107" s="249">
        <f>ROUND(E107*H107,2)</f>
        <v>0</v>
      </c>
      <c r="J107" s="248"/>
      <c r="K107" s="249">
        <f>ROUND(E107*J107,2)</f>
        <v>0</v>
      </c>
      <c r="L107" s="249">
        <v>21</v>
      </c>
      <c r="M107" s="249">
        <f>G107*(1+L107/100)</f>
        <v>0</v>
      </c>
      <c r="N107" s="249">
        <v>0</v>
      </c>
      <c r="O107" s="249">
        <f>ROUND(E107*N107,2)</f>
        <v>0</v>
      </c>
      <c r="P107" s="249">
        <v>7.0000000000000001E-3</v>
      </c>
      <c r="Q107" s="249">
        <f>ROUND(E107*P107,2)</f>
        <v>0.06</v>
      </c>
      <c r="R107" s="249"/>
      <c r="S107" s="249" t="s">
        <v>151</v>
      </c>
      <c r="T107" s="250" t="s">
        <v>151</v>
      </c>
      <c r="U107" s="227">
        <v>0.23800000000000002</v>
      </c>
      <c r="V107" s="227">
        <f>ROUND(E107*U107,2)</f>
        <v>1.9</v>
      </c>
      <c r="W107" s="227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362</v>
      </c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 x14ac:dyDescent="0.2">
      <c r="A108" s="237">
        <v>50</v>
      </c>
      <c r="B108" s="238" t="s">
        <v>591</v>
      </c>
      <c r="C108" s="254" t="s">
        <v>592</v>
      </c>
      <c r="D108" s="239" t="s">
        <v>593</v>
      </c>
      <c r="E108" s="240">
        <v>57.024000000000001</v>
      </c>
      <c r="F108" s="241"/>
      <c r="G108" s="242">
        <f>ROUND(E108*F108,2)</f>
        <v>0</v>
      </c>
      <c r="H108" s="241"/>
      <c r="I108" s="242">
        <f>ROUND(E108*H108,2)</f>
        <v>0</v>
      </c>
      <c r="J108" s="241"/>
      <c r="K108" s="242">
        <f>ROUND(E108*J108,2)</f>
        <v>0</v>
      </c>
      <c r="L108" s="242">
        <v>21</v>
      </c>
      <c r="M108" s="242">
        <f>G108*(1+L108/100)</f>
        <v>0</v>
      </c>
      <c r="N108" s="242">
        <v>5.0000000000000002E-5</v>
      </c>
      <c r="O108" s="242">
        <f>ROUND(E108*N108,2)</f>
        <v>0</v>
      </c>
      <c r="P108" s="242">
        <v>0</v>
      </c>
      <c r="Q108" s="242">
        <f>ROUND(E108*P108,2)</f>
        <v>0</v>
      </c>
      <c r="R108" s="242"/>
      <c r="S108" s="242" t="s">
        <v>151</v>
      </c>
      <c r="T108" s="243" t="s">
        <v>151</v>
      </c>
      <c r="U108" s="227">
        <v>0.1</v>
      </c>
      <c r="V108" s="227">
        <f>ROUND(E108*U108,2)</f>
        <v>5.7</v>
      </c>
      <c r="W108" s="227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362</v>
      </c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 x14ac:dyDescent="0.2">
      <c r="A109" s="225"/>
      <c r="B109" s="226"/>
      <c r="C109" s="255" t="s">
        <v>594</v>
      </c>
      <c r="D109" s="228"/>
      <c r="E109" s="229"/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227"/>
      <c r="S109" s="227"/>
      <c r="T109" s="227"/>
      <c r="U109" s="227"/>
      <c r="V109" s="227"/>
      <c r="W109" s="227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158</v>
      </c>
      <c r="AH109" s="208">
        <v>0</v>
      </c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">
      <c r="A110" s="225"/>
      <c r="B110" s="226"/>
      <c r="C110" s="255" t="s">
        <v>595</v>
      </c>
      <c r="D110" s="228"/>
      <c r="E110" s="229">
        <v>57.02</v>
      </c>
      <c r="F110" s="227"/>
      <c r="G110" s="227"/>
      <c r="H110" s="227"/>
      <c r="I110" s="227"/>
      <c r="J110" s="227"/>
      <c r="K110" s="227"/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158</v>
      </c>
      <c r="AH110" s="208">
        <v>0</v>
      </c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 x14ac:dyDescent="0.2">
      <c r="A111" s="237">
        <v>51</v>
      </c>
      <c r="B111" s="238" t="s">
        <v>596</v>
      </c>
      <c r="C111" s="254" t="s">
        <v>597</v>
      </c>
      <c r="D111" s="239" t="s">
        <v>593</v>
      </c>
      <c r="E111" s="240">
        <v>100</v>
      </c>
      <c r="F111" s="241"/>
      <c r="G111" s="242">
        <f>ROUND(E111*F111,2)</f>
        <v>0</v>
      </c>
      <c r="H111" s="241"/>
      <c r="I111" s="242">
        <f>ROUND(E111*H111,2)</f>
        <v>0</v>
      </c>
      <c r="J111" s="241"/>
      <c r="K111" s="242">
        <f>ROUND(E111*J111,2)</f>
        <v>0</v>
      </c>
      <c r="L111" s="242">
        <v>21</v>
      </c>
      <c r="M111" s="242">
        <f>G111*(1+L111/100)</f>
        <v>0</v>
      </c>
      <c r="N111" s="242">
        <v>5.0000000000000002E-5</v>
      </c>
      <c r="O111" s="242">
        <f>ROUND(E111*N111,2)</f>
        <v>0.01</v>
      </c>
      <c r="P111" s="242">
        <v>1E-3</v>
      </c>
      <c r="Q111" s="242">
        <f>ROUND(E111*P111,2)</f>
        <v>0.1</v>
      </c>
      <c r="R111" s="242"/>
      <c r="S111" s="242" t="s">
        <v>151</v>
      </c>
      <c r="T111" s="243" t="s">
        <v>151</v>
      </c>
      <c r="U111" s="227">
        <v>0.05</v>
      </c>
      <c r="V111" s="227">
        <f>ROUND(E111*U111,2)</f>
        <v>5</v>
      </c>
      <c r="W111" s="227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362</v>
      </c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 x14ac:dyDescent="0.2">
      <c r="A112" s="225"/>
      <c r="B112" s="226"/>
      <c r="C112" s="255" t="s">
        <v>598</v>
      </c>
      <c r="D112" s="228"/>
      <c r="E112" s="229"/>
      <c r="F112" s="227"/>
      <c r="G112" s="227"/>
      <c r="H112" s="227"/>
      <c r="I112" s="227"/>
      <c r="J112" s="227"/>
      <c r="K112" s="227"/>
      <c r="L112" s="227"/>
      <c r="M112" s="227"/>
      <c r="N112" s="227"/>
      <c r="O112" s="227"/>
      <c r="P112" s="227"/>
      <c r="Q112" s="227"/>
      <c r="R112" s="227"/>
      <c r="S112" s="227"/>
      <c r="T112" s="227"/>
      <c r="U112" s="227"/>
      <c r="V112" s="227"/>
      <c r="W112" s="227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158</v>
      </c>
      <c r="AH112" s="208">
        <v>0</v>
      </c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 x14ac:dyDescent="0.2">
      <c r="A113" s="225"/>
      <c r="B113" s="226"/>
      <c r="C113" s="255" t="s">
        <v>599</v>
      </c>
      <c r="D113" s="228"/>
      <c r="E113" s="229">
        <v>100</v>
      </c>
      <c r="F113" s="227"/>
      <c r="G113" s="227"/>
      <c r="H113" s="227"/>
      <c r="I113" s="227"/>
      <c r="J113" s="227"/>
      <c r="K113" s="227"/>
      <c r="L113" s="227"/>
      <c r="M113" s="227"/>
      <c r="N113" s="227"/>
      <c r="O113" s="227"/>
      <c r="P113" s="227"/>
      <c r="Q113" s="227"/>
      <c r="R113" s="227"/>
      <c r="S113" s="227"/>
      <c r="T113" s="227"/>
      <c r="U113" s="227"/>
      <c r="V113" s="227"/>
      <c r="W113" s="227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158</v>
      </c>
      <c r="AH113" s="208">
        <v>0</v>
      </c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 x14ac:dyDescent="0.2">
      <c r="A114" s="244">
        <v>52</v>
      </c>
      <c r="B114" s="245" t="s">
        <v>600</v>
      </c>
      <c r="C114" s="253" t="s">
        <v>601</v>
      </c>
      <c r="D114" s="246" t="s">
        <v>602</v>
      </c>
      <c r="E114" s="247">
        <v>1</v>
      </c>
      <c r="F114" s="248"/>
      <c r="G114" s="249">
        <f>ROUND(E114*F114,2)</f>
        <v>0</v>
      </c>
      <c r="H114" s="248"/>
      <c r="I114" s="249">
        <f>ROUND(E114*H114,2)</f>
        <v>0</v>
      </c>
      <c r="J114" s="248"/>
      <c r="K114" s="249">
        <f>ROUND(E114*J114,2)</f>
        <v>0</v>
      </c>
      <c r="L114" s="249">
        <v>21</v>
      </c>
      <c r="M114" s="249">
        <f>G114*(1+L114/100)</f>
        <v>0</v>
      </c>
      <c r="N114" s="249">
        <v>0</v>
      </c>
      <c r="O114" s="249">
        <f>ROUND(E114*N114,2)</f>
        <v>0</v>
      </c>
      <c r="P114" s="249">
        <v>0</v>
      </c>
      <c r="Q114" s="249">
        <f>ROUND(E114*P114,2)</f>
        <v>0</v>
      </c>
      <c r="R114" s="249"/>
      <c r="S114" s="249" t="s">
        <v>246</v>
      </c>
      <c r="T114" s="250" t="s">
        <v>279</v>
      </c>
      <c r="U114" s="227">
        <v>0</v>
      </c>
      <c r="V114" s="227">
        <f>ROUND(E114*U114,2)</f>
        <v>0</v>
      </c>
      <c r="W114" s="227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362</v>
      </c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 x14ac:dyDescent="0.2">
      <c r="A115" s="237">
        <v>53</v>
      </c>
      <c r="B115" s="238" t="s">
        <v>603</v>
      </c>
      <c r="C115" s="254" t="s">
        <v>604</v>
      </c>
      <c r="D115" s="239" t="s">
        <v>359</v>
      </c>
      <c r="E115" s="240">
        <v>1.4360000000000001E-2</v>
      </c>
      <c r="F115" s="241"/>
      <c r="G115" s="242">
        <f>ROUND(E115*F115,2)</f>
        <v>0</v>
      </c>
      <c r="H115" s="241"/>
      <c r="I115" s="242">
        <f>ROUND(E115*H115,2)</f>
        <v>0</v>
      </c>
      <c r="J115" s="241"/>
      <c r="K115" s="242">
        <f>ROUND(E115*J115,2)</f>
        <v>0</v>
      </c>
      <c r="L115" s="242">
        <v>21</v>
      </c>
      <c r="M115" s="242">
        <f>G115*(1+L115/100)</f>
        <v>0</v>
      </c>
      <c r="N115" s="242">
        <v>1</v>
      </c>
      <c r="O115" s="242">
        <f>ROUND(E115*N115,2)</f>
        <v>0.01</v>
      </c>
      <c r="P115" s="242">
        <v>0</v>
      </c>
      <c r="Q115" s="242">
        <f>ROUND(E115*P115,2)</f>
        <v>0</v>
      </c>
      <c r="R115" s="242" t="s">
        <v>289</v>
      </c>
      <c r="S115" s="242" t="s">
        <v>151</v>
      </c>
      <c r="T115" s="243" t="s">
        <v>151</v>
      </c>
      <c r="U115" s="227">
        <v>0</v>
      </c>
      <c r="V115" s="227">
        <f>ROUND(E115*U115,2)</f>
        <v>0</v>
      </c>
      <c r="W115" s="227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290</v>
      </c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 x14ac:dyDescent="0.2">
      <c r="A116" s="225"/>
      <c r="B116" s="226"/>
      <c r="C116" s="255" t="s">
        <v>605</v>
      </c>
      <c r="D116" s="228"/>
      <c r="E116" s="229"/>
      <c r="F116" s="227"/>
      <c r="G116" s="227"/>
      <c r="H116" s="227"/>
      <c r="I116" s="227"/>
      <c r="J116" s="227"/>
      <c r="K116" s="227"/>
      <c r="L116" s="227"/>
      <c r="M116" s="227"/>
      <c r="N116" s="227"/>
      <c r="O116" s="227"/>
      <c r="P116" s="227"/>
      <c r="Q116" s="227"/>
      <c r="R116" s="227"/>
      <c r="S116" s="227"/>
      <c r="T116" s="227"/>
      <c r="U116" s="227"/>
      <c r="V116" s="227"/>
      <c r="W116" s="227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158</v>
      </c>
      <c r="AH116" s="208">
        <v>0</v>
      </c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 x14ac:dyDescent="0.2">
      <c r="A117" s="225"/>
      <c r="B117" s="226"/>
      <c r="C117" s="255" t="s">
        <v>606</v>
      </c>
      <c r="D117" s="228"/>
      <c r="E117" s="229">
        <v>0.01</v>
      </c>
      <c r="F117" s="227"/>
      <c r="G117" s="227"/>
      <c r="H117" s="227"/>
      <c r="I117" s="227"/>
      <c r="J117" s="227"/>
      <c r="K117" s="227"/>
      <c r="L117" s="227"/>
      <c r="M117" s="227"/>
      <c r="N117" s="227"/>
      <c r="O117" s="227"/>
      <c r="P117" s="227"/>
      <c r="Q117" s="227"/>
      <c r="R117" s="227"/>
      <c r="S117" s="227"/>
      <c r="T117" s="227"/>
      <c r="U117" s="227"/>
      <c r="V117" s="227"/>
      <c r="W117" s="227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158</v>
      </c>
      <c r="AH117" s="208">
        <v>0</v>
      </c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outlineLevel="1" x14ac:dyDescent="0.2">
      <c r="A118" s="244">
        <v>54</v>
      </c>
      <c r="B118" s="245" t="s">
        <v>607</v>
      </c>
      <c r="C118" s="253" t="s">
        <v>608</v>
      </c>
      <c r="D118" s="246" t="s">
        <v>359</v>
      </c>
      <c r="E118" s="247">
        <v>2.2630000000000001E-2</v>
      </c>
      <c r="F118" s="248"/>
      <c r="G118" s="249">
        <f>ROUND(E118*F118,2)</f>
        <v>0</v>
      </c>
      <c r="H118" s="248"/>
      <c r="I118" s="249">
        <f>ROUND(E118*H118,2)</f>
        <v>0</v>
      </c>
      <c r="J118" s="248"/>
      <c r="K118" s="249">
        <f>ROUND(E118*J118,2)</f>
        <v>0</v>
      </c>
      <c r="L118" s="249">
        <v>21</v>
      </c>
      <c r="M118" s="249">
        <f>G118*(1+L118/100)</f>
        <v>0</v>
      </c>
      <c r="N118" s="249">
        <v>0</v>
      </c>
      <c r="O118" s="249">
        <f>ROUND(E118*N118,2)</f>
        <v>0</v>
      </c>
      <c r="P118" s="249">
        <v>0</v>
      </c>
      <c r="Q118" s="249">
        <f>ROUND(E118*P118,2)</f>
        <v>0</v>
      </c>
      <c r="R118" s="249"/>
      <c r="S118" s="249" t="s">
        <v>151</v>
      </c>
      <c r="T118" s="250" t="s">
        <v>151</v>
      </c>
      <c r="U118" s="227">
        <v>3.3270000000000004</v>
      </c>
      <c r="V118" s="227">
        <f>ROUND(E118*U118,2)</f>
        <v>0.08</v>
      </c>
      <c r="W118" s="227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362</v>
      </c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x14ac:dyDescent="0.2">
      <c r="A119" s="231" t="s">
        <v>146</v>
      </c>
      <c r="B119" s="232" t="s">
        <v>111</v>
      </c>
      <c r="C119" s="252" t="s">
        <v>112</v>
      </c>
      <c r="D119" s="233"/>
      <c r="E119" s="234"/>
      <c r="F119" s="235"/>
      <c r="G119" s="235">
        <f>SUMIF(AG120:AG125,"&lt;&gt;NOR",G120:G125)</f>
        <v>0</v>
      </c>
      <c r="H119" s="235"/>
      <c r="I119" s="235">
        <f>SUM(I120:I125)</f>
        <v>0</v>
      </c>
      <c r="J119" s="235"/>
      <c r="K119" s="235">
        <f>SUM(K120:K125)</f>
        <v>0</v>
      </c>
      <c r="L119" s="235"/>
      <c r="M119" s="235">
        <f>SUM(M120:M125)</f>
        <v>0</v>
      </c>
      <c r="N119" s="235"/>
      <c r="O119" s="235">
        <f>SUM(O120:O125)</f>
        <v>0.04</v>
      </c>
      <c r="P119" s="235"/>
      <c r="Q119" s="235">
        <f>SUM(Q120:Q125)</f>
        <v>0</v>
      </c>
      <c r="R119" s="235"/>
      <c r="S119" s="235"/>
      <c r="T119" s="236"/>
      <c r="U119" s="230"/>
      <c r="V119" s="230">
        <f>SUM(V120:V125)</f>
        <v>6.1</v>
      </c>
      <c r="W119" s="230"/>
      <c r="AG119" t="s">
        <v>147</v>
      </c>
    </row>
    <row r="120" spans="1:60" outlineLevel="1" x14ac:dyDescent="0.2">
      <c r="A120" s="237">
        <v>55</v>
      </c>
      <c r="B120" s="238" t="s">
        <v>609</v>
      </c>
      <c r="C120" s="254" t="s">
        <v>610</v>
      </c>
      <c r="D120" s="239" t="s">
        <v>240</v>
      </c>
      <c r="E120" s="240">
        <v>6</v>
      </c>
      <c r="F120" s="241"/>
      <c r="G120" s="242">
        <f>ROUND(E120*F120,2)</f>
        <v>0</v>
      </c>
      <c r="H120" s="241"/>
      <c r="I120" s="242">
        <f>ROUND(E120*H120,2)</f>
        <v>0</v>
      </c>
      <c r="J120" s="241"/>
      <c r="K120" s="242">
        <f>ROUND(E120*J120,2)</f>
        <v>0</v>
      </c>
      <c r="L120" s="242">
        <v>21</v>
      </c>
      <c r="M120" s="242">
        <f>G120*(1+L120/100)</f>
        <v>0</v>
      </c>
      <c r="N120" s="242">
        <v>0</v>
      </c>
      <c r="O120" s="242">
        <f>ROUND(E120*N120,2)</f>
        <v>0</v>
      </c>
      <c r="P120" s="242">
        <v>0</v>
      </c>
      <c r="Q120" s="242">
        <f>ROUND(E120*P120,2)</f>
        <v>0</v>
      </c>
      <c r="R120" s="242"/>
      <c r="S120" s="242" t="s">
        <v>151</v>
      </c>
      <c r="T120" s="243" t="s">
        <v>151</v>
      </c>
      <c r="U120" s="227">
        <v>0.26</v>
      </c>
      <c r="V120" s="227">
        <f>ROUND(E120*U120,2)</f>
        <v>1.56</v>
      </c>
      <c r="W120" s="227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362</v>
      </c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outlineLevel="1" x14ac:dyDescent="0.2">
      <c r="A121" s="225"/>
      <c r="B121" s="226"/>
      <c r="C121" s="255" t="s">
        <v>611</v>
      </c>
      <c r="D121" s="228"/>
      <c r="E121" s="229"/>
      <c r="F121" s="227"/>
      <c r="G121" s="227"/>
      <c r="H121" s="227"/>
      <c r="I121" s="227"/>
      <c r="J121" s="227"/>
      <c r="K121" s="227"/>
      <c r="L121" s="227"/>
      <c r="M121" s="227"/>
      <c r="N121" s="227"/>
      <c r="O121" s="227"/>
      <c r="P121" s="227"/>
      <c r="Q121" s="227"/>
      <c r="R121" s="227"/>
      <c r="S121" s="227"/>
      <c r="T121" s="227"/>
      <c r="U121" s="227"/>
      <c r="V121" s="227"/>
      <c r="W121" s="227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158</v>
      </c>
      <c r="AH121" s="208">
        <v>0</v>
      </c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 x14ac:dyDescent="0.2">
      <c r="A122" s="225"/>
      <c r="B122" s="226"/>
      <c r="C122" s="255" t="s">
        <v>502</v>
      </c>
      <c r="D122" s="228"/>
      <c r="E122" s="229">
        <v>6</v>
      </c>
      <c r="F122" s="227"/>
      <c r="G122" s="227"/>
      <c r="H122" s="227"/>
      <c r="I122" s="227"/>
      <c r="J122" s="227"/>
      <c r="K122" s="227"/>
      <c r="L122" s="227"/>
      <c r="M122" s="227"/>
      <c r="N122" s="227"/>
      <c r="O122" s="227"/>
      <c r="P122" s="227"/>
      <c r="Q122" s="227"/>
      <c r="R122" s="227"/>
      <c r="S122" s="227"/>
      <c r="T122" s="227"/>
      <c r="U122" s="227"/>
      <c r="V122" s="227"/>
      <c r="W122" s="227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158</v>
      </c>
      <c r="AH122" s="208">
        <v>0</v>
      </c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 x14ac:dyDescent="0.2">
      <c r="A123" s="244">
        <v>56</v>
      </c>
      <c r="B123" s="245" t="s">
        <v>612</v>
      </c>
      <c r="C123" s="253" t="s">
        <v>613</v>
      </c>
      <c r="D123" s="246" t="s">
        <v>240</v>
      </c>
      <c r="E123" s="247">
        <v>6</v>
      </c>
      <c r="F123" s="248"/>
      <c r="G123" s="249">
        <f>ROUND(E123*F123,2)</f>
        <v>0</v>
      </c>
      <c r="H123" s="248"/>
      <c r="I123" s="249">
        <f>ROUND(E123*H123,2)</f>
        <v>0</v>
      </c>
      <c r="J123" s="248"/>
      <c r="K123" s="249">
        <f>ROUND(E123*J123,2)</f>
        <v>0</v>
      </c>
      <c r="L123" s="249">
        <v>21</v>
      </c>
      <c r="M123" s="249">
        <f>G123*(1+L123/100)</f>
        <v>0</v>
      </c>
      <c r="N123" s="249">
        <v>2.0000000000000002E-5</v>
      </c>
      <c r="O123" s="249">
        <f>ROUND(E123*N123,2)</f>
        <v>0</v>
      </c>
      <c r="P123" s="249">
        <v>0</v>
      </c>
      <c r="Q123" s="249">
        <f>ROUND(E123*P123,2)</f>
        <v>0</v>
      </c>
      <c r="R123" s="249"/>
      <c r="S123" s="249" t="s">
        <v>151</v>
      </c>
      <c r="T123" s="250" t="s">
        <v>151</v>
      </c>
      <c r="U123" s="227">
        <v>0.75700000000000001</v>
      </c>
      <c r="V123" s="227">
        <f>ROUND(E123*U123,2)</f>
        <v>4.54</v>
      </c>
      <c r="W123" s="227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362</v>
      </c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ht="22.5" outlineLevel="1" x14ac:dyDescent="0.2">
      <c r="A124" s="244">
        <v>57</v>
      </c>
      <c r="B124" s="245" t="s">
        <v>614</v>
      </c>
      <c r="C124" s="253" t="s">
        <v>615</v>
      </c>
      <c r="D124" s="246" t="s">
        <v>150</v>
      </c>
      <c r="E124" s="247">
        <v>1</v>
      </c>
      <c r="F124" s="248"/>
      <c r="G124" s="249">
        <f>ROUND(E124*F124,2)</f>
        <v>0</v>
      </c>
      <c r="H124" s="248"/>
      <c r="I124" s="249">
        <f>ROUND(E124*H124,2)</f>
        <v>0</v>
      </c>
      <c r="J124" s="248"/>
      <c r="K124" s="249">
        <f>ROUND(E124*J124,2)</f>
        <v>0</v>
      </c>
      <c r="L124" s="249">
        <v>21</v>
      </c>
      <c r="M124" s="249">
        <f>G124*(1+L124/100)</f>
        <v>0</v>
      </c>
      <c r="N124" s="249">
        <v>0.04</v>
      </c>
      <c r="O124" s="249">
        <f>ROUND(E124*N124,2)</f>
        <v>0.04</v>
      </c>
      <c r="P124" s="249">
        <v>0</v>
      </c>
      <c r="Q124" s="249">
        <f>ROUND(E124*P124,2)</f>
        <v>0</v>
      </c>
      <c r="R124" s="249" t="s">
        <v>289</v>
      </c>
      <c r="S124" s="249" t="s">
        <v>151</v>
      </c>
      <c r="T124" s="250" t="s">
        <v>247</v>
      </c>
      <c r="U124" s="227">
        <v>0</v>
      </c>
      <c r="V124" s="227">
        <f>ROUND(E124*U124,2)</f>
        <v>0</v>
      </c>
      <c r="W124" s="227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290</v>
      </c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 x14ac:dyDescent="0.2">
      <c r="A125" s="244">
        <v>58</v>
      </c>
      <c r="B125" s="245" t="s">
        <v>616</v>
      </c>
      <c r="C125" s="253" t="s">
        <v>617</v>
      </c>
      <c r="D125" s="246" t="s">
        <v>0</v>
      </c>
      <c r="E125" s="247">
        <v>170.74</v>
      </c>
      <c r="F125" s="248"/>
      <c r="G125" s="249">
        <f>ROUND(E125*F125,2)</f>
        <v>0</v>
      </c>
      <c r="H125" s="248"/>
      <c r="I125" s="249">
        <f>ROUND(E125*H125,2)</f>
        <v>0</v>
      </c>
      <c r="J125" s="248"/>
      <c r="K125" s="249">
        <f>ROUND(E125*J125,2)</f>
        <v>0</v>
      </c>
      <c r="L125" s="249">
        <v>21</v>
      </c>
      <c r="M125" s="249">
        <f>G125*(1+L125/100)</f>
        <v>0</v>
      </c>
      <c r="N125" s="249">
        <v>0</v>
      </c>
      <c r="O125" s="249">
        <f>ROUND(E125*N125,2)</f>
        <v>0</v>
      </c>
      <c r="P125" s="249">
        <v>0</v>
      </c>
      <c r="Q125" s="249">
        <f>ROUND(E125*P125,2)</f>
        <v>0</v>
      </c>
      <c r="R125" s="249"/>
      <c r="S125" s="249" t="s">
        <v>246</v>
      </c>
      <c r="T125" s="250" t="s">
        <v>247</v>
      </c>
      <c r="U125" s="227">
        <v>0</v>
      </c>
      <c r="V125" s="227">
        <f>ROUND(E125*U125,2)</f>
        <v>0</v>
      </c>
      <c r="W125" s="227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362</v>
      </c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x14ac:dyDescent="0.2">
      <c r="A126" s="231" t="s">
        <v>146</v>
      </c>
      <c r="B126" s="232" t="s">
        <v>113</v>
      </c>
      <c r="C126" s="252" t="s">
        <v>114</v>
      </c>
      <c r="D126" s="233"/>
      <c r="E126" s="234"/>
      <c r="F126" s="235"/>
      <c r="G126" s="235">
        <f>SUMIF(AG127:AG136,"&lt;&gt;NOR",G127:G136)</f>
        <v>0</v>
      </c>
      <c r="H126" s="235"/>
      <c r="I126" s="235">
        <f>SUM(I127:I136)</f>
        <v>0</v>
      </c>
      <c r="J126" s="235"/>
      <c r="K126" s="235">
        <f>SUM(K127:K136)</f>
        <v>0</v>
      </c>
      <c r="L126" s="235"/>
      <c r="M126" s="235">
        <f>SUM(M127:M136)</f>
        <v>0</v>
      </c>
      <c r="N126" s="235"/>
      <c r="O126" s="235">
        <f>SUM(O127:O136)</f>
        <v>0.01</v>
      </c>
      <c r="P126" s="235"/>
      <c r="Q126" s="235">
        <f>SUM(Q127:Q136)</f>
        <v>0</v>
      </c>
      <c r="R126" s="235"/>
      <c r="S126" s="235"/>
      <c r="T126" s="236"/>
      <c r="U126" s="230"/>
      <c r="V126" s="230">
        <f>SUM(V127:V136)</f>
        <v>10.559999999999999</v>
      </c>
      <c r="W126" s="230"/>
      <c r="AG126" t="s">
        <v>147</v>
      </c>
    </row>
    <row r="127" spans="1:60" outlineLevel="1" x14ac:dyDescent="0.2">
      <c r="A127" s="237">
        <v>59</v>
      </c>
      <c r="B127" s="238" t="s">
        <v>618</v>
      </c>
      <c r="C127" s="254" t="s">
        <v>619</v>
      </c>
      <c r="D127" s="239" t="s">
        <v>155</v>
      </c>
      <c r="E127" s="240">
        <v>27.896400000000003</v>
      </c>
      <c r="F127" s="241"/>
      <c r="G127" s="242">
        <f>ROUND(E127*F127,2)</f>
        <v>0</v>
      </c>
      <c r="H127" s="241"/>
      <c r="I127" s="242">
        <f>ROUND(E127*H127,2)</f>
        <v>0</v>
      </c>
      <c r="J127" s="241"/>
      <c r="K127" s="242">
        <f>ROUND(E127*J127,2)</f>
        <v>0</v>
      </c>
      <c r="L127" s="242">
        <v>21</v>
      </c>
      <c r="M127" s="242">
        <f>G127*(1+L127/100)</f>
        <v>0</v>
      </c>
      <c r="N127" s="242">
        <v>3.2000000000000003E-4</v>
      </c>
      <c r="O127" s="242">
        <f>ROUND(E127*N127,2)</f>
        <v>0.01</v>
      </c>
      <c r="P127" s="242">
        <v>0</v>
      </c>
      <c r="Q127" s="242">
        <f>ROUND(E127*P127,2)</f>
        <v>0</v>
      </c>
      <c r="R127" s="242"/>
      <c r="S127" s="242" t="s">
        <v>151</v>
      </c>
      <c r="T127" s="243" t="s">
        <v>151</v>
      </c>
      <c r="U127" s="227">
        <v>9.7000000000000003E-2</v>
      </c>
      <c r="V127" s="227">
        <f>ROUND(E127*U127,2)</f>
        <v>2.71</v>
      </c>
      <c r="W127" s="227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362</v>
      </c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 x14ac:dyDescent="0.2">
      <c r="A128" s="225"/>
      <c r="B128" s="226"/>
      <c r="C128" s="255" t="s">
        <v>620</v>
      </c>
      <c r="D128" s="228"/>
      <c r="E128" s="229"/>
      <c r="F128" s="227"/>
      <c r="G128" s="227"/>
      <c r="H128" s="227"/>
      <c r="I128" s="227"/>
      <c r="J128" s="227"/>
      <c r="K128" s="227"/>
      <c r="L128" s="227"/>
      <c r="M128" s="227"/>
      <c r="N128" s="227"/>
      <c r="O128" s="227"/>
      <c r="P128" s="227"/>
      <c r="Q128" s="227"/>
      <c r="R128" s="227"/>
      <c r="S128" s="227"/>
      <c r="T128" s="227"/>
      <c r="U128" s="227"/>
      <c r="V128" s="227"/>
      <c r="W128" s="227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158</v>
      </c>
      <c r="AH128" s="208">
        <v>0</v>
      </c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outlineLevel="1" x14ac:dyDescent="0.2">
      <c r="A129" s="225"/>
      <c r="B129" s="226"/>
      <c r="C129" s="255" t="s">
        <v>621</v>
      </c>
      <c r="D129" s="228"/>
      <c r="E129" s="229"/>
      <c r="F129" s="227"/>
      <c r="G129" s="227"/>
      <c r="H129" s="227"/>
      <c r="I129" s="227"/>
      <c r="J129" s="227"/>
      <c r="K129" s="227"/>
      <c r="L129" s="227"/>
      <c r="M129" s="227"/>
      <c r="N129" s="227"/>
      <c r="O129" s="227"/>
      <c r="P129" s="227"/>
      <c r="Q129" s="227"/>
      <c r="R129" s="227"/>
      <c r="S129" s="227"/>
      <c r="T129" s="227"/>
      <c r="U129" s="227"/>
      <c r="V129" s="227"/>
      <c r="W129" s="227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158</v>
      </c>
      <c r="AH129" s="208">
        <v>0</v>
      </c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 x14ac:dyDescent="0.2">
      <c r="A130" s="225"/>
      <c r="B130" s="226"/>
      <c r="C130" s="255" t="s">
        <v>622</v>
      </c>
      <c r="D130" s="228"/>
      <c r="E130" s="229"/>
      <c r="F130" s="227"/>
      <c r="G130" s="227"/>
      <c r="H130" s="227"/>
      <c r="I130" s="227"/>
      <c r="J130" s="227"/>
      <c r="K130" s="227"/>
      <c r="L130" s="227"/>
      <c r="M130" s="227"/>
      <c r="N130" s="227"/>
      <c r="O130" s="227"/>
      <c r="P130" s="227"/>
      <c r="Q130" s="227"/>
      <c r="R130" s="227"/>
      <c r="S130" s="227"/>
      <c r="T130" s="227"/>
      <c r="U130" s="227"/>
      <c r="V130" s="227"/>
      <c r="W130" s="227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158</v>
      </c>
      <c r="AH130" s="208">
        <v>0</v>
      </c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outlineLevel="1" x14ac:dyDescent="0.2">
      <c r="A131" s="225"/>
      <c r="B131" s="226"/>
      <c r="C131" s="255" t="s">
        <v>623</v>
      </c>
      <c r="D131" s="228"/>
      <c r="E131" s="229">
        <v>27.900000000000002</v>
      </c>
      <c r="F131" s="227"/>
      <c r="G131" s="227"/>
      <c r="H131" s="227"/>
      <c r="I131" s="227"/>
      <c r="J131" s="227"/>
      <c r="K131" s="227"/>
      <c r="L131" s="227"/>
      <c r="M131" s="227"/>
      <c r="N131" s="227"/>
      <c r="O131" s="227"/>
      <c r="P131" s="227"/>
      <c r="Q131" s="227"/>
      <c r="R131" s="227"/>
      <c r="S131" s="227"/>
      <c r="T131" s="227"/>
      <c r="U131" s="227"/>
      <c r="V131" s="227"/>
      <c r="W131" s="227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158</v>
      </c>
      <c r="AH131" s="208">
        <v>0</v>
      </c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outlineLevel="1" x14ac:dyDescent="0.2">
      <c r="A132" s="244">
        <v>60</v>
      </c>
      <c r="B132" s="245" t="s">
        <v>624</v>
      </c>
      <c r="C132" s="253" t="s">
        <v>625</v>
      </c>
      <c r="D132" s="246" t="s">
        <v>155</v>
      </c>
      <c r="E132" s="247">
        <v>27.896400000000003</v>
      </c>
      <c r="F132" s="248"/>
      <c r="G132" s="249">
        <f>ROUND(E132*F132,2)</f>
        <v>0</v>
      </c>
      <c r="H132" s="248"/>
      <c r="I132" s="249">
        <f>ROUND(E132*H132,2)</f>
        <v>0</v>
      </c>
      <c r="J132" s="248"/>
      <c r="K132" s="249">
        <f>ROUND(E132*J132,2)</f>
        <v>0</v>
      </c>
      <c r="L132" s="249">
        <v>21</v>
      </c>
      <c r="M132" s="249">
        <f>G132*(1+L132/100)</f>
        <v>0</v>
      </c>
      <c r="N132" s="249">
        <v>1.6000000000000001E-4</v>
      </c>
      <c r="O132" s="249">
        <f>ROUND(E132*N132,2)</f>
        <v>0</v>
      </c>
      <c r="P132" s="249">
        <v>0</v>
      </c>
      <c r="Q132" s="249">
        <f>ROUND(E132*P132,2)</f>
        <v>0</v>
      </c>
      <c r="R132" s="249"/>
      <c r="S132" s="249" t="s">
        <v>151</v>
      </c>
      <c r="T132" s="250" t="s">
        <v>151</v>
      </c>
      <c r="U132" s="227">
        <v>0.15000000000000002</v>
      </c>
      <c r="V132" s="227">
        <f>ROUND(E132*U132,2)</f>
        <v>4.18</v>
      </c>
      <c r="W132" s="227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362</v>
      </c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ht="22.5" outlineLevel="1" x14ac:dyDescent="0.2">
      <c r="A133" s="237">
        <v>61</v>
      </c>
      <c r="B133" s="238" t="s">
        <v>626</v>
      </c>
      <c r="C133" s="254" t="s">
        <v>627</v>
      </c>
      <c r="D133" s="239" t="s">
        <v>155</v>
      </c>
      <c r="E133" s="240">
        <v>9.6724000000000014</v>
      </c>
      <c r="F133" s="241"/>
      <c r="G133" s="242">
        <f>ROUND(E133*F133,2)</f>
        <v>0</v>
      </c>
      <c r="H133" s="241"/>
      <c r="I133" s="242">
        <f>ROUND(E133*H133,2)</f>
        <v>0</v>
      </c>
      <c r="J133" s="241"/>
      <c r="K133" s="242">
        <f>ROUND(E133*J133,2)</f>
        <v>0</v>
      </c>
      <c r="L133" s="242">
        <v>21</v>
      </c>
      <c r="M133" s="242">
        <f>G133*(1+L133/100)</f>
        <v>0</v>
      </c>
      <c r="N133" s="242">
        <v>2.6000000000000003E-4</v>
      </c>
      <c r="O133" s="242">
        <f>ROUND(E133*N133,2)</f>
        <v>0</v>
      </c>
      <c r="P133" s="242">
        <v>0</v>
      </c>
      <c r="Q133" s="242">
        <f>ROUND(E133*P133,2)</f>
        <v>0</v>
      </c>
      <c r="R133" s="242"/>
      <c r="S133" s="242" t="s">
        <v>151</v>
      </c>
      <c r="T133" s="243" t="s">
        <v>151</v>
      </c>
      <c r="U133" s="227">
        <v>0.37975000000000003</v>
      </c>
      <c r="V133" s="227">
        <f>ROUND(E133*U133,2)</f>
        <v>3.67</v>
      </c>
      <c r="W133" s="227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433</v>
      </c>
      <c r="AH133" s="208"/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 x14ac:dyDescent="0.2">
      <c r="A134" s="225"/>
      <c r="B134" s="226"/>
      <c r="C134" s="255" t="s">
        <v>628</v>
      </c>
      <c r="D134" s="228"/>
      <c r="E134" s="229"/>
      <c r="F134" s="227"/>
      <c r="G134" s="227"/>
      <c r="H134" s="227"/>
      <c r="I134" s="227"/>
      <c r="J134" s="227"/>
      <c r="K134" s="227"/>
      <c r="L134" s="227"/>
      <c r="M134" s="227"/>
      <c r="N134" s="227"/>
      <c r="O134" s="227"/>
      <c r="P134" s="227"/>
      <c r="Q134" s="227"/>
      <c r="R134" s="227"/>
      <c r="S134" s="227"/>
      <c r="T134" s="227"/>
      <c r="U134" s="227"/>
      <c r="V134" s="227"/>
      <c r="W134" s="227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158</v>
      </c>
      <c r="AH134" s="208">
        <v>0</v>
      </c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outlineLevel="1" x14ac:dyDescent="0.2">
      <c r="A135" s="225"/>
      <c r="B135" s="226"/>
      <c r="C135" s="255" t="s">
        <v>629</v>
      </c>
      <c r="D135" s="228"/>
      <c r="E135" s="229"/>
      <c r="F135" s="227"/>
      <c r="G135" s="227"/>
      <c r="H135" s="227"/>
      <c r="I135" s="227"/>
      <c r="J135" s="227"/>
      <c r="K135" s="227"/>
      <c r="L135" s="227"/>
      <c r="M135" s="227"/>
      <c r="N135" s="227"/>
      <c r="O135" s="227"/>
      <c r="P135" s="227"/>
      <c r="Q135" s="227"/>
      <c r="R135" s="227"/>
      <c r="S135" s="227"/>
      <c r="T135" s="227"/>
      <c r="U135" s="227"/>
      <c r="V135" s="227"/>
      <c r="W135" s="227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158</v>
      </c>
      <c r="AH135" s="208">
        <v>0</v>
      </c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outlineLevel="1" x14ac:dyDescent="0.2">
      <c r="A136" s="225"/>
      <c r="B136" s="226"/>
      <c r="C136" s="255" t="s">
        <v>630</v>
      </c>
      <c r="D136" s="228"/>
      <c r="E136" s="229">
        <v>9.6700000000000017</v>
      </c>
      <c r="F136" s="227"/>
      <c r="G136" s="227"/>
      <c r="H136" s="227"/>
      <c r="I136" s="227"/>
      <c r="J136" s="227"/>
      <c r="K136" s="227"/>
      <c r="L136" s="227"/>
      <c r="M136" s="227"/>
      <c r="N136" s="227"/>
      <c r="O136" s="227"/>
      <c r="P136" s="227"/>
      <c r="Q136" s="227"/>
      <c r="R136" s="227"/>
      <c r="S136" s="227"/>
      <c r="T136" s="227"/>
      <c r="U136" s="227"/>
      <c r="V136" s="227"/>
      <c r="W136" s="227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158</v>
      </c>
      <c r="AH136" s="208">
        <v>0</v>
      </c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x14ac:dyDescent="0.2">
      <c r="A137" s="231" t="s">
        <v>146</v>
      </c>
      <c r="B137" s="232" t="s">
        <v>115</v>
      </c>
      <c r="C137" s="252" t="s">
        <v>116</v>
      </c>
      <c r="D137" s="233"/>
      <c r="E137" s="234"/>
      <c r="F137" s="235"/>
      <c r="G137" s="235">
        <f>SUMIF(AG138:AG138,"&lt;&gt;NOR",G138:G138)</f>
        <v>0</v>
      </c>
      <c r="H137" s="235"/>
      <c r="I137" s="235">
        <f>SUM(I138:I138)</f>
        <v>0</v>
      </c>
      <c r="J137" s="235"/>
      <c r="K137" s="235">
        <f>SUM(K138:K138)</f>
        <v>0</v>
      </c>
      <c r="L137" s="235"/>
      <c r="M137" s="235">
        <f>SUM(M138:M138)</f>
        <v>0</v>
      </c>
      <c r="N137" s="235"/>
      <c r="O137" s="235">
        <f>SUM(O138:O138)</f>
        <v>0</v>
      </c>
      <c r="P137" s="235"/>
      <c r="Q137" s="235">
        <f>SUM(Q138:Q138)</f>
        <v>0</v>
      </c>
      <c r="R137" s="235"/>
      <c r="S137" s="235"/>
      <c r="T137" s="236"/>
      <c r="U137" s="230"/>
      <c r="V137" s="230">
        <f>SUM(V138:V138)</f>
        <v>0</v>
      </c>
      <c r="W137" s="230"/>
      <c r="AG137" t="s">
        <v>147</v>
      </c>
    </row>
    <row r="138" spans="1:60" outlineLevel="1" x14ac:dyDescent="0.2">
      <c r="A138" s="244">
        <v>62</v>
      </c>
      <c r="B138" s="245" t="s">
        <v>436</v>
      </c>
      <c r="C138" s="253" t="s">
        <v>631</v>
      </c>
      <c r="D138" s="246" t="s">
        <v>150</v>
      </c>
      <c r="E138" s="247">
        <v>1</v>
      </c>
      <c r="F138" s="248"/>
      <c r="G138" s="249">
        <f>ROUND(E138*F138,2)</f>
        <v>0</v>
      </c>
      <c r="H138" s="248"/>
      <c r="I138" s="249">
        <f>ROUND(E138*H138,2)</f>
        <v>0</v>
      </c>
      <c r="J138" s="248"/>
      <c r="K138" s="249">
        <f>ROUND(E138*J138,2)</f>
        <v>0</v>
      </c>
      <c r="L138" s="249">
        <v>21</v>
      </c>
      <c r="M138" s="249">
        <f>G138*(1+L138/100)</f>
        <v>0</v>
      </c>
      <c r="N138" s="249">
        <v>0</v>
      </c>
      <c r="O138" s="249">
        <f>ROUND(E138*N138,2)</f>
        <v>0</v>
      </c>
      <c r="P138" s="249">
        <v>0</v>
      </c>
      <c r="Q138" s="249">
        <f>ROUND(E138*P138,2)</f>
        <v>0</v>
      </c>
      <c r="R138" s="249"/>
      <c r="S138" s="249" t="s">
        <v>246</v>
      </c>
      <c r="T138" s="250" t="s">
        <v>279</v>
      </c>
      <c r="U138" s="227">
        <v>0</v>
      </c>
      <c r="V138" s="227">
        <f>ROUND(E138*U138,2)</f>
        <v>0</v>
      </c>
      <c r="W138" s="227"/>
      <c r="X138" s="208"/>
      <c r="Y138" s="208"/>
      <c r="Z138" s="208"/>
      <c r="AA138" s="208"/>
      <c r="AB138" s="208"/>
      <c r="AC138" s="208"/>
      <c r="AD138" s="208"/>
      <c r="AE138" s="208"/>
      <c r="AF138" s="208"/>
      <c r="AG138" s="208" t="s">
        <v>438</v>
      </c>
      <c r="AH138" s="208"/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x14ac:dyDescent="0.2">
      <c r="A139" s="231" t="s">
        <v>146</v>
      </c>
      <c r="B139" s="232" t="s">
        <v>117</v>
      </c>
      <c r="C139" s="252" t="s">
        <v>118</v>
      </c>
      <c r="D139" s="233"/>
      <c r="E139" s="234"/>
      <c r="F139" s="235"/>
      <c r="G139" s="235">
        <f>SUMIF(AG140:AG146,"&lt;&gt;NOR",G140:G146)</f>
        <v>0</v>
      </c>
      <c r="H139" s="235"/>
      <c r="I139" s="235">
        <f>SUM(I140:I146)</f>
        <v>0</v>
      </c>
      <c r="J139" s="235"/>
      <c r="K139" s="235">
        <f>SUM(K140:K146)</f>
        <v>0</v>
      </c>
      <c r="L139" s="235"/>
      <c r="M139" s="235">
        <f>SUM(M140:M146)</f>
        <v>0</v>
      </c>
      <c r="N139" s="235"/>
      <c r="O139" s="235">
        <f>SUM(O140:O146)</f>
        <v>0</v>
      </c>
      <c r="P139" s="235"/>
      <c r="Q139" s="235">
        <f>SUM(Q140:Q146)</f>
        <v>0</v>
      </c>
      <c r="R139" s="235"/>
      <c r="S139" s="235"/>
      <c r="T139" s="236"/>
      <c r="U139" s="230"/>
      <c r="V139" s="230">
        <f>SUM(V140:V146)</f>
        <v>19.54</v>
      </c>
      <c r="W139" s="230"/>
      <c r="AG139" t="s">
        <v>147</v>
      </c>
    </row>
    <row r="140" spans="1:60" outlineLevel="1" x14ac:dyDescent="0.2">
      <c r="A140" s="244">
        <v>63</v>
      </c>
      <c r="B140" s="245" t="s">
        <v>441</v>
      </c>
      <c r="C140" s="253" t="s">
        <v>442</v>
      </c>
      <c r="D140" s="246" t="s">
        <v>359</v>
      </c>
      <c r="E140" s="247">
        <v>9.7340000000000018</v>
      </c>
      <c r="F140" s="248"/>
      <c r="G140" s="249">
        <f>ROUND(E140*F140,2)</f>
        <v>0</v>
      </c>
      <c r="H140" s="248"/>
      <c r="I140" s="249">
        <f>ROUND(E140*H140,2)</f>
        <v>0</v>
      </c>
      <c r="J140" s="248"/>
      <c r="K140" s="249">
        <f>ROUND(E140*J140,2)</f>
        <v>0</v>
      </c>
      <c r="L140" s="249">
        <v>21</v>
      </c>
      <c r="M140" s="249">
        <f>G140*(1+L140/100)</f>
        <v>0</v>
      </c>
      <c r="N140" s="249">
        <v>0</v>
      </c>
      <c r="O140" s="249">
        <f>ROUND(E140*N140,2)</f>
        <v>0</v>
      </c>
      <c r="P140" s="249">
        <v>0</v>
      </c>
      <c r="Q140" s="249">
        <f>ROUND(E140*P140,2)</f>
        <v>0</v>
      </c>
      <c r="R140" s="249"/>
      <c r="S140" s="249" t="s">
        <v>151</v>
      </c>
      <c r="T140" s="250" t="s">
        <v>151</v>
      </c>
      <c r="U140" s="227">
        <v>0.16400000000000001</v>
      </c>
      <c r="V140" s="227">
        <f>ROUND(E140*U140,2)</f>
        <v>1.6</v>
      </c>
      <c r="W140" s="227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438</v>
      </c>
      <c r="AH140" s="208"/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 x14ac:dyDescent="0.2">
      <c r="A141" s="244">
        <v>64</v>
      </c>
      <c r="B141" s="245" t="s">
        <v>443</v>
      </c>
      <c r="C141" s="253" t="s">
        <v>444</v>
      </c>
      <c r="D141" s="246" t="s">
        <v>359</v>
      </c>
      <c r="E141" s="247">
        <v>0.97340000000000004</v>
      </c>
      <c r="F141" s="248"/>
      <c r="G141" s="249">
        <f>ROUND(E141*F141,2)</f>
        <v>0</v>
      </c>
      <c r="H141" s="248"/>
      <c r="I141" s="249">
        <f>ROUND(E141*H141,2)</f>
        <v>0</v>
      </c>
      <c r="J141" s="248"/>
      <c r="K141" s="249">
        <f>ROUND(E141*J141,2)</f>
        <v>0</v>
      </c>
      <c r="L141" s="249">
        <v>21</v>
      </c>
      <c r="M141" s="249">
        <f>G141*(1+L141/100)</f>
        <v>0</v>
      </c>
      <c r="N141" s="249">
        <v>0</v>
      </c>
      <c r="O141" s="249">
        <f>ROUND(E141*N141,2)</f>
        <v>0</v>
      </c>
      <c r="P141" s="249">
        <v>0</v>
      </c>
      <c r="Q141" s="249">
        <f>ROUND(E141*P141,2)</f>
        <v>0</v>
      </c>
      <c r="R141" s="249"/>
      <c r="S141" s="249" t="s">
        <v>151</v>
      </c>
      <c r="T141" s="250" t="s">
        <v>151</v>
      </c>
      <c r="U141" s="227">
        <v>2.0090000000000003</v>
      </c>
      <c r="V141" s="227">
        <f>ROUND(E141*U141,2)</f>
        <v>1.96</v>
      </c>
      <c r="W141" s="227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438</v>
      </c>
      <c r="AH141" s="208"/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outlineLevel="1" x14ac:dyDescent="0.2">
      <c r="A142" s="244">
        <v>65</v>
      </c>
      <c r="B142" s="245" t="s">
        <v>445</v>
      </c>
      <c r="C142" s="253" t="s">
        <v>446</v>
      </c>
      <c r="D142" s="246" t="s">
        <v>359</v>
      </c>
      <c r="E142" s="247">
        <v>9.7340000000000018</v>
      </c>
      <c r="F142" s="248"/>
      <c r="G142" s="249">
        <f>ROUND(E142*F142,2)</f>
        <v>0</v>
      </c>
      <c r="H142" s="248"/>
      <c r="I142" s="249">
        <f>ROUND(E142*H142,2)</f>
        <v>0</v>
      </c>
      <c r="J142" s="248"/>
      <c r="K142" s="249">
        <f>ROUND(E142*J142,2)</f>
        <v>0</v>
      </c>
      <c r="L142" s="249">
        <v>21</v>
      </c>
      <c r="M142" s="249">
        <f>G142*(1+L142/100)</f>
        <v>0</v>
      </c>
      <c r="N142" s="249">
        <v>0</v>
      </c>
      <c r="O142" s="249">
        <f>ROUND(E142*N142,2)</f>
        <v>0</v>
      </c>
      <c r="P142" s="249">
        <v>0</v>
      </c>
      <c r="Q142" s="249">
        <f>ROUND(E142*P142,2)</f>
        <v>0</v>
      </c>
      <c r="R142" s="249"/>
      <c r="S142" s="249" t="s">
        <v>151</v>
      </c>
      <c r="T142" s="250" t="s">
        <v>151</v>
      </c>
      <c r="U142" s="227">
        <v>0.49000000000000005</v>
      </c>
      <c r="V142" s="227">
        <f>ROUND(E142*U142,2)</f>
        <v>4.7699999999999996</v>
      </c>
      <c r="W142" s="227"/>
      <c r="X142" s="208"/>
      <c r="Y142" s="208"/>
      <c r="Z142" s="208"/>
      <c r="AA142" s="208"/>
      <c r="AB142" s="208"/>
      <c r="AC142" s="208"/>
      <c r="AD142" s="208"/>
      <c r="AE142" s="208"/>
      <c r="AF142" s="208"/>
      <c r="AG142" s="208" t="s">
        <v>438</v>
      </c>
      <c r="AH142" s="208"/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 outlineLevel="1" x14ac:dyDescent="0.2">
      <c r="A143" s="244">
        <v>66</v>
      </c>
      <c r="B143" s="245" t="s">
        <v>447</v>
      </c>
      <c r="C143" s="253" t="s">
        <v>448</v>
      </c>
      <c r="D143" s="246" t="s">
        <v>359</v>
      </c>
      <c r="E143" s="247">
        <v>116.80800000000001</v>
      </c>
      <c r="F143" s="248"/>
      <c r="G143" s="249">
        <f>ROUND(E143*F143,2)</f>
        <v>0</v>
      </c>
      <c r="H143" s="248"/>
      <c r="I143" s="249">
        <f>ROUND(E143*H143,2)</f>
        <v>0</v>
      </c>
      <c r="J143" s="248"/>
      <c r="K143" s="249">
        <f>ROUND(E143*J143,2)</f>
        <v>0</v>
      </c>
      <c r="L143" s="249">
        <v>21</v>
      </c>
      <c r="M143" s="249">
        <f>G143*(1+L143/100)</f>
        <v>0</v>
      </c>
      <c r="N143" s="249">
        <v>0</v>
      </c>
      <c r="O143" s="249">
        <f>ROUND(E143*N143,2)</f>
        <v>0</v>
      </c>
      <c r="P143" s="249">
        <v>0</v>
      </c>
      <c r="Q143" s="249">
        <f>ROUND(E143*P143,2)</f>
        <v>0</v>
      </c>
      <c r="R143" s="249"/>
      <c r="S143" s="249" t="s">
        <v>151</v>
      </c>
      <c r="T143" s="250" t="s">
        <v>151</v>
      </c>
      <c r="U143" s="227">
        <v>0</v>
      </c>
      <c r="V143" s="227">
        <f>ROUND(E143*U143,2)</f>
        <v>0</v>
      </c>
      <c r="W143" s="227"/>
      <c r="X143" s="208"/>
      <c r="Y143" s="208"/>
      <c r="Z143" s="208"/>
      <c r="AA143" s="208"/>
      <c r="AB143" s="208"/>
      <c r="AC143" s="208"/>
      <c r="AD143" s="208"/>
      <c r="AE143" s="208"/>
      <c r="AF143" s="208"/>
      <c r="AG143" s="208" t="s">
        <v>438</v>
      </c>
      <c r="AH143" s="208"/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outlineLevel="1" x14ac:dyDescent="0.2">
      <c r="A144" s="244">
        <v>67</v>
      </c>
      <c r="B144" s="245" t="s">
        <v>449</v>
      </c>
      <c r="C144" s="253" t="s">
        <v>450</v>
      </c>
      <c r="D144" s="246" t="s">
        <v>359</v>
      </c>
      <c r="E144" s="247">
        <v>9.7340000000000018</v>
      </c>
      <c r="F144" s="248"/>
      <c r="G144" s="249">
        <f>ROUND(E144*F144,2)</f>
        <v>0</v>
      </c>
      <c r="H144" s="248"/>
      <c r="I144" s="249">
        <f>ROUND(E144*H144,2)</f>
        <v>0</v>
      </c>
      <c r="J144" s="248"/>
      <c r="K144" s="249">
        <f>ROUND(E144*J144,2)</f>
        <v>0</v>
      </c>
      <c r="L144" s="249">
        <v>21</v>
      </c>
      <c r="M144" s="249">
        <f>G144*(1+L144/100)</f>
        <v>0</v>
      </c>
      <c r="N144" s="249">
        <v>0</v>
      </c>
      <c r="O144" s="249">
        <f>ROUND(E144*N144,2)</f>
        <v>0</v>
      </c>
      <c r="P144" s="249">
        <v>0</v>
      </c>
      <c r="Q144" s="249">
        <f>ROUND(E144*P144,2)</f>
        <v>0</v>
      </c>
      <c r="R144" s="249"/>
      <c r="S144" s="249" t="s">
        <v>151</v>
      </c>
      <c r="T144" s="250" t="s">
        <v>151</v>
      </c>
      <c r="U144" s="227">
        <v>0.94200000000000006</v>
      </c>
      <c r="V144" s="227">
        <f>ROUND(E144*U144,2)</f>
        <v>9.17</v>
      </c>
      <c r="W144" s="227"/>
      <c r="X144" s="20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438</v>
      </c>
      <c r="AH144" s="208"/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outlineLevel="1" x14ac:dyDescent="0.2">
      <c r="A145" s="244">
        <v>68</v>
      </c>
      <c r="B145" s="245" t="s">
        <v>451</v>
      </c>
      <c r="C145" s="253" t="s">
        <v>452</v>
      </c>
      <c r="D145" s="246" t="s">
        <v>359</v>
      </c>
      <c r="E145" s="247">
        <v>19.468000000000004</v>
      </c>
      <c r="F145" s="248"/>
      <c r="G145" s="249">
        <f>ROUND(E145*F145,2)</f>
        <v>0</v>
      </c>
      <c r="H145" s="248"/>
      <c r="I145" s="249">
        <f>ROUND(E145*H145,2)</f>
        <v>0</v>
      </c>
      <c r="J145" s="248"/>
      <c r="K145" s="249">
        <f>ROUND(E145*J145,2)</f>
        <v>0</v>
      </c>
      <c r="L145" s="249">
        <v>21</v>
      </c>
      <c r="M145" s="249">
        <f>G145*(1+L145/100)</f>
        <v>0</v>
      </c>
      <c r="N145" s="249">
        <v>0</v>
      </c>
      <c r="O145" s="249">
        <f>ROUND(E145*N145,2)</f>
        <v>0</v>
      </c>
      <c r="P145" s="249">
        <v>0</v>
      </c>
      <c r="Q145" s="249">
        <f>ROUND(E145*P145,2)</f>
        <v>0</v>
      </c>
      <c r="R145" s="249"/>
      <c r="S145" s="249" t="s">
        <v>151</v>
      </c>
      <c r="T145" s="250" t="s">
        <v>151</v>
      </c>
      <c r="U145" s="227">
        <v>0.10500000000000001</v>
      </c>
      <c r="V145" s="227">
        <f>ROUND(E145*U145,2)</f>
        <v>2.04</v>
      </c>
      <c r="W145" s="227"/>
      <c r="X145" s="20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438</v>
      </c>
      <c r="AH145" s="208"/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 x14ac:dyDescent="0.2">
      <c r="A146" s="244">
        <v>69</v>
      </c>
      <c r="B146" s="245" t="s">
        <v>453</v>
      </c>
      <c r="C146" s="253" t="s">
        <v>454</v>
      </c>
      <c r="D146" s="246" t="s">
        <v>359</v>
      </c>
      <c r="E146" s="247">
        <v>9.7340000000000018</v>
      </c>
      <c r="F146" s="248"/>
      <c r="G146" s="249">
        <f>ROUND(E146*F146,2)</f>
        <v>0</v>
      </c>
      <c r="H146" s="248"/>
      <c r="I146" s="249">
        <f>ROUND(E146*H146,2)</f>
        <v>0</v>
      </c>
      <c r="J146" s="248"/>
      <c r="K146" s="249">
        <f>ROUND(E146*J146,2)</f>
        <v>0</v>
      </c>
      <c r="L146" s="249">
        <v>21</v>
      </c>
      <c r="M146" s="249">
        <f>G146*(1+L146/100)</f>
        <v>0</v>
      </c>
      <c r="N146" s="249">
        <v>0</v>
      </c>
      <c r="O146" s="249">
        <f>ROUND(E146*N146,2)</f>
        <v>0</v>
      </c>
      <c r="P146" s="249">
        <v>0</v>
      </c>
      <c r="Q146" s="249">
        <f>ROUND(E146*P146,2)</f>
        <v>0</v>
      </c>
      <c r="R146" s="249"/>
      <c r="S146" s="249" t="s">
        <v>151</v>
      </c>
      <c r="T146" s="250" t="s">
        <v>151</v>
      </c>
      <c r="U146" s="227">
        <v>0</v>
      </c>
      <c r="V146" s="227">
        <f>ROUND(E146*U146,2)</f>
        <v>0</v>
      </c>
      <c r="W146" s="227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438</v>
      </c>
      <c r="AH146" s="208"/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x14ac:dyDescent="0.2">
      <c r="A147" s="231" t="s">
        <v>146</v>
      </c>
      <c r="B147" s="232" t="s">
        <v>120</v>
      </c>
      <c r="C147" s="252" t="s">
        <v>28</v>
      </c>
      <c r="D147" s="233"/>
      <c r="E147" s="234"/>
      <c r="F147" s="235"/>
      <c r="G147" s="235">
        <f>SUMIF(AG148:AG151,"&lt;&gt;NOR",G148:G151)</f>
        <v>0</v>
      </c>
      <c r="H147" s="235"/>
      <c r="I147" s="235">
        <f>SUM(I148:I151)</f>
        <v>0</v>
      </c>
      <c r="J147" s="235"/>
      <c r="K147" s="235">
        <f>SUM(K148:K151)</f>
        <v>0</v>
      </c>
      <c r="L147" s="235"/>
      <c r="M147" s="235">
        <f>SUM(M148:M151)</f>
        <v>0</v>
      </c>
      <c r="N147" s="235"/>
      <c r="O147" s="235">
        <f>SUM(O148:O151)</f>
        <v>0</v>
      </c>
      <c r="P147" s="235"/>
      <c r="Q147" s="235">
        <f>SUM(Q148:Q151)</f>
        <v>0</v>
      </c>
      <c r="R147" s="235"/>
      <c r="S147" s="235"/>
      <c r="T147" s="236"/>
      <c r="U147" s="230"/>
      <c r="V147" s="230">
        <f>SUM(V148:V151)</f>
        <v>0</v>
      </c>
      <c r="W147" s="230"/>
      <c r="AG147" t="s">
        <v>147</v>
      </c>
    </row>
    <row r="148" spans="1:60" outlineLevel="1" x14ac:dyDescent="0.2">
      <c r="A148" s="244">
        <v>70</v>
      </c>
      <c r="B148" s="245" t="s">
        <v>455</v>
      </c>
      <c r="C148" s="253" t="s">
        <v>456</v>
      </c>
      <c r="D148" s="246" t="s">
        <v>457</v>
      </c>
      <c r="E148" s="247">
        <v>1</v>
      </c>
      <c r="F148" s="248"/>
      <c r="G148" s="249">
        <f>ROUND(E148*F148,2)</f>
        <v>0</v>
      </c>
      <c r="H148" s="248"/>
      <c r="I148" s="249">
        <f>ROUND(E148*H148,2)</f>
        <v>0</v>
      </c>
      <c r="J148" s="248"/>
      <c r="K148" s="249">
        <f>ROUND(E148*J148,2)</f>
        <v>0</v>
      </c>
      <c r="L148" s="249">
        <v>21</v>
      </c>
      <c r="M148" s="249">
        <f>G148*(1+L148/100)</f>
        <v>0</v>
      </c>
      <c r="N148" s="249">
        <v>0</v>
      </c>
      <c r="O148" s="249">
        <f>ROUND(E148*N148,2)</f>
        <v>0</v>
      </c>
      <c r="P148" s="249">
        <v>0</v>
      </c>
      <c r="Q148" s="249">
        <f>ROUND(E148*P148,2)</f>
        <v>0</v>
      </c>
      <c r="R148" s="249"/>
      <c r="S148" s="249" t="s">
        <v>246</v>
      </c>
      <c r="T148" s="250" t="s">
        <v>247</v>
      </c>
      <c r="U148" s="227">
        <v>0</v>
      </c>
      <c r="V148" s="227">
        <f>ROUND(E148*U148,2)</f>
        <v>0</v>
      </c>
      <c r="W148" s="227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458</v>
      </c>
      <c r="AH148" s="208"/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 x14ac:dyDescent="0.2">
      <c r="A149" s="244">
        <v>71</v>
      </c>
      <c r="B149" s="245" t="s">
        <v>459</v>
      </c>
      <c r="C149" s="253" t="s">
        <v>460</v>
      </c>
      <c r="D149" s="246" t="s">
        <v>457</v>
      </c>
      <c r="E149" s="247">
        <v>1</v>
      </c>
      <c r="F149" s="248"/>
      <c r="G149" s="249">
        <f>ROUND(E149*F149,2)</f>
        <v>0</v>
      </c>
      <c r="H149" s="248"/>
      <c r="I149" s="249">
        <f>ROUND(E149*H149,2)</f>
        <v>0</v>
      </c>
      <c r="J149" s="248"/>
      <c r="K149" s="249">
        <f>ROUND(E149*J149,2)</f>
        <v>0</v>
      </c>
      <c r="L149" s="249">
        <v>21</v>
      </c>
      <c r="M149" s="249">
        <f>G149*(1+L149/100)</f>
        <v>0</v>
      </c>
      <c r="N149" s="249">
        <v>0</v>
      </c>
      <c r="O149" s="249">
        <f>ROUND(E149*N149,2)</f>
        <v>0</v>
      </c>
      <c r="P149" s="249">
        <v>0</v>
      </c>
      <c r="Q149" s="249">
        <f>ROUND(E149*P149,2)</f>
        <v>0</v>
      </c>
      <c r="R149" s="249"/>
      <c r="S149" s="249" t="s">
        <v>151</v>
      </c>
      <c r="T149" s="250" t="s">
        <v>247</v>
      </c>
      <c r="U149" s="227">
        <v>0</v>
      </c>
      <c r="V149" s="227">
        <f>ROUND(E149*U149,2)</f>
        <v>0</v>
      </c>
      <c r="W149" s="227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461</v>
      </c>
      <c r="AH149" s="208"/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outlineLevel="1" x14ac:dyDescent="0.2">
      <c r="A150" s="244">
        <v>72</v>
      </c>
      <c r="B150" s="245" t="s">
        <v>462</v>
      </c>
      <c r="C150" s="253" t="s">
        <v>463</v>
      </c>
      <c r="D150" s="246" t="s">
        <v>457</v>
      </c>
      <c r="E150" s="247">
        <v>1</v>
      </c>
      <c r="F150" s="248"/>
      <c r="G150" s="249">
        <f>ROUND(E150*F150,2)</f>
        <v>0</v>
      </c>
      <c r="H150" s="248"/>
      <c r="I150" s="249">
        <f>ROUND(E150*H150,2)</f>
        <v>0</v>
      </c>
      <c r="J150" s="248"/>
      <c r="K150" s="249">
        <f>ROUND(E150*J150,2)</f>
        <v>0</v>
      </c>
      <c r="L150" s="249">
        <v>21</v>
      </c>
      <c r="M150" s="249">
        <f>G150*(1+L150/100)</f>
        <v>0</v>
      </c>
      <c r="N150" s="249">
        <v>0</v>
      </c>
      <c r="O150" s="249">
        <f>ROUND(E150*N150,2)</f>
        <v>0</v>
      </c>
      <c r="P150" s="249">
        <v>0</v>
      </c>
      <c r="Q150" s="249">
        <f>ROUND(E150*P150,2)</f>
        <v>0</v>
      </c>
      <c r="R150" s="249"/>
      <c r="S150" s="249" t="s">
        <v>246</v>
      </c>
      <c r="T150" s="250" t="s">
        <v>247</v>
      </c>
      <c r="U150" s="227">
        <v>0</v>
      </c>
      <c r="V150" s="227">
        <f>ROUND(E150*U150,2)</f>
        <v>0</v>
      </c>
      <c r="W150" s="227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464</v>
      </c>
      <c r="AH150" s="208"/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outlineLevel="1" x14ac:dyDescent="0.2">
      <c r="A151" s="237">
        <v>73</v>
      </c>
      <c r="B151" s="238" t="s">
        <v>465</v>
      </c>
      <c r="C151" s="254" t="s">
        <v>466</v>
      </c>
      <c r="D151" s="239" t="s">
        <v>150</v>
      </c>
      <c r="E151" s="240">
        <v>1</v>
      </c>
      <c r="F151" s="241"/>
      <c r="G151" s="242">
        <f>ROUND(E151*F151,2)</f>
        <v>0</v>
      </c>
      <c r="H151" s="241"/>
      <c r="I151" s="242">
        <f>ROUND(E151*H151,2)</f>
        <v>0</v>
      </c>
      <c r="J151" s="241"/>
      <c r="K151" s="242">
        <f>ROUND(E151*J151,2)</f>
        <v>0</v>
      </c>
      <c r="L151" s="242">
        <v>21</v>
      </c>
      <c r="M151" s="242">
        <f>G151*(1+L151/100)</f>
        <v>0</v>
      </c>
      <c r="N151" s="242">
        <v>0</v>
      </c>
      <c r="O151" s="242">
        <f>ROUND(E151*N151,2)</f>
        <v>0</v>
      </c>
      <c r="P151" s="242">
        <v>0</v>
      </c>
      <c r="Q151" s="242">
        <f>ROUND(E151*P151,2)</f>
        <v>0</v>
      </c>
      <c r="R151" s="242"/>
      <c r="S151" s="242" t="s">
        <v>246</v>
      </c>
      <c r="T151" s="243" t="s">
        <v>279</v>
      </c>
      <c r="U151" s="227">
        <v>0</v>
      </c>
      <c r="V151" s="227">
        <f>ROUND(E151*U151,2)</f>
        <v>0</v>
      </c>
      <c r="W151" s="227"/>
      <c r="X151" s="208"/>
      <c r="Y151" s="208"/>
      <c r="Z151" s="208"/>
      <c r="AA151" s="208"/>
      <c r="AB151" s="208"/>
      <c r="AC151" s="208"/>
      <c r="AD151" s="208"/>
      <c r="AE151" s="208"/>
      <c r="AF151" s="208"/>
      <c r="AG151" s="208" t="s">
        <v>467</v>
      </c>
      <c r="AH151" s="208"/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x14ac:dyDescent="0.2">
      <c r="A152" s="5"/>
      <c r="B152" s="6"/>
      <c r="C152" s="256"/>
      <c r="D152" s="8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AE152">
        <v>15</v>
      </c>
      <c r="AF152">
        <v>21</v>
      </c>
    </row>
    <row r="153" spans="1:60" x14ac:dyDescent="0.2">
      <c r="A153" s="211"/>
      <c r="B153" s="212" t="s">
        <v>30</v>
      </c>
      <c r="C153" s="257"/>
      <c r="D153" s="213"/>
      <c r="E153" s="214"/>
      <c r="F153" s="214"/>
      <c r="G153" s="251">
        <f>G8+G16+G30+G35+G39+G45+G49+G51+G57+G61+G63+G69+G73+G91+G100+G119+G126+G137+G139+G147</f>
        <v>0</v>
      </c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AE153">
        <f>SUMIF(L7:L151,AE152,G7:G151)</f>
        <v>0</v>
      </c>
      <c r="AF153">
        <f>SUMIF(L7:L151,AF152,G7:G151)</f>
        <v>0</v>
      </c>
      <c r="AG153" t="s">
        <v>468</v>
      </c>
    </row>
    <row r="154" spans="1:60" x14ac:dyDescent="0.2">
      <c r="A154" s="5"/>
      <c r="B154" s="6"/>
      <c r="C154" s="256"/>
      <c r="D154" s="8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 spans="1:60" x14ac:dyDescent="0.2">
      <c r="A155" s="5"/>
      <c r="B155" s="6"/>
      <c r="C155" s="256"/>
      <c r="D155" s="8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 spans="1:60" x14ac:dyDescent="0.2">
      <c r="A156" s="215" t="s">
        <v>469</v>
      </c>
      <c r="B156" s="215"/>
      <c r="C156" s="258"/>
      <c r="D156" s="8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 spans="1:60" x14ac:dyDescent="0.2">
      <c r="A157" s="216"/>
      <c r="B157" s="217"/>
      <c r="C157" s="259"/>
      <c r="D157" s="217"/>
      <c r="E157" s="217"/>
      <c r="F157" s="217"/>
      <c r="G157" s="218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AG157" t="s">
        <v>470</v>
      </c>
    </row>
    <row r="158" spans="1:60" x14ac:dyDescent="0.2">
      <c r="A158" s="219"/>
      <c r="B158" s="220"/>
      <c r="C158" s="260"/>
      <c r="D158" s="220"/>
      <c r="E158" s="220"/>
      <c r="F158" s="220"/>
      <c r="G158" s="221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1:60" x14ac:dyDescent="0.2">
      <c r="A159" s="219"/>
      <c r="B159" s="220"/>
      <c r="C159" s="260"/>
      <c r="D159" s="220"/>
      <c r="E159" s="220"/>
      <c r="F159" s="220"/>
      <c r="G159" s="221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</row>
    <row r="160" spans="1:60" x14ac:dyDescent="0.2">
      <c r="A160" s="219"/>
      <c r="B160" s="220"/>
      <c r="C160" s="260"/>
      <c r="D160" s="220"/>
      <c r="E160" s="220"/>
      <c r="F160" s="220"/>
      <c r="G160" s="221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1:33" x14ac:dyDescent="0.2">
      <c r="A161" s="222"/>
      <c r="B161" s="223"/>
      <c r="C161" s="261"/>
      <c r="D161" s="223"/>
      <c r="E161" s="223"/>
      <c r="F161" s="223"/>
      <c r="G161" s="224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1:33" x14ac:dyDescent="0.2">
      <c r="A162" s="5"/>
      <c r="B162" s="6"/>
      <c r="C162" s="256"/>
      <c r="D162" s="8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33" x14ac:dyDescent="0.2">
      <c r="C163" s="262"/>
      <c r="D163" s="192"/>
      <c r="AG163" t="s">
        <v>471</v>
      </c>
    </row>
    <row r="164" spans="1:33" x14ac:dyDescent="0.2">
      <c r="D164" s="192"/>
    </row>
    <row r="165" spans="1:33" x14ac:dyDescent="0.2">
      <c r="D165" s="192"/>
    </row>
    <row r="166" spans="1:33" x14ac:dyDescent="0.2">
      <c r="D166" s="192"/>
    </row>
    <row r="167" spans="1:33" x14ac:dyDescent="0.2">
      <c r="D167" s="192"/>
    </row>
    <row r="168" spans="1:33" x14ac:dyDescent="0.2">
      <c r="D168" s="192"/>
    </row>
    <row r="169" spans="1:33" x14ac:dyDescent="0.2">
      <c r="D169" s="192"/>
    </row>
    <row r="170" spans="1:33" x14ac:dyDescent="0.2">
      <c r="D170" s="192"/>
    </row>
    <row r="171" spans="1:33" x14ac:dyDescent="0.2">
      <c r="D171" s="192"/>
    </row>
    <row r="172" spans="1:33" x14ac:dyDescent="0.2">
      <c r="D172" s="192"/>
    </row>
    <row r="173" spans="1:33" x14ac:dyDescent="0.2">
      <c r="D173" s="192"/>
    </row>
    <row r="174" spans="1:33" x14ac:dyDescent="0.2">
      <c r="D174" s="192"/>
    </row>
    <row r="175" spans="1:33" x14ac:dyDescent="0.2">
      <c r="D175" s="192"/>
    </row>
    <row r="176" spans="1:33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mergeCells count="6">
    <mergeCell ref="A1:G1"/>
    <mergeCell ref="C2:G2"/>
    <mergeCell ref="C3:G3"/>
    <mergeCell ref="C4:G4"/>
    <mergeCell ref="A156:C156"/>
    <mergeCell ref="A157:G16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281C0-9C90-4F2B-85CA-5D1647325671}">
  <sheetPr>
    <outlinePr summaryBelow="0"/>
  </sheetPr>
  <dimension ref="A1:BH5000"/>
  <sheetViews>
    <sheetView workbookViewId="0">
      <pane ySplit="7" topLeftCell="A8" activePane="bottomLeft" state="frozen"/>
      <selection pane="bottomLeft" activeCell="AP19" sqref="AP19"/>
    </sheetView>
  </sheetViews>
  <sheetFormatPr defaultRowHeight="12.75" outlineLevelRow="1" x14ac:dyDescent="0.2"/>
  <cols>
    <col min="1" max="1" width="3.42578125" customWidth="1"/>
    <col min="2" max="2" width="12.5703125" style="129" customWidth="1"/>
    <col min="3" max="3" width="38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3" t="s">
        <v>639</v>
      </c>
      <c r="B1" s="193"/>
      <c r="C1" s="193"/>
      <c r="D1" s="193"/>
      <c r="E1" s="193"/>
      <c r="F1" s="193"/>
      <c r="G1" s="193"/>
      <c r="AG1" t="s">
        <v>122</v>
      </c>
    </row>
    <row r="2" spans="1:60" ht="24.95" customHeight="1" x14ac:dyDescent="0.2">
      <c r="A2" s="194" t="s">
        <v>7</v>
      </c>
      <c r="B2" s="72" t="s">
        <v>638</v>
      </c>
      <c r="C2" s="197" t="s">
        <v>42</v>
      </c>
      <c r="D2" s="195"/>
      <c r="E2" s="195"/>
      <c r="F2" s="195"/>
      <c r="G2" s="196"/>
      <c r="AG2" t="s">
        <v>123</v>
      </c>
    </row>
    <row r="3" spans="1:60" ht="24.95" customHeight="1" x14ac:dyDescent="0.2">
      <c r="A3" s="194" t="s">
        <v>8</v>
      </c>
      <c r="B3" s="72" t="s">
        <v>61</v>
      </c>
      <c r="C3" s="197" t="s">
        <v>62</v>
      </c>
      <c r="D3" s="195"/>
      <c r="E3" s="195"/>
      <c r="F3" s="195"/>
      <c r="G3" s="196"/>
      <c r="AC3" s="129" t="s">
        <v>632</v>
      </c>
      <c r="AG3" t="s">
        <v>124</v>
      </c>
    </row>
    <row r="4" spans="1:60" ht="24.95" customHeight="1" x14ac:dyDescent="0.2">
      <c r="A4" s="198" t="s">
        <v>9</v>
      </c>
      <c r="B4" s="199" t="s">
        <v>61</v>
      </c>
      <c r="C4" s="200" t="s">
        <v>62</v>
      </c>
      <c r="D4" s="201"/>
      <c r="E4" s="201"/>
      <c r="F4" s="201"/>
      <c r="G4" s="202"/>
      <c r="AG4" t="s">
        <v>125</v>
      </c>
    </row>
    <row r="5" spans="1:60" x14ac:dyDescent="0.2">
      <c r="D5" s="192"/>
    </row>
    <row r="6" spans="1:60" ht="38.25" x14ac:dyDescent="0.2">
      <c r="A6" s="204" t="s">
        <v>126</v>
      </c>
      <c r="B6" s="206" t="s">
        <v>127</v>
      </c>
      <c r="C6" s="206" t="s">
        <v>128</v>
      </c>
      <c r="D6" s="205" t="s">
        <v>129</v>
      </c>
      <c r="E6" s="204" t="s">
        <v>130</v>
      </c>
      <c r="F6" s="203" t="s">
        <v>131</v>
      </c>
      <c r="G6" s="204" t="s">
        <v>30</v>
      </c>
      <c r="H6" s="207" t="s">
        <v>31</v>
      </c>
      <c r="I6" s="207" t="s">
        <v>132</v>
      </c>
      <c r="J6" s="207" t="s">
        <v>32</v>
      </c>
      <c r="K6" s="207" t="s">
        <v>133</v>
      </c>
      <c r="L6" s="207" t="s">
        <v>134</v>
      </c>
      <c r="M6" s="207" t="s">
        <v>135</v>
      </c>
      <c r="N6" s="207" t="s">
        <v>136</v>
      </c>
      <c r="O6" s="207" t="s">
        <v>137</v>
      </c>
      <c r="P6" s="207" t="s">
        <v>138</v>
      </c>
      <c r="Q6" s="207" t="s">
        <v>139</v>
      </c>
      <c r="R6" s="207" t="s">
        <v>140</v>
      </c>
      <c r="S6" s="207" t="s">
        <v>141</v>
      </c>
      <c r="T6" s="207" t="s">
        <v>142</v>
      </c>
      <c r="U6" s="207" t="s">
        <v>143</v>
      </c>
      <c r="V6" s="207" t="s">
        <v>144</v>
      </c>
      <c r="W6" s="207" t="s">
        <v>145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31" t="s">
        <v>146</v>
      </c>
      <c r="B8" s="232" t="s">
        <v>120</v>
      </c>
      <c r="C8" s="252" t="s">
        <v>28</v>
      </c>
      <c r="D8" s="233"/>
      <c r="E8" s="234"/>
      <c r="F8" s="235"/>
      <c r="G8" s="235">
        <f>SUMIF(AG9:AG12,"&lt;&gt;NOR",G9:G12)</f>
        <v>0</v>
      </c>
      <c r="H8" s="235"/>
      <c r="I8" s="235">
        <f>SUM(I9:I12)</f>
        <v>0</v>
      </c>
      <c r="J8" s="235"/>
      <c r="K8" s="235">
        <f>SUM(K9:K12)</f>
        <v>0</v>
      </c>
      <c r="L8" s="235"/>
      <c r="M8" s="235">
        <f>SUM(M9:M12)</f>
        <v>0</v>
      </c>
      <c r="N8" s="235"/>
      <c r="O8" s="235">
        <f>SUM(O9:O12)</f>
        <v>0</v>
      </c>
      <c r="P8" s="235"/>
      <c r="Q8" s="235">
        <f>SUM(Q9:Q12)</f>
        <v>0</v>
      </c>
      <c r="R8" s="235"/>
      <c r="S8" s="235"/>
      <c r="T8" s="236"/>
      <c r="U8" s="230"/>
      <c r="V8" s="230">
        <f>SUM(V9:V12)</f>
        <v>0</v>
      </c>
      <c r="W8" s="230"/>
      <c r="AG8" t="s">
        <v>147</v>
      </c>
    </row>
    <row r="9" spans="1:60" outlineLevel="1" x14ac:dyDescent="0.2">
      <c r="A9" s="244">
        <v>1</v>
      </c>
      <c r="B9" s="245" t="s">
        <v>455</v>
      </c>
      <c r="C9" s="253" t="s">
        <v>456</v>
      </c>
      <c r="D9" s="246" t="s">
        <v>457</v>
      </c>
      <c r="E9" s="247">
        <v>1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9">
        <v>0</v>
      </c>
      <c r="O9" s="249">
        <f>ROUND(E9*N9,2)</f>
        <v>0</v>
      </c>
      <c r="P9" s="249">
        <v>0</v>
      </c>
      <c r="Q9" s="249">
        <f>ROUND(E9*P9,2)</f>
        <v>0</v>
      </c>
      <c r="R9" s="249"/>
      <c r="S9" s="249" t="s">
        <v>246</v>
      </c>
      <c r="T9" s="250" t="s">
        <v>247</v>
      </c>
      <c r="U9" s="227">
        <v>0</v>
      </c>
      <c r="V9" s="227">
        <f>ROUND(E9*U9,2)</f>
        <v>0</v>
      </c>
      <c r="W9" s="22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458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44">
        <v>2</v>
      </c>
      <c r="B10" s="245" t="s">
        <v>633</v>
      </c>
      <c r="C10" s="253" t="s">
        <v>634</v>
      </c>
      <c r="D10" s="246" t="s">
        <v>457</v>
      </c>
      <c r="E10" s="247">
        <v>1</v>
      </c>
      <c r="F10" s="248"/>
      <c r="G10" s="249">
        <f>ROUND(E10*F10,2)</f>
        <v>0</v>
      </c>
      <c r="H10" s="248"/>
      <c r="I10" s="249">
        <f>ROUND(E10*H10,2)</f>
        <v>0</v>
      </c>
      <c r="J10" s="248"/>
      <c r="K10" s="249">
        <f>ROUND(E10*J10,2)</f>
        <v>0</v>
      </c>
      <c r="L10" s="249">
        <v>21</v>
      </c>
      <c r="M10" s="249">
        <f>G10*(1+L10/100)</f>
        <v>0</v>
      </c>
      <c r="N10" s="249">
        <v>0</v>
      </c>
      <c r="O10" s="249">
        <f>ROUND(E10*N10,2)</f>
        <v>0</v>
      </c>
      <c r="P10" s="249">
        <v>0</v>
      </c>
      <c r="Q10" s="249">
        <f>ROUND(E10*P10,2)</f>
        <v>0</v>
      </c>
      <c r="R10" s="249"/>
      <c r="S10" s="249" t="s">
        <v>151</v>
      </c>
      <c r="T10" s="250" t="s">
        <v>247</v>
      </c>
      <c r="U10" s="227">
        <v>0</v>
      </c>
      <c r="V10" s="227">
        <f>ROUND(E10*U10,2)</f>
        <v>0</v>
      </c>
      <c r="W10" s="22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635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44">
        <v>3</v>
      </c>
      <c r="B11" s="245" t="s">
        <v>459</v>
      </c>
      <c r="C11" s="253" t="s">
        <v>460</v>
      </c>
      <c r="D11" s="246" t="s">
        <v>457</v>
      </c>
      <c r="E11" s="247">
        <v>1</v>
      </c>
      <c r="F11" s="248"/>
      <c r="G11" s="249">
        <f>ROUND(E11*F11,2)</f>
        <v>0</v>
      </c>
      <c r="H11" s="248"/>
      <c r="I11" s="249">
        <f>ROUND(E11*H11,2)</f>
        <v>0</v>
      </c>
      <c r="J11" s="248"/>
      <c r="K11" s="249">
        <f>ROUND(E11*J11,2)</f>
        <v>0</v>
      </c>
      <c r="L11" s="249">
        <v>21</v>
      </c>
      <c r="M11" s="249">
        <f>G11*(1+L11/100)</f>
        <v>0</v>
      </c>
      <c r="N11" s="249">
        <v>0</v>
      </c>
      <c r="O11" s="249">
        <f>ROUND(E11*N11,2)</f>
        <v>0</v>
      </c>
      <c r="P11" s="249">
        <v>0</v>
      </c>
      <c r="Q11" s="249">
        <f>ROUND(E11*P11,2)</f>
        <v>0</v>
      </c>
      <c r="R11" s="249"/>
      <c r="S11" s="249" t="s">
        <v>151</v>
      </c>
      <c r="T11" s="250" t="s">
        <v>247</v>
      </c>
      <c r="U11" s="227">
        <v>0</v>
      </c>
      <c r="V11" s="227">
        <f>ROUND(E11*U11,2)</f>
        <v>0</v>
      </c>
      <c r="W11" s="22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635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44">
        <v>4</v>
      </c>
      <c r="B12" s="245" t="s">
        <v>462</v>
      </c>
      <c r="C12" s="253" t="s">
        <v>463</v>
      </c>
      <c r="D12" s="246" t="s">
        <v>457</v>
      </c>
      <c r="E12" s="247">
        <v>1</v>
      </c>
      <c r="F12" s="248"/>
      <c r="G12" s="249">
        <f>ROUND(E12*F12,2)</f>
        <v>0</v>
      </c>
      <c r="H12" s="248"/>
      <c r="I12" s="249">
        <f>ROUND(E12*H12,2)</f>
        <v>0</v>
      </c>
      <c r="J12" s="248"/>
      <c r="K12" s="249">
        <f>ROUND(E12*J12,2)</f>
        <v>0</v>
      </c>
      <c r="L12" s="249">
        <v>21</v>
      </c>
      <c r="M12" s="249">
        <f>G12*(1+L12/100)</f>
        <v>0</v>
      </c>
      <c r="N12" s="249">
        <v>0</v>
      </c>
      <c r="O12" s="249">
        <f>ROUND(E12*N12,2)</f>
        <v>0</v>
      </c>
      <c r="P12" s="249">
        <v>0</v>
      </c>
      <c r="Q12" s="249">
        <f>ROUND(E12*P12,2)</f>
        <v>0</v>
      </c>
      <c r="R12" s="249"/>
      <c r="S12" s="249" t="s">
        <v>246</v>
      </c>
      <c r="T12" s="250" t="s">
        <v>247</v>
      </c>
      <c r="U12" s="227">
        <v>0</v>
      </c>
      <c r="V12" s="227">
        <f>ROUND(E12*U12,2)</f>
        <v>0</v>
      </c>
      <c r="W12" s="22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635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x14ac:dyDescent="0.2">
      <c r="A13" s="231" t="s">
        <v>146</v>
      </c>
      <c r="B13" s="232" t="s">
        <v>121</v>
      </c>
      <c r="C13" s="252" t="s">
        <v>29</v>
      </c>
      <c r="D13" s="233"/>
      <c r="E13" s="234"/>
      <c r="F13" s="235"/>
      <c r="G13" s="235">
        <f>SUMIF(AG14:AG14,"&lt;&gt;NOR",G14:G14)</f>
        <v>0</v>
      </c>
      <c r="H13" s="235"/>
      <c r="I13" s="235">
        <f>SUM(I14:I14)</f>
        <v>0</v>
      </c>
      <c r="J13" s="235"/>
      <c r="K13" s="235">
        <f>SUM(K14:K14)</f>
        <v>0</v>
      </c>
      <c r="L13" s="235"/>
      <c r="M13" s="235">
        <f>SUM(M14:M14)</f>
        <v>0</v>
      </c>
      <c r="N13" s="235"/>
      <c r="O13" s="235">
        <f>SUM(O14:O14)</f>
        <v>0</v>
      </c>
      <c r="P13" s="235"/>
      <c r="Q13" s="235">
        <f>SUM(Q14:Q14)</f>
        <v>0</v>
      </c>
      <c r="R13" s="235"/>
      <c r="S13" s="235"/>
      <c r="T13" s="236"/>
      <c r="U13" s="230"/>
      <c r="V13" s="230">
        <f>SUM(V14:V14)</f>
        <v>0</v>
      </c>
      <c r="W13" s="230"/>
      <c r="AG13" t="s">
        <v>147</v>
      </c>
    </row>
    <row r="14" spans="1:60" outlineLevel="1" x14ac:dyDescent="0.2">
      <c r="A14" s="237">
        <v>5</v>
      </c>
      <c r="B14" s="238" t="s">
        <v>636</v>
      </c>
      <c r="C14" s="254" t="s">
        <v>637</v>
      </c>
      <c r="D14" s="239" t="s">
        <v>457</v>
      </c>
      <c r="E14" s="240">
        <v>1</v>
      </c>
      <c r="F14" s="241"/>
      <c r="G14" s="242">
        <f>ROUND(E14*F14,2)</f>
        <v>0</v>
      </c>
      <c r="H14" s="241"/>
      <c r="I14" s="242">
        <f>ROUND(E14*H14,2)</f>
        <v>0</v>
      </c>
      <c r="J14" s="241"/>
      <c r="K14" s="242">
        <f>ROUND(E14*J14,2)</f>
        <v>0</v>
      </c>
      <c r="L14" s="242">
        <v>21</v>
      </c>
      <c r="M14" s="242">
        <f>G14*(1+L14/100)</f>
        <v>0</v>
      </c>
      <c r="N14" s="242">
        <v>0</v>
      </c>
      <c r="O14" s="242">
        <f>ROUND(E14*N14,2)</f>
        <v>0</v>
      </c>
      <c r="P14" s="242">
        <v>0</v>
      </c>
      <c r="Q14" s="242">
        <f>ROUND(E14*P14,2)</f>
        <v>0</v>
      </c>
      <c r="R14" s="242"/>
      <c r="S14" s="242" t="s">
        <v>151</v>
      </c>
      <c r="T14" s="243" t="s">
        <v>247</v>
      </c>
      <c r="U14" s="227">
        <v>0</v>
      </c>
      <c r="V14" s="227">
        <f>ROUND(E14*U14,2)</f>
        <v>0</v>
      </c>
      <c r="W14" s="22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635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x14ac:dyDescent="0.2">
      <c r="A15" s="5"/>
      <c r="B15" s="6"/>
      <c r="C15" s="256"/>
      <c r="D15" s="8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AE15">
        <v>15</v>
      </c>
      <c r="AF15">
        <v>21</v>
      </c>
    </row>
    <row r="16" spans="1:60" x14ac:dyDescent="0.2">
      <c r="A16" s="211"/>
      <c r="B16" s="212" t="s">
        <v>30</v>
      </c>
      <c r="C16" s="257"/>
      <c r="D16" s="213"/>
      <c r="E16" s="214"/>
      <c r="F16" s="214"/>
      <c r="G16" s="251">
        <f>G8+G13</f>
        <v>0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AE16">
        <f>SUMIF(L7:L14,AE15,G7:G14)</f>
        <v>0</v>
      </c>
      <c r="AF16">
        <f>SUMIF(L7:L14,AF15,G7:G14)</f>
        <v>0</v>
      </c>
      <c r="AG16" t="s">
        <v>468</v>
      </c>
    </row>
    <row r="17" spans="1:33" x14ac:dyDescent="0.2">
      <c r="A17" s="5"/>
      <c r="B17" s="6"/>
      <c r="C17" s="256"/>
      <c r="D17" s="8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</row>
    <row r="18" spans="1:33" x14ac:dyDescent="0.2">
      <c r="A18" s="5"/>
      <c r="B18" s="6"/>
      <c r="C18" s="256"/>
      <c r="D18" s="8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33" x14ac:dyDescent="0.2">
      <c r="A19" s="215" t="s">
        <v>469</v>
      </c>
      <c r="B19" s="215"/>
      <c r="C19" s="258"/>
      <c r="D19" s="8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33" x14ac:dyDescent="0.2">
      <c r="A20" s="216"/>
      <c r="B20" s="217"/>
      <c r="C20" s="259"/>
      <c r="D20" s="217"/>
      <c r="E20" s="217"/>
      <c r="F20" s="217"/>
      <c r="G20" s="218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G20" t="s">
        <v>470</v>
      </c>
    </row>
    <row r="21" spans="1:33" x14ac:dyDescent="0.2">
      <c r="A21" s="219"/>
      <c r="B21" s="220"/>
      <c r="C21" s="260"/>
      <c r="D21" s="220"/>
      <c r="E21" s="220"/>
      <c r="F21" s="220"/>
      <c r="G21" s="221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33" x14ac:dyDescent="0.2">
      <c r="A22" s="219"/>
      <c r="B22" s="220"/>
      <c r="C22" s="260"/>
      <c r="D22" s="220"/>
      <c r="E22" s="220"/>
      <c r="F22" s="220"/>
      <c r="G22" s="221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33" x14ac:dyDescent="0.2">
      <c r="A23" s="219"/>
      <c r="B23" s="220"/>
      <c r="C23" s="260"/>
      <c r="D23" s="220"/>
      <c r="E23" s="220"/>
      <c r="F23" s="220"/>
      <c r="G23" s="221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33" x14ac:dyDescent="0.2">
      <c r="A24" s="222"/>
      <c r="B24" s="223"/>
      <c r="C24" s="261"/>
      <c r="D24" s="223"/>
      <c r="E24" s="223"/>
      <c r="F24" s="223"/>
      <c r="G24" s="224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33" x14ac:dyDescent="0.2">
      <c r="A25" s="5"/>
      <c r="B25" s="6"/>
      <c r="C25" s="256"/>
      <c r="D25" s="8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33" x14ac:dyDescent="0.2">
      <c r="C26" s="262"/>
      <c r="D26" s="192"/>
      <c r="AG26" t="s">
        <v>471</v>
      </c>
    </row>
    <row r="27" spans="1:33" x14ac:dyDescent="0.2">
      <c r="D27" s="192"/>
    </row>
    <row r="28" spans="1:33" x14ac:dyDescent="0.2">
      <c r="D28" s="192"/>
    </row>
    <row r="29" spans="1:33" x14ac:dyDescent="0.2">
      <c r="D29" s="192"/>
    </row>
    <row r="30" spans="1:33" x14ac:dyDescent="0.2">
      <c r="D30" s="192"/>
    </row>
    <row r="31" spans="1:33" x14ac:dyDescent="0.2">
      <c r="D31" s="192"/>
    </row>
    <row r="32" spans="1:33" x14ac:dyDescent="0.2">
      <c r="D32" s="192"/>
    </row>
    <row r="33" spans="4:4" x14ac:dyDescent="0.2">
      <c r="D33" s="192"/>
    </row>
    <row r="34" spans="4:4" x14ac:dyDescent="0.2">
      <c r="D34" s="192"/>
    </row>
    <row r="35" spans="4:4" x14ac:dyDescent="0.2">
      <c r="D35" s="192"/>
    </row>
    <row r="36" spans="4:4" x14ac:dyDescent="0.2">
      <c r="D36" s="192"/>
    </row>
    <row r="37" spans="4:4" x14ac:dyDescent="0.2">
      <c r="D37" s="192"/>
    </row>
    <row r="38" spans="4:4" x14ac:dyDescent="0.2">
      <c r="D38" s="192"/>
    </row>
    <row r="39" spans="4:4" x14ac:dyDescent="0.2">
      <c r="D39" s="192"/>
    </row>
    <row r="40" spans="4:4" x14ac:dyDescent="0.2">
      <c r="D40" s="192"/>
    </row>
    <row r="41" spans="4:4" x14ac:dyDescent="0.2">
      <c r="D41" s="192"/>
    </row>
    <row r="42" spans="4:4" x14ac:dyDescent="0.2">
      <c r="D42" s="192"/>
    </row>
    <row r="43" spans="4:4" x14ac:dyDescent="0.2">
      <c r="D43" s="192"/>
    </row>
    <row r="44" spans="4:4" x14ac:dyDescent="0.2">
      <c r="D44" s="192"/>
    </row>
    <row r="45" spans="4:4" x14ac:dyDescent="0.2">
      <c r="D45" s="192"/>
    </row>
    <row r="46" spans="4:4" x14ac:dyDescent="0.2">
      <c r="D46" s="192"/>
    </row>
    <row r="47" spans="4:4" x14ac:dyDescent="0.2">
      <c r="D47" s="192"/>
    </row>
    <row r="48" spans="4:4" x14ac:dyDescent="0.2">
      <c r="D48" s="192"/>
    </row>
    <row r="49" spans="4:4" x14ac:dyDescent="0.2">
      <c r="D49" s="192"/>
    </row>
    <row r="50" spans="4:4" x14ac:dyDescent="0.2">
      <c r="D50" s="192"/>
    </row>
    <row r="51" spans="4:4" x14ac:dyDescent="0.2">
      <c r="D51" s="192"/>
    </row>
    <row r="52" spans="4:4" x14ac:dyDescent="0.2">
      <c r="D52" s="192"/>
    </row>
    <row r="53" spans="4:4" x14ac:dyDescent="0.2">
      <c r="D53" s="192"/>
    </row>
    <row r="54" spans="4:4" x14ac:dyDescent="0.2">
      <c r="D54" s="192"/>
    </row>
    <row r="55" spans="4:4" x14ac:dyDescent="0.2">
      <c r="D55" s="192"/>
    </row>
    <row r="56" spans="4:4" x14ac:dyDescent="0.2">
      <c r="D56" s="192"/>
    </row>
    <row r="57" spans="4:4" x14ac:dyDescent="0.2">
      <c r="D57" s="192"/>
    </row>
    <row r="58" spans="4:4" x14ac:dyDescent="0.2">
      <c r="D58" s="192"/>
    </row>
    <row r="59" spans="4:4" x14ac:dyDescent="0.2">
      <c r="D59" s="192"/>
    </row>
    <row r="60" spans="4:4" x14ac:dyDescent="0.2">
      <c r="D60" s="192"/>
    </row>
    <row r="61" spans="4:4" x14ac:dyDescent="0.2">
      <c r="D61" s="192"/>
    </row>
    <row r="62" spans="4:4" x14ac:dyDescent="0.2">
      <c r="D62" s="192"/>
    </row>
    <row r="63" spans="4:4" x14ac:dyDescent="0.2">
      <c r="D63" s="192"/>
    </row>
    <row r="64" spans="4:4" x14ac:dyDescent="0.2">
      <c r="D64" s="192"/>
    </row>
    <row r="65" spans="4:4" x14ac:dyDescent="0.2">
      <c r="D65" s="192"/>
    </row>
    <row r="66" spans="4:4" x14ac:dyDescent="0.2">
      <c r="D66" s="192"/>
    </row>
    <row r="67" spans="4:4" x14ac:dyDescent="0.2">
      <c r="D67" s="192"/>
    </row>
    <row r="68" spans="4:4" x14ac:dyDescent="0.2">
      <c r="D68" s="192"/>
    </row>
    <row r="69" spans="4:4" x14ac:dyDescent="0.2">
      <c r="D69" s="192"/>
    </row>
    <row r="70" spans="4:4" x14ac:dyDescent="0.2">
      <c r="D70" s="192"/>
    </row>
    <row r="71" spans="4:4" x14ac:dyDescent="0.2">
      <c r="D71" s="192"/>
    </row>
    <row r="72" spans="4:4" x14ac:dyDescent="0.2">
      <c r="D72" s="192"/>
    </row>
    <row r="73" spans="4:4" x14ac:dyDescent="0.2">
      <c r="D73" s="192"/>
    </row>
    <row r="74" spans="4:4" x14ac:dyDescent="0.2">
      <c r="D74" s="192"/>
    </row>
    <row r="75" spans="4:4" x14ac:dyDescent="0.2">
      <c r="D75" s="192"/>
    </row>
    <row r="76" spans="4:4" x14ac:dyDescent="0.2">
      <c r="D76" s="192"/>
    </row>
    <row r="77" spans="4:4" x14ac:dyDescent="0.2">
      <c r="D77" s="192"/>
    </row>
    <row r="78" spans="4:4" x14ac:dyDescent="0.2">
      <c r="D78" s="192"/>
    </row>
    <row r="79" spans="4:4" x14ac:dyDescent="0.2">
      <c r="D79" s="192"/>
    </row>
    <row r="80" spans="4:4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mergeCells count="6">
    <mergeCell ref="A1:G1"/>
    <mergeCell ref="C2:G2"/>
    <mergeCell ref="C3:G3"/>
    <mergeCell ref="C4:G4"/>
    <mergeCell ref="A19:C19"/>
    <mergeCell ref="A20:G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05.1 Pol</vt:lpstr>
      <vt:lpstr>01 05.2 Pol</vt:lpstr>
      <vt:lpstr>OVN  OVN 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05.1 Pol'!Názvy_tisku</vt:lpstr>
      <vt:lpstr>'01 05.2 Pol'!Názvy_tisku</vt:lpstr>
      <vt:lpstr>'OVN  OVN  Naklady'!Názvy_tisku</vt:lpstr>
      <vt:lpstr>oadresa</vt:lpstr>
      <vt:lpstr>Stavba!Objednatel</vt:lpstr>
      <vt:lpstr>Stavba!Objekt</vt:lpstr>
      <vt:lpstr>'01 05.1 Pol'!Oblast_tisku</vt:lpstr>
      <vt:lpstr>'01 05.2 Pol'!Oblast_tisku</vt:lpstr>
      <vt:lpstr>'OVN  OVN 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Šebesta Lukáš</dc:creator>
  <cp:lastModifiedBy> </cp:lastModifiedBy>
  <cp:lastPrinted>2014-02-28T09:52:57Z</cp:lastPrinted>
  <dcterms:created xsi:type="dcterms:W3CDTF">2009-04-08T07:15:50Z</dcterms:created>
  <dcterms:modified xsi:type="dcterms:W3CDTF">2018-08-14T08:28:18Z</dcterms:modified>
</cp:coreProperties>
</file>