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4240" windowHeight="137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list'!$B$29</definedName>
    <definedName name="Dil">'Rekapitulace'!$A$8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list'!$G$2</definedName>
    <definedName name="MJ">'Krycí list'!$G$5</definedName>
    <definedName name="Mont">'Rekapitulace'!$H$25</definedName>
    <definedName name="Montaz0">'Položky'!#REF!</definedName>
    <definedName name="NazevDilu">'Rekapitulace'!$B$8</definedName>
    <definedName name="nazevobjektu">'Krycí list'!$C$5</definedName>
    <definedName name="nazevstavby">'Krycí list'!$C$7</definedName>
    <definedName name="Objednatel">'Krycí list'!$C$12</definedName>
    <definedName name="_xlnm.Print_Area" localSheetId="0">'Krycí list'!$A$1:$G$47</definedName>
    <definedName name="_xlnm.Print_Area" localSheetId="2">'Položky'!$A$1:$G$361</definedName>
    <definedName name="_xlnm.Print_Area" localSheetId="1">'Rekapitulace'!$A$1:$I$39</definedName>
    <definedName name="PocetMJ">'Krycí list'!$G$6</definedName>
    <definedName name="Poznamka">'Krycí list'!$B$39</definedName>
    <definedName name="Projektant">'Krycí list'!$C$10</definedName>
    <definedName name="PSV">'Rekapitulace'!$F$25</definedName>
    <definedName name="PSV0">'Položky'!#REF!</definedName>
    <definedName name="SazbaDPH1">'Krycí list'!$C$32</definedName>
    <definedName name="SazbaDPH2">'Krycí list'!$C$34</definedName>
    <definedName name="SloupecCC">'Položky'!$G$8</definedName>
    <definedName name="SloupecCisloPol">'Položky'!$B$8</definedName>
    <definedName name="SloupecJC">'Položky'!$F$8</definedName>
    <definedName name="SloupecMJ">'Položky'!$D$8</definedName>
    <definedName name="SloupecMnozstvi">'Položky'!$E$8</definedName>
    <definedName name="SloupecNazPol">'Položky'!$C$8</definedName>
    <definedName name="SloupecPC">'Položky'!$A$8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list'!$G$13</definedName>
    <definedName name="Zaklad22">'Krycí list'!$F$34</definedName>
    <definedName name="Zaklad5">'Krycí list'!$F$32</definedName>
    <definedName name="Zhotovitel">'Krycí list'!$C$13:$E$13</definedName>
    <definedName name="_xlnm.Print_Titles" localSheetId="1">'Rekapitulace'!$1:$8</definedName>
    <definedName name="_xlnm.Print_Titles" localSheetId="2">'Položky'!$1:$8</definedName>
  </definedNames>
  <calcPr calcId="181029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<sst xmlns="http://schemas.openxmlformats.org/spreadsheetml/2006/main" count="886" uniqueCount="423">
  <si>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</si>
  <si>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</si>
  <si>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</si>
  <si>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</si>
  <si>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</si>
  <si>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</si>
  <si>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</si>
  <si>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</si>
  <si>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</si>
  <si>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</si>
  <si>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</si>
  <si>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</si>
  <si>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</si>
  <si>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</si>
  <si>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</si>
  <si>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</si>
  <si>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</si>
  <si>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</si>
  <si>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</si>
  <si>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</si>
  <si>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</si>
  <si>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</si>
  <si>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</si>
  <si>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</si>
  <si>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</si>
  <si>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</si>
  <si>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</si>
  <si>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</si>
  <si>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</si>
  <si>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</si>
  <si>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</si>
  <si>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</si>
  <si>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</si>
  <si>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</si>
  <si>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</si>
  <si>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</si>
  <si>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</si>
  <si>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</si>
  <si>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</si>
  <si>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</si>
  <si>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</si>
  <si>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</si>
  <si>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</si>
  <si>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</si>
  <si>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</si>
  <si>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</si>
  <si>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</si>
  <si>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</si>
  <si>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</si>
  <si>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</si>
  <si>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</si>
  <si>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</si>
  <si>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</si>
  <si>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</si>
  <si>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</si>
  <si>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</si>
  <si>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</si>
  <si>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</si>
  <si>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</si>
  <si>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</si>
  <si>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</si>
  <si>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</si>
  <si>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</si>
  <si>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</si>
  <si>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</si>
  <si>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</si>
  <si>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</si>
  <si>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</si>
  <si>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</si>
  <si>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</si>
  <si>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</si>
  <si>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</si>
  <si>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</si>
  <si>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</si>
  <si>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2019/08</t>
  </si>
  <si>
    <t>01</t>
  </si>
  <si>
    <t>Výměna oken</t>
  </si>
  <si>
    <t>11</t>
  </si>
  <si>
    <t>Přípravné a přidružené práce</t>
  </si>
  <si>
    <t>1110000R</t>
  </si>
  <si>
    <t>Stratigrafický průzkum okenních výplní,včetně laboratorní analýzy,minimálně dva vzorky</t>
  </si>
  <si>
    <t>soubor</t>
  </si>
  <si>
    <t>1110001R</t>
  </si>
  <si>
    <t xml:space="preserve">Dílenská dokumentace nových oken </t>
  </si>
  <si>
    <t>61</t>
  </si>
  <si>
    <t>Upravy povrchů vnitřní</t>
  </si>
  <si>
    <t>612421637R00</t>
  </si>
  <si>
    <t xml:space="preserve">Omítka vnitřní zdiva, MVC, štuková </t>
  </si>
  <si>
    <t>m2</t>
  </si>
  <si>
    <t>Oprava nesoudržné omítky pod parapety:      120,87*0,2</t>
  </si>
  <si>
    <t>612425931RT2</t>
  </si>
  <si>
    <t>Omítka vápenná vnitřního ostění - štuková s použitím suché maltové směsi</t>
  </si>
  <si>
    <t>021 - 024:     (1,6+1,62*2)*0,25*4</t>
  </si>
  <si>
    <t>025:     (1,6+1,62*2)*0,25</t>
  </si>
  <si>
    <t>142:     (1,45+1,815*2)*0,25</t>
  </si>
  <si>
    <t>119 - 121:     (1,65+2,5*2)*0,25*3</t>
  </si>
  <si>
    <t>122 - 135:     (1,65+2,5*2)*0,25*14</t>
  </si>
  <si>
    <t>136 - 139:     (1,64+1,83*2)*0,25*4</t>
  </si>
  <si>
    <t>140:     (1,64+1,83*2)*0,25</t>
  </si>
  <si>
    <t>217 - 219:     (1,64+2,55*2)*0,25*3</t>
  </si>
  <si>
    <t>220-240,320-341:     (1,65+2,5*2)*0,25*43</t>
  </si>
  <si>
    <t>241:     (1,64+5*2)*0,25</t>
  </si>
  <si>
    <t>612481211RT3</t>
  </si>
  <si>
    <t>Montáž výztužné sítě (perlinky) do stěrky-stěny včetně výztužné sítě a stěrkového tmelu Capatect</t>
  </si>
  <si>
    <t>62</t>
  </si>
  <si>
    <t>Úpravy povrchů vnější</t>
  </si>
  <si>
    <t>622461311R00</t>
  </si>
  <si>
    <t xml:space="preserve">Oprava vnějších omítek umělých škrábaných do 30 % </t>
  </si>
  <si>
    <t>Vnější ostění oken:</t>
  </si>
  <si>
    <t>622491142R00</t>
  </si>
  <si>
    <t xml:space="preserve">Nátěr fasády  2 x </t>
  </si>
  <si>
    <t>624601114U00</t>
  </si>
  <si>
    <t xml:space="preserve">Tmelení spár 20x20 mm jiný tmel </t>
  </si>
  <si>
    <t>m</t>
  </si>
  <si>
    <t>Spára mezi novým oknem a távající omítkou:</t>
  </si>
  <si>
    <t>021 - 024:     (1,6+1,62*2)*4</t>
  </si>
  <si>
    <t>025:     1,6+1,62*2</t>
  </si>
  <si>
    <t>142:     1,45+1,815*2</t>
  </si>
  <si>
    <t>119 - 121:     (1,65+2,5*2)*3</t>
  </si>
  <si>
    <t>122 - 135:     (1,65+2,5*2)*14</t>
  </si>
  <si>
    <t>136 - 139:     (1,64+1,83*2)*4</t>
  </si>
  <si>
    <t>140:     1,64+1,83*2</t>
  </si>
  <si>
    <t>217 - 219:     (1,64+2,55*2)*3</t>
  </si>
  <si>
    <t>220-240,320-341:     (1,65+2,5*2)*43</t>
  </si>
  <si>
    <t>241:     1,64+5*2</t>
  </si>
  <si>
    <t>94</t>
  </si>
  <si>
    <t>Lešení a stavební výtahy</t>
  </si>
  <si>
    <t>941955002R00</t>
  </si>
  <si>
    <t xml:space="preserve">Lešení lehké pomocné, výška podlahy do 1,9 m </t>
  </si>
  <si>
    <t>021 - 024:     (2*0,8)*4</t>
  </si>
  <si>
    <t>025:     2*0,8</t>
  </si>
  <si>
    <t>142:     2*0,6</t>
  </si>
  <si>
    <t>119 - 121:     (2*0,8)*3</t>
  </si>
  <si>
    <t>122 - 135:     (2*0,8)*14</t>
  </si>
  <si>
    <t>136 - 139:     (2*0,8)*4</t>
  </si>
  <si>
    <t>140.:     2*0,8</t>
  </si>
  <si>
    <t>217 - 219:     (2*0,8)*3</t>
  </si>
  <si>
    <t>220-240,320-341:     (2*0,8)*43</t>
  </si>
  <si>
    <t>241:     2*0,8</t>
  </si>
  <si>
    <t>949942101R00</t>
  </si>
  <si>
    <t xml:space="preserve">Nájem za hydraulickou zvedací plošinu, H do 27 m </t>
  </si>
  <si>
    <t>h</t>
  </si>
  <si>
    <t>pro práce na vnější straně oken:   10*8</t>
  </si>
  <si>
    <t>95</t>
  </si>
  <si>
    <t>Dokončovací konstrukce na pozemních stavbách</t>
  </si>
  <si>
    <t>289970111R00</t>
  </si>
  <si>
    <t xml:space="preserve">zakrytí podlah Geofiltex 300g/m2 </t>
  </si>
  <si>
    <t>Zakrytí podlah před zahájením prací a udržované po celou dobu stavby:      800</t>
  </si>
  <si>
    <t>952901111R00</t>
  </si>
  <si>
    <t xml:space="preserve">Vyčištění budov o výšce podlaží do 4 m </t>
  </si>
  <si>
    <t>úklid po skončení stavby:     800</t>
  </si>
  <si>
    <t>952901999R</t>
  </si>
  <si>
    <t xml:space="preserve">Čištění mytím vnějších  a vnitřních ploch oken </t>
  </si>
  <si>
    <t>Začátek provozního součtu</t>
  </si>
  <si>
    <t>021 - 024:     (1,46*1,62)*4</t>
  </si>
  <si>
    <t>025:     1,46*1,62</t>
  </si>
  <si>
    <t>142:     1,45*1,815</t>
  </si>
  <si>
    <t>119 - 121:     (1,65*2,5)*3</t>
  </si>
  <si>
    <t>122 - 135:     (1,65*2,5)*14</t>
  </si>
  <si>
    <t>136 - 139:     (1,64*1,83)*4</t>
  </si>
  <si>
    <t>140:     1,64*1,83</t>
  </si>
  <si>
    <t>217 - 219:     (1,64*2,55)*3</t>
  </si>
  <si>
    <t>220-240,320-341:     (1,65*2,5)*43</t>
  </si>
  <si>
    <t>241:     1,64*5</t>
  </si>
  <si>
    <t>Konec provozního součtu</t>
  </si>
  <si>
    <t xml:space="preserve">    297,7097*2</t>
  </si>
  <si>
    <t>952902031U00</t>
  </si>
  <si>
    <t xml:space="preserve">Omytí hladká podlaha </t>
  </si>
  <si>
    <t>průběžný úklid :    2400</t>
  </si>
  <si>
    <t>952902110R00</t>
  </si>
  <si>
    <t xml:space="preserve">Čištění zametáním v místnostech a chodbách </t>
  </si>
  <si>
    <t>96</t>
  </si>
  <si>
    <t>Bourání konstrukcí</t>
  </si>
  <si>
    <t>968061113R00</t>
  </si>
  <si>
    <t xml:space="preserve">Vyvěšení dřevěných okenních křídel </t>
  </si>
  <si>
    <t>kus</t>
  </si>
  <si>
    <t>021 - 024:     (3*2)*4</t>
  </si>
  <si>
    <t>025:     3*2</t>
  </si>
  <si>
    <t>142:     3*2</t>
  </si>
  <si>
    <t>119 - 121:     (6*2)*3</t>
  </si>
  <si>
    <t>122 - 135:     (6*2)*14</t>
  </si>
  <si>
    <t>136 - 139:     (6*2)*4</t>
  </si>
  <si>
    <t>140:     6*2</t>
  </si>
  <si>
    <t>217 - 219:     (6*2)*3</t>
  </si>
  <si>
    <t>220-240,320-341:     (6*2)*43</t>
  </si>
  <si>
    <t>241:     9*2</t>
  </si>
  <si>
    <t>968062357R00</t>
  </si>
  <si>
    <t xml:space="preserve">Vybourání dřevěných rámů oken dvojitých nad  4 m2 </t>
  </si>
  <si>
    <t>021 - 024:     (1,6*1,62)*4</t>
  </si>
  <si>
    <t>025:     1,6*1,62</t>
  </si>
  <si>
    <t>968092001R00</t>
  </si>
  <si>
    <t xml:space="preserve">Bourání parapetů keramických š. do 30 cm </t>
  </si>
  <si>
    <t>140:      1,64</t>
  </si>
  <si>
    <t>0,25:      1,46</t>
  </si>
  <si>
    <t>968095001R00</t>
  </si>
  <si>
    <t xml:space="preserve">Bourání parapetů dřevěných š. do 25 cm </t>
  </si>
  <si>
    <t>021 - 024:     1,6*4</t>
  </si>
  <si>
    <t>142:     1,6</t>
  </si>
  <si>
    <t>119 - 121:     1,65*3</t>
  </si>
  <si>
    <t>122 - 135:     1,65*14</t>
  </si>
  <si>
    <t>136 - 139:     1,64*4</t>
  </si>
  <si>
    <t>217 - 219:     1,64*3</t>
  </si>
  <si>
    <t>220-240,320-341:     1,65*43</t>
  </si>
  <si>
    <t>241:     1,64</t>
  </si>
  <si>
    <t>97</t>
  </si>
  <si>
    <t>Prorážení otvorů</t>
  </si>
  <si>
    <t>978013191R00</t>
  </si>
  <si>
    <t xml:space="preserve">Otlučení omítek vnitřních stěn v rozsahu do 100 % </t>
  </si>
  <si>
    <t>otlučení nesoudržné omítky pod parapety:      120,87*0,2</t>
  </si>
  <si>
    <t>978059511R00</t>
  </si>
  <si>
    <t xml:space="preserve">Odsekání vnitřních obkladů stěn do 1 m2 </t>
  </si>
  <si>
    <t>ostění okna:</t>
  </si>
  <si>
    <t>140:     (1*0,25)*2</t>
  </si>
  <si>
    <t>99</t>
  </si>
  <si>
    <t>Staveništní přesun hmot</t>
  </si>
  <si>
    <t>999281111R00</t>
  </si>
  <si>
    <t xml:space="preserve">Přesun hmot pro opravy a údržbu do výšky 25 m </t>
  </si>
  <si>
    <t>t</t>
  </si>
  <si>
    <t>764</t>
  </si>
  <si>
    <t>Konstrukce klempířské</t>
  </si>
  <si>
    <t>764000003R</t>
  </si>
  <si>
    <t>Přídavná krycí lišta na stávající vnější parapet z Cu, rš 580 mm</t>
  </si>
  <si>
    <t>K36:     2,3</t>
  </si>
  <si>
    <t>76400004R</t>
  </si>
  <si>
    <t>Přídavná krycí lišta na stávající vnější parapet z Cu, rš 400 mm</t>
  </si>
  <si>
    <t>K34:      (13+14)*1,52</t>
  </si>
  <si>
    <t>764000000R.</t>
  </si>
  <si>
    <t>Přídavná krycí lišta na stávající vnější parapet z Cu, rš 105 mm</t>
  </si>
  <si>
    <t>K30:      1,6</t>
  </si>
  <si>
    <t>764000001R.</t>
  </si>
  <si>
    <t>Přídavná krycí lišta na stávající vnější parapet z Cu, rš 240 mm</t>
  </si>
  <si>
    <t>K25:       41,8</t>
  </si>
  <si>
    <t>K35:      36,82</t>
  </si>
  <si>
    <t>764000002R.</t>
  </si>
  <si>
    <t>Přídavná krycí lišta na stávající vnější parapet z Cu, rš 270 mm</t>
  </si>
  <si>
    <t>K32:      1,52*6</t>
  </si>
  <si>
    <t>K33:      0,66*21</t>
  </si>
  <si>
    <t>K37:      0,52</t>
  </si>
  <si>
    <t>998764203R00</t>
  </si>
  <si>
    <t xml:space="preserve">Přesun hmot pro klempířské konstr., výšky do 24 m </t>
  </si>
  <si>
    <t>766</t>
  </si>
  <si>
    <t>Konstrukce truhlářské</t>
  </si>
  <si>
    <t>766601214RT2</t>
  </si>
  <si>
    <t>Těsnění oken. spáry,ostění,PT folie+PP folie+páska PP-L folie š.150mm;PT-Z folie š.100mm+páska tl.4mm</t>
  </si>
  <si>
    <t>766601229RT3</t>
  </si>
  <si>
    <t>Těsnění oken.spáry,parapet,PT folie+PP folie+páska PT folie š.100 mm; PP folie š.100 mm+páska tl.6 mm</t>
  </si>
  <si>
    <t>025:     1,6</t>
  </si>
  <si>
    <t>142:     1,45</t>
  </si>
  <si>
    <t>140.:     1,64</t>
  </si>
  <si>
    <t>766694112R00</t>
  </si>
  <si>
    <t xml:space="preserve">Montáž parapetních desek š.do 30 cm,dl.do 160 cm </t>
  </si>
  <si>
    <t>021 - 024:     4</t>
  </si>
  <si>
    <t>142:     1</t>
  </si>
  <si>
    <t>766694113R00</t>
  </si>
  <si>
    <t xml:space="preserve">Montáž parapetních desek š.do 30 cm,dl.do 260 cm </t>
  </si>
  <si>
    <t>119 - 121:     3</t>
  </si>
  <si>
    <t>122 - 135:     14</t>
  </si>
  <si>
    <t>136 - 139:     4</t>
  </si>
  <si>
    <t>217 - 219:     3</t>
  </si>
  <si>
    <t>220-240,320-341:     43</t>
  </si>
  <si>
    <t>241:     1</t>
  </si>
  <si>
    <t>766711001R00</t>
  </si>
  <si>
    <t xml:space="preserve">Montáž oken a balkonových dveří s vypěněním </t>
  </si>
  <si>
    <t>021 - 024:     (1,6+1,62)*2*4</t>
  </si>
  <si>
    <t>025:     (1,6+1,62)*2</t>
  </si>
  <si>
    <t>142:     (1,45+1,815)*2</t>
  </si>
  <si>
    <t>119 - 121:     (61,65+2,5)*2*3</t>
  </si>
  <si>
    <t>122 - 135:     (1,65+2,5)*2*14</t>
  </si>
  <si>
    <t>136 - 139:     (1,64+1,83)*2*4</t>
  </si>
  <si>
    <t>140:     (1,64+1,83)*2</t>
  </si>
  <si>
    <t>217 - 219:     (1,64+2,55)*2*3</t>
  </si>
  <si>
    <t>220-240,320-341:     (1,65+2,5)*2*43</t>
  </si>
  <si>
    <t>241:     (1,64+5)*2</t>
  </si>
  <si>
    <t>60775303</t>
  </si>
  <si>
    <t>Parapet interiér  šíře 250 mm  s nosem</t>
  </si>
  <si>
    <t>021 - 024:     1,46*4</t>
  </si>
  <si>
    <t xml:space="preserve">     119,41*1,2</t>
  </si>
  <si>
    <t>61110506</t>
  </si>
  <si>
    <t>Dřevěné okno špaletové  trojkřídlé,rozdělené dvěma  sloupky</t>
  </si>
  <si>
    <t xml:space="preserve"> Okno trojkřídlové,rozdělené dvěma sloupky</t>
  </si>
  <si>
    <t>,vnější izolační dvojsklo,uvnitř jednoduché zasklení 4 mm-ornamentální sklo</t>
  </si>
  <si>
    <t>slonová kost,venkovní rám sv.hnědý dle vzorků</t>
  </si>
  <si>
    <t>kování mosaz přírodní panty bílé</t>
  </si>
  <si>
    <t>025:      1,6*1,62</t>
  </si>
  <si>
    <t>021-24:     (1,6*1,62)*4</t>
  </si>
  <si>
    <t>61110507</t>
  </si>
  <si>
    <t>Dřvěné okno špaletové dvojkřídlové a jednokřídlové rozdělené sloupkem</t>
  </si>
  <si>
    <t>vnější izolační dvojsklo,uvnitř jednoduché zasklení 4 mm.</t>
  </si>
  <si>
    <t>kování mosaz přírodní,panty bílé</t>
  </si>
  <si>
    <t>142:        1,6*1,85</t>
  </si>
  <si>
    <t>61110508</t>
  </si>
  <si>
    <t>Dřevěné okno špaletové šestikřídlové,s nadsvětlíkem,rozděl.sloupkem a vodor. poutcem</t>
  </si>
  <si>
    <t>U vybraných oken jedno horní křídlo ventilační (2x),pevné okenní příčky</t>
  </si>
  <si>
    <t>,vnější izolační dvojsklo,uvnitř bezpečnostní sklo 4 mm ,nadsvětlík -uvnitř jednoduché zasklení 4 mm</t>
  </si>
  <si>
    <t>119 - 121:    (1,65*2,5)*3</t>
  </si>
  <si>
    <t>61110509</t>
  </si>
  <si>
    <t>.Dřevěné okno špaletové šestikřídlové s nadsvětlíkem,rozděl.sloupkem a vod.poutcem.</t>
  </si>
  <si>
    <t xml:space="preserve">,vnější izolační dvojsklo,uvnitř jednoduché zasklení 4 mm </t>
  </si>
  <si>
    <t>61110510</t>
  </si>
  <si>
    <t>Okno dřevěné špaletové šestikřídlové,s nadsvětlíkem,rozděl. sloupkem a vod. poutcem</t>
  </si>
  <si>
    <t>U vybraných oken jedno horní křídlo ventilační (3x),pevné okenní příčky</t>
  </si>
  <si>
    <t>,vnější izolační dvojsklo,uvnitř jednoduché zasklení 4 mm</t>
  </si>
  <si>
    <t>61110511</t>
  </si>
  <si>
    <t>Dřevěné okno šestikřídlové s nadsvětlíky,rozdělené 2 sloupky a vodor. poutci 1x horní křídlo ventilač</t>
  </si>
  <si>
    <t xml:space="preserve">,vnější izolační dvojsklo,uvnitř jednoduché zasklení 4 mm,spodní okna </t>
  </si>
  <si>
    <t>slonová kast,venkovní rám sv.hnědý dle vzorků</t>
  </si>
  <si>
    <t>140:        1,64*1,83</t>
  </si>
  <si>
    <t>61110512</t>
  </si>
  <si>
    <t>Okno dřevěné špaletové šestikomorové s nadsvětlíkem rozděl.sloupkem a vod.poutcem</t>
  </si>
  <si>
    <t>u vybraných oken jedno horní křídlo ventilačn (2x)í,pevné okenní příčky</t>
  </si>
  <si>
    <t>,vnější izolační dvojsklo,</t>
  </si>
  <si>
    <t>kování - mosaz přírodní,panty bílé</t>
  </si>
  <si>
    <t>profil - slonová kost,venkovní sv.hnědý dle vzorů</t>
  </si>
  <si>
    <t>217 - 219:      (1,64*2,55)*3</t>
  </si>
  <si>
    <t>61110513</t>
  </si>
  <si>
    <t>Dřevěné okno špaletové šestikomorové s nadsvětlíkem rozděl.sloupkem a vod.poutcem</t>
  </si>
  <si>
    <t>U vybraných oken jedno horní křídlo ventilační (12x) 2. NP,(11x) 3.NP,pevné okenní příčky.,vnější izolační dvojsklo,uvnitř jednoduché zasklení</t>
  </si>
  <si>
    <t>profil -slonová kost,venkovní rám sv.hnědý dle vzorků</t>
  </si>
  <si>
    <t>220 - 240 , 320 - 341:     (1,65*2,55)*43</t>
  </si>
  <si>
    <t>61110514</t>
  </si>
  <si>
    <t>Dřevěné okno devitikřídlé s nadsvětlíkem,rozdělené sloupky a vodor.poutci,pevné okenní příčky</t>
  </si>
  <si>
    <t>,vnější izolační dvojsklo,uvnitř jednoduché zasklení 4 mm - ornamentní sklo</t>
  </si>
  <si>
    <t>slonová kost,venkovní rám sv. hnědý dle vzorků</t>
  </si>
  <si>
    <t>241:       1,64*5</t>
  </si>
  <si>
    <t>998766103R00</t>
  </si>
  <si>
    <t xml:space="preserve">Přesun hmot pro truhlářské konstr., výšky do 24 m </t>
  </si>
  <si>
    <t>767</t>
  </si>
  <si>
    <t>Konstrukce zámečnické</t>
  </si>
  <si>
    <t>767662120R00</t>
  </si>
  <si>
    <t xml:space="preserve">Montáž mříží pevných </t>
  </si>
  <si>
    <t>okno:</t>
  </si>
  <si>
    <t>021 - 025:      (1,5*1,6)*5</t>
  </si>
  <si>
    <t>767121990.R</t>
  </si>
  <si>
    <t xml:space="preserve">Repase mříží - Dmtž,oprava, </t>
  </si>
  <si>
    <t>998767203R00</t>
  </si>
  <si>
    <t xml:space="preserve">Přesun hmot pro zámečnické konstr., výšky do 24 m </t>
  </si>
  <si>
    <t>781</t>
  </si>
  <si>
    <t>Obklady keramické</t>
  </si>
  <si>
    <t>781310121R00</t>
  </si>
  <si>
    <t xml:space="preserve">Obkládání ostění do tmele šířky do 600 mm </t>
  </si>
  <si>
    <t>140:     1*2</t>
  </si>
  <si>
    <t>781320121R00</t>
  </si>
  <si>
    <t xml:space="preserve">Obkládání parapetů do tmele šířky do600 mm </t>
  </si>
  <si>
    <t>025:      1,46</t>
  </si>
  <si>
    <t>59781345</t>
  </si>
  <si>
    <t>Obklad</t>
  </si>
  <si>
    <t>140:     (1*2)*0,25</t>
  </si>
  <si>
    <t>parapet:</t>
  </si>
  <si>
    <t>140:      1,64*0,25</t>
  </si>
  <si>
    <t>0,25:      1,46*0,37</t>
  </si>
  <si>
    <t xml:space="preserve">      2</t>
  </si>
  <si>
    <t>998781202R00</t>
  </si>
  <si>
    <t xml:space="preserve">Přesun hmot pro obklady keramické, výšky do 12 m </t>
  </si>
  <si>
    <t>783</t>
  </si>
  <si>
    <t>Nátěry</t>
  </si>
  <si>
    <t>783201831R00</t>
  </si>
  <si>
    <t xml:space="preserve">Odstr. nátěrů z kovových konstr. chem.odstraňovači </t>
  </si>
  <si>
    <t>mříže :</t>
  </si>
  <si>
    <t>021 - 025:      (1,5*1,6)*5*2</t>
  </si>
  <si>
    <t>0</t>
  </si>
  <si>
    <t>783215400R00</t>
  </si>
  <si>
    <t xml:space="preserve">Nátěr olejový kovových konstr. 2x +1x email + tmel </t>
  </si>
  <si>
    <t>784</t>
  </si>
  <si>
    <t>Malby</t>
  </si>
  <si>
    <t>784191201R00</t>
  </si>
  <si>
    <t xml:space="preserve">Penetrace podkladu hloubková Primalex 1x </t>
  </si>
  <si>
    <t>Stěna s okny v celé ploše: 1200</t>
  </si>
  <si>
    <t>784195222R00</t>
  </si>
  <si>
    <t xml:space="preserve">Malba tekutá Primalex Plus, barva, 2 x </t>
  </si>
  <si>
    <t>784402801R00</t>
  </si>
  <si>
    <t xml:space="preserve">Odstranění malby oškrábáním </t>
  </si>
  <si>
    <t>786</t>
  </si>
  <si>
    <t>Čalounické úpravy</t>
  </si>
  <si>
    <t>786612200R00</t>
  </si>
  <si>
    <t xml:space="preserve">Montáž rolet textilních </t>
  </si>
  <si>
    <t>R04:     (1,65*2,5)*5</t>
  </si>
  <si>
    <t>R06:     (1,65*2,55)*3</t>
  </si>
  <si>
    <t>R09:     1,64*2,55</t>
  </si>
  <si>
    <t>7860000.R.</t>
  </si>
  <si>
    <t>Předokenní vnitřní textilní roleta na ruční ovládání</t>
  </si>
  <si>
    <t>R08:     (1,64*2,55)*4</t>
  </si>
  <si>
    <t>R13:     (1,64*2,55)*4</t>
  </si>
  <si>
    <t>78600001R.</t>
  </si>
  <si>
    <t>Žaluzie horizontální vnitřní AL lamely bílé včetně dodávky žaluzie na ruční ovládání</t>
  </si>
  <si>
    <t>R02:      (1,55*2,14)*39</t>
  </si>
  <si>
    <t>R03:      (1,55*1,73)*4</t>
  </si>
  <si>
    <t>55346839</t>
  </si>
  <si>
    <t>Žaluzie vnitřní textilní na ruční ovládání</t>
  </si>
  <si>
    <t>998786203R00</t>
  </si>
  <si>
    <t xml:space="preserve">Přesun hmot pro zastiň. techniku, výšky do 24 m </t>
  </si>
  <si>
    <t>D96</t>
  </si>
  <si>
    <t>Přesuny suti a vybouraných hmot</t>
  </si>
  <si>
    <t>979011211R00</t>
  </si>
  <si>
    <t xml:space="preserve">Svislá doprava suti a vybour. hmot za 2.NP nošením </t>
  </si>
  <si>
    <t>979011219R00</t>
  </si>
  <si>
    <t xml:space="preserve">Přípl.k svislé dopr.suti za každé další NP nošením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</si>
  <si>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</si>
  <si>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</si>
  <si>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</si>
  <si>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</si>
  <si>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</si>
  <si>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</si>
  <si>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</si>
  <si>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</si>
  <si>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979094111R00</t>
  </si>
  <si>
    <t xml:space="preserve">Nakládání nebo překládání vybouraných hmot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</si>
  <si>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</si>
  <si>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</si>
  <si>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</si>
  <si>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</si>
  <si>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</si>
  <si>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</si>
  <si>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</si>
  <si>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</si>
  <si>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</si>
  <si>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</si>
  <si>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Realizace energeticky úsporných opatření,</t>
  </si>
  <si>
    <t>Gymnázium Brno,Slovanské nám.7,Brno</t>
  </si>
  <si>
    <t>výměna oken do ul. Charvatská/etapa č.1</t>
  </si>
  <si>
    <t>2019/08 Realizace energeticky úsporných opatření,</t>
  </si>
  <si>
    <t xml:space="preserve">Gymnázium Brno,Slovanské nám.7,Brno - výměna </t>
  </si>
  <si>
    <t>oken do ul.Charvatská/ etapa č.1</t>
  </si>
  <si>
    <t>SLEPÝ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</si>
</sst>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 style="double"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6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3" fontId="4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0" fillId="0" borderId="0" xfId="0" applyFo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 vertical="justify"/>
    </xf>
    <xf numFmtId="0" fontId="1" fillId="0" borderId="40" xfId="20" applyFont="1" applyBorder="1">
      <alignment/>
      <protection/>
    </xf>
    <xf numFmtId="49" fontId="1" fillId="0" borderId="41" xfId="0" applyNumberFormat="1" applyFont="1" applyBorder="1" applyAlignment="1">
      <alignment horizontal="left"/>
    </xf>
    <xf numFmtId="0" fontId="1" fillId="0" borderId="42" xfId="0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0" xfId="20" applyFont="1" applyAlignment="1">
      <alignment horizontal="right"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Font="1" applyBorder="1" applyAlignment="1">
      <alignment horizontal="right"/>
      <protection/>
    </xf>
    <xf numFmtId="0" fontId="1" fillId="0" borderId="8" xfId="20" applyFont="1" applyBorder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9" fillId="3" borderId="52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22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>
      <alignment/>
      <protection/>
    </xf>
    <xf numFmtId="3" fontId="23" fillId="0" borderId="0" xfId="20" applyNumberFormat="1" applyFont="1" applyAlignment="1">
      <alignment horizontal="right"/>
      <protection/>
    </xf>
    <xf numFmtId="4" fontId="23" fillId="0" borderId="0" xfId="20" applyNumberFormat="1" applyFont="1">
      <alignment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4" fontId="16" fillId="3" borderId="52" xfId="20" applyNumberFormat="1" applyFont="1" applyFill="1" applyBorder="1" applyAlignment="1">
      <alignment horizontal="right" wrapText="1"/>
      <protection/>
    </xf>
    <xf numFmtId="46" fontId="18" fillId="0" borderId="0" xfId="20" applyNumberFormat="1" applyFont="1" applyAlignment="1">
      <alignment wrapText="1"/>
      <protection/>
    </xf>
    <xf numFmtId="3" fontId="4" fillId="0" borderId="15" xfId="0" applyNumberFormat="1" applyFont="1" applyBorder="1" applyAlignment="1">
      <alignment horizontal="left"/>
    </xf>
    <xf numFmtId="49" fontId="3" fillId="2" borderId="0" xfId="0" applyNumberFormat="1" applyFont="1" applyFill="1"/>
    <xf numFmtId="49" fontId="1" fillId="2" borderId="0" xfId="0" applyNumberFormat="1" applyFont="1" applyFill="1"/>
    <xf numFmtId="0" fontId="4" fillId="0" borderId="0" xfId="20" applyFont="1">
      <alignment/>
      <protection/>
    </xf>
    <xf numFmtId="49" fontId="4" fillId="2" borderId="10" xfId="20" applyNumberFormat="1" applyFont="1" applyFill="1" applyBorder="1">
      <alignment/>
      <protection/>
    </xf>
    <xf numFmtId="0" fontId="1" fillId="0" borderId="54" xfId="20" applyFont="1" applyBorder="1" applyAlignment="1">
      <alignment horizontal="center"/>
      <protection/>
    </xf>
    <xf numFmtId="0" fontId="1" fillId="0" borderId="13" xfId="20" applyFont="1" applyBorder="1" applyAlignment="1">
      <alignment horizontal="center"/>
      <protection/>
    </xf>
    <xf numFmtId="0" fontId="1" fillId="0" borderId="33" xfId="20" applyFont="1" applyBorder="1">
      <alignment/>
      <protection/>
    </xf>
    <xf numFmtId="0" fontId="1" fillId="0" borderId="55" xfId="0" applyFont="1" applyBorder="1"/>
    <xf numFmtId="49" fontId="1" fillId="0" borderId="0" xfId="0" applyNumberFormat="1" applyFont="1" applyAlignment="1">
      <alignment horizontal="left"/>
    </xf>
    <xf numFmtId="0" fontId="1" fillId="0" borderId="55" xfId="20" applyFont="1" applyBorder="1">
      <alignment/>
      <protection/>
    </xf>
    <xf numFmtId="49" fontId="1" fillId="0" borderId="56" xfId="20" applyNumberFormat="1" applyFont="1" applyBorder="1">
      <alignment/>
      <protection/>
    </xf>
    <xf numFmtId="49" fontId="3" fillId="0" borderId="41" xfId="20" applyNumberFormat="1" applyFont="1" applyBorder="1">
      <alignment/>
      <protection/>
    </xf>
    <xf numFmtId="49" fontId="1" fillId="0" borderId="41" xfId="20" applyNumberFormat="1" applyFont="1" applyBorder="1">
      <alignment/>
      <protection/>
    </xf>
    <xf numFmtId="49" fontId="1" fillId="0" borderId="41" xfId="20" applyNumberFormat="1" applyFont="1" applyBorder="1" applyAlignment="1">
      <alignment horizontal="right"/>
      <protection/>
    </xf>
    <xf numFmtId="49" fontId="3" fillId="0" borderId="0" xfId="0" applyNumberFormat="1" applyFont="1"/>
    <xf numFmtId="49" fontId="3" fillId="0" borderId="0" xfId="20" applyNumberFormat="1" applyFont="1">
      <alignment/>
      <protection/>
    </xf>
    <xf numFmtId="49" fontId="3" fillId="0" borderId="13" xfId="0" applyNumberFormat="1" applyFont="1" applyBorder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7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8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2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9" fillId="3" borderId="63" xfId="20" applyNumberFormat="1" applyFont="1" applyFill="1" applyBorder="1" applyAlignment="1">
      <alignment horizontal="left" wrapText="1"/>
      <protection/>
    </xf>
    <xf numFmtId="49" fontId="20" fillId="0" borderId="64" xfId="0" applyNumberFormat="1" applyFont="1" applyBorder="1" applyAlignment="1">
      <alignment horizontal="left" wrapText="1"/>
    </xf>
    <xf numFmtId="49" fontId="16" fillId="3" borderId="63" xfId="20" applyNumberFormat="1" applyFont="1" applyFill="1" applyBorder="1" applyAlignment="1">
      <alignment horizontal="left" wrapText="1"/>
      <protection/>
    </xf>
    <xf numFmtId="0" fontId="16" fillId="3" borderId="33" xfId="20" applyFont="1" applyFill="1" applyBorder="1" applyAlignment="1">
      <alignment horizontal="left" wrapText="1" indent="1"/>
      <protection/>
    </xf>
    <xf numFmtId="0" fontId="17" fillId="0" borderId="0" xfId="0" applyFont="1"/>
    <xf numFmtId="0" fontId="17" fillId="0" borderId="13" xfId="0" applyFont="1" applyBorder="1"/>
    <xf numFmtId="0" fontId="11" fillId="0" borderId="0" xfId="20" applyFont="1" applyAlignment="1">
      <alignment horizontal="center"/>
      <protection/>
    </xf>
    <xf numFmtId="49" fontId="1" fillId="0" borderId="59" xfId="20" applyNumberFormat="1" applyFont="1" applyBorder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1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2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"/>
  <sheetViews>
    <sheetView showZeros="0" tabSelected="1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50390625" style="0" customWidth="1"/>
    <col min="261" max="261" width="13.50390625" style="0" customWidth="1"/>
    <col min="262" max="262" width="16.50390625" style="0" customWidth="1"/>
    <col min="263" max="263" width="15.37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50390625" style="0" customWidth="1"/>
    <col min="517" max="517" width="13.50390625" style="0" customWidth="1"/>
    <col min="518" max="518" width="16.50390625" style="0" customWidth="1"/>
    <col min="519" max="519" width="15.37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50390625" style="0" customWidth="1"/>
    <col min="773" max="773" width="13.50390625" style="0" customWidth="1"/>
    <col min="774" max="774" width="16.50390625" style="0" customWidth="1"/>
    <col min="775" max="775" width="15.37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50390625" style="0" customWidth="1"/>
    <col min="1029" max="1029" width="13.50390625" style="0" customWidth="1"/>
    <col min="1030" max="1030" width="16.50390625" style="0" customWidth="1"/>
    <col min="1031" max="1031" width="15.37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50390625" style="0" customWidth="1"/>
    <col min="1285" max="1285" width="13.50390625" style="0" customWidth="1"/>
    <col min="1286" max="1286" width="16.50390625" style="0" customWidth="1"/>
    <col min="1287" max="1287" width="15.37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50390625" style="0" customWidth="1"/>
    <col min="1541" max="1541" width="13.50390625" style="0" customWidth="1"/>
    <col min="1542" max="1542" width="16.50390625" style="0" customWidth="1"/>
    <col min="1543" max="1543" width="15.37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50390625" style="0" customWidth="1"/>
    <col min="1797" max="1797" width="13.50390625" style="0" customWidth="1"/>
    <col min="1798" max="1798" width="16.50390625" style="0" customWidth="1"/>
    <col min="1799" max="1799" width="15.37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50390625" style="0" customWidth="1"/>
    <col min="2053" max="2053" width="13.50390625" style="0" customWidth="1"/>
    <col min="2054" max="2054" width="16.50390625" style="0" customWidth="1"/>
    <col min="2055" max="2055" width="15.37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50390625" style="0" customWidth="1"/>
    <col min="2309" max="2309" width="13.50390625" style="0" customWidth="1"/>
    <col min="2310" max="2310" width="16.50390625" style="0" customWidth="1"/>
    <col min="2311" max="2311" width="15.37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50390625" style="0" customWidth="1"/>
    <col min="2565" max="2565" width="13.50390625" style="0" customWidth="1"/>
    <col min="2566" max="2566" width="16.50390625" style="0" customWidth="1"/>
    <col min="2567" max="2567" width="15.37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50390625" style="0" customWidth="1"/>
    <col min="2821" max="2821" width="13.50390625" style="0" customWidth="1"/>
    <col min="2822" max="2822" width="16.50390625" style="0" customWidth="1"/>
    <col min="2823" max="2823" width="15.37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50390625" style="0" customWidth="1"/>
    <col min="3077" max="3077" width="13.50390625" style="0" customWidth="1"/>
    <col min="3078" max="3078" width="16.50390625" style="0" customWidth="1"/>
    <col min="3079" max="3079" width="15.37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50390625" style="0" customWidth="1"/>
    <col min="3333" max="3333" width="13.50390625" style="0" customWidth="1"/>
    <col min="3334" max="3334" width="16.50390625" style="0" customWidth="1"/>
    <col min="3335" max="3335" width="15.37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50390625" style="0" customWidth="1"/>
    <col min="3589" max="3589" width="13.50390625" style="0" customWidth="1"/>
    <col min="3590" max="3590" width="16.50390625" style="0" customWidth="1"/>
    <col min="3591" max="3591" width="15.37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50390625" style="0" customWidth="1"/>
    <col min="3845" max="3845" width="13.50390625" style="0" customWidth="1"/>
    <col min="3846" max="3846" width="16.50390625" style="0" customWidth="1"/>
    <col min="3847" max="3847" width="15.37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50390625" style="0" customWidth="1"/>
    <col min="4101" max="4101" width="13.50390625" style="0" customWidth="1"/>
    <col min="4102" max="4102" width="16.50390625" style="0" customWidth="1"/>
    <col min="4103" max="4103" width="15.37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50390625" style="0" customWidth="1"/>
    <col min="4357" max="4357" width="13.50390625" style="0" customWidth="1"/>
    <col min="4358" max="4358" width="16.50390625" style="0" customWidth="1"/>
    <col min="4359" max="4359" width="15.37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50390625" style="0" customWidth="1"/>
    <col min="4613" max="4613" width="13.50390625" style="0" customWidth="1"/>
    <col min="4614" max="4614" width="16.50390625" style="0" customWidth="1"/>
    <col min="4615" max="4615" width="15.37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50390625" style="0" customWidth="1"/>
    <col min="4869" max="4869" width="13.50390625" style="0" customWidth="1"/>
    <col min="4870" max="4870" width="16.50390625" style="0" customWidth="1"/>
    <col min="4871" max="4871" width="15.37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50390625" style="0" customWidth="1"/>
    <col min="5125" max="5125" width="13.50390625" style="0" customWidth="1"/>
    <col min="5126" max="5126" width="16.50390625" style="0" customWidth="1"/>
    <col min="5127" max="5127" width="15.37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50390625" style="0" customWidth="1"/>
    <col min="5381" max="5381" width="13.50390625" style="0" customWidth="1"/>
    <col min="5382" max="5382" width="16.50390625" style="0" customWidth="1"/>
    <col min="5383" max="5383" width="15.37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50390625" style="0" customWidth="1"/>
    <col min="5637" max="5637" width="13.50390625" style="0" customWidth="1"/>
    <col min="5638" max="5638" width="16.50390625" style="0" customWidth="1"/>
    <col min="5639" max="5639" width="15.37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50390625" style="0" customWidth="1"/>
    <col min="5893" max="5893" width="13.50390625" style="0" customWidth="1"/>
    <col min="5894" max="5894" width="16.50390625" style="0" customWidth="1"/>
    <col min="5895" max="5895" width="15.37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50390625" style="0" customWidth="1"/>
    <col min="6149" max="6149" width="13.50390625" style="0" customWidth="1"/>
    <col min="6150" max="6150" width="16.50390625" style="0" customWidth="1"/>
    <col min="6151" max="6151" width="15.37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50390625" style="0" customWidth="1"/>
    <col min="6405" max="6405" width="13.50390625" style="0" customWidth="1"/>
    <col min="6406" max="6406" width="16.50390625" style="0" customWidth="1"/>
    <col min="6407" max="6407" width="15.37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50390625" style="0" customWidth="1"/>
    <col min="6661" max="6661" width="13.50390625" style="0" customWidth="1"/>
    <col min="6662" max="6662" width="16.50390625" style="0" customWidth="1"/>
    <col min="6663" max="6663" width="15.37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50390625" style="0" customWidth="1"/>
    <col min="6917" max="6917" width="13.50390625" style="0" customWidth="1"/>
    <col min="6918" max="6918" width="16.50390625" style="0" customWidth="1"/>
    <col min="6919" max="6919" width="15.37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50390625" style="0" customWidth="1"/>
    <col min="7173" max="7173" width="13.50390625" style="0" customWidth="1"/>
    <col min="7174" max="7174" width="16.50390625" style="0" customWidth="1"/>
    <col min="7175" max="7175" width="15.37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50390625" style="0" customWidth="1"/>
    <col min="7429" max="7429" width="13.50390625" style="0" customWidth="1"/>
    <col min="7430" max="7430" width="16.50390625" style="0" customWidth="1"/>
    <col min="7431" max="7431" width="15.37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50390625" style="0" customWidth="1"/>
    <col min="7685" max="7685" width="13.50390625" style="0" customWidth="1"/>
    <col min="7686" max="7686" width="16.50390625" style="0" customWidth="1"/>
    <col min="7687" max="7687" width="15.37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50390625" style="0" customWidth="1"/>
    <col min="7941" max="7941" width="13.50390625" style="0" customWidth="1"/>
    <col min="7942" max="7942" width="16.50390625" style="0" customWidth="1"/>
    <col min="7943" max="7943" width="15.37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50390625" style="0" customWidth="1"/>
    <col min="8197" max="8197" width="13.50390625" style="0" customWidth="1"/>
    <col min="8198" max="8198" width="16.50390625" style="0" customWidth="1"/>
    <col min="8199" max="8199" width="15.37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50390625" style="0" customWidth="1"/>
    <col min="8453" max="8453" width="13.50390625" style="0" customWidth="1"/>
    <col min="8454" max="8454" width="16.50390625" style="0" customWidth="1"/>
    <col min="8455" max="8455" width="15.37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50390625" style="0" customWidth="1"/>
    <col min="8709" max="8709" width="13.50390625" style="0" customWidth="1"/>
    <col min="8710" max="8710" width="16.50390625" style="0" customWidth="1"/>
    <col min="8711" max="8711" width="15.37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50390625" style="0" customWidth="1"/>
    <col min="8965" max="8965" width="13.50390625" style="0" customWidth="1"/>
    <col min="8966" max="8966" width="16.50390625" style="0" customWidth="1"/>
    <col min="8967" max="8967" width="15.37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50390625" style="0" customWidth="1"/>
    <col min="9221" max="9221" width="13.50390625" style="0" customWidth="1"/>
    <col min="9222" max="9222" width="16.50390625" style="0" customWidth="1"/>
    <col min="9223" max="9223" width="15.37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50390625" style="0" customWidth="1"/>
    <col min="9477" max="9477" width="13.50390625" style="0" customWidth="1"/>
    <col min="9478" max="9478" width="16.50390625" style="0" customWidth="1"/>
    <col min="9479" max="9479" width="15.37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50390625" style="0" customWidth="1"/>
    <col min="9733" max="9733" width="13.50390625" style="0" customWidth="1"/>
    <col min="9734" max="9734" width="16.50390625" style="0" customWidth="1"/>
    <col min="9735" max="9735" width="15.37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50390625" style="0" customWidth="1"/>
    <col min="9989" max="9989" width="13.50390625" style="0" customWidth="1"/>
    <col min="9990" max="9990" width="16.50390625" style="0" customWidth="1"/>
    <col min="9991" max="9991" width="15.37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50390625" style="0" customWidth="1"/>
    <col min="10245" max="10245" width="13.50390625" style="0" customWidth="1"/>
    <col min="10246" max="10246" width="16.50390625" style="0" customWidth="1"/>
    <col min="10247" max="10247" width="15.37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50390625" style="0" customWidth="1"/>
    <col min="10501" max="10501" width="13.50390625" style="0" customWidth="1"/>
    <col min="10502" max="10502" width="16.50390625" style="0" customWidth="1"/>
    <col min="10503" max="10503" width="15.37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50390625" style="0" customWidth="1"/>
    <col min="10757" max="10757" width="13.50390625" style="0" customWidth="1"/>
    <col min="10758" max="10758" width="16.50390625" style="0" customWidth="1"/>
    <col min="10759" max="10759" width="15.37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50390625" style="0" customWidth="1"/>
    <col min="11013" max="11013" width="13.50390625" style="0" customWidth="1"/>
    <col min="11014" max="11014" width="16.50390625" style="0" customWidth="1"/>
    <col min="11015" max="11015" width="15.37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50390625" style="0" customWidth="1"/>
    <col min="11269" max="11269" width="13.50390625" style="0" customWidth="1"/>
    <col min="11270" max="11270" width="16.50390625" style="0" customWidth="1"/>
    <col min="11271" max="11271" width="15.37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50390625" style="0" customWidth="1"/>
    <col min="11525" max="11525" width="13.50390625" style="0" customWidth="1"/>
    <col min="11526" max="11526" width="16.50390625" style="0" customWidth="1"/>
    <col min="11527" max="11527" width="15.37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50390625" style="0" customWidth="1"/>
    <col min="11781" max="11781" width="13.50390625" style="0" customWidth="1"/>
    <col min="11782" max="11782" width="16.50390625" style="0" customWidth="1"/>
    <col min="11783" max="11783" width="15.37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50390625" style="0" customWidth="1"/>
    <col min="12037" max="12037" width="13.50390625" style="0" customWidth="1"/>
    <col min="12038" max="12038" width="16.50390625" style="0" customWidth="1"/>
    <col min="12039" max="12039" width="15.37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50390625" style="0" customWidth="1"/>
    <col min="12293" max="12293" width="13.50390625" style="0" customWidth="1"/>
    <col min="12294" max="12294" width="16.50390625" style="0" customWidth="1"/>
    <col min="12295" max="12295" width="15.37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50390625" style="0" customWidth="1"/>
    <col min="12549" max="12549" width="13.50390625" style="0" customWidth="1"/>
    <col min="12550" max="12550" width="16.50390625" style="0" customWidth="1"/>
    <col min="12551" max="12551" width="15.37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50390625" style="0" customWidth="1"/>
    <col min="12805" max="12805" width="13.50390625" style="0" customWidth="1"/>
    <col min="12806" max="12806" width="16.50390625" style="0" customWidth="1"/>
    <col min="12807" max="12807" width="15.37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50390625" style="0" customWidth="1"/>
    <col min="13061" max="13061" width="13.50390625" style="0" customWidth="1"/>
    <col min="13062" max="13062" width="16.50390625" style="0" customWidth="1"/>
    <col min="13063" max="13063" width="15.37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50390625" style="0" customWidth="1"/>
    <col min="13317" max="13317" width="13.50390625" style="0" customWidth="1"/>
    <col min="13318" max="13318" width="16.50390625" style="0" customWidth="1"/>
    <col min="13319" max="13319" width="15.37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50390625" style="0" customWidth="1"/>
    <col min="13573" max="13573" width="13.50390625" style="0" customWidth="1"/>
    <col min="13574" max="13574" width="16.50390625" style="0" customWidth="1"/>
    <col min="13575" max="13575" width="15.37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50390625" style="0" customWidth="1"/>
    <col min="13829" max="13829" width="13.50390625" style="0" customWidth="1"/>
    <col min="13830" max="13830" width="16.50390625" style="0" customWidth="1"/>
    <col min="13831" max="13831" width="15.37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50390625" style="0" customWidth="1"/>
    <col min="14085" max="14085" width="13.50390625" style="0" customWidth="1"/>
    <col min="14086" max="14086" width="16.50390625" style="0" customWidth="1"/>
    <col min="14087" max="14087" width="15.37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50390625" style="0" customWidth="1"/>
    <col min="14341" max="14341" width="13.50390625" style="0" customWidth="1"/>
    <col min="14342" max="14342" width="16.50390625" style="0" customWidth="1"/>
    <col min="14343" max="14343" width="15.37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50390625" style="0" customWidth="1"/>
    <col min="14597" max="14597" width="13.50390625" style="0" customWidth="1"/>
    <col min="14598" max="14598" width="16.50390625" style="0" customWidth="1"/>
    <col min="14599" max="14599" width="15.37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50390625" style="0" customWidth="1"/>
    <col min="14853" max="14853" width="13.50390625" style="0" customWidth="1"/>
    <col min="14854" max="14854" width="16.50390625" style="0" customWidth="1"/>
    <col min="14855" max="14855" width="15.37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50390625" style="0" customWidth="1"/>
    <col min="15109" max="15109" width="13.50390625" style="0" customWidth="1"/>
    <col min="15110" max="15110" width="16.50390625" style="0" customWidth="1"/>
    <col min="15111" max="15111" width="15.37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50390625" style="0" customWidth="1"/>
    <col min="15365" max="15365" width="13.50390625" style="0" customWidth="1"/>
    <col min="15366" max="15366" width="16.50390625" style="0" customWidth="1"/>
    <col min="15367" max="15367" width="15.37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50390625" style="0" customWidth="1"/>
    <col min="15621" max="15621" width="13.50390625" style="0" customWidth="1"/>
    <col min="15622" max="15622" width="16.50390625" style="0" customWidth="1"/>
    <col min="15623" max="15623" width="15.37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50390625" style="0" customWidth="1"/>
    <col min="15877" max="15877" width="13.50390625" style="0" customWidth="1"/>
    <col min="15878" max="15878" width="16.50390625" style="0" customWidth="1"/>
    <col min="15879" max="15879" width="15.37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50390625" style="0" customWidth="1"/>
    <col min="16133" max="16133" width="13.50390625" style="0" customWidth="1"/>
    <col min="16134" max="16134" width="16.50390625" style="0" customWidth="1"/>
    <col min="16135" max="16135" width="15.375" style="0" customWidth="1"/>
  </cols>
  <sheetData>
    <row r="1" spans="1:7" ht="24.75" customHeight="1" thickBot="1">
      <c r="A1" s="1" t="s">
        <v>422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/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" customHeight="1">
      <c r="A5" s="17" t="s">
        <v>75</v>
      </c>
      <c r="B5" s="18"/>
      <c r="C5" s="19" t="s">
        <v>76</v>
      </c>
      <c r="D5" s="20"/>
      <c r="E5" s="18"/>
      <c r="F5" s="13" t="s">
        <v>6</v>
      </c>
      <c r="G5" s="14"/>
    </row>
    <row r="6" spans="1:7" ht="12.9" customHeight="1">
      <c r="A6" s="15" t="s">
        <v>7</v>
      </c>
      <c r="B6" s="10"/>
      <c r="C6" s="11" t="s">
        <v>8</v>
      </c>
      <c r="D6" s="11"/>
      <c r="E6" s="12"/>
      <c r="F6" s="13" t="s">
        <v>9</v>
      </c>
      <c r="G6" s="21">
        <v>0</v>
      </c>
    </row>
    <row r="7" spans="1:7" ht="12.9" customHeight="1">
      <c r="A7" s="22" t="s">
        <v>74</v>
      </c>
      <c r="B7" s="23"/>
      <c r="C7" s="177" t="s">
        <v>416</v>
      </c>
      <c r="D7" s="178"/>
      <c r="E7" s="178"/>
      <c r="F7" s="24" t="s">
        <v>10</v>
      </c>
      <c r="G7" s="21">
        <f>IF(PocetMJ=0,,ROUND((F32+F34)/PocetMJ,1))</f>
        <v>0</v>
      </c>
    </row>
    <row r="8" spans="1:7" ht="12.9" customHeight="1">
      <c r="A8" s="22"/>
      <c r="B8" s="23"/>
      <c r="C8" s="177" t="s">
        <v>417</v>
      </c>
      <c r="D8" s="178"/>
      <c r="E8" s="178"/>
      <c r="F8" s="24"/>
      <c r="G8" s="176"/>
    </row>
    <row r="9" spans="1:7" ht="12.9" customHeight="1">
      <c r="A9" s="22"/>
      <c r="B9" s="23"/>
      <c r="C9" s="177" t="s">
        <v>418</v>
      </c>
      <c r="D9" s="178"/>
      <c r="E9" s="178"/>
      <c r="F9" s="24"/>
      <c r="G9" s="176"/>
    </row>
    <row r="10" spans="1:7" ht="12.75">
      <c r="A10" s="25" t="s">
        <v>11</v>
      </c>
      <c r="B10" s="13"/>
      <c r="C10" s="196"/>
      <c r="D10" s="196"/>
      <c r="E10" s="197"/>
      <c r="F10" s="13" t="s">
        <v>12</v>
      </c>
      <c r="G10" s="26"/>
    </row>
    <row r="11" spans="1:7" ht="12.75">
      <c r="A11" s="25" t="s">
        <v>13</v>
      </c>
      <c r="B11" s="13"/>
      <c r="C11" s="196">
        <f>Projektant</f>
        <v>0</v>
      </c>
      <c r="D11" s="196"/>
      <c r="E11" s="197"/>
      <c r="F11" s="13"/>
      <c r="G11" s="26"/>
    </row>
    <row r="12" spans="1:8" ht="12.75">
      <c r="A12" s="25" t="s">
        <v>14</v>
      </c>
      <c r="B12" s="13"/>
      <c r="C12" s="196"/>
      <c r="D12" s="196"/>
      <c r="E12" s="196"/>
      <c r="F12" s="13"/>
      <c r="G12" s="27"/>
      <c r="H12" s="28"/>
    </row>
    <row r="13" spans="1:57" ht="13.5" customHeight="1">
      <c r="A13" s="25" t="s">
        <v>15</v>
      </c>
      <c r="B13" s="13"/>
      <c r="C13" s="196"/>
      <c r="D13" s="196"/>
      <c r="E13" s="196"/>
      <c r="F13" s="13" t="s">
        <v>16</v>
      </c>
      <c r="G13" s="27"/>
      <c r="BA13" s="29"/>
      <c r="BB13" s="29"/>
      <c r="BC13" s="29"/>
      <c r="BD13" s="29"/>
      <c r="BE13" s="29"/>
    </row>
    <row r="14" spans="1:7" ht="12.75" customHeight="1">
      <c r="A14" s="30" t="s">
        <v>17</v>
      </c>
      <c r="B14" s="10"/>
      <c r="C14" s="198"/>
      <c r="D14" s="198"/>
      <c r="E14" s="198"/>
      <c r="F14" s="31" t="s">
        <v>18</v>
      </c>
      <c r="G14" s="32"/>
    </row>
    <row r="15" spans="1:7" ht="28.5" customHeight="1" thickBot="1">
      <c r="A15" s="33" t="s">
        <v>19</v>
      </c>
      <c r="B15" s="34"/>
      <c r="C15" s="34"/>
      <c r="D15" s="34"/>
      <c r="E15" s="35"/>
      <c r="F15" s="35"/>
      <c r="G15" s="36"/>
    </row>
    <row r="16" spans="1:7" ht="17.25" customHeight="1" thickBot="1">
      <c r="A16" s="37" t="s">
        <v>20</v>
      </c>
      <c r="B16" s="38"/>
      <c r="C16" s="39"/>
      <c r="D16" s="40" t="s">
        <v>21</v>
      </c>
      <c r="E16" s="41"/>
      <c r="F16" s="41"/>
      <c r="G16" s="39"/>
    </row>
    <row r="17" spans="1:7" ht="15.9" customHeight="1">
      <c r="A17" s="42"/>
      <c r="B17" s="43" t="s">
        <v>22</v>
      </c>
      <c r="C17" s="44">
        <f>HSV</f>
        <v>0</v>
      </c>
      <c r="D17" s="45" t="str">
        <f>Rekapitulace!A30</f>
        <v>Ztížené výrobní podmínky</v>
      </c>
      <c r="E17" s="46"/>
      <c r="F17" s="47"/>
      <c r="G17" s="44">
        <f>Rekapitulace!I30</f>
        <v>0</v>
      </c>
    </row>
    <row r="18" spans="1:7" ht="15.9" customHeight="1">
      <c r="A18" s="42" t="s">
        <v>23</v>
      </c>
      <c r="B18" s="43" t="s">
        <v>24</v>
      </c>
      <c r="C18" s="44">
        <f>PSV</f>
        <v>0</v>
      </c>
      <c r="D18" s="9" t="str">
        <f>Rekapitulace!A31</f>
        <v>Oborová přirážka</v>
      </c>
      <c r="E18" s="48"/>
      <c r="F18" s="49"/>
      <c r="G18" s="44">
        <f>Rekapitulace!I31</f>
        <v>0</v>
      </c>
    </row>
    <row r="19" spans="1:7" ht="15.9" customHeight="1">
      <c r="A19" s="42" t="s">
        <v>25</v>
      </c>
      <c r="B19" s="43" t="s">
        <v>26</v>
      </c>
      <c r="C19" s="44">
        <f>Mont</f>
        <v>0</v>
      </c>
      <c r="D19" s="9" t="str">
        <f>Rekapitulace!A32</f>
        <v>Přesun stavebních kapacit</v>
      </c>
      <c r="E19" s="48"/>
      <c r="F19" s="49"/>
      <c r="G19" s="44">
        <f>Rekapitulace!I32</f>
        <v>0</v>
      </c>
    </row>
    <row r="20" spans="1:7" ht="15.9" customHeight="1">
      <c r="A20" s="50" t="s">
        <v>27</v>
      </c>
      <c r="B20" s="51" t="s">
        <v>28</v>
      </c>
      <c r="C20" s="44">
        <f>Dodavka</f>
        <v>0</v>
      </c>
      <c r="D20" s="9" t="str">
        <f>Rekapitulace!A33</f>
        <v>Mimostaveništní doprava</v>
      </c>
      <c r="E20" s="48"/>
      <c r="F20" s="49"/>
      <c r="G20" s="44">
        <f>Rekapitulace!I33</f>
        <v>0</v>
      </c>
    </row>
    <row r="21" spans="1:7" ht="15.9" customHeight="1">
      <c r="A21" s="52" t="s">
        <v>29</v>
      </c>
      <c r="B21" s="43"/>
      <c r="C21" s="44">
        <f>SUM(C17:C20)</f>
        <v>0</v>
      </c>
      <c r="D21" s="9" t="str">
        <f>Rekapitulace!A34</f>
        <v>Zařízení staveniště</v>
      </c>
      <c r="E21" s="48"/>
      <c r="F21" s="49"/>
      <c r="G21" s="44">
        <f>Rekapitulace!I34</f>
        <v>0</v>
      </c>
    </row>
    <row r="22" spans="1:7" ht="15.9" customHeight="1">
      <c r="A22" s="52"/>
      <c r="B22" s="43"/>
      <c r="C22" s="44"/>
      <c r="D22" s="9" t="str">
        <f>Rekapitulace!A35</f>
        <v>Provoz investora</v>
      </c>
      <c r="E22" s="48"/>
      <c r="F22" s="49"/>
      <c r="G22" s="44">
        <f>Rekapitulace!I35</f>
        <v>0</v>
      </c>
    </row>
    <row r="23" spans="1:7" ht="15.9" customHeight="1">
      <c r="A23" s="52" t="s">
        <v>30</v>
      </c>
      <c r="B23" s="43"/>
      <c r="C23" s="44">
        <f>HZS</f>
        <v>0</v>
      </c>
      <c r="D23" s="9" t="str">
        <f>Rekapitulace!A36</f>
        <v>Kompletační činnost (IČD)</v>
      </c>
      <c r="E23" s="48"/>
      <c r="F23" s="49"/>
      <c r="G23" s="44">
        <f>Rekapitulace!I36</f>
        <v>0</v>
      </c>
    </row>
    <row r="24" spans="1:7" ht="15.9" customHeight="1">
      <c r="A24" s="53" t="s">
        <v>31</v>
      </c>
      <c r="B24" s="54"/>
      <c r="C24" s="44">
        <f>C21+C23</f>
        <v>0</v>
      </c>
      <c r="D24" s="9" t="s">
        <v>32</v>
      </c>
      <c r="E24" s="48"/>
      <c r="F24" s="49"/>
      <c r="G24" s="44">
        <f>G25-SUM(G17:G23)</f>
        <v>0</v>
      </c>
    </row>
    <row r="25" spans="1:7" ht="15.9" customHeight="1" thickBot="1">
      <c r="A25" s="199" t="s">
        <v>33</v>
      </c>
      <c r="B25" s="200"/>
      <c r="C25" s="55">
        <f>C24+G25</f>
        <v>0</v>
      </c>
      <c r="D25" s="56" t="s">
        <v>34</v>
      </c>
      <c r="E25" s="57"/>
      <c r="F25" s="58"/>
      <c r="G25" s="44">
        <f>VRN</f>
        <v>0</v>
      </c>
    </row>
    <row r="26" spans="1:7" ht="12.75">
      <c r="A26" s="59" t="s">
        <v>35</v>
      </c>
      <c r="B26" s="60"/>
      <c r="C26" s="61"/>
      <c r="D26" s="60" t="s">
        <v>36</v>
      </c>
      <c r="E26" s="60"/>
      <c r="F26" s="62" t="s">
        <v>37</v>
      </c>
      <c r="G26" s="63"/>
    </row>
    <row r="27" spans="1:7" ht="12.75">
      <c r="A27" s="53" t="s">
        <v>38</v>
      </c>
      <c r="B27" s="54"/>
      <c r="C27" s="64"/>
      <c r="D27" s="54" t="s">
        <v>38</v>
      </c>
      <c r="E27" s="54"/>
      <c r="F27" s="65" t="s">
        <v>38</v>
      </c>
      <c r="G27" s="66"/>
    </row>
    <row r="28" spans="1:7" ht="37.5" customHeight="1">
      <c r="A28" s="53" t="s">
        <v>39</v>
      </c>
      <c r="B28" s="67"/>
      <c r="C28" s="64"/>
      <c r="D28" s="54" t="s">
        <v>39</v>
      </c>
      <c r="E28" s="54"/>
      <c r="F28" s="65" t="s">
        <v>39</v>
      </c>
      <c r="G28" s="66"/>
    </row>
    <row r="29" spans="1:7" ht="12.75">
      <c r="A29" s="53"/>
      <c r="B29" s="68"/>
      <c r="C29" s="64"/>
      <c r="D29" s="54"/>
      <c r="E29" s="54"/>
      <c r="F29" s="65"/>
      <c r="G29" s="66"/>
    </row>
    <row r="30" spans="1:7" ht="12.75">
      <c r="A30" s="53" t="s">
        <v>40</v>
      </c>
      <c r="B30" s="54"/>
      <c r="C30" s="64"/>
      <c r="D30" s="65" t="s">
        <v>41</v>
      </c>
      <c r="E30" s="64"/>
      <c r="F30" s="54" t="s">
        <v>41</v>
      </c>
      <c r="G30" s="66"/>
    </row>
    <row r="31" spans="1:7" ht="69" customHeight="1">
      <c r="A31" s="53"/>
      <c r="B31" s="54"/>
      <c r="C31" s="69"/>
      <c r="D31" s="70"/>
      <c r="E31" s="69"/>
      <c r="F31" s="54"/>
      <c r="G31" s="66"/>
    </row>
    <row r="32" spans="1:7" ht="12.75">
      <c r="A32" s="71" t="s">
        <v>42</v>
      </c>
      <c r="B32" s="72"/>
      <c r="C32" s="73">
        <v>21</v>
      </c>
      <c r="D32" s="72" t="s">
        <v>43</v>
      </c>
      <c r="E32" s="74"/>
      <c r="F32" s="201">
        <f>C25-F34</f>
        <v>0</v>
      </c>
      <c r="G32" s="202"/>
    </row>
    <row r="33" spans="1:7" ht="12.75">
      <c r="A33" s="71" t="s">
        <v>44</v>
      </c>
      <c r="B33" s="72"/>
      <c r="C33" s="73">
        <f>SazbaDPH1</f>
        <v>21</v>
      </c>
      <c r="D33" s="72" t="s">
        <v>45</v>
      </c>
      <c r="E33" s="74"/>
      <c r="F33" s="201">
        <f>ROUND(PRODUCT(F32,C33/100),0)</f>
        <v>0</v>
      </c>
      <c r="G33" s="202"/>
    </row>
    <row r="34" spans="1:7" ht="12.75">
      <c r="A34" s="71" t="s">
        <v>42</v>
      </c>
      <c r="B34" s="72"/>
      <c r="C34" s="73">
        <v>0</v>
      </c>
      <c r="D34" s="72" t="s">
        <v>45</v>
      </c>
      <c r="E34" s="74"/>
      <c r="F34" s="201">
        <v>0</v>
      </c>
      <c r="G34" s="202"/>
    </row>
    <row r="35" spans="1:7" ht="12.75">
      <c r="A35" s="71" t="s">
        <v>44</v>
      </c>
      <c r="B35" s="75"/>
      <c r="C35" s="76">
        <f>SazbaDPH2</f>
        <v>0</v>
      </c>
      <c r="D35" s="72" t="s">
        <v>45</v>
      </c>
      <c r="E35" s="49"/>
      <c r="F35" s="201">
        <f>ROUND(PRODUCT(F34,C35/100),0)</f>
        <v>0</v>
      </c>
      <c r="G35" s="202"/>
    </row>
    <row r="36" spans="1:7" s="80" customFormat="1" ht="19.5" customHeight="1" thickBot="1">
      <c r="A36" s="77" t="s">
        <v>46</v>
      </c>
      <c r="B36" s="78"/>
      <c r="C36" s="78"/>
      <c r="D36" s="78"/>
      <c r="E36" s="79"/>
      <c r="F36" s="203">
        <f>ROUND(SUM(F32:F35),0)</f>
        <v>0</v>
      </c>
      <c r="G36" s="204"/>
    </row>
    <row r="38" spans="1:8" ht="12.75">
      <c r="A38" t="s">
        <v>47</v>
      </c>
      <c r="H38" t="s">
        <v>5</v>
      </c>
    </row>
    <row r="39" spans="2:8" ht="14.25" customHeight="1">
      <c r="B39" s="195"/>
      <c r="C39" s="195"/>
      <c r="D39" s="195"/>
      <c r="E39" s="195"/>
      <c r="F39" s="195"/>
      <c r="G39" s="195"/>
      <c r="H39" t="s">
        <v>5</v>
      </c>
    </row>
    <row r="40" spans="1:8" ht="12.75" customHeight="1">
      <c r="A40" s="81"/>
      <c r="B40" s="195"/>
      <c r="C40" s="195"/>
      <c r="D40" s="195"/>
      <c r="E40" s="195"/>
      <c r="F40" s="195"/>
      <c r="G40" s="195"/>
      <c r="H40" t="s">
        <v>5</v>
      </c>
    </row>
    <row r="41" spans="1:8" ht="12.75">
      <c r="A41" s="81"/>
      <c r="B41" s="195"/>
      <c r="C41" s="195"/>
      <c r="D41" s="195"/>
      <c r="E41" s="195"/>
      <c r="F41" s="195"/>
      <c r="G41" s="195"/>
      <c r="H41" t="s">
        <v>5</v>
      </c>
    </row>
    <row r="42" spans="1:8" ht="12.75">
      <c r="A42" s="81"/>
      <c r="B42" s="195"/>
      <c r="C42" s="195"/>
      <c r="D42" s="195"/>
      <c r="E42" s="195"/>
      <c r="F42" s="195"/>
      <c r="G42" s="195"/>
      <c r="H42" t="s">
        <v>5</v>
      </c>
    </row>
    <row r="43" spans="1:8" ht="12.75">
      <c r="A43" s="81"/>
      <c r="B43" s="195"/>
      <c r="C43" s="195"/>
      <c r="D43" s="195"/>
      <c r="E43" s="195"/>
      <c r="F43" s="195"/>
      <c r="G43" s="195"/>
      <c r="H43" t="s">
        <v>5</v>
      </c>
    </row>
    <row r="44" spans="1:8" ht="12.75">
      <c r="A44" s="81"/>
      <c r="B44" s="195"/>
      <c r="C44" s="195"/>
      <c r="D44" s="195"/>
      <c r="E44" s="195"/>
      <c r="F44" s="195"/>
      <c r="G44" s="195"/>
      <c r="H44" t="s">
        <v>5</v>
      </c>
    </row>
    <row r="45" spans="1:8" ht="12.75">
      <c r="A45" s="81"/>
      <c r="B45" s="195"/>
      <c r="C45" s="195"/>
      <c r="D45" s="195"/>
      <c r="E45" s="195"/>
      <c r="F45" s="195"/>
      <c r="G45" s="195"/>
      <c r="H45" t="s">
        <v>5</v>
      </c>
    </row>
    <row r="46" spans="1:8" ht="12.75">
      <c r="A46" s="81"/>
      <c r="B46" s="195"/>
      <c r="C46" s="195"/>
      <c r="D46" s="195"/>
      <c r="E46" s="195"/>
      <c r="F46" s="195"/>
      <c r="G46" s="195"/>
      <c r="H46" t="s">
        <v>5</v>
      </c>
    </row>
    <row r="47" spans="1:8" ht="0.75" customHeight="1">
      <c r="A47" s="81"/>
      <c r="B47" s="195"/>
      <c r="C47" s="195"/>
      <c r="D47" s="195"/>
      <c r="E47" s="195"/>
      <c r="F47" s="195"/>
      <c r="G47" s="195"/>
      <c r="H47" t="s">
        <v>5</v>
      </c>
    </row>
    <row r="48" spans="2:7" ht="12.75">
      <c r="B48" s="194"/>
      <c r="C48" s="194"/>
      <c r="D48" s="194"/>
      <c r="E48" s="194"/>
      <c r="F48" s="194"/>
      <c r="G48" s="194"/>
    </row>
    <row r="49" spans="2:7" ht="12.75">
      <c r="B49" s="194"/>
      <c r="C49" s="194"/>
      <c r="D49" s="194"/>
      <c r="E49" s="194"/>
      <c r="F49" s="194"/>
      <c r="G49" s="194"/>
    </row>
    <row r="50" spans="2:7" ht="12.75">
      <c r="B50" s="194"/>
      <c r="C50" s="194"/>
      <c r="D50" s="194"/>
      <c r="E50" s="194"/>
      <c r="F50" s="194"/>
      <c r="G50" s="194"/>
    </row>
    <row r="51" spans="2:7" ht="12.75">
      <c r="B51" s="194"/>
      <c r="C51" s="194"/>
      <c r="D51" s="194"/>
      <c r="E51" s="194"/>
      <c r="F51" s="194"/>
      <c r="G51" s="194"/>
    </row>
    <row r="52" spans="2:7" ht="12.75">
      <c r="B52" s="194"/>
      <c r="C52" s="194"/>
      <c r="D52" s="194"/>
      <c r="E52" s="194"/>
      <c r="F52" s="194"/>
      <c r="G52" s="194"/>
    </row>
    <row r="53" spans="2:7" ht="12.75">
      <c r="B53" s="194"/>
      <c r="C53" s="194"/>
      <c r="D53" s="194"/>
      <c r="E53" s="194"/>
      <c r="F53" s="194"/>
      <c r="G53" s="194"/>
    </row>
    <row r="54" spans="2:7" ht="12.75">
      <c r="B54" s="194"/>
      <c r="C54" s="194"/>
      <c r="D54" s="194"/>
      <c r="E54" s="194"/>
      <c r="F54" s="194"/>
      <c r="G54" s="194"/>
    </row>
    <row r="55" spans="2:7" ht="12.75">
      <c r="B55" s="194"/>
      <c r="C55" s="194"/>
      <c r="D55" s="194"/>
      <c r="E55" s="194"/>
      <c r="F55" s="194"/>
      <c r="G55" s="194"/>
    </row>
    <row r="56" spans="2:7" ht="12.75">
      <c r="B56" s="194"/>
      <c r="C56" s="194"/>
      <c r="D56" s="194"/>
      <c r="E56" s="194"/>
      <c r="F56" s="194"/>
      <c r="G56" s="194"/>
    </row>
    <row r="57" spans="2:7" ht="12.75">
      <c r="B57" s="194"/>
      <c r="C57" s="194"/>
      <c r="D57" s="194"/>
      <c r="E57" s="194"/>
      <c r="F57" s="194"/>
      <c r="G57" s="194"/>
    </row>
  </sheetData>
  <mergeCells count="22">
    <mergeCell ref="B39:G47"/>
    <mergeCell ref="C10:E10"/>
    <mergeCell ref="C11:E11"/>
    <mergeCell ref="C12:E12"/>
    <mergeCell ref="C13:E13"/>
    <mergeCell ref="C14:E14"/>
    <mergeCell ref="A25:B25"/>
    <mergeCell ref="F32:G32"/>
    <mergeCell ref="F33:G33"/>
    <mergeCell ref="F34:G34"/>
    <mergeCell ref="F35:G35"/>
    <mergeCell ref="F36:G36"/>
    <mergeCell ref="B54:G54"/>
    <mergeCell ref="B55:G55"/>
    <mergeCell ref="B56:G56"/>
    <mergeCell ref="B57:G57"/>
    <mergeCell ref="B48:G48"/>
    <mergeCell ref="B49:G49"/>
    <mergeCell ref="B50:G50"/>
    <mergeCell ref="B51:G51"/>
    <mergeCell ref="B52:G52"/>
    <mergeCell ref="B53:G53"/>
  </mergeCells>
  <printOptions/>
  <pageMargins left="0.25" right="0.25" top="0.75" bottom="0.75" header="0.3" footer="0.3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showZeros="0" tabSelected="1"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  <col min="257" max="257" width="5.875" style="0" customWidth="1"/>
    <col min="258" max="258" width="6.125" style="0" customWidth="1"/>
    <col min="259" max="259" width="11.50390625" style="0" customWidth="1"/>
    <col min="260" max="260" width="15.875" style="0" customWidth="1"/>
    <col min="261" max="261" width="11.37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625" style="0" customWidth="1"/>
    <col min="513" max="513" width="5.875" style="0" customWidth="1"/>
    <col min="514" max="514" width="6.125" style="0" customWidth="1"/>
    <col min="515" max="515" width="11.50390625" style="0" customWidth="1"/>
    <col min="516" max="516" width="15.875" style="0" customWidth="1"/>
    <col min="517" max="517" width="11.37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625" style="0" customWidth="1"/>
    <col min="769" max="769" width="5.875" style="0" customWidth="1"/>
    <col min="770" max="770" width="6.125" style="0" customWidth="1"/>
    <col min="771" max="771" width="11.50390625" style="0" customWidth="1"/>
    <col min="772" max="772" width="15.875" style="0" customWidth="1"/>
    <col min="773" max="773" width="11.37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625" style="0" customWidth="1"/>
    <col min="1025" max="1025" width="5.875" style="0" customWidth="1"/>
    <col min="1026" max="1026" width="6.125" style="0" customWidth="1"/>
    <col min="1027" max="1027" width="11.50390625" style="0" customWidth="1"/>
    <col min="1028" max="1028" width="15.875" style="0" customWidth="1"/>
    <col min="1029" max="1029" width="11.37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625" style="0" customWidth="1"/>
    <col min="1281" max="1281" width="5.875" style="0" customWidth="1"/>
    <col min="1282" max="1282" width="6.125" style="0" customWidth="1"/>
    <col min="1283" max="1283" width="11.50390625" style="0" customWidth="1"/>
    <col min="1284" max="1284" width="15.875" style="0" customWidth="1"/>
    <col min="1285" max="1285" width="11.37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625" style="0" customWidth="1"/>
    <col min="1537" max="1537" width="5.875" style="0" customWidth="1"/>
    <col min="1538" max="1538" width="6.125" style="0" customWidth="1"/>
    <col min="1539" max="1539" width="11.50390625" style="0" customWidth="1"/>
    <col min="1540" max="1540" width="15.875" style="0" customWidth="1"/>
    <col min="1541" max="1541" width="11.37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625" style="0" customWidth="1"/>
    <col min="1793" max="1793" width="5.875" style="0" customWidth="1"/>
    <col min="1794" max="1794" width="6.125" style="0" customWidth="1"/>
    <col min="1795" max="1795" width="11.50390625" style="0" customWidth="1"/>
    <col min="1796" max="1796" width="15.875" style="0" customWidth="1"/>
    <col min="1797" max="1797" width="11.37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625" style="0" customWidth="1"/>
    <col min="2049" max="2049" width="5.875" style="0" customWidth="1"/>
    <col min="2050" max="2050" width="6.125" style="0" customWidth="1"/>
    <col min="2051" max="2051" width="11.50390625" style="0" customWidth="1"/>
    <col min="2052" max="2052" width="15.875" style="0" customWidth="1"/>
    <col min="2053" max="2053" width="11.37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625" style="0" customWidth="1"/>
    <col min="2305" max="2305" width="5.875" style="0" customWidth="1"/>
    <col min="2306" max="2306" width="6.125" style="0" customWidth="1"/>
    <col min="2307" max="2307" width="11.50390625" style="0" customWidth="1"/>
    <col min="2308" max="2308" width="15.875" style="0" customWidth="1"/>
    <col min="2309" max="2309" width="11.37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625" style="0" customWidth="1"/>
    <col min="2561" max="2561" width="5.875" style="0" customWidth="1"/>
    <col min="2562" max="2562" width="6.125" style="0" customWidth="1"/>
    <col min="2563" max="2563" width="11.50390625" style="0" customWidth="1"/>
    <col min="2564" max="2564" width="15.875" style="0" customWidth="1"/>
    <col min="2565" max="2565" width="11.37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625" style="0" customWidth="1"/>
    <col min="2817" max="2817" width="5.875" style="0" customWidth="1"/>
    <col min="2818" max="2818" width="6.125" style="0" customWidth="1"/>
    <col min="2819" max="2819" width="11.50390625" style="0" customWidth="1"/>
    <col min="2820" max="2820" width="15.875" style="0" customWidth="1"/>
    <col min="2821" max="2821" width="11.37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625" style="0" customWidth="1"/>
    <col min="3073" max="3073" width="5.875" style="0" customWidth="1"/>
    <col min="3074" max="3074" width="6.125" style="0" customWidth="1"/>
    <col min="3075" max="3075" width="11.50390625" style="0" customWidth="1"/>
    <col min="3076" max="3076" width="15.875" style="0" customWidth="1"/>
    <col min="3077" max="3077" width="11.37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625" style="0" customWidth="1"/>
    <col min="3329" max="3329" width="5.875" style="0" customWidth="1"/>
    <col min="3330" max="3330" width="6.125" style="0" customWidth="1"/>
    <col min="3331" max="3331" width="11.50390625" style="0" customWidth="1"/>
    <col min="3332" max="3332" width="15.875" style="0" customWidth="1"/>
    <col min="3333" max="3333" width="11.37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625" style="0" customWidth="1"/>
    <col min="3585" max="3585" width="5.875" style="0" customWidth="1"/>
    <col min="3586" max="3586" width="6.125" style="0" customWidth="1"/>
    <col min="3587" max="3587" width="11.50390625" style="0" customWidth="1"/>
    <col min="3588" max="3588" width="15.875" style="0" customWidth="1"/>
    <col min="3589" max="3589" width="11.37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625" style="0" customWidth="1"/>
    <col min="3841" max="3841" width="5.875" style="0" customWidth="1"/>
    <col min="3842" max="3842" width="6.125" style="0" customWidth="1"/>
    <col min="3843" max="3843" width="11.50390625" style="0" customWidth="1"/>
    <col min="3844" max="3844" width="15.875" style="0" customWidth="1"/>
    <col min="3845" max="3845" width="11.37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625" style="0" customWidth="1"/>
    <col min="4097" max="4097" width="5.875" style="0" customWidth="1"/>
    <col min="4098" max="4098" width="6.125" style="0" customWidth="1"/>
    <col min="4099" max="4099" width="11.50390625" style="0" customWidth="1"/>
    <col min="4100" max="4100" width="15.875" style="0" customWidth="1"/>
    <col min="4101" max="4101" width="11.37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625" style="0" customWidth="1"/>
    <col min="4353" max="4353" width="5.875" style="0" customWidth="1"/>
    <col min="4354" max="4354" width="6.125" style="0" customWidth="1"/>
    <col min="4355" max="4355" width="11.50390625" style="0" customWidth="1"/>
    <col min="4356" max="4356" width="15.875" style="0" customWidth="1"/>
    <col min="4357" max="4357" width="11.37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625" style="0" customWidth="1"/>
    <col min="4609" max="4609" width="5.875" style="0" customWidth="1"/>
    <col min="4610" max="4610" width="6.125" style="0" customWidth="1"/>
    <col min="4611" max="4611" width="11.50390625" style="0" customWidth="1"/>
    <col min="4612" max="4612" width="15.875" style="0" customWidth="1"/>
    <col min="4613" max="4613" width="11.37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625" style="0" customWidth="1"/>
    <col min="4865" max="4865" width="5.875" style="0" customWidth="1"/>
    <col min="4866" max="4866" width="6.125" style="0" customWidth="1"/>
    <col min="4867" max="4867" width="11.50390625" style="0" customWidth="1"/>
    <col min="4868" max="4868" width="15.875" style="0" customWidth="1"/>
    <col min="4869" max="4869" width="11.37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625" style="0" customWidth="1"/>
    <col min="5121" max="5121" width="5.875" style="0" customWidth="1"/>
    <col min="5122" max="5122" width="6.125" style="0" customWidth="1"/>
    <col min="5123" max="5123" width="11.50390625" style="0" customWidth="1"/>
    <col min="5124" max="5124" width="15.875" style="0" customWidth="1"/>
    <col min="5125" max="5125" width="11.37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625" style="0" customWidth="1"/>
    <col min="5377" max="5377" width="5.875" style="0" customWidth="1"/>
    <col min="5378" max="5378" width="6.125" style="0" customWidth="1"/>
    <col min="5379" max="5379" width="11.50390625" style="0" customWidth="1"/>
    <col min="5380" max="5380" width="15.875" style="0" customWidth="1"/>
    <col min="5381" max="5381" width="11.37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625" style="0" customWidth="1"/>
    <col min="5633" max="5633" width="5.875" style="0" customWidth="1"/>
    <col min="5634" max="5634" width="6.125" style="0" customWidth="1"/>
    <col min="5635" max="5635" width="11.50390625" style="0" customWidth="1"/>
    <col min="5636" max="5636" width="15.875" style="0" customWidth="1"/>
    <col min="5637" max="5637" width="11.37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625" style="0" customWidth="1"/>
    <col min="5889" max="5889" width="5.875" style="0" customWidth="1"/>
    <col min="5890" max="5890" width="6.125" style="0" customWidth="1"/>
    <col min="5891" max="5891" width="11.50390625" style="0" customWidth="1"/>
    <col min="5892" max="5892" width="15.875" style="0" customWidth="1"/>
    <col min="5893" max="5893" width="11.37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625" style="0" customWidth="1"/>
    <col min="6145" max="6145" width="5.875" style="0" customWidth="1"/>
    <col min="6146" max="6146" width="6.125" style="0" customWidth="1"/>
    <col min="6147" max="6147" width="11.50390625" style="0" customWidth="1"/>
    <col min="6148" max="6148" width="15.875" style="0" customWidth="1"/>
    <col min="6149" max="6149" width="11.37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625" style="0" customWidth="1"/>
    <col min="6401" max="6401" width="5.875" style="0" customWidth="1"/>
    <col min="6402" max="6402" width="6.125" style="0" customWidth="1"/>
    <col min="6403" max="6403" width="11.50390625" style="0" customWidth="1"/>
    <col min="6404" max="6404" width="15.875" style="0" customWidth="1"/>
    <col min="6405" max="6405" width="11.37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625" style="0" customWidth="1"/>
    <col min="6657" max="6657" width="5.875" style="0" customWidth="1"/>
    <col min="6658" max="6658" width="6.125" style="0" customWidth="1"/>
    <col min="6659" max="6659" width="11.50390625" style="0" customWidth="1"/>
    <col min="6660" max="6660" width="15.875" style="0" customWidth="1"/>
    <col min="6661" max="6661" width="11.37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625" style="0" customWidth="1"/>
    <col min="6913" max="6913" width="5.875" style="0" customWidth="1"/>
    <col min="6914" max="6914" width="6.125" style="0" customWidth="1"/>
    <col min="6915" max="6915" width="11.50390625" style="0" customWidth="1"/>
    <col min="6916" max="6916" width="15.875" style="0" customWidth="1"/>
    <col min="6917" max="6917" width="11.37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625" style="0" customWidth="1"/>
    <col min="7169" max="7169" width="5.875" style="0" customWidth="1"/>
    <col min="7170" max="7170" width="6.125" style="0" customWidth="1"/>
    <col min="7171" max="7171" width="11.50390625" style="0" customWidth="1"/>
    <col min="7172" max="7172" width="15.875" style="0" customWidth="1"/>
    <col min="7173" max="7173" width="11.37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625" style="0" customWidth="1"/>
    <col min="7425" max="7425" width="5.875" style="0" customWidth="1"/>
    <col min="7426" max="7426" width="6.125" style="0" customWidth="1"/>
    <col min="7427" max="7427" width="11.50390625" style="0" customWidth="1"/>
    <col min="7428" max="7428" width="15.875" style="0" customWidth="1"/>
    <col min="7429" max="7429" width="11.37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625" style="0" customWidth="1"/>
    <col min="7681" max="7681" width="5.875" style="0" customWidth="1"/>
    <col min="7682" max="7682" width="6.125" style="0" customWidth="1"/>
    <col min="7683" max="7683" width="11.50390625" style="0" customWidth="1"/>
    <col min="7684" max="7684" width="15.875" style="0" customWidth="1"/>
    <col min="7685" max="7685" width="11.37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625" style="0" customWidth="1"/>
    <col min="7937" max="7937" width="5.875" style="0" customWidth="1"/>
    <col min="7938" max="7938" width="6.125" style="0" customWidth="1"/>
    <col min="7939" max="7939" width="11.50390625" style="0" customWidth="1"/>
    <col min="7940" max="7940" width="15.875" style="0" customWidth="1"/>
    <col min="7941" max="7941" width="11.37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625" style="0" customWidth="1"/>
    <col min="8193" max="8193" width="5.875" style="0" customWidth="1"/>
    <col min="8194" max="8194" width="6.125" style="0" customWidth="1"/>
    <col min="8195" max="8195" width="11.50390625" style="0" customWidth="1"/>
    <col min="8196" max="8196" width="15.875" style="0" customWidth="1"/>
    <col min="8197" max="8197" width="11.37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625" style="0" customWidth="1"/>
    <col min="8449" max="8449" width="5.875" style="0" customWidth="1"/>
    <col min="8450" max="8450" width="6.125" style="0" customWidth="1"/>
    <col min="8451" max="8451" width="11.50390625" style="0" customWidth="1"/>
    <col min="8452" max="8452" width="15.875" style="0" customWidth="1"/>
    <col min="8453" max="8453" width="11.37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625" style="0" customWidth="1"/>
    <col min="8705" max="8705" width="5.875" style="0" customWidth="1"/>
    <col min="8706" max="8706" width="6.125" style="0" customWidth="1"/>
    <col min="8707" max="8707" width="11.50390625" style="0" customWidth="1"/>
    <col min="8708" max="8708" width="15.875" style="0" customWidth="1"/>
    <col min="8709" max="8709" width="11.37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625" style="0" customWidth="1"/>
    <col min="8961" max="8961" width="5.875" style="0" customWidth="1"/>
    <col min="8962" max="8962" width="6.125" style="0" customWidth="1"/>
    <col min="8963" max="8963" width="11.50390625" style="0" customWidth="1"/>
    <col min="8964" max="8964" width="15.875" style="0" customWidth="1"/>
    <col min="8965" max="8965" width="11.37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625" style="0" customWidth="1"/>
    <col min="9217" max="9217" width="5.875" style="0" customWidth="1"/>
    <col min="9218" max="9218" width="6.125" style="0" customWidth="1"/>
    <col min="9219" max="9219" width="11.50390625" style="0" customWidth="1"/>
    <col min="9220" max="9220" width="15.875" style="0" customWidth="1"/>
    <col min="9221" max="9221" width="11.37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625" style="0" customWidth="1"/>
    <col min="9473" max="9473" width="5.875" style="0" customWidth="1"/>
    <col min="9474" max="9474" width="6.125" style="0" customWidth="1"/>
    <col min="9475" max="9475" width="11.50390625" style="0" customWidth="1"/>
    <col min="9476" max="9476" width="15.875" style="0" customWidth="1"/>
    <col min="9477" max="9477" width="11.37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625" style="0" customWidth="1"/>
    <col min="9729" max="9729" width="5.875" style="0" customWidth="1"/>
    <col min="9730" max="9730" width="6.125" style="0" customWidth="1"/>
    <col min="9731" max="9731" width="11.50390625" style="0" customWidth="1"/>
    <col min="9732" max="9732" width="15.875" style="0" customWidth="1"/>
    <col min="9733" max="9733" width="11.37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625" style="0" customWidth="1"/>
    <col min="9985" max="9985" width="5.875" style="0" customWidth="1"/>
    <col min="9986" max="9986" width="6.125" style="0" customWidth="1"/>
    <col min="9987" max="9987" width="11.50390625" style="0" customWidth="1"/>
    <col min="9988" max="9988" width="15.875" style="0" customWidth="1"/>
    <col min="9989" max="9989" width="11.37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625" style="0" customWidth="1"/>
    <col min="10241" max="10241" width="5.875" style="0" customWidth="1"/>
    <col min="10242" max="10242" width="6.125" style="0" customWidth="1"/>
    <col min="10243" max="10243" width="11.50390625" style="0" customWidth="1"/>
    <col min="10244" max="10244" width="15.875" style="0" customWidth="1"/>
    <col min="10245" max="10245" width="11.37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625" style="0" customWidth="1"/>
    <col min="10497" max="10497" width="5.875" style="0" customWidth="1"/>
    <col min="10498" max="10498" width="6.125" style="0" customWidth="1"/>
    <col min="10499" max="10499" width="11.50390625" style="0" customWidth="1"/>
    <col min="10500" max="10500" width="15.875" style="0" customWidth="1"/>
    <col min="10501" max="10501" width="11.37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625" style="0" customWidth="1"/>
    <col min="10753" max="10753" width="5.875" style="0" customWidth="1"/>
    <col min="10754" max="10754" width="6.125" style="0" customWidth="1"/>
    <col min="10755" max="10755" width="11.50390625" style="0" customWidth="1"/>
    <col min="10756" max="10756" width="15.875" style="0" customWidth="1"/>
    <col min="10757" max="10757" width="11.37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625" style="0" customWidth="1"/>
    <col min="11009" max="11009" width="5.875" style="0" customWidth="1"/>
    <col min="11010" max="11010" width="6.125" style="0" customWidth="1"/>
    <col min="11011" max="11011" width="11.50390625" style="0" customWidth="1"/>
    <col min="11012" max="11012" width="15.875" style="0" customWidth="1"/>
    <col min="11013" max="11013" width="11.37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625" style="0" customWidth="1"/>
    <col min="11265" max="11265" width="5.875" style="0" customWidth="1"/>
    <col min="11266" max="11266" width="6.125" style="0" customWidth="1"/>
    <col min="11267" max="11267" width="11.50390625" style="0" customWidth="1"/>
    <col min="11268" max="11268" width="15.875" style="0" customWidth="1"/>
    <col min="11269" max="11269" width="11.37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625" style="0" customWidth="1"/>
    <col min="11521" max="11521" width="5.875" style="0" customWidth="1"/>
    <col min="11522" max="11522" width="6.125" style="0" customWidth="1"/>
    <col min="11523" max="11523" width="11.50390625" style="0" customWidth="1"/>
    <col min="11524" max="11524" width="15.875" style="0" customWidth="1"/>
    <col min="11525" max="11525" width="11.37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625" style="0" customWidth="1"/>
    <col min="11777" max="11777" width="5.875" style="0" customWidth="1"/>
    <col min="11778" max="11778" width="6.125" style="0" customWidth="1"/>
    <col min="11779" max="11779" width="11.50390625" style="0" customWidth="1"/>
    <col min="11780" max="11780" width="15.875" style="0" customWidth="1"/>
    <col min="11781" max="11781" width="11.37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625" style="0" customWidth="1"/>
    <col min="12033" max="12033" width="5.875" style="0" customWidth="1"/>
    <col min="12034" max="12034" width="6.125" style="0" customWidth="1"/>
    <col min="12035" max="12035" width="11.50390625" style="0" customWidth="1"/>
    <col min="12036" max="12036" width="15.875" style="0" customWidth="1"/>
    <col min="12037" max="12037" width="11.37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625" style="0" customWidth="1"/>
    <col min="12289" max="12289" width="5.875" style="0" customWidth="1"/>
    <col min="12290" max="12290" width="6.125" style="0" customWidth="1"/>
    <col min="12291" max="12291" width="11.50390625" style="0" customWidth="1"/>
    <col min="12292" max="12292" width="15.875" style="0" customWidth="1"/>
    <col min="12293" max="12293" width="11.37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625" style="0" customWidth="1"/>
    <col min="12545" max="12545" width="5.875" style="0" customWidth="1"/>
    <col min="12546" max="12546" width="6.125" style="0" customWidth="1"/>
    <col min="12547" max="12547" width="11.50390625" style="0" customWidth="1"/>
    <col min="12548" max="12548" width="15.875" style="0" customWidth="1"/>
    <col min="12549" max="12549" width="11.37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625" style="0" customWidth="1"/>
    <col min="12801" max="12801" width="5.875" style="0" customWidth="1"/>
    <col min="12802" max="12802" width="6.125" style="0" customWidth="1"/>
    <col min="12803" max="12803" width="11.50390625" style="0" customWidth="1"/>
    <col min="12804" max="12804" width="15.875" style="0" customWidth="1"/>
    <col min="12805" max="12805" width="11.37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625" style="0" customWidth="1"/>
    <col min="13057" max="13057" width="5.875" style="0" customWidth="1"/>
    <col min="13058" max="13058" width="6.125" style="0" customWidth="1"/>
    <col min="13059" max="13059" width="11.50390625" style="0" customWidth="1"/>
    <col min="13060" max="13060" width="15.875" style="0" customWidth="1"/>
    <col min="13061" max="13061" width="11.37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625" style="0" customWidth="1"/>
    <col min="13313" max="13313" width="5.875" style="0" customWidth="1"/>
    <col min="13314" max="13314" width="6.125" style="0" customWidth="1"/>
    <col min="13315" max="13315" width="11.50390625" style="0" customWidth="1"/>
    <col min="13316" max="13316" width="15.875" style="0" customWidth="1"/>
    <col min="13317" max="13317" width="11.37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625" style="0" customWidth="1"/>
    <col min="13569" max="13569" width="5.875" style="0" customWidth="1"/>
    <col min="13570" max="13570" width="6.125" style="0" customWidth="1"/>
    <col min="13571" max="13571" width="11.50390625" style="0" customWidth="1"/>
    <col min="13572" max="13572" width="15.875" style="0" customWidth="1"/>
    <col min="13573" max="13573" width="11.37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625" style="0" customWidth="1"/>
    <col min="13825" max="13825" width="5.875" style="0" customWidth="1"/>
    <col min="13826" max="13826" width="6.125" style="0" customWidth="1"/>
    <col min="13827" max="13827" width="11.50390625" style="0" customWidth="1"/>
    <col min="13828" max="13828" width="15.875" style="0" customWidth="1"/>
    <col min="13829" max="13829" width="11.37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625" style="0" customWidth="1"/>
    <col min="14081" max="14081" width="5.875" style="0" customWidth="1"/>
    <col min="14082" max="14082" width="6.125" style="0" customWidth="1"/>
    <col min="14083" max="14083" width="11.50390625" style="0" customWidth="1"/>
    <col min="14084" max="14084" width="15.875" style="0" customWidth="1"/>
    <col min="14085" max="14085" width="11.37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625" style="0" customWidth="1"/>
    <col min="14337" max="14337" width="5.875" style="0" customWidth="1"/>
    <col min="14338" max="14338" width="6.125" style="0" customWidth="1"/>
    <col min="14339" max="14339" width="11.50390625" style="0" customWidth="1"/>
    <col min="14340" max="14340" width="15.875" style="0" customWidth="1"/>
    <col min="14341" max="14341" width="11.37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625" style="0" customWidth="1"/>
    <col min="14593" max="14593" width="5.875" style="0" customWidth="1"/>
    <col min="14594" max="14594" width="6.125" style="0" customWidth="1"/>
    <col min="14595" max="14595" width="11.50390625" style="0" customWidth="1"/>
    <col min="14596" max="14596" width="15.875" style="0" customWidth="1"/>
    <col min="14597" max="14597" width="11.37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625" style="0" customWidth="1"/>
    <col min="14849" max="14849" width="5.875" style="0" customWidth="1"/>
    <col min="14850" max="14850" width="6.125" style="0" customWidth="1"/>
    <col min="14851" max="14851" width="11.50390625" style="0" customWidth="1"/>
    <col min="14852" max="14852" width="15.875" style="0" customWidth="1"/>
    <col min="14853" max="14853" width="11.37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625" style="0" customWidth="1"/>
    <col min="15105" max="15105" width="5.875" style="0" customWidth="1"/>
    <col min="15106" max="15106" width="6.125" style="0" customWidth="1"/>
    <col min="15107" max="15107" width="11.50390625" style="0" customWidth="1"/>
    <col min="15108" max="15108" width="15.875" style="0" customWidth="1"/>
    <col min="15109" max="15109" width="11.37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625" style="0" customWidth="1"/>
    <col min="15361" max="15361" width="5.875" style="0" customWidth="1"/>
    <col min="15362" max="15362" width="6.125" style="0" customWidth="1"/>
    <col min="15363" max="15363" width="11.50390625" style="0" customWidth="1"/>
    <col min="15364" max="15364" width="15.875" style="0" customWidth="1"/>
    <col min="15365" max="15365" width="11.37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625" style="0" customWidth="1"/>
    <col min="15617" max="15617" width="5.875" style="0" customWidth="1"/>
    <col min="15618" max="15618" width="6.125" style="0" customWidth="1"/>
    <col min="15619" max="15619" width="11.50390625" style="0" customWidth="1"/>
    <col min="15620" max="15620" width="15.875" style="0" customWidth="1"/>
    <col min="15621" max="15621" width="11.37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625" style="0" customWidth="1"/>
    <col min="15873" max="15873" width="5.875" style="0" customWidth="1"/>
    <col min="15874" max="15874" width="6.125" style="0" customWidth="1"/>
    <col min="15875" max="15875" width="11.50390625" style="0" customWidth="1"/>
    <col min="15876" max="15876" width="15.875" style="0" customWidth="1"/>
    <col min="15877" max="15877" width="11.37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625" style="0" customWidth="1"/>
    <col min="16129" max="16129" width="5.875" style="0" customWidth="1"/>
    <col min="16130" max="16130" width="6.125" style="0" customWidth="1"/>
    <col min="16131" max="16131" width="11.50390625" style="0" customWidth="1"/>
    <col min="16132" max="16132" width="15.875" style="0" customWidth="1"/>
    <col min="16133" max="16133" width="11.37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625" style="0" customWidth="1"/>
  </cols>
  <sheetData>
    <row r="1" spans="1:9" ht="13.8" thickTop="1">
      <c r="A1" s="205" t="s">
        <v>48</v>
      </c>
      <c r="B1" s="206"/>
      <c r="C1" s="188" t="s">
        <v>419</v>
      </c>
      <c r="D1" s="189"/>
      <c r="E1" s="190"/>
      <c r="F1" s="189"/>
      <c r="G1" s="82" t="s">
        <v>49</v>
      </c>
      <c r="H1" s="83"/>
      <c r="I1" s="84"/>
    </row>
    <row r="2" spans="1:9" ht="12.75">
      <c r="A2" s="181"/>
      <c r="B2" s="182"/>
      <c r="C2" s="191" t="s">
        <v>420</v>
      </c>
      <c r="D2" s="191"/>
      <c r="E2" s="191"/>
      <c r="F2" s="192"/>
      <c r="G2" s="183"/>
      <c r="H2" s="185"/>
      <c r="I2" s="184"/>
    </row>
    <row r="3" spans="1:9" ht="12.75">
      <c r="A3" s="181"/>
      <c r="B3" s="182"/>
      <c r="C3" s="191" t="s">
        <v>421</v>
      </c>
      <c r="D3" s="191"/>
      <c r="E3" s="191"/>
      <c r="F3" s="192"/>
      <c r="G3" s="183"/>
      <c r="H3" s="185"/>
      <c r="I3" s="184"/>
    </row>
    <row r="4" spans="1:9" ht="13.8" thickBot="1">
      <c r="A4" s="207" t="s">
        <v>50</v>
      </c>
      <c r="B4" s="208"/>
      <c r="C4" s="85" t="str">
        <f>CONCATENATE(cisloobjektu," ",nazevobjektu)</f>
        <v>01 Výměna oken</v>
      </c>
      <c r="D4" s="86"/>
      <c r="E4" s="87"/>
      <c r="F4" s="86"/>
      <c r="G4" s="209"/>
      <c r="H4" s="210"/>
      <c r="I4" s="211"/>
    </row>
    <row r="5" spans="1:9" ht="13.8" thickTop="1">
      <c r="A5" s="54"/>
      <c r="B5" s="54"/>
      <c r="C5" s="54"/>
      <c r="D5" s="54"/>
      <c r="E5" s="54"/>
      <c r="F5" s="54"/>
      <c r="G5" s="54"/>
      <c r="H5" s="54"/>
      <c r="I5" s="54"/>
    </row>
    <row r="6" spans="1:9" ht="19.5" customHeight="1">
      <c r="A6" s="88" t="s">
        <v>51</v>
      </c>
      <c r="B6" s="89"/>
      <c r="C6" s="89"/>
      <c r="D6" s="89"/>
      <c r="E6" s="89"/>
      <c r="F6" s="89"/>
      <c r="G6" s="89"/>
      <c r="H6" s="89"/>
      <c r="I6" s="89"/>
    </row>
    <row r="7" spans="1:9" ht="13.8" thickBot="1">
      <c r="A7" s="54"/>
      <c r="B7" s="54"/>
      <c r="C7" s="54"/>
      <c r="D7" s="54"/>
      <c r="E7" s="54"/>
      <c r="F7" s="54"/>
      <c r="G7" s="54"/>
      <c r="H7" s="54"/>
      <c r="I7" s="54"/>
    </row>
    <row r="8" spans="1:9" ht="13.8" thickBot="1">
      <c r="A8" s="90"/>
      <c r="B8" s="91" t="s">
        <v>52</v>
      </c>
      <c r="C8" s="91"/>
      <c r="D8" s="92"/>
      <c r="E8" s="93" t="s">
        <v>53</v>
      </c>
      <c r="F8" s="94" t="s">
        <v>54</v>
      </c>
      <c r="G8" s="94" t="s">
        <v>55</v>
      </c>
      <c r="H8" s="94" t="s">
        <v>56</v>
      </c>
      <c r="I8" s="95" t="s">
        <v>30</v>
      </c>
    </row>
    <row r="9" spans="1:9" ht="12.75">
      <c r="A9" s="170" t="str">
        <f>Položky!B9</f>
        <v>11</v>
      </c>
      <c r="B9" s="96" t="str">
        <f>Položky!C9</f>
        <v>Přípravné a přidružené práce</v>
      </c>
      <c r="C9" s="54"/>
      <c r="D9" s="97"/>
      <c r="E9" s="171">
        <f>Položky!BA12</f>
        <v>0</v>
      </c>
      <c r="F9" s="172">
        <f>Položky!BB12</f>
        <v>0</v>
      </c>
      <c r="G9" s="172">
        <f>Položky!BC12</f>
        <v>0</v>
      </c>
      <c r="H9" s="172">
        <f>Položky!BD12</f>
        <v>0</v>
      </c>
      <c r="I9" s="173">
        <f>Položky!BE12</f>
        <v>0</v>
      </c>
    </row>
    <row r="10" spans="1:9" ht="12.75">
      <c r="A10" s="170" t="str">
        <f>Položky!B13</f>
        <v>61</v>
      </c>
      <c r="B10" s="96" t="str">
        <f>Položky!C13</f>
        <v>Upravy povrchů vnitřní</v>
      </c>
      <c r="C10" s="54"/>
      <c r="D10" s="97"/>
      <c r="E10" s="171">
        <f>Položky!BA29</f>
        <v>0</v>
      </c>
      <c r="F10" s="172">
        <f>Položky!BB29</f>
        <v>0</v>
      </c>
      <c r="G10" s="172">
        <f>Položky!BC29</f>
        <v>0</v>
      </c>
      <c r="H10" s="172">
        <f>Položky!BD29</f>
        <v>0</v>
      </c>
      <c r="I10" s="173">
        <f>Položky!BE29</f>
        <v>0</v>
      </c>
    </row>
    <row r="11" spans="1:9" ht="12.75">
      <c r="A11" s="170" t="str">
        <f>Položky!B30</f>
        <v>62</v>
      </c>
      <c r="B11" s="96" t="str">
        <f>Položky!C30</f>
        <v>Úpravy povrchů vnější</v>
      </c>
      <c r="C11" s="54"/>
      <c r="D11" s="97"/>
      <c r="E11" s="171">
        <f>Položky!BA67</f>
        <v>0</v>
      </c>
      <c r="F11" s="172">
        <f>Položky!BB67</f>
        <v>0</v>
      </c>
      <c r="G11" s="172">
        <f>Položky!BC67</f>
        <v>0</v>
      </c>
      <c r="H11" s="172">
        <f>Položky!BD67</f>
        <v>0</v>
      </c>
      <c r="I11" s="173">
        <f>Položky!BE67</f>
        <v>0</v>
      </c>
    </row>
    <row r="12" spans="1:9" ht="12.75">
      <c r="A12" s="170" t="str">
        <f>Položky!B68</f>
        <v>94</v>
      </c>
      <c r="B12" s="96" t="str">
        <f>Položky!C68</f>
        <v>Lešení a stavební výtahy</v>
      </c>
      <c r="C12" s="54"/>
      <c r="D12" s="97"/>
      <c r="E12" s="171">
        <f>Položky!BA82</f>
        <v>0</v>
      </c>
      <c r="F12" s="172">
        <f>Položky!BB82</f>
        <v>0</v>
      </c>
      <c r="G12" s="172">
        <f>Položky!BC82</f>
        <v>0</v>
      </c>
      <c r="H12" s="172">
        <f>Položky!BD82</f>
        <v>0</v>
      </c>
      <c r="I12" s="173">
        <f>Položky!BE82</f>
        <v>0</v>
      </c>
    </row>
    <row r="13" spans="1:9" ht="12.75">
      <c r="A13" s="170" t="str">
        <f>Položky!B83</f>
        <v>95</v>
      </c>
      <c r="B13" s="96" t="str">
        <f>Položky!C83</f>
        <v>Dokončovací konstrukce na pozemních stavbách</v>
      </c>
      <c r="C13" s="54"/>
      <c r="D13" s="97"/>
      <c r="E13" s="171">
        <f>Položky!BA106</f>
        <v>0</v>
      </c>
      <c r="F13" s="172">
        <f>Položky!BB106</f>
        <v>0</v>
      </c>
      <c r="G13" s="172">
        <f>Položky!BC106</f>
        <v>0</v>
      </c>
      <c r="H13" s="172">
        <f>Položky!BD106</f>
        <v>0</v>
      </c>
      <c r="I13" s="173">
        <f>Položky!BE106</f>
        <v>0</v>
      </c>
    </row>
    <row r="14" spans="1:9" ht="12.75">
      <c r="A14" s="170" t="str">
        <f>Položky!B107</f>
        <v>96</v>
      </c>
      <c r="B14" s="96" t="str">
        <f>Položky!C107</f>
        <v>Bourání konstrukcí</v>
      </c>
      <c r="C14" s="54"/>
      <c r="D14" s="97"/>
      <c r="E14" s="171">
        <f>Položky!BA142</f>
        <v>0</v>
      </c>
      <c r="F14" s="172">
        <f>Položky!BB142</f>
        <v>0</v>
      </c>
      <c r="G14" s="172">
        <f>Položky!BC142</f>
        <v>0</v>
      </c>
      <c r="H14" s="172">
        <f>Položky!BD142</f>
        <v>0</v>
      </c>
      <c r="I14" s="173">
        <f>Položky!BE142</f>
        <v>0</v>
      </c>
    </row>
    <row r="15" spans="1:9" ht="12.75">
      <c r="A15" s="170" t="str">
        <f>Položky!B143</f>
        <v>97</v>
      </c>
      <c r="B15" s="96" t="str">
        <f>Položky!C143</f>
        <v>Prorážení otvorů</v>
      </c>
      <c r="C15" s="54"/>
      <c r="D15" s="97"/>
      <c r="E15" s="171">
        <f>Položky!BA159</f>
        <v>0</v>
      </c>
      <c r="F15" s="172">
        <f>Položky!BB159</f>
        <v>0</v>
      </c>
      <c r="G15" s="172">
        <f>Položky!BC159</f>
        <v>0</v>
      </c>
      <c r="H15" s="172">
        <f>Položky!BD159</f>
        <v>0</v>
      </c>
      <c r="I15" s="173">
        <f>Položky!BE159</f>
        <v>0</v>
      </c>
    </row>
    <row r="16" spans="1:9" ht="12.75">
      <c r="A16" s="170" t="str">
        <f>Položky!B160</f>
        <v>99</v>
      </c>
      <c r="B16" s="96" t="str">
        <f>Položky!C160</f>
        <v>Staveništní přesun hmot</v>
      </c>
      <c r="C16" s="54"/>
      <c r="D16" s="97"/>
      <c r="E16" s="171">
        <f>Položky!BA162</f>
        <v>0</v>
      </c>
      <c r="F16" s="172">
        <f>Položky!BB162</f>
        <v>0</v>
      </c>
      <c r="G16" s="172">
        <f>Položky!BC162</f>
        <v>0</v>
      </c>
      <c r="H16" s="172">
        <f>Položky!BD162</f>
        <v>0</v>
      </c>
      <c r="I16" s="173">
        <f>Položky!BE162</f>
        <v>0</v>
      </c>
    </row>
    <row r="17" spans="1:9" ht="12.75">
      <c r="A17" s="170" t="str">
        <f>Položky!B163</f>
        <v>764</v>
      </c>
      <c r="B17" s="96" t="str">
        <f>Položky!C163</f>
        <v>Konstrukce klempířské</v>
      </c>
      <c r="C17" s="54"/>
      <c r="D17" s="97"/>
      <c r="E17" s="171">
        <f>Položky!BA178</f>
        <v>0</v>
      </c>
      <c r="F17" s="172">
        <f>Položky!BB178</f>
        <v>0</v>
      </c>
      <c r="G17" s="172">
        <f>Položky!BC178</f>
        <v>0</v>
      </c>
      <c r="H17" s="172">
        <f>Položky!BD178</f>
        <v>0</v>
      </c>
      <c r="I17" s="173">
        <f>Položky!BE178</f>
        <v>0</v>
      </c>
    </row>
    <row r="18" spans="1:9" ht="12.75">
      <c r="A18" s="170" t="str">
        <f>Položky!B179</f>
        <v>766</v>
      </c>
      <c r="B18" s="96" t="str">
        <f>Položky!C179</f>
        <v>Konstrukce truhlářské</v>
      </c>
      <c r="C18" s="54"/>
      <c r="D18" s="97"/>
      <c r="E18" s="171">
        <f>Položky!BA288</f>
        <v>0</v>
      </c>
      <c r="F18" s="172">
        <f>Položky!BB288</f>
        <v>0</v>
      </c>
      <c r="G18" s="172">
        <f>Položky!BC288</f>
        <v>0</v>
      </c>
      <c r="H18" s="172">
        <f>Položky!BD288</f>
        <v>0</v>
      </c>
      <c r="I18" s="173">
        <f>Položky!BE288</f>
        <v>0</v>
      </c>
    </row>
    <row r="19" spans="1:9" ht="12.75">
      <c r="A19" s="170" t="str">
        <f>Položky!B289</f>
        <v>767</v>
      </c>
      <c r="B19" s="96" t="str">
        <f>Položky!C289</f>
        <v>Konstrukce zámečnické</v>
      </c>
      <c r="C19" s="54"/>
      <c r="D19" s="97"/>
      <c r="E19" s="171">
        <f>Položky!BA297</f>
        <v>0</v>
      </c>
      <c r="F19" s="172">
        <f>Položky!BB297</f>
        <v>0</v>
      </c>
      <c r="G19" s="172">
        <f>Položky!BC297</f>
        <v>0</v>
      </c>
      <c r="H19" s="172">
        <f>Položky!BD297</f>
        <v>0</v>
      </c>
      <c r="I19" s="173">
        <f>Položky!BE297</f>
        <v>0</v>
      </c>
    </row>
    <row r="20" spans="1:9" ht="12.75">
      <c r="A20" s="170" t="str">
        <f>Položky!B298</f>
        <v>781</v>
      </c>
      <c r="B20" s="96" t="str">
        <f>Položky!C298</f>
        <v>Obklady keramické</v>
      </c>
      <c r="C20" s="54"/>
      <c r="D20" s="97"/>
      <c r="E20" s="171">
        <f>Položky!BA315</f>
        <v>0</v>
      </c>
      <c r="F20" s="172">
        <f>Položky!BB315</f>
        <v>0</v>
      </c>
      <c r="G20" s="172">
        <f>Položky!BC315</f>
        <v>0</v>
      </c>
      <c r="H20" s="172">
        <f>Položky!BD315</f>
        <v>0</v>
      </c>
      <c r="I20" s="173">
        <f>Položky!BE315</f>
        <v>0</v>
      </c>
    </row>
    <row r="21" spans="1:9" ht="12.75">
      <c r="A21" s="170" t="str">
        <f>Položky!B316</f>
        <v>783</v>
      </c>
      <c r="B21" s="96" t="str">
        <f>Položky!C316</f>
        <v>Nátěry</v>
      </c>
      <c r="C21" s="54"/>
      <c r="D21" s="97"/>
      <c r="E21" s="171">
        <f>Položky!BA326</f>
        <v>0</v>
      </c>
      <c r="F21" s="172">
        <f>Položky!BB326</f>
        <v>0</v>
      </c>
      <c r="G21" s="172">
        <f>Položky!BC326</f>
        <v>0</v>
      </c>
      <c r="H21" s="172">
        <f>Položky!BD326</f>
        <v>0</v>
      </c>
      <c r="I21" s="173">
        <f>Položky!BE326</f>
        <v>0</v>
      </c>
    </row>
    <row r="22" spans="1:9" ht="12.75">
      <c r="A22" s="170" t="str">
        <f>Položky!B327</f>
        <v>784</v>
      </c>
      <c r="B22" s="96" t="str">
        <f>Položky!C327</f>
        <v>Malby</v>
      </c>
      <c r="C22" s="54"/>
      <c r="D22" s="97"/>
      <c r="E22" s="171">
        <f>Položky!BA334</f>
        <v>0</v>
      </c>
      <c r="F22" s="172">
        <f>Položky!BB334</f>
        <v>0</v>
      </c>
      <c r="G22" s="172">
        <f>Položky!BC334</f>
        <v>0</v>
      </c>
      <c r="H22" s="172">
        <f>Položky!BD334</f>
        <v>0</v>
      </c>
      <c r="I22" s="173">
        <f>Položky!BE334</f>
        <v>0</v>
      </c>
    </row>
    <row r="23" spans="1:9" ht="12.75">
      <c r="A23" s="170" t="str">
        <f>Položky!B335</f>
        <v>786</v>
      </c>
      <c r="B23" s="96" t="str">
        <f>Položky!C335</f>
        <v>Čalounické úpravy</v>
      </c>
      <c r="C23" s="54"/>
      <c r="D23" s="97"/>
      <c r="E23" s="171">
        <f>Položky!BA351</f>
        <v>0</v>
      </c>
      <c r="F23" s="172">
        <f>Položky!BB351</f>
        <v>0</v>
      </c>
      <c r="G23" s="172">
        <f>Položky!BC351</f>
        <v>0</v>
      </c>
      <c r="H23" s="172">
        <f>Položky!BD351</f>
        <v>0</v>
      </c>
      <c r="I23" s="173">
        <f>Položky!BE351</f>
        <v>0</v>
      </c>
    </row>
    <row r="24" spans="1:9" ht="13.8" thickBot="1">
      <c r="A24" s="170" t="str">
        <f>Položky!B352</f>
        <v>D96</v>
      </c>
      <c r="B24" s="96" t="str">
        <f>Položky!C352</f>
        <v>Přesuny suti a vybouraných hmot</v>
      </c>
      <c r="C24" s="54"/>
      <c r="D24" s="97"/>
      <c r="E24" s="171">
        <f>Položky!BA361</f>
        <v>0</v>
      </c>
      <c r="F24" s="172">
        <f>Položky!BB361</f>
        <v>0</v>
      </c>
      <c r="G24" s="172">
        <f>Položky!BC361</f>
        <v>0</v>
      </c>
      <c r="H24" s="172">
        <f>Položky!BD361</f>
        <v>0</v>
      </c>
      <c r="I24" s="173">
        <f>Položky!BE361</f>
        <v>0</v>
      </c>
    </row>
    <row r="25" spans="1:256" ht="13.8" thickBot="1">
      <c r="A25" s="98"/>
      <c r="B25" s="99" t="s">
        <v>57</v>
      </c>
      <c r="C25" s="99"/>
      <c r="D25" s="100"/>
      <c r="E25" s="101">
        <f>SUM(E9:E24)</f>
        <v>0</v>
      </c>
      <c r="F25" s="102">
        <f>SUM(F9:F24)</f>
        <v>0</v>
      </c>
      <c r="G25" s="102">
        <f>SUM(G9:G24)</f>
        <v>0</v>
      </c>
      <c r="H25" s="102">
        <f>SUM(H9:H24)</f>
        <v>0</v>
      </c>
      <c r="I25" s="103">
        <f>SUM(I9:I24)</f>
        <v>0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</row>
    <row r="26" spans="1:9" ht="12.75">
      <c r="A26" s="54"/>
      <c r="B26" s="54"/>
      <c r="C26" s="54"/>
      <c r="D26" s="54"/>
      <c r="E26" s="54"/>
      <c r="F26" s="54"/>
      <c r="G26" s="54"/>
      <c r="H26" s="54"/>
      <c r="I26" s="54"/>
    </row>
    <row r="27" spans="1:57" ht="17.4">
      <c r="A27" s="89" t="s">
        <v>58</v>
      </c>
      <c r="B27" s="89"/>
      <c r="C27" s="89"/>
      <c r="D27" s="89"/>
      <c r="E27" s="89"/>
      <c r="F27" s="89"/>
      <c r="G27" s="105"/>
      <c r="H27" s="89"/>
      <c r="I27" s="89"/>
      <c r="BA27" s="29"/>
      <c r="BB27" s="29"/>
      <c r="BC27" s="29"/>
      <c r="BD27" s="29"/>
      <c r="BE27" s="29"/>
    </row>
    <row r="28" spans="1:9" ht="13.8" thickBot="1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12.75">
      <c r="A29" s="59" t="s">
        <v>59</v>
      </c>
      <c r="B29" s="60"/>
      <c r="C29" s="60"/>
      <c r="D29" s="106"/>
      <c r="E29" s="107" t="s">
        <v>60</v>
      </c>
      <c r="F29" s="108" t="s">
        <v>61</v>
      </c>
      <c r="G29" s="109" t="s">
        <v>62</v>
      </c>
      <c r="H29" s="110"/>
      <c r="I29" s="111" t="s">
        <v>60</v>
      </c>
    </row>
    <row r="30" spans="1:53" ht="12.75">
      <c r="A30" s="52" t="s">
        <v>408</v>
      </c>
      <c r="B30" s="43"/>
      <c r="C30" s="43"/>
      <c r="D30" s="112"/>
      <c r="E30" s="113">
        <v>0</v>
      </c>
      <c r="F30" s="114">
        <v>0</v>
      </c>
      <c r="G30" s="115">
        <f aca="true" t="shared" si="0" ref="G30:G37">CHOOSE(BA30+1,HSV+PSV,HSV+PSV+Mont,HSV+PSV+Dodavka+Mont,HSV,PSV,Mont,Dodavka,Mont+Dodavka,0)</f>
        <v>0</v>
      </c>
      <c r="H30" s="116"/>
      <c r="I30" s="117">
        <f aca="true" t="shared" si="1" ref="I30:I37">E30+F30*G30/100</f>
        <v>0</v>
      </c>
      <c r="BA30">
        <v>0</v>
      </c>
    </row>
    <row r="31" spans="1:53" ht="12.75">
      <c r="A31" s="52" t="s">
        <v>409</v>
      </c>
      <c r="B31" s="43"/>
      <c r="C31" s="43"/>
      <c r="D31" s="112"/>
      <c r="E31" s="113">
        <v>0</v>
      </c>
      <c r="F31" s="114">
        <v>0</v>
      </c>
      <c r="G31" s="115">
        <f t="shared" si="0"/>
        <v>0</v>
      </c>
      <c r="H31" s="116"/>
      <c r="I31" s="117">
        <f t="shared" si="1"/>
        <v>0</v>
      </c>
      <c r="BA31">
        <v>0</v>
      </c>
    </row>
    <row r="32" spans="1:53" ht="12.75">
      <c r="A32" s="52" t="s">
        <v>410</v>
      </c>
      <c r="B32" s="43"/>
      <c r="C32" s="43"/>
      <c r="D32" s="112"/>
      <c r="E32" s="113">
        <v>0</v>
      </c>
      <c r="F32" s="114">
        <v>0</v>
      </c>
      <c r="G32" s="115">
        <f t="shared" si="0"/>
        <v>0</v>
      </c>
      <c r="H32" s="116"/>
      <c r="I32" s="117">
        <f t="shared" si="1"/>
        <v>0</v>
      </c>
      <c r="BA32">
        <v>0</v>
      </c>
    </row>
    <row r="33" spans="1:53" ht="12.75">
      <c r="A33" s="52" t="s">
        <v>411</v>
      </c>
      <c r="B33" s="43"/>
      <c r="C33" s="43"/>
      <c r="D33" s="112"/>
      <c r="E33" s="113">
        <v>0</v>
      </c>
      <c r="F33" s="114">
        <v>0</v>
      </c>
      <c r="G33" s="115">
        <f t="shared" si="0"/>
        <v>0</v>
      </c>
      <c r="H33" s="116"/>
      <c r="I33" s="117">
        <f t="shared" si="1"/>
        <v>0</v>
      </c>
      <c r="BA33">
        <v>0</v>
      </c>
    </row>
    <row r="34" spans="1:53" ht="12.75">
      <c r="A34" s="52" t="s">
        <v>412</v>
      </c>
      <c r="B34" s="43"/>
      <c r="C34" s="43"/>
      <c r="D34" s="112"/>
      <c r="E34" s="113">
        <v>0</v>
      </c>
      <c r="F34" s="114">
        <v>0</v>
      </c>
      <c r="G34" s="115">
        <f t="shared" si="0"/>
        <v>0</v>
      </c>
      <c r="H34" s="116"/>
      <c r="I34" s="117">
        <f t="shared" si="1"/>
        <v>0</v>
      </c>
      <c r="BA34">
        <v>1</v>
      </c>
    </row>
    <row r="35" spans="1:53" ht="12.75">
      <c r="A35" s="52" t="s">
        <v>413</v>
      </c>
      <c r="B35" s="43"/>
      <c r="C35" s="43"/>
      <c r="D35" s="112"/>
      <c r="E35" s="113">
        <v>0</v>
      </c>
      <c r="F35" s="114">
        <v>0</v>
      </c>
      <c r="G35" s="115">
        <f t="shared" si="0"/>
        <v>0</v>
      </c>
      <c r="H35" s="116"/>
      <c r="I35" s="117">
        <f t="shared" si="1"/>
        <v>0</v>
      </c>
      <c r="BA35">
        <v>1</v>
      </c>
    </row>
    <row r="36" spans="1:53" ht="12.75">
      <c r="A36" s="52" t="s">
        <v>414</v>
      </c>
      <c r="B36" s="43"/>
      <c r="C36" s="43"/>
      <c r="D36" s="112"/>
      <c r="E36" s="113">
        <v>0</v>
      </c>
      <c r="F36" s="114">
        <v>0</v>
      </c>
      <c r="G36" s="115">
        <f t="shared" si="0"/>
        <v>0</v>
      </c>
      <c r="H36" s="116"/>
      <c r="I36" s="117">
        <f t="shared" si="1"/>
        <v>0</v>
      </c>
      <c r="BA36">
        <v>2</v>
      </c>
    </row>
    <row r="37" spans="1:53" ht="12.75">
      <c r="A37" s="52" t="s">
        <v>415</v>
      </c>
      <c r="B37" s="43"/>
      <c r="C37" s="43"/>
      <c r="D37" s="112"/>
      <c r="E37" s="113">
        <v>0</v>
      </c>
      <c r="F37" s="114">
        <v>0</v>
      </c>
      <c r="G37" s="115">
        <f t="shared" si="0"/>
        <v>0</v>
      </c>
      <c r="H37" s="116"/>
      <c r="I37" s="117">
        <f t="shared" si="1"/>
        <v>0</v>
      </c>
      <c r="BA37">
        <v>2</v>
      </c>
    </row>
    <row r="38" spans="1:9" ht="13.8" thickBot="1">
      <c r="A38" s="118"/>
      <c r="B38" s="119" t="s">
        <v>63</v>
      </c>
      <c r="C38" s="120"/>
      <c r="D38" s="121"/>
      <c r="E38" s="122"/>
      <c r="F38" s="123"/>
      <c r="G38" s="123"/>
      <c r="H38" s="212">
        <f>SUM(I30:I37)</f>
        <v>0</v>
      </c>
      <c r="I38" s="213"/>
    </row>
    <row r="40" spans="2:9" ht="12.75">
      <c r="B40" s="104"/>
      <c r="F40" s="124"/>
      <c r="G40" s="125"/>
      <c r="H40" s="125"/>
      <c r="I40" s="126"/>
    </row>
    <row r="41" spans="6:9" ht="12.75">
      <c r="F41" s="124"/>
      <c r="G41" s="125"/>
      <c r="H41" s="125"/>
      <c r="I41" s="126"/>
    </row>
    <row r="42" spans="6:9" ht="12.75">
      <c r="F42" s="124"/>
      <c r="G42" s="125"/>
      <c r="H42" s="125"/>
      <c r="I42" s="126"/>
    </row>
    <row r="43" spans="6:9" ht="12.75">
      <c r="F43" s="124"/>
      <c r="G43" s="125"/>
      <c r="H43" s="125"/>
      <c r="I43" s="126"/>
    </row>
    <row r="44" spans="6:9" ht="12.75">
      <c r="F44" s="124"/>
      <c r="G44" s="125"/>
      <c r="H44" s="125"/>
      <c r="I44" s="126"/>
    </row>
    <row r="45" spans="6:9" ht="12.75">
      <c r="F45" s="124"/>
      <c r="G45" s="125"/>
      <c r="H45" s="125"/>
      <c r="I45" s="126"/>
    </row>
    <row r="46" spans="6:9" ht="12.75">
      <c r="F46" s="124"/>
      <c r="G46" s="125"/>
      <c r="H46" s="125"/>
      <c r="I46" s="126"/>
    </row>
    <row r="47" spans="6:9" ht="12.75">
      <c r="F47" s="124"/>
      <c r="G47" s="125"/>
      <c r="H47" s="125"/>
      <c r="I47" s="126"/>
    </row>
    <row r="48" spans="6:9" ht="12.75">
      <c r="F48" s="124"/>
      <c r="G48" s="125"/>
      <c r="H48" s="125"/>
      <c r="I48" s="126"/>
    </row>
    <row r="49" spans="6:9" ht="12.75">
      <c r="F49" s="124"/>
      <c r="G49" s="125"/>
      <c r="H49" s="125"/>
      <c r="I49" s="126"/>
    </row>
    <row r="50" spans="6:9" ht="12.75">
      <c r="F50" s="124"/>
      <c r="G50" s="125"/>
      <c r="H50" s="125"/>
      <c r="I50" s="126"/>
    </row>
    <row r="51" spans="6:9" ht="12.75">
      <c r="F51" s="124"/>
      <c r="G51" s="125"/>
      <c r="H51" s="125"/>
      <c r="I51" s="126"/>
    </row>
    <row r="52" spans="6:9" ht="12.75">
      <c r="F52" s="124"/>
      <c r="G52" s="125"/>
      <c r="H52" s="125"/>
      <c r="I52" s="126"/>
    </row>
    <row r="53" spans="6:9" ht="12.75">
      <c r="F53" s="124"/>
      <c r="G53" s="125"/>
      <c r="H53" s="125"/>
      <c r="I53" s="126"/>
    </row>
    <row r="54" spans="6:9" ht="12.75">
      <c r="F54" s="124"/>
      <c r="G54" s="125"/>
      <c r="H54" s="125"/>
      <c r="I54" s="126"/>
    </row>
    <row r="55" spans="6:9" ht="12.75">
      <c r="F55" s="124"/>
      <c r="G55" s="125"/>
      <c r="H55" s="125"/>
      <c r="I55" s="126"/>
    </row>
    <row r="56" spans="6:9" ht="12.75">
      <c r="F56" s="124"/>
      <c r="G56" s="125"/>
      <c r="H56" s="125"/>
      <c r="I56" s="126"/>
    </row>
    <row r="57" spans="6:9" ht="12.75">
      <c r="F57" s="124"/>
      <c r="G57" s="125"/>
      <c r="H57" s="125"/>
      <c r="I57" s="126"/>
    </row>
    <row r="58" spans="6:9" ht="12.75">
      <c r="F58" s="124"/>
      <c r="G58" s="125"/>
      <c r="H58" s="125"/>
      <c r="I58" s="126"/>
    </row>
    <row r="59" spans="6:9" ht="12.75">
      <c r="F59" s="124"/>
      <c r="G59" s="125"/>
      <c r="H59" s="125"/>
      <c r="I59" s="126"/>
    </row>
    <row r="60" spans="6:9" ht="12.75">
      <c r="F60" s="124"/>
      <c r="G60" s="125"/>
      <c r="H60" s="125"/>
      <c r="I60" s="126"/>
    </row>
    <row r="61" spans="6:9" ht="12.75">
      <c r="F61" s="124"/>
      <c r="G61" s="125"/>
      <c r="H61" s="125"/>
      <c r="I61" s="126"/>
    </row>
    <row r="62" spans="6:9" ht="12.75">
      <c r="F62" s="124"/>
      <c r="G62" s="125"/>
      <c r="H62" s="125"/>
      <c r="I62" s="126"/>
    </row>
    <row r="63" spans="6:9" ht="12.75">
      <c r="F63" s="124"/>
      <c r="G63" s="125"/>
      <c r="H63" s="125"/>
      <c r="I63" s="126"/>
    </row>
    <row r="64" spans="6:9" ht="12.75">
      <c r="F64" s="124"/>
      <c r="G64" s="125"/>
      <c r="H64" s="125"/>
      <c r="I64" s="126"/>
    </row>
    <row r="65" spans="6:9" ht="12.75">
      <c r="F65" s="124"/>
      <c r="G65" s="125"/>
      <c r="H65" s="125"/>
      <c r="I65" s="126"/>
    </row>
    <row r="66" spans="6:9" ht="12.75">
      <c r="F66" s="124"/>
      <c r="G66" s="125"/>
      <c r="H66" s="125"/>
      <c r="I66" s="126"/>
    </row>
    <row r="67" spans="6:9" ht="12.75">
      <c r="F67" s="124"/>
      <c r="G67" s="125"/>
      <c r="H67" s="125"/>
      <c r="I67" s="126"/>
    </row>
    <row r="68" spans="6:9" ht="12.75">
      <c r="F68" s="124"/>
      <c r="G68" s="125"/>
      <c r="H68" s="125"/>
      <c r="I68" s="126"/>
    </row>
    <row r="69" spans="6:9" ht="12.75">
      <c r="F69" s="124"/>
      <c r="G69" s="125"/>
      <c r="H69" s="125"/>
      <c r="I69" s="126"/>
    </row>
    <row r="70" spans="6:9" ht="12.75">
      <c r="F70" s="124"/>
      <c r="G70" s="125"/>
      <c r="H70" s="125"/>
      <c r="I70" s="126"/>
    </row>
    <row r="71" spans="6:9" ht="12.75">
      <c r="F71" s="124"/>
      <c r="G71" s="125"/>
      <c r="H71" s="125"/>
      <c r="I71" s="126"/>
    </row>
    <row r="72" spans="6:9" ht="12.75">
      <c r="F72" s="124"/>
      <c r="G72" s="125"/>
      <c r="H72" s="125"/>
      <c r="I72" s="126"/>
    </row>
    <row r="73" spans="6:9" ht="12.75">
      <c r="F73" s="124"/>
      <c r="G73" s="125"/>
      <c r="H73" s="125"/>
      <c r="I73" s="126"/>
    </row>
    <row r="74" spans="6:9" ht="12.75">
      <c r="F74" s="124"/>
      <c r="G74" s="125"/>
      <c r="H74" s="125"/>
      <c r="I74" s="126"/>
    </row>
    <row r="75" spans="6:9" ht="12.75">
      <c r="F75" s="124"/>
      <c r="G75" s="125"/>
      <c r="H75" s="125"/>
      <c r="I75" s="126"/>
    </row>
    <row r="76" spans="6:9" ht="12.75">
      <c r="F76" s="124"/>
      <c r="G76" s="125"/>
      <c r="H76" s="125"/>
      <c r="I76" s="126"/>
    </row>
    <row r="77" spans="6:9" ht="12.75">
      <c r="F77" s="124"/>
      <c r="G77" s="125"/>
      <c r="H77" s="125"/>
      <c r="I77" s="126"/>
    </row>
    <row r="78" spans="6:9" ht="12.75">
      <c r="F78" s="124"/>
      <c r="G78" s="125"/>
      <c r="H78" s="125"/>
      <c r="I78" s="126"/>
    </row>
    <row r="79" spans="6:9" ht="12.75">
      <c r="F79" s="124"/>
      <c r="G79" s="125"/>
      <c r="H79" s="125"/>
      <c r="I79" s="126"/>
    </row>
    <row r="80" spans="6:9" ht="12.75">
      <c r="F80" s="124"/>
      <c r="G80" s="125"/>
      <c r="H80" s="125"/>
      <c r="I80" s="126"/>
    </row>
    <row r="81" spans="6:9" ht="12.75">
      <c r="F81" s="124"/>
      <c r="G81" s="125"/>
      <c r="H81" s="125"/>
      <c r="I81" s="126"/>
    </row>
    <row r="82" spans="6:9" ht="12.75">
      <c r="F82" s="124"/>
      <c r="G82" s="125"/>
      <c r="H82" s="125"/>
      <c r="I82" s="126"/>
    </row>
    <row r="83" spans="6:9" ht="12.75">
      <c r="F83" s="124"/>
      <c r="G83" s="125"/>
      <c r="H83" s="125"/>
      <c r="I83" s="126"/>
    </row>
    <row r="84" spans="6:9" ht="12.75">
      <c r="F84" s="124"/>
      <c r="G84" s="125"/>
      <c r="H84" s="125"/>
      <c r="I84" s="126"/>
    </row>
    <row r="85" spans="6:9" ht="12.75">
      <c r="F85" s="124"/>
      <c r="G85" s="125"/>
      <c r="H85" s="125"/>
      <c r="I85" s="126"/>
    </row>
    <row r="86" spans="6:9" ht="12.75">
      <c r="F86" s="124"/>
      <c r="G86" s="125"/>
      <c r="H86" s="125"/>
      <c r="I86" s="126"/>
    </row>
    <row r="87" spans="6:9" ht="12.75">
      <c r="F87" s="124"/>
      <c r="G87" s="125"/>
      <c r="H87" s="125"/>
      <c r="I87" s="126"/>
    </row>
    <row r="88" spans="6:9" ht="12.75">
      <c r="F88" s="124"/>
      <c r="G88" s="125"/>
      <c r="H88" s="125"/>
      <c r="I88" s="126"/>
    </row>
    <row r="89" spans="6:9" ht="12.75">
      <c r="F89" s="124"/>
      <c r="G89" s="125"/>
      <c r="H89" s="125"/>
      <c r="I89" s="126"/>
    </row>
  </sheetData>
  <mergeCells count="4">
    <mergeCell ref="A1:B1"/>
    <mergeCell ref="A4:B4"/>
    <mergeCell ref="G4:I4"/>
    <mergeCell ref="H38:I38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22"/>
  <sheetViews>
    <sheetView showGridLines="0" showZeros="0" tabSelected="1" workbookViewId="0" topLeftCell="A277">
      <selection activeCell="A2" sqref="A2"/>
    </sheetView>
  </sheetViews>
  <sheetFormatPr defaultColWidth="9.00390625" defaultRowHeight="12.75"/>
  <cols>
    <col min="1" max="1" width="4.50390625" style="127" customWidth="1"/>
    <col min="2" max="2" width="11.50390625" style="127" customWidth="1"/>
    <col min="3" max="3" width="40.50390625" style="127" customWidth="1"/>
    <col min="4" max="4" width="7.125" style="127" customWidth="1"/>
    <col min="5" max="5" width="8.50390625" style="166" customWidth="1"/>
    <col min="6" max="6" width="9.875" style="127" customWidth="1"/>
    <col min="7" max="7" width="13.875" style="127" customWidth="1"/>
    <col min="8" max="11" width="9.125" style="127" customWidth="1"/>
    <col min="12" max="12" width="75.50390625" style="127" customWidth="1"/>
    <col min="13" max="13" width="45.375" style="127" customWidth="1"/>
    <col min="14" max="256" width="9.125" style="127" customWidth="1"/>
    <col min="257" max="257" width="4.50390625" style="127" customWidth="1"/>
    <col min="258" max="258" width="11.50390625" style="127" customWidth="1"/>
    <col min="259" max="259" width="40.50390625" style="127" customWidth="1"/>
    <col min="260" max="260" width="5.50390625" style="127" customWidth="1"/>
    <col min="261" max="261" width="8.50390625" style="127" customWidth="1"/>
    <col min="262" max="262" width="9.875" style="127" customWidth="1"/>
    <col min="263" max="263" width="13.875" style="127" customWidth="1"/>
    <col min="264" max="267" width="9.125" style="127" customWidth="1"/>
    <col min="268" max="268" width="75.50390625" style="127" customWidth="1"/>
    <col min="269" max="269" width="45.375" style="127" customWidth="1"/>
    <col min="270" max="512" width="9.125" style="127" customWidth="1"/>
    <col min="513" max="513" width="4.50390625" style="127" customWidth="1"/>
    <col min="514" max="514" width="11.50390625" style="127" customWidth="1"/>
    <col min="515" max="515" width="40.50390625" style="127" customWidth="1"/>
    <col min="516" max="516" width="5.50390625" style="127" customWidth="1"/>
    <col min="517" max="517" width="8.50390625" style="127" customWidth="1"/>
    <col min="518" max="518" width="9.875" style="127" customWidth="1"/>
    <col min="519" max="519" width="13.875" style="127" customWidth="1"/>
    <col min="520" max="523" width="9.125" style="127" customWidth="1"/>
    <col min="524" max="524" width="75.50390625" style="127" customWidth="1"/>
    <col min="525" max="525" width="45.375" style="127" customWidth="1"/>
    <col min="526" max="768" width="9.125" style="127" customWidth="1"/>
    <col min="769" max="769" width="4.50390625" style="127" customWidth="1"/>
    <col min="770" max="770" width="11.50390625" style="127" customWidth="1"/>
    <col min="771" max="771" width="40.50390625" style="127" customWidth="1"/>
    <col min="772" max="772" width="5.50390625" style="127" customWidth="1"/>
    <col min="773" max="773" width="8.50390625" style="127" customWidth="1"/>
    <col min="774" max="774" width="9.875" style="127" customWidth="1"/>
    <col min="775" max="775" width="13.875" style="127" customWidth="1"/>
    <col min="776" max="779" width="9.125" style="127" customWidth="1"/>
    <col min="780" max="780" width="75.50390625" style="127" customWidth="1"/>
    <col min="781" max="781" width="45.375" style="127" customWidth="1"/>
    <col min="782" max="1024" width="9.125" style="127" customWidth="1"/>
    <col min="1025" max="1025" width="4.50390625" style="127" customWidth="1"/>
    <col min="1026" max="1026" width="11.50390625" style="127" customWidth="1"/>
    <col min="1027" max="1027" width="40.50390625" style="127" customWidth="1"/>
    <col min="1028" max="1028" width="5.50390625" style="127" customWidth="1"/>
    <col min="1029" max="1029" width="8.50390625" style="127" customWidth="1"/>
    <col min="1030" max="1030" width="9.875" style="127" customWidth="1"/>
    <col min="1031" max="1031" width="13.875" style="127" customWidth="1"/>
    <col min="1032" max="1035" width="9.125" style="127" customWidth="1"/>
    <col min="1036" max="1036" width="75.50390625" style="127" customWidth="1"/>
    <col min="1037" max="1037" width="45.375" style="127" customWidth="1"/>
    <col min="1038" max="1280" width="9.125" style="127" customWidth="1"/>
    <col min="1281" max="1281" width="4.50390625" style="127" customWidth="1"/>
    <col min="1282" max="1282" width="11.50390625" style="127" customWidth="1"/>
    <col min="1283" max="1283" width="40.50390625" style="127" customWidth="1"/>
    <col min="1284" max="1284" width="5.50390625" style="127" customWidth="1"/>
    <col min="1285" max="1285" width="8.50390625" style="127" customWidth="1"/>
    <col min="1286" max="1286" width="9.875" style="127" customWidth="1"/>
    <col min="1287" max="1287" width="13.875" style="127" customWidth="1"/>
    <col min="1288" max="1291" width="9.125" style="127" customWidth="1"/>
    <col min="1292" max="1292" width="75.50390625" style="127" customWidth="1"/>
    <col min="1293" max="1293" width="45.375" style="127" customWidth="1"/>
    <col min="1294" max="1536" width="9.125" style="127" customWidth="1"/>
    <col min="1537" max="1537" width="4.50390625" style="127" customWidth="1"/>
    <col min="1538" max="1538" width="11.50390625" style="127" customWidth="1"/>
    <col min="1539" max="1539" width="40.50390625" style="127" customWidth="1"/>
    <col min="1540" max="1540" width="5.50390625" style="127" customWidth="1"/>
    <col min="1541" max="1541" width="8.50390625" style="127" customWidth="1"/>
    <col min="1542" max="1542" width="9.875" style="127" customWidth="1"/>
    <col min="1543" max="1543" width="13.875" style="127" customWidth="1"/>
    <col min="1544" max="1547" width="9.125" style="127" customWidth="1"/>
    <col min="1548" max="1548" width="75.50390625" style="127" customWidth="1"/>
    <col min="1549" max="1549" width="45.375" style="127" customWidth="1"/>
    <col min="1550" max="1792" width="9.125" style="127" customWidth="1"/>
    <col min="1793" max="1793" width="4.50390625" style="127" customWidth="1"/>
    <col min="1794" max="1794" width="11.50390625" style="127" customWidth="1"/>
    <col min="1795" max="1795" width="40.50390625" style="127" customWidth="1"/>
    <col min="1796" max="1796" width="5.50390625" style="127" customWidth="1"/>
    <col min="1797" max="1797" width="8.50390625" style="127" customWidth="1"/>
    <col min="1798" max="1798" width="9.875" style="127" customWidth="1"/>
    <col min="1799" max="1799" width="13.875" style="127" customWidth="1"/>
    <col min="1800" max="1803" width="9.125" style="127" customWidth="1"/>
    <col min="1804" max="1804" width="75.50390625" style="127" customWidth="1"/>
    <col min="1805" max="1805" width="45.375" style="127" customWidth="1"/>
    <col min="1806" max="2048" width="9.125" style="127" customWidth="1"/>
    <col min="2049" max="2049" width="4.50390625" style="127" customWidth="1"/>
    <col min="2050" max="2050" width="11.50390625" style="127" customWidth="1"/>
    <col min="2051" max="2051" width="40.50390625" style="127" customWidth="1"/>
    <col min="2052" max="2052" width="5.50390625" style="127" customWidth="1"/>
    <col min="2053" max="2053" width="8.50390625" style="127" customWidth="1"/>
    <col min="2054" max="2054" width="9.875" style="127" customWidth="1"/>
    <col min="2055" max="2055" width="13.875" style="127" customWidth="1"/>
    <col min="2056" max="2059" width="9.125" style="127" customWidth="1"/>
    <col min="2060" max="2060" width="75.50390625" style="127" customWidth="1"/>
    <col min="2061" max="2061" width="45.375" style="127" customWidth="1"/>
    <col min="2062" max="2304" width="9.125" style="127" customWidth="1"/>
    <col min="2305" max="2305" width="4.50390625" style="127" customWidth="1"/>
    <col min="2306" max="2306" width="11.50390625" style="127" customWidth="1"/>
    <col min="2307" max="2307" width="40.50390625" style="127" customWidth="1"/>
    <col min="2308" max="2308" width="5.50390625" style="127" customWidth="1"/>
    <col min="2309" max="2309" width="8.50390625" style="127" customWidth="1"/>
    <col min="2310" max="2310" width="9.875" style="127" customWidth="1"/>
    <col min="2311" max="2311" width="13.875" style="127" customWidth="1"/>
    <col min="2312" max="2315" width="9.125" style="127" customWidth="1"/>
    <col min="2316" max="2316" width="75.50390625" style="127" customWidth="1"/>
    <col min="2317" max="2317" width="45.375" style="127" customWidth="1"/>
    <col min="2318" max="2560" width="9.125" style="127" customWidth="1"/>
    <col min="2561" max="2561" width="4.50390625" style="127" customWidth="1"/>
    <col min="2562" max="2562" width="11.50390625" style="127" customWidth="1"/>
    <col min="2563" max="2563" width="40.50390625" style="127" customWidth="1"/>
    <col min="2564" max="2564" width="5.50390625" style="127" customWidth="1"/>
    <col min="2565" max="2565" width="8.50390625" style="127" customWidth="1"/>
    <col min="2566" max="2566" width="9.875" style="127" customWidth="1"/>
    <col min="2567" max="2567" width="13.875" style="127" customWidth="1"/>
    <col min="2568" max="2571" width="9.125" style="127" customWidth="1"/>
    <col min="2572" max="2572" width="75.50390625" style="127" customWidth="1"/>
    <col min="2573" max="2573" width="45.375" style="127" customWidth="1"/>
    <col min="2574" max="2816" width="9.125" style="127" customWidth="1"/>
    <col min="2817" max="2817" width="4.50390625" style="127" customWidth="1"/>
    <col min="2818" max="2818" width="11.50390625" style="127" customWidth="1"/>
    <col min="2819" max="2819" width="40.50390625" style="127" customWidth="1"/>
    <col min="2820" max="2820" width="5.50390625" style="127" customWidth="1"/>
    <col min="2821" max="2821" width="8.50390625" style="127" customWidth="1"/>
    <col min="2822" max="2822" width="9.875" style="127" customWidth="1"/>
    <col min="2823" max="2823" width="13.875" style="127" customWidth="1"/>
    <col min="2824" max="2827" width="9.125" style="127" customWidth="1"/>
    <col min="2828" max="2828" width="75.50390625" style="127" customWidth="1"/>
    <col min="2829" max="2829" width="45.375" style="127" customWidth="1"/>
    <col min="2830" max="3072" width="9.125" style="127" customWidth="1"/>
    <col min="3073" max="3073" width="4.50390625" style="127" customWidth="1"/>
    <col min="3074" max="3074" width="11.50390625" style="127" customWidth="1"/>
    <col min="3075" max="3075" width="40.50390625" style="127" customWidth="1"/>
    <col min="3076" max="3076" width="5.50390625" style="127" customWidth="1"/>
    <col min="3077" max="3077" width="8.50390625" style="127" customWidth="1"/>
    <col min="3078" max="3078" width="9.875" style="127" customWidth="1"/>
    <col min="3079" max="3079" width="13.875" style="127" customWidth="1"/>
    <col min="3080" max="3083" width="9.125" style="127" customWidth="1"/>
    <col min="3084" max="3084" width="75.50390625" style="127" customWidth="1"/>
    <col min="3085" max="3085" width="45.375" style="127" customWidth="1"/>
    <col min="3086" max="3328" width="9.125" style="127" customWidth="1"/>
    <col min="3329" max="3329" width="4.50390625" style="127" customWidth="1"/>
    <col min="3330" max="3330" width="11.50390625" style="127" customWidth="1"/>
    <col min="3331" max="3331" width="40.50390625" style="127" customWidth="1"/>
    <col min="3332" max="3332" width="5.50390625" style="127" customWidth="1"/>
    <col min="3333" max="3333" width="8.50390625" style="127" customWidth="1"/>
    <col min="3334" max="3334" width="9.875" style="127" customWidth="1"/>
    <col min="3335" max="3335" width="13.875" style="127" customWidth="1"/>
    <col min="3336" max="3339" width="9.125" style="127" customWidth="1"/>
    <col min="3340" max="3340" width="75.50390625" style="127" customWidth="1"/>
    <col min="3341" max="3341" width="45.375" style="127" customWidth="1"/>
    <col min="3342" max="3584" width="9.125" style="127" customWidth="1"/>
    <col min="3585" max="3585" width="4.50390625" style="127" customWidth="1"/>
    <col min="3586" max="3586" width="11.50390625" style="127" customWidth="1"/>
    <col min="3587" max="3587" width="40.50390625" style="127" customWidth="1"/>
    <col min="3588" max="3588" width="5.50390625" style="127" customWidth="1"/>
    <col min="3589" max="3589" width="8.50390625" style="127" customWidth="1"/>
    <col min="3590" max="3590" width="9.875" style="127" customWidth="1"/>
    <col min="3591" max="3591" width="13.875" style="127" customWidth="1"/>
    <col min="3592" max="3595" width="9.125" style="127" customWidth="1"/>
    <col min="3596" max="3596" width="75.50390625" style="127" customWidth="1"/>
    <col min="3597" max="3597" width="45.375" style="127" customWidth="1"/>
    <col min="3598" max="3840" width="9.125" style="127" customWidth="1"/>
    <col min="3841" max="3841" width="4.50390625" style="127" customWidth="1"/>
    <col min="3842" max="3842" width="11.50390625" style="127" customWidth="1"/>
    <col min="3843" max="3843" width="40.50390625" style="127" customWidth="1"/>
    <col min="3844" max="3844" width="5.50390625" style="127" customWidth="1"/>
    <col min="3845" max="3845" width="8.50390625" style="127" customWidth="1"/>
    <col min="3846" max="3846" width="9.875" style="127" customWidth="1"/>
    <col min="3847" max="3847" width="13.875" style="127" customWidth="1"/>
    <col min="3848" max="3851" width="9.125" style="127" customWidth="1"/>
    <col min="3852" max="3852" width="75.50390625" style="127" customWidth="1"/>
    <col min="3853" max="3853" width="45.375" style="127" customWidth="1"/>
    <col min="3854" max="4096" width="9.125" style="127" customWidth="1"/>
    <col min="4097" max="4097" width="4.50390625" style="127" customWidth="1"/>
    <col min="4098" max="4098" width="11.50390625" style="127" customWidth="1"/>
    <col min="4099" max="4099" width="40.50390625" style="127" customWidth="1"/>
    <col min="4100" max="4100" width="5.50390625" style="127" customWidth="1"/>
    <col min="4101" max="4101" width="8.50390625" style="127" customWidth="1"/>
    <col min="4102" max="4102" width="9.875" style="127" customWidth="1"/>
    <col min="4103" max="4103" width="13.875" style="127" customWidth="1"/>
    <col min="4104" max="4107" width="9.125" style="127" customWidth="1"/>
    <col min="4108" max="4108" width="75.50390625" style="127" customWidth="1"/>
    <col min="4109" max="4109" width="45.375" style="127" customWidth="1"/>
    <col min="4110" max="4352" width="9.125" style="127" customWidth="1"/>
    <col min="4353" max="4353" width="4.50390625" style="127" customWidth="1"/>
    <col min="4354" max="4354" width="11.50390625" style="127" customWidth="1"/>
    <col min="4355" max="4355" width="40.50390625" style="127" customWidth="1"/>
    <col min="4356" max="4356" width="5.50390625" style="127" customWidth="1"/>
    <col min="4357" max="4357" width="8.50390625" style="127" customWidth="1"/>
    <col min="4358" max="4358" width="9.875" style="127" customWidth="1"/>
    <col min="4359" max="4359" width="13.875" style="127" customWidth="1"/>
    <col min="4360" max="4363" width="9.125" style="127" customWidth="1"/>
    <col min="4364" max="4364" width="75.50390625" style="127" customWidth="1"/>
    <col min="4365" max="4365" width="45.375" style="127" customWidth="1"/>
    <col min="4366" max="4608" width="9.125" style="127" customWidth="1"/>
    <col min="4609" max="4609" width="4.50390625" style="127" customWidth="1"/>
    <col min="4610" max="4610" width="11.50390625" style="127" customWidth="1"/>
    <col min="4611" max="4611" width="40.50390625" style="127" customWidth="1"/>
    <col min="4612" max="4612" width="5.50390625" style="127" customWidth="1"/>
    <col min="4613" max="4613" width="8.50390625" style="127" customWidth="1"/>
    <col min="4614" max="4614" width="9.875" style="127" customWidth="1"/>
    <col min="4615" max="4615" width="13.875" style="127" customWidth="1"/>
    <col min="4616" max="4619" width="9.125" style="127" customWidth="1"/>
    <col min="4620" max="4620" width="75.50390625" style="127" customWidth="1"/>
    <col min="4621" max="4621" width="45.375" style="127" customWidth="1"/>
    <col min="4622" max="4864" width="9.125" style="127" customWidth="1"/>
    <col min="4865" max="4865" width="4.50390625" style="127" customWidth="1"/>
    <col min="4866" max="4866" width="11.50390625" style="127" customWidth="1"/>
    <col min="4867" max="4867" width="40.50390625" style="127" customWidth="1"/>
    <col min="4868" max="4868" width="5.50390625" style="127" customWidth="1"/>
    <col min="4869" max="4869" width="8.50390625" style="127" customWidth="1"/>
    <col min="4870" max="4870" width="9.875" style="127" customWidth="1"/>
    <col min="4871" max="4871" width="13.875" style="127" customWidth="1"/>
    <col min="4872" max="4875" width="9.125" style="127" customWidth="1"/>
    <col min="4876" max="4876" width="75.50390625" style="127" customWidth="1"/>
    <col min="4877" max="4877" width="45.375" style="127" customWidth="1"/>
    <col min="4878" max="5120" width="9.125" style="127" customWidth="1"/>
    <col min="5121" max="5121" width="4.50390625" style="127" customWidth="1"/>
    <col min="5122" max="5122" width="11.50390625" style="127" customWidth="1"/>
    <col min="5123" max="5123" width="40.50390625" style="127" customWidth="1"/>
    <col min="5124" max="5124" width="5.50390625" style="127" customWidth="1"/>
    <col min="5125" max="5125" width="8.50390625" style="127" customWidth="1"/>
    <col min="5126" max="5126" width="9.875" style="127" customWidth="1"/>
    <col min="5127" max="5127" width="13.875" style="127" customWidth="1"/>
    <col min="5128" max="5131" width="9.125" style="127" customWidth="1"/>
    <col min="5132" max="5132" width="75.50390625" style="127" customWidth="1"/>
    <col min="5133" max="5133" width="45.375" style="127" customWidth="1"/>
    <col min="5134" max="5376" width="9.125" style="127" customWidth="1"/>
    <col min="5377" max="5377" width="4.50390625" style="127" customWidth="1"/>
    <col min="5378" max="5378" width="11.50390625" style="127" customWidth="1"/>
    <col min="5379" max="5379" width="40.50390625" style="127" customWidth="1"/>
    <col min="5380" max="5380" width="5.50390625" style="127" customWidth="1"/>
    <col min="5381" max="5381" width="8.50390625" style="127" customWidth="1"/>
    <col min="5382" max="5382" width="9.875" style="127" customWidth="1"/>
    <col min="5383" max="5383" width="13.875" style="127" customWidth="1"/>
    <col min="5384" max="5387" width="9.125" style="127" customWidth="1"/>
    <col min="5388" max="5388" width="75.50390625" style="127" customWidth="1"/>
    <col min="5389" max="5389" width="45.375" style="127" customWidth="1"/>
    <col min="5390" max="5632" width="9.125" style="127" customWidth="1"/>
    <col min="5633" max="5633" width="4.50390625" style="127" customWidth="1"/>
    <col min="5634" max="5634" width="11.50390625" style="127" customWidth="1"/>
    <col min="5635" max="5635" width="40.50390625" style="127" customWidth="1"/>
    <col min="5636" max="5636" width="5.50390625" style="127" customWidth="1"/>
    <col min="5637" max="5637" width="8.50390625" style="127" customWidth="1"/>
    <col min="5638" max="5638" width="9.875" style="127" customWidth="1"/>
    <col min="5639" max="5639" width="13.875" style="127" customWidth="1"/>
    <col min="5640" max="5643" width="9.125" style="127" customWidth="1"/>
    <col min="5644" max="5644" width="75.50390625" style="127" customWidth="1"/>
    <col min="5645" max="5645" width="45.375" style="127" customWidth="1"/>
    <col min="5646" max="5888" width="9.125" style="127" customWidth="1"/>
    <col min="5889" max="5889" width="4.50390625" style="127" customWidth="1"/>
    <col min="5890" max="5890" width="11.50390625" style="127" customWidth="1"/>
    <col min="5891" max="5891" width="40.50390625" style="127" customWidth="1"/>
    <col min="5892" max="5892" width="5.50390625" style="127" customWidth="1"/>
    <col min="5893" max="5893" width="8.50390625" style="127" customWidth="1"/>
    <col min="5894" max="5894" width="9.875" style="127" customWidth="1"/>
    <col min="5895" max="5895" width="13.875" style="127" customWidth="1"/>
    <col min="5896" max="5899" width="9.125" style="127" customWidth="1"/>
    <col min="5900" max="5900" width="75.50390625" style="127" customWidth="1"/>
    <col min="5901" max="5901" width="45.375" style="127" customWidth="1"/>
    <col min="5902" max="6144" width="9.125" style="127" customWidth="1"/>
    <col min="6145" max="6145" width="4.50390625" style="127" customWidth="1"/>
    <col min="6146" max="6146" width="11.50390625" style="127" customWidth="1"/>
    <col min="6147" max="6147" width="40.50390625" style="127" customWidth="1"/>
    <col min="6148" max="6148" width="5.50390625" style="127" customWidth="1"/>
    <col min="6149" max="6149" width="8.50390625" style="127" customWidth="1"/>
    <col min="6150" max="6150" width="9.875" style="127" customWidth="1"/>
    <col min="6151" max="6151" width="13.875" style="127" customWidth="1"/>
    <col min="6152" max="6155" width="9.125" style="127" customWidth="1"/>
    <col min="6156" max="6156" width="75.50390625" style="127" customWidth="1"/>
    <col min="6157" max="6157" width="45.375" style="127" customWidth="1"/>
    <col min="6158" max="6400" width="9.125" style="127" customWidth="1"/>
    <col min="6401" max="6401" width="4.50390625" style="127" customWidth="1"/>
    <col min="6402" max="6402" width="11.50390625" style="127" customWidth="1"/>
    <col min="6403" max="6403" width="40.50390625" style="127" customWidth="1"/>
    <col min="6404" max="6404" width="5.50390625" style="127" customWidth="1"/>
    <col min="6405" max="6405" width="8.50390625" style="127" customWidth="1"/>
    <col min="6406" max="6406" width="9.875" style="127" customWidth="1"/>
    <col min="6407" max="6407" width="13.875" style="127" customWidth="1"/>
    <col min="6408" max="6411" width="9.125" style="127" customWidth="1"/>
    <col min="6412" max="6412" width="75.50390625" style="127" customWidth="1"/>
    <col min="6413" max="6413" width="45.375" style="127" customWidth="1"/>
    <col min="6414" max="6656" width="9.125" style="127" customWidth="1"/>
    <col min="6657" max="6657" width="4.50390625" style="127" customWidth="1"/>
    <col min="6658" max="6658" width="11.50390625" style="127" customWidth="1"/>
    <col min="6659" max="6659" width="40.50390625" style="127" customWidth="1"/>
    <col min="6660" max="6660" width="5.50390625" style="127" customWidth="1"/>
    <col min="6661" max="6661" width="8.50390625" style="127" customWidth="1"/>
    <col min="6662" max="6662" width="9.875" style="127" customWidth="1"/>
    <col min="6663" max="6663" width="13.875" style="127" customWidth="1"/>
    <col min="6664" max="6667" width="9.125" style="127" customWidth="1"/>
    <col min="6668" max="6668" width="75.50390625" style="127" customWidth="1"/>
    <col min="6669" max="6669" width="45.375" style="127" customWidth="1"/>
    <col min="6670" max="6912" width="9.125" style="127" customWidth="1"/>
    <col min="6913" max="6913" width="4.50390625" style="127" customWidth="1"/>
    <col min="6914" max="6914" width="11.50390625" style="127" customWidth="1"/>
    <col min="6915" max="6915" width="40.50390625" style="127" customWidth="1"/>
    <col min="6916" max="6916" width="5.50390625" style="127" customWidth="1"/>
    <col min="6917" max="6917" width="8.50390625" style="127" customWidth="1"/>
    <col min="6918" max="6918" width="9.875" style="127" customWidth="1"/>
    <col min="6919" max="6919" width="13.875" style="127" customWidth="1"/>
    <col min="6920" max="6923" width="9.125" style="127" customWidth="1"/>
    <col min="6924" max="6924" width="75.50390625" style="127" customWidth="1"/>
    <col min="6925" max="6925" width="45.375" style="127" customWidth="1"/>
    <col min="6926" max="7168" width="9.125" style="127" customWidth="1"/>
    <col min="7169" max="7169" width="4.50390625" style="127" customWidth="1"/>
    <col min="7170" max="7170" width="11.50390625" style="127" customWidth="1"/>
    <col min="7171" max="7171" width="40.50390625" style="127" customWidth="1"/>
    <col min="7172" max="7172" width="5.50390625" style="127" customWidth="1"/>
    <col min="7173" max="7173" width="8.50390625" style="127" customWidth="1"/>
    <col min="7174" max="7174" width="9.875" style="127" customWidth="1"/>
    <col min="7175" max="7175" width="13.875" style="127" customWidth="1"/>
    <col min="7176" max="7179" width="9.125" style="127" customWidth="1"/>
    <col min="7180" max="7180" width="75.50390625" style="127" customWidth="1"/>
    <col min="7181" max="7181" width="45.375" style="127" customWidth="1"/>
    <col min="7182" max="7424" width="9.125" style="127" customWidth="1"/>
    <col min="7425" max="7425" width="4.50390625" style="127" customWidth="1"/>
    <col min="7426" max="7426" width="11.50390625" style="127" customWidth="1"/>
    <col min="7427" max="7427" width="40.50390625" style="127" customWidth="1"/>
    <col min="7428" max="7428" width="5.50390625" style="127" customWidth="1"/>
    <col min="7429" max="7429" width="8.50390625" style="127" customWidth="1"/>
    <col min="7430" max="7430" width="9.875" style="127" customWidth="1"/>
    <col min="7431" max="7431" width="13.875" style="127" customWidth="1"/>
    <col min="7432" max="7435" width="9.125" style="127" customWidth="1"/>
    <col min="7436" max="7436" width="75.50390625" style="127" customWidth="1"/>
    <col min="7437" max="7437" width="45.375" style="127" customWidth="1"/>
    <col min="7438" max="7680" width="9.125" style="127" customWidth="1"/>
    <col min="7681" max="7681" width="4.50390625" style="127" customWidth="1"/>
    <col min="7682" max="7682" width="11.50390625" style="127" customWidth="1"/>
    <col min="7683" max="7683" width="40.50390625" style="127" customWidth="1"/>
    <col min="7684" max="7684" width="5.50390625" style="127" customWidth="1"/>
    <col min="7685" max="7685" width="8.50390625" style="127" customWidth="1"/>
    <col min="7686" max="7686" width="9.875" style="127" customWidth="1"/>
    <col min="7687" max="7687" width="13.875" style="127" customWidth="1"/>
    <col min="7688" max="7691" width="9.125" style="127" customWidth="1"/>
    <col min="7692" max="7692" width="75.50390625" style="127" customWidth="1"/>
    <col min="7693" max="7693" width="45.375" style="127" customWidth="1"/>
    <col min="7694" max="7936" width="9.125" style="127" customWidth="1"/>
    <col min="7937" max="7937" width="4.50390625" style="127" customWidth="1"/>
    <col min="7938" max="7938" width="11.50390625" style="127" customWidth="1"/>
    <col min="7939" max="7939" width="40.50390625" style="127" customWidth="1"/>
    <col min="7940" max="7940" width="5.50390625" style="127" customWidth="1"/>
    <col min="7941" max="7941" width="8.50390625" style="127" customWidth="1"/>
    <col min="7942" max="7942" width="9.875" style="127" customWidth="1"/>
    <col min="7943" max="7943" width="13.875" style="127" customWidth="1"/>
    <col min="7944" max="7947" width="9.125" style="127" customWidth="1"/>
    <col min="7948" max="7948" width="75.50390625" style="127" customWidth="1"/>
    <col min="7949" max="7949" width="45.375" style="127" customWidth="1"/>
    <col min="7950" max="8192" width="9.125" style="127" customWidth="1"/>
    <col min="8193" max="8193" width="4.50390625" style="127" customWidth="1"/>
    <col min="8194" max="8194" width="11.50390625" style="127" customWidth="1"/>
    <col min="8195" max="8195" width="40.50390625" style="127" customWidth="1"/>
    <col min="8196" max="8196" width="5.50390625" style="127" customWidth="1"/>
    <col min="8197" max="8197" width="8.50390625" style="127" customWidth="1"/>
    <col min="8198" max="8198" width="9.875" style="127" customWidth="1"/>
    <col min="8199" max="8199" width="13.875" style="127" customWidth="1"/>
    <col min="8200" max="8203" width="9.125" style="127" customWidth="1"/>
    <col min="8204" max="8204" width="75.50390625" style="127" customWidth="1"/>
    <col min="8205" max="8205" width="45.375" style="127" customWidth="1"/>
    <col min="8206" max="8448" width="9.125" style="127" customWidth="1"/>
    <col min="8449" max="8449" width="4.50390625" style="127" customWidth="1"/>
    <col min="8450" max="8450" width="11.50390625" style="127" customWidth="1"/>
    <col min="8451" max="8451" width="40.50390625" style="127" customWidth="1"/>
    <col min="8452" max="8452" width="5.50390625" style="127" customWidth="1"/>
    <col min="8453" max="8453" width="8.50390625" style="127" customWidth="1"/>
    <col min="8454" max="8454" width="9.875" style="127" customWidth="1"/>
    <col min="8455" max="8455" width="13.875" style="127" customWidth="1"/>
    <col min="8456" max="8459" width="9.125" style="127" customWidth="1"/>
    <col min="8460" max="8460" width="75.50390625" style="127" customWidth="1"/>
    <col min="8461" max="8461" width="45.375" style="127" customWidth="1"/>
    <col min="8462" max="8704" width="9.125" style="127" customWidth="1"/>
    <col min="8705" max="8705" width="4.50390625" style="127" customWidth="1"/>
    <col min="8706" max="8706" width="11.50390625" style="127" customWidth="1"/>
    <col min="8707" max="8707" width="40.50390625" style="127" customWidth="1"/>
    <col min="8708" max="8708" width="5.50390625" style="127" customWidth="1"/>
    <col min="8709" max="8709" width="8.50390625" style="127" customWidth="1"/>
    <col min="8710" max="8710" width="9.875" style="127" customWidth="1"/>
    <col min="8711" max="8711" width="13.875" style="127" customWidth="1"/>
    <col min="8712" max="8715" width="9.125" style="127" customWidth="1"/>
    <col min="8716" max="8716" width="75.50390625" style="127" customWidth="1"/>
    <col min="8717" max="8717" width="45.375" style="127" customWidth="1"/>
    <col min="8718" max="8960" width="9.125" style="127" customWidth="1"/>
    <col min="8961" max="8961" width="4.50390625" style="127" customWidth="1"/>
    <col min="8962" max="8962" width="11.50390625" style="127" customWidth="1"/>
    <col min="8963" max="8963" width="40.50390625" style="127" customWidth="1"/>
    <col min="8964" max="8964" width="5.50390625" style="127" customWidth="1"/>
    <col min="8965" max="8965" width="8.50390625" style="127" customWidth="1"/>
    <col min="8966" max="8966" width="9.875" style="127" customWidth="1"/>
    <col min="8967" max="8967" width="13.875" style="127" customWidth="1"/>
    <col min="8968" max="8971" width="9.125" style="127" customWidth="1"/>
    <col min="8972" max="8972" width="75.50390625" style="127" customWidth="1"/>
    <col min="8973" max="8973" width="45.375" style="127" customWidth="1"/>
    <col min="8974" max="9216" width="9.125" style="127" customWidth="1"/>
    <col min="9217" max="9217" width="4.50390625" style="127" customWidth="1"/>
    <col min="9218" max="9218" width="11.50390625" style="127" customWidth="1"/>
    <col min="9219" max="9219" width="40.50390625" style="127" customWidth="1"/>
    <col min="9220" max="9220" width="5.50390625" style="127" customWidth="1"/>
    <col min="9221" max="9221" width="8.50390625" style="127" customWidth="1"/>
    <col min="9222" max="9222" width="9.875" style="127" customWidth="1"/>
    <col min="9223" max="9223" width="13.875" style="127" customWidth="1"/>
    <col min="9224" max="9227" width="9.125" style="127" customWidth="1"/>
    <col min="9228" max="9228" width="75.50390625" style="127" customWidth="1"/>
    <col min="9229" max="9229" width="45.375" style="127" customWidth="1"/>
    <col min="9230" max="9472" width="9.125" style="127" customWidth="1"/>
    <col min="9473" max="9473" width="4.50390625" style="127" customWidth="1"/>
    <col min="9474" max="9474" width="11.50390625" style="127" customWidth="1"/>
    <col min="9475" max="9475" width="40.50390625" style="127" customWidth="1"/>
    <col min="9476" max="9476" width="5.50390625" style="127" customWidth="1"/>
    <col min="9477" max="9477" width="8.50390625" style="127" customWidth="1"/>
    <col min="9478" max="9478" width="9.875" style="127" customWidth="1"/>
    <col min="9479" max="9479" width="13.875" style="127" customWidth="1"/>
    <col min="9480" max="9483" width="9.125" style="127" customWidth="1"/>
    <col min="9484" max="9484" width="75.50390625" style="127" customWidth="1"/>
    <col min="9485" max="9485" width="45.375" style="127" customWidth="1"/>
    <col min="9486" max="9728" width="9.125" style="127" customWidth="1"/>
    <col min="9729" max="9729" width="4.50390625" style="127" customWidth="1"/>
    <col min="9730" max="9730" width="11.50390625" style="127" customWidth="1"/>
    <col min="9731" max="9731" width="40.50390625" style="127" customWidth="1"/>
    <col min="9732" max="9732" width="5.50390625" style="127" customWidth="1"/>
    <col min="9733" max="9733" width="8.50390625" style="127" customWidth="1"/>
    <col min="9734" max="9734" width="9.875" style="127" customWidth="1"/>
    <col min="9735" max="9735" width="13.875" style="127" customWidth="1"/>
    <col min="9736" max="9739" width="9.125" style="127" customWidth="1"/>
    <col min="9740" max="9740" width="75.50390625" style="127" customWidth="1"/>
    <col min="9741" max="9741" width="45.375" style="127" customWidth="1"/>
    <col min="9742" max="9984" width="9.125" style="127" customWidth="1"/>
    <col min="9985" max="9985" width="4.50390625" style="127" customWidth="1"/>
    <col min="9986" max="9986" width="11.50390625" style="127" customWidth="1"/>
    <col min="9987" max="9987" width="40.50390625" style="127" customWidth="1"/>
    <col min="9988" max="9988" width="5.50390625" style="127" customWidth="1"/>
    <col min="9989" max="9989" width="8.50390625" style="127" customWidth="1"/>
    <col min="9990" max="9990" width="9.875" style="127" customWidth="1"/>
    <col min="9991" max="9991" width="13.875" style="127" customWidth="1"/>
    <col min="9992" max="9995" width="9.125" style="127" customWidth="1"/>
    <col min="9996" max="9996" width="75.50390625" style="127" customWidth="1"/>
    <col min="9997" max="9997" width="45.375" style="127" customWidth="1"/>
    <col min="9998" max="10240" width="9.125" style="127" customWidth="1"/>
    <col min="10241" max="10241" width="4.50390625" style="127" customWidth="1"/>
    <col min="10242" max="10242" width="11.50390625" style="127" customWidth="1"/>
    <col min="10243" max="10243" width="40.50390625" style="127" customWidth="1"/>
    <col min="10244" max="10244" width="5.50390625" style="127" customWidth="1"/>
    <col min="10245" max="10245" width="8.50390625" style="127" customWidth="1"/>
    <col min="10246" max="10246" width="9.875" style="127" customWidth="1"/>
    <col min="10247" max="10247" width="13.875" style="127" customWidth="1"/>
    <col min="10248" max="10251" width="9.125" style="127" customWidth="1"/>
    <col min="10252" max="10252" width="75.50390625" style="127" customWidth="1"/>
    <col min="10253" max="10253" width="45.375" style="127" customWidth="1"/>
    <col min="10254" max="10496" width="9.125" style="127" customWidth="1"/>
    <col min="10497" max="10497" width="4.50390625" style="127" customWidth="1"/>
    <col min="10498" max="10498" width="11.50390625" style="127" customWidth="1"/>
    <col min="10499" max="10499" width="40.50390625" style="127" customWidth="1"/>
    <col min="10500" max="10500" width="5.50390625" style="127" customWidth="1"/>
    <col min="10501" max="10501" width="8.50390625" style="127" customWidth="1"/>
    <col min="10502" max="10502" width="9.875" style="127" customWidth="1"/>
    <col min="10503" max="10503" width="13.875" style="127" customWidth="1"/>
    <col min="10504" max="10507" width="9.125" style="127" customWidth="1"/>
    <col min="10508" max="10508" width="75.50390625" style="127" customWidth="1"/>
    <col min="10509" max="10509" width="45.375" style="127" customWidth="1"/>
    <col min="10510" max="10752" width="9.125" style="127" customWidth="1"/>
    <col min="10753" max="10753" width="4.50390625" style="127" customWidth="1"/>
    <col min="10754" max="10754" width="11.50390625" style="127" customWidth="1"/>
    <col min="10755" max="10755" width="40.50390625" style="127" customWidth="1"/>
    <col min="10756" max="10756" width="5.50390625" style="127" customWidth="1"/>
    <col min="10757" max="10757" width="8.50390625" style="127" customWidth="1"/>
    <col min="10758" max="10758" width="9.875" style="127" customWidth="1"/>
    <col min="10759" max="10759" width="13.875" style="127" customWidth="1"/>
    <col min="10760" max="10763" width="9.125" style="127" customWidth="1"/>
    <col min="10764" max="10764" width="75.50390625" style="127" customWidth="1"/>
    <col min="10765" max="10765" width="45.375" style="127" customWidth="1"/>
    <col min="10766" max="11008" width="9.125" style="127" customWidth="1"/>
    <col min="11009" max="11009" width="4.50390625" style="127" customWidth="1"/>
    <col min="11010" max="11010" width="11.50390625" style="127" customWidth="1"/>
    <col min="11011" max="11011" width="40.50390625" style="127" customWidth="1"/>
    <col min="11012" max="11012" width="5.50390625" style="127" customWidth="1"/>
    <col min="11013" max="11013" width="8.50390625" style="127" customWidth="1"/>
    <col min="11014" max="11014" width="9.875" style="127" customWidth="1"/>
    <col min="11015" max="11015" width="13.875" style="127" customWidth="1"/>
    <col min="11016" max="11019" width="9.125" style="127" customWidth="1"/>
    <col min="11020" max="11020" width="75.50390625" style="127" customWidth="1"/>
    <col min="11021" max="11021" width="45.375" style="127" customWidth="1"/>
    <col min="11022" max="11264" width="9.125" style="127" customWidth="1"/>
    <col min="11265" max="11265" width="4.50390625" style="127" customWidth="1"/>
    <col min="11266" max="11266" width="11.50390625" style="127" customWidth="1"/>
    <col min="11267" max="11267" width="40.50390625" style="127" customWidth="1"/>
    <col min="11268" max="11268" width="5.50390625" style="127" customWidth="1"/>
    <col min="11269" max="11269" width="8.50390625" style="127" customWidth="1"/>
    <col min="11270" max="11270" width="9.875" style="127" customWidth="1"/>
    <col min="11271" max="11271" width="13.875" style="127" customWidth="1"/>
    <col min="11272" max="11275" width="9.125" style="127" customWidth="1"/>
    <col min="11276" max="11276" width="75.50390625" style="127" customWidth="1"/>
    <col min="11277" max="11277" width="45.375" style="127" customWidth="1"/>
    <col min="11278" max="11520" width="9.125" style="127" customWidth="1"/>
    <col min="11521" max="11521" width="4.50390625" style="127" customWidth="1"/>
    <col min="11522" max="11522" width="11.50390625" style="127" customWidth="1"/>
    <col min="11523" max="11523" width="40.50390625" style="127" customWidth="1"/>
    <col min="11524" max="11524" width="5.50390625" style="127" customWidth="1"/>
    <col min="11525" max="11525" width="8.50390625" style="127" customWidth="1"/>
    <col min="11526" max="11526" width="9.875" style="127" customWidth="1"/>
    <col min="11527" max="11527" width="13.875" style="127" customWidth="1"/>
    <col min="11528" max="11531" width="9.125" style="127" customWidth="1"/>
    <col min="11532" max="11532" width="75.50390625" style="127" customWidth="1"/>
    <col min="11533" max="11533" width="45.375" style="127" customWidth="1"/>
    <col min="11534" max="11776" width="9.125" style="127" customWidth="1"/>
    <col min="11777" max="11777" width="4.50390625" style="127" customWidth="1"/>
    <col min="11778" max="11778" width="11.50390625" style="127" customWidth="1"/>
    <col min="11779" max="11779" width="40.50390625" style="127" customWidth="1"/>
    <col min="11780" max="11780" width="5.50390625" style="127" customWidth="1"/>
    <col min="11781" max="11781" width="8.50390625" style="127" customWidth="1"/>
    <col min="11782" max="11782" width="9.875" style="127" customWidth="1"/>
    <col min="11783" max="11783" width="13.875" style="127" customWidth="1"/>
    <col min="11784" max="11787" width="9.125" style="127" customWidth="1"/>
    <col min="11788" max="11788" width="75.50390625" style="127" customWidth="1"/>
    <col min="11789" max="11789" width="45.375" style="127" customWidth="1"/>
    <col min="11790" max="12032" width="9.125" style="127" customWidth="1"/>
    <col min="12033" max="12033" width="4.50390625" style="127" customWidth="1"/>
    <col min="12034" max="12034" width="11.50390625" style="127" customWidth="1"/>
    <col min="12035" max="12035" width="40.50390625" style="127" customWidth="1"/>
    <col min="12036" max="12036" width="5.50390625" style="127" customWidth="1"/>
    <col min="12037" max="12037" width="8.50390625" style="127" customWidth="1"/>
    <col min="12038" max="12038" width="9.875" style="127" customWidth="1"/>
    <col min="12039" max="12039" width="13.875" style="127" customWidth="1"/>
    <col min="12040" max="12043" width="9.125" style="127" customWidth="1"/>
    <col min="12044" max="12044" width="75.50390625" style="127" customWidth="1"/>
    <col min="12045" max="12045" width="45.375" style="127" customWidth="1"/>
    <col min="12046" max="12288" width="9.125" style="127" customWidth="1"/>
    <col min="12289" max="12289" width="4.50390625" style="127" customWidth="1"/>
    <col min="12290" max="12290" width="11.50390625" style="127" customWidth="1"/>
    <col min="12291" max="12291" width="40.50390625" style="127" customWidth="1"/>
    <col min="12292" max="12292" width="5.50390625" style="127" customWidth="1"/>
    <col min="12293" max="12293" width="8.50390625" style="127" customWidth="1"/>
    <col min="12294" max="12294" width="9.875" style="127" customWidth="1"/>
    <col min="12295" max="12295" width="13.875" style="127" customWidth="1"/>
    <col min="12296" max="12299" width="9.125" style="127" customWidth="1"/>
    <col min="12300" max="12300" width="75.50390625" style="127" customWidth="1"/>
    <col min="12301" max="12301" width="45.375" style="127" customWidth="1"/>
    <col min="12302" max="12544" width="9.125" style="127" customWidth="1"/>
    <col min="12545" max="12545" width="4.50390625" style="127" customWidth="1"/>
    <col min="12546" max="12546" width="11.50390625" style="127" customWidth="1"/>
    <col min="12547" max="12547" width="40.50390625" style="127" customWidth="1"/>
    <col min="12548" max="12548" width="5.50390625" style="127" customWidth="1"/>
    <col min="12549" max="12549" width="8.50390625" style="127" customWidth="1"/>
    <col min="12550" max="12550" width="9.875" style="127" customWidth="1"/>
    <col min="12551" max="12551" width="13.875" style="127" customWidth="1"/>
    <col min="12552" max="12555" width="9.125" style="127" customWidth="1"/>
    <col min="12556" max="12556" width="75.50390625" style="127" customWidth="1"/>
    <col min="12557" max="12557" width="45.375" style="127" customWidth="1"/>
    <col min="12558" max="12800" width="9.125" style="127" customWidth="1"/>
    <col min="12801" max="12801" width="4.50390625" style="127" customWidth="1"/>
    <col min="12802" max="12802" width="11.50390625" style="127" customWidth="1"/>
    <col min="12803" max="12803" width="40.50390625" style="127" customWidth="1"/>
    <col min="12804" max="12804" width="5.50390625" style="127" customWidth="1"/>
    <col min="12805" max="12805" width="8.50390625" style="127" customWidth="1"/>
    <col min="12806" max="12806" width="9.875" style="127" customWidth="1"/>
    <col min="12807" max="12807" width="13.875" style="127" customWidth="1"/>
    <col min="12808" max="12811" width="9.125" style="127" customWidth="1"/>
    <col min="12812" max="12812" width="75.50390625" style="127" customWidth="1"/>
    <col min="12813" max="12813" width="45.375" style="127" customWidth="1"/>
    <col min="12814" max="13056" width="9.125" style="127" customWidth="1"/>
    <col min="13057" max="13057" width="4.50390625" style="127" customWidth="1"/>
    <col min="13058" max="13058" width="11.50390625" style="127" customWidth="1"/>
    <col min="13059" max="13059" width="40.50390625" style="127" customWidth="1"/>
    <col min="13060" max="13060" width="5.50390625" style="127" customWidth="1"/>
    <col min="13061" max="13061" width="8.50390625" style="127" customWidth="1"/>
    <col min="13062" max="13062" width="9.875" style="127" customWidth="1"/>
    <col min="13063" max="13063" width="13.875" style="127" customWidth="1"/>
    <col min="13064" max="13067" width="9.125" style="127" customWidth="1"/>
    <col min="13068" max="13068" width="75.50390625" style="127" customWidth="1"/>
    <col min="13069" max="13069" width="45.375" style="127" customWidth="1"/>
    <col min="13070" max="13312" width="9.125" style="127" customWidth="1"/>
    <col min="13313" max="13313" width="4.50390625" style="127" customWidth="1"/>
    <col min="13314" max="13314" width="11.50390625" style="127" customWidth="1"/>
    <col min="13315" max="13315" width="40.50390625" style="127" customWidth="1"/>
    <col min="13316" max="13316" width="5.50390625" style="127" customWidth="1"/>
    <col min="13317" max="13317" width="8.50390625" style="127" customWidth="1"/>
    <col min="13318" max="13318" width="9.875" style="127" customWidth="1"/>
    <col min="13319" max="13319" width="13.875" style="127" customWidth="1"/>
    <col min="13320" max="13323" width="9.125" style="127" customWidth="1"/>
    <col min="13324" max="13324" width="75.50390625" style="127" customWidth="1"/>
    <col min="13325" max="13325" width="45.375" style="127" customWidth="1"/>
    <col min="13326" max="13568" width="9.125" style="127" customWidth="1"/>
    <col min="13569" max="13569" width="4.50390625" style="127" customWidth="1"/>
    <col min="13570" max="13570" width="11.50390625" style="127" customWidth="1"/>
    <col min="13571" max="13571" width="40.50390625" style="127" customWidth="1"/>
    <col min="13572" max="13572" width="5.50390625" style="127" customWidth="1"/>
    <col min="13573" max="13573" width="8.50390625" style="127" customWidth="1"/>
    <col min="13574" max="13574" width="9.875" style="127" customWidth="1"/>
    <col min="13575" max="13575" width="13.875" style="127" customWidth="1"/>
    <col min="13576" max="13579" width="9.125" style="127" customWidth="1"/>
    <col min="13580" max="13580" width="75.50390625" style="127" customWidth="1"/>
    <col min="13581" max="13581" width="45.375" style="127" customWidth="1"/>
    <col min="13582" max="13824" width="9.125" style="127" customWidth="1"/>
    <col min="13825" max="13825" width="4.50390625" style="127" customWidth="1"/>
    <col min="13826" max="13826" width="11.50390625" style="127" customWidth="1"/>
    <col min="13827" max="13827" width="40.50390625" style="127" customWidth="1"/>
    <col min="13828" max="13828" width="5.50390625" style="127" customWidth="1"/>
    <col min="13829" max="13829" width="8.50390625" style="127" customWidth="1"/>
    <col min="13830" max="13830" width="9.875" style="127" customWidth="1"/>
    <col min="13831" max="13831" width="13.875" style="127" customWidth="1"/>
    <col min="13832" max="13835" width="9.125" style="127" customWidth="1"/>
    <col min="13836" max="13836" width="75.50390625" style="127" customWidth="1"/>
    <col min="13837" max="13837" width="45.375" style="127" customWidth="1"/>
    <col min="13838" max="14080" width="9.125" style="127" customWidth="1"/>
    <col min="14081" max="14081" width="4.50390625" style="127" customWidth="1"/>
    <col min="14082" max="14082" width="11.50390625" style="127" customWidth="1"/>
    <col min="14083" max="14083" width="40.50390625" style="127" customWidth="1"/>
    <col min="14084" max="14084" width="5.50390625" style="127" customWidth="1"/>
    <col min="14085" max="14085" width="8.50390625" style="127" customWidth="1"/>
    <col min="14086" max="14086" width="9.875" style="127" customWidth="1"/>
    <col min="14087" max="14087" width="13.875" style="127" customWidth="1"/>
    <col min="14088" max="14091" width="9.125" style="127" customWidth="1"/>
    <col min="14092" max="14092" width="75.50390625" style="127" customWidth="1"/>
    <col min="14093" max="14093" width="45.375" style="127" customWidth="1"/>
    <col min="14094" max="14336" width="9.125" style="127" customWidth="1"/>
    <col min="14337" max="14337" width="4.50390625" style="127" customWidth="1"/>
    <col min="14338" max="14338" width="11.50390625" style="127" customWidth="1"/>
    <col min="14339" max="14339" width="40.50390625" style="127" customWidth="1"/>
    <col min="14340" max="14340" width="5.50390625" style="127" customWidth="1"/>
    <col min="14341" max="14341" width="8.50390625" style="127" customWidth="1"/>
    <col min="14342" max="14342" width="9.875" style="127" customWidth="1"/>
    <col min="14343" max="14343" width="13.875" style="127" customWidth="1"/>
    <col min="14344" max="14347" width="9.125" style="127" customWidth="1"/>
    <col min="14348" max="14348" width="75.50390625" style="127" customWidth="1"/>
    <col min="14349" max="14349" width="45.375" style="127" customWidth="1"/>
    <col min="14350" max="14592" width="9.125" style="127" customWidth="1"/>
    <col min="14593" max="14593" width="4.50390625" style="127" customWidth="1"/>
    <col min="14594" max="14594" width="11.50390625" style="127" customWidth="1"/>
    <col min="14595" max="14595" width="40.50390625" style="127" customWidth="1"/>
    <col min="14596" max="14596" width="5.50390625" style="127" customWidth="1"/>
    <col min="14597" max="14597" width="8.50390625" style="127" customWidth="1"/>
    <col min="14598" max="14598" width="9.875" style="127" customWidth="1"/>
    <col min="14599" max="14599" width="13.875" style="127" customWidth="1"/>
    <col min="14600" max="14603" width="9.125" style="127" customWidth="1"/>
    <col min="14604" max="14604" width="75.50390625" style="127" customWidth="1"/>
    <col min="14605" max="14605" width="45.375" style="127" customWidth="1"/>
    <col min="14606" max="14848" width="9.125" style="127" customWidth="1"/>
    <col min="14849" max="14849" width="4.50390625" style="127" customWidth="1"/>
    <col min="14850" max="14850" width="11.50390625" style="127" customWidth="1"/>
    <col min="14851" max="14851" width="40.50390625" style="127" customWidth="1"/>
    <col min="14852" max="14852" width="5.50390625" style="127" customWidth="1"/>
    <col min="14853" max="14853" width="8.50390625" style="127" customWidth="1"/>
    <col min="14854" max="14854" width="9.875" style="127" customWidth="1"/>
    <col min="14855" max="14855" width="13.875" style="127" customWidth="1"/>
    <col min="14856" max="14859" width="9.125" style="127" customWidth="1"/>
    <col min="14860" max="14860" width="75.50390625" style="127" customWidth="1"/>
    <col min="14861" max="14861" width="45.375" style="127" customWidth="1"/>
    <col min="14862" max="15104" width="9.125" style="127" customWidth="1"/>
    <col min="15105" max="15105" width="4.50390625" style="127" customWidth="1"/>
    <col min="15106" max="15106" width="11.50390625" style="127" customWidth="1"/>
    <col min="15107" max="15107" width="40.50390625" style="127" customWidth="1"/>
    <col min="15108" max="15108" width="5.50390625" style="127" customWidth="1"/>
    <col min="15109" max="15109" width="8.50390625" style="127" customWidth="1"/>
    <col min="15110" max="15110" width="9.875" style="127" customWidth="1"/>
    <col min="15111" max="15111" width="13.875" style="127" customWidth="1"/>
    <col min="15112" max="15115" width="9.125" style="127" customWidth="1"/>
    <col min="15116" max="15116" width="75.50390625" style="127" customWidth="1"/>
    <col min="15117" max="15117" width="45.375" style="127" customWidth="1"/>
    <col min="15118" max="15360" width="9.125" style="127" customWidth="1"/>
    <col min="15361" max="15361" width="4.50390625" style="127" customWidth="1"/>
    <col min="15362" max="15362" width="11.50390625" style="127" customWidth="1"/>
    <col min="15363" max="15363" width="40.50390625" style="127" customWidth="1"/>
    <col min="15364" max="15364" width="5.50390625" style="127" customWidth="1"/>
    <col min="15365" max="15365" width="8.50390625" style="127" customWidth="1"/>
    <col min="15366" max="15366" width="9.875" style="127" customWidth="1"/>
    <col min="15367" max="15367" width="13.875" style="127" customWidth="1"/>
    <col min="15368" max="15371" width="9.125" style="127" customWidth="1"/>
    <col min="15372" max="15372" width="75.50390625" style="127" customWidth="1"/>
    <col min="15373" max="15373" width="45.375" style="127" customWidth="1"/>
    <col min="15374" max="15616" width="9.125" style="127" customWidth="1"/>
    <col min="15617" max="15617" width="4.50390625" style="127" customWidth="1"/>
    <col min="15618" max="15618" width="11.50390625" style="127" customWidth="1"/>
    <col min="15619" max="15619" width="40.50390625" style="127" customWidth="1"/>
    <col min="15620" max="15620" width="5.50390625" style="127" customWidth="1"/>
    <col min="15621" max="15621" width="8.50390625" style="127" customWidth="1"/>
    <col min="15622" max="15622" width="9.875" style="127" customWidth="1"/>
    <col min="15623" max="15623" width="13.875" style="127" customWidth="1"/>
    <col min="15624" max="15627" width="9.125" style="127" customWidth="1"/>
    <col min="15628" max="15628" width="75.50390625" style="127" customWidth="1"/>
    <col min="15629" max="15629" width="45.375" style="127" customWidth="1"/>
    <col min="15630" max="15872" width="9.125" style="127" customWidth="1"/>
    <col min="15873" max="15873" width="4.50390625" style="127" customWidth="1"/>
    <col min="15874" max="15874" width="11.50390625" style="127" customWidth="1"/>
    <col min="15875" max="15875" width="40.50390625" style="127" customWidth="1"/>
    <col min="15876" max="15876" width="5.50390625" style="127" customWidth="1"/>
    <col min="15877" max="15877" width="8.50390625" style="127" customWidth="1"/>
    <col min="15878" max="15878" width="9.875" style="127" customWidth="1"/>
    <col min="15879" max="15879" width="13.875" style="127" customWidth="1"/>
    <col min="15880" max="15883" width="9.125" style="127" customWidth="1"/>
    <col min="15884" max="15884" width="75.50390625" style="127" customWidth="1"/>
    <col min="15885" max="15885" width="45.375" style="127" customWidth="1"/>
    <col min="15886" max="16128" width="9.125" style="127" customWidth="1"/>
    <col min="16129" max="16129" width="4.50390625" style="127" customWidth="1"/>
    <col min="16130" max="16130" width="11.50390625" style="127" customWidth="1"/>
    <col min="16131" max="16131" width="40.50390625" style="127" customWidth="1"/>
    <col min="16132" max="16132" width="5.50390625" style="127" customWidth="1"/>
    <col min="16133" max="16133" width="8.50390625" style="127" customWidth="1"/>
    <col min="16134" max="16134" width="9.875" style="127" customWidth="1"/>
    <col min="16135" max="16135" width="13.875" style="127" customWidth="1"/>
    <col min="16136" max="16139" width="9.125" style="127" customWidth="1"/>
    <col min="16140" max="16140" width="75.50390625" style="127" customWidth="1"/>
    <col min="16141" max="16141" width="45.375" style="127" customWidth="1"/>
    <col min="16142" max="16384" width="9.125" style="127" customWidth="1"/>
  </cols>
  <sheetData>
    <row r="1" spans="1:7" ht="15.6">
      <c r="A1" s="220" t="s">
        <v>64</v>
      </c>
      <c r="B1" s="220"/>
      <c r="C1" s="220"/>
      <c r="D1" s="220"/>
      <c r="E1" s="220"/>
      <c r="F1" s="220"/>
      <c r="G1" s="220"/>
    </row>
    <row r="2" spans="1:7" ht="14.25" customHeight="1" thickBot="1">
      <c r="A2" s="128"/>
      <c r="B2" s="129"/>
      <c r="C2" s="130"/>
      <c r="D2" s="130"/>
      <c r="E2" s="131"/>
      <c r="F2" s="130"/>
      <c r="G2" s="130"/>
    </row>
    <row r="3" spans="1:7" ht="13.8" thickTop="1">
      <c r="A3" s="205" t="s">
        <v>48</v>
      </c>
      <c r="B3" s="206"/>
      <c r="C3" s="188" t="s">
        <v>419</v>
      </c>
      <c r="D3" s="187"/>
      <c r="E3" s="190"/>
      <c r="F3" s="189"/>
      <c r="G3" s="132"/>
    </row>
    <row r="4" spans="1:7" ht="12.75">
      <c r="A4" s="181"/>
      <c r="B4" s="182"/>
      <c r="C4" s="191" t="s">
        <v>420</v>
      </c>
      <c r="D4" s="193"/>
      <c r="E4" s="191"/>
      <c r="F4" s="192"/>
      <c r="G4" s="186"/>
    </row>
    <row r="5" spans="1:7" ht="12.75">
      <c r="A5" s="181"/>
      <c r="B5" s="182"/>
      <c r="C5" s="191" t="s">
        <v>421</v>
      </c>
      <c r="D5" s="193"/>
      <c r="E5" s="191"/>
      <c r="F5" s="192"/>
      <c r="G5" s="186"/>
    </row>
    <row r="6" spans="1:7" ht="13.8" thickBot="1">
      <c r="A6" s="221" t="s">
        <v>50</v>
      </c>
      <c r="B6" s="222"/>
      <c r="C6" s="85" t="str">
        <f>CONCATENATE(cisloobjektu," ",nazevobjektu)</f>
        <v>01 Výměna oken</v>
      </c>
      <c r="D6" s="133"/>
      <c r="E6" s="223">
        <f>Rekapitulace!G4</f>
        <v>0</v>
      </c>
      <c r="F6" s="224"/>
      <c r="G6" s="225"/>
    </row>
    <row r="7" spans="1:7" ht="13.8" thickTop="1">
      <c r="A7" s="179"/>
      <c r="B7" s="128"/>
      <c r="C7" s="128"/>
      <c r="D7" s="128"/>
      <c r="E7" s="134"/>
      <c r="F7" s="128"/>
      <c r="G7" s="128"/>
    </row>
    <row r="8" spans="1:7" ht="12.75">
      <c r="A8" s="180" t="s">
        <v>65</v>
      </c>
      <c r="B8" s="135" t="s">
        <v>66</v>
      </c>
      <c r="C8" s="135" t="s">
        <v>67</v>
      </c>
      <c r="D8" s="135" t="s">
        <v>68</v>
      </c>
      <c r="E8" s="135" t="s">
        <v>69</v>
      </c>
      <c r="F8" s="135" t="s">
        <v>70</v>
      </c>
      <c r="G8" s="136" t="s">
        <v>71</v>
      </c>
    </row>
    <row r="9" spans="1:15" ht="12.75">
      <c r="A9" s="137" t="s">
        <v>72</v>
      </c>
      <c r="B9" s="138" t="s">
        <v>77</v>
      </c>
      <c r="C9" s="139" t="s">
        <v>78</v>
      </c>
      <c r="D9" s="140"/>
      <c r="E9" s="141"/>
      <c r="F9" s="141"/>
      <c r="G9" s="142"/>
      <c r="O9" s="143">
        <v>1</v>
      </c>
    </row>
    <row r="10" spans="1:104" ht="20.4">
      <c r="A10" s="144">
        <v>1</v>
      </c>
      <c r="B10" s="145" t="s">
        <v>79</v>
      </c>
      <c r="C10" s="146" t="s">
        <v>80</v>
      </c>
      <c r="D10" s="147" t="s">
        <v>81</v>
      </c>
      <c r="E10" s="148">
        <v>1</v>
      </c>
      <c r="F10" s="148">
        <v>0</v>
      </c>
      <c r="G10" s="149">
        <f>E10*F10</f>
        <v>0</v>
      </c>
      <c r="O10" s="143">
        <v>2</v>
      </c>
      <c r="AA10" s="127">
        <v>1</v>
      </c>
      <c r="AB10" s="127">
        <v>1</v>
      </c>
      <c r="AC10" s="127">
        <v>1</v>
      </c>
      <c r="AZ10" s="127">
        <v>1</v>
      </c>
      <c r="BA10" s="127">
        <f>IF(AZ10=1,G10,0)</f>
        <v>0</v>
      </c>
      <c r="BB10" s="127">
        <f>IF(AZ10=2,G10,0)</f>
        <v>0</v>
      </c>
      <c r="BC10" s="127">
        <f>IF(AZ10=3,G10,0)</f>
        <v>0</v>
      </c>
      <c r="BD10" s="127">
        <f>IF(AZ10=4,G10,0)</f>
        <v>0</v>
      </c>
      <c r="BE10" s="127">
        <f>IF(AZ10=5,G10,0)</f>
        <v>0</v>
      </c>
      <c r="CA10" s="143">
        <v>1</v>
      </c>
      <c r="CB10" s="143">
        <v>1</v>
      </c>
      <c r="CZ10" s="127">
        <v>0</v>
      </c>
    </row>
    <row r="11" spans="1:104" ht="12.75">
      <c r="A11" s="144">
        <v>2</v>
      </c>
      <c r="B11" s="145" t="s">
        <v>82</v>
      </c>
      <c r="C11" s="146" t="s">
        <v>83</v>
      </c>
      <c r="D11" s="147" t="s">
        <v>81</v>
      </c>
      <c r="E11" s="148">
        <v>1</v>
      </c>
      <c r="F11" s="148">
        <v>0</v>
      </c>
      <c r="G11" s="149">
        <f>E11*F11</f>
        <v>0</v>
      </c>
      <c r="O11" s="143">
        <v>2</v>
      </c>
      <c r="AA11" s="127">
        <v>1</v>
      </c>
      <c r="AB11" s="127">
        <v>1</v>
      </c>
      <c r="AC11" s="127">
        <v>1</v>
      </c>
      <c r="AZ11" s="127">
        <v>1</v>
      </c>
      <c r="BA11" s="127">
        <f>IF(AZ11=1,G11,0)</f>
        <v>0</v>
      </c>
      <c r="BB11" s="127">
        <f>IF(AZ11=2,G11,0)</f>
        <v>0</v>
      </c>
      <c r="BC11" s="127">
        <f>IF(AZ11=3,G11,0)</f>
        <v>0</v>
      </c>
      <c r="BD11" s="127">
        <f>IF(AZ11=4,G11,0)</f>
        <v>0</v>
      </c>
      <c r="BE11" s="127">
        <f>IF(AZ11=5,G11,0)</f>
        <v>0</v>
      </c>
      <c r="CA11" s="143">
        <v>1</v>
      </c>
      <c r="CB11" s="143">
        <v>1</v>
      </c>
      <c r="CZ11" s="127">
        <v>0</v>
      </c>
    </row>
    <row r="12" spans="1:57" ht="12.75">
      <c r="A12" s="157"/>
      <c r="B12" s="158" t="s">
        <v>73</v>
      </c>
      <c r="C12" s="159" t="str">
        <f>CONCATENATE(B9," ",C9)</f>
        <v>11 Přípravné a přidružené práce</v>
      </c>
      <c r="D12" s="160"/>
      <c r="E12" s="161"/>
      <c r="F12" s="162"/>
      <c r="G12" s="163">
        <f>SUM(G9:G11)</f>
        <v>0</v>
      </c>
      <c r="O12" s="143">
        <v>4</v>
      </c>
      <c r="BA12" s="164">
        <f>SUM(BA9:BA11)</f>
        <v>0</v>
      </c>
      <c r="BB12" s="164">
        <f>SUM(BB9:BB11)</f>
        <v>0</v>
      </c>
      <c r="BC12" s="164">
        <f>SUM(BC9:BC11)</f>
        <v>0</v>
      </c>
      <c r="BD12" s="164">
        <f>SUM(BD9:BD11)</f>
        <v>0</v>
      </c>
      <c r="BE12" s="164">
        <f>SUM(BE9:BE11)</f>
        <v>0</v>
      </c>
    </row>
    <row r="13" spans="1:15" ht="12.75">
      <c r="A13" s="137" t="s">
        <v>72</v>
      </c>
      <c r="B13" s="138" t="s">
        <v>84</v>
      </c>
      <c r="C13" s="139" t="s">
        <v>85</v>
      </c>
      <c r="D13" s="140"/>
      <c r="E13" s="141"/>
      <c r="F13" s="141"/>
      <c r="G13" s="142"/>
      <c r="O13" s="143">
        <v>1</v>
      </c>
    </row>
    <row r="14" spans="1:104" ht="12.75">
      <c r="A14" s="144">
        <v>3</v>
      </c>
      <c r="B14" s="145" t="s">
        <v>86</v>
      </c>
      <c r="C14" s="146" t="s">
        <v>87</v>
      </c>
      <c r="D14" s="147" t="s">
        <v>88</v>
      </c>
      <c r="E14" s="148">
        <v>24.174</v>
      </c>
      <c r="F14" s="148">
        <v>0</v>
      </c>
      <c r="G14" s="149">
        <f>E14*F14</f>
        <v>0</v>
      </c>
      <c r="O14" s="143">
        <v>2</v>
      </c>
      <c r="AA14" s="127">
        <v>1</v>
      </c>
      <c r="AB14" s="127">
        <v>1</v>
      </c>
      <c r="AC14" s="127">
        <v>1</v>
      </c>
      <c r="AZ14" s="127">
        <v>1</v>
      </c>
      <c r="BA14" s="127">
        <f>IF(AZ14=1,G14,0)</f>
        <v>0</v>
      </c>
      <c r="BB14" s="127">
        <f>IF(AZ14=2,G14,0)</f>
        <v>0</v>
      </c>
      <c r="BC14" s="127">
        <f>IF(AZ14=3,G14,0)</f>
        <v>0</v>
      </c>
      <c r="BD14" s="127">
        <f>IF(AZ14=4,G14,0)</f>
        <v>0</v>
      </c>
      <c r="BE14" s="127">
        <f>IF(AZ14=5,G14,0)</f>
        <v>0</v>
      </c>
      <c r="CA14" s="143">
        <v>1</v>
      </c>
      <c r="CB14" s="143">
        <v>1</v>
      </c>
      <c r="CZ14" s="127">
        <v>0.04766</v>
      </c>
    </row>
    <row r="15" spans="1:15" ht="12.75">
      <c r="A15" s="150"/>
      <c r="B15" s="153"/>
      <c r="C15" s="214" t="s">
        <v>89</v>
      </c>
      <c r="D15" s="215"/>
      <c r="E15" s="154">
        <v>24.174</v>
      </c>
      <c r="F15" s="155"/>
      <c r="G15" s="156"/>
      <c r="M15" s="152" t="s">
        <v>89</v>
      </c>
      <c r="O15" s="143"/>
    </row>
    <row r="16" spans="1:104" ht="20.4">
      <c r="A16" s="144">
        <v>4</v>
      </c>
      <c r="B16" s="145" t="s">
        <v>90</v>
      </c>
      <c r="C16" s="146" t="s">
        <v>91</v>
      </c>
      <c r="D16" s="147" t="s">
        <v>88</v>
      </c>
      <c r="E16" s="148">
        <v>121.66</v>
      </c>
      <c r="F16" s="148">
        <v>0</v>
      </c>
      <c r="G16" s="149">
        <f>E16*F16</f>
        <v>0</v>
      </c>
      <c r="O16" s="143">
        <v>2</v>
      </c>
      <c r="AA16" s="127">
        <v>1</v>
      </c>
      <c r="AB16" s="127">
        <v>1</v>
      </c>
      <c r="AC16" s="127">
        <v>1</v>
      </c>
      <c r="AZ16" s="127">
        <v>1</v>
      </c>
      <c r="BA16" s="127">
        <f>IF(AZ16=1,G16,0)</f>
        <v>0</v>
      </c>
      <c r="BB16" s="127">
        <f>IF(AZ16=2,G16,0)</f>
        <v>0</v>
      </c>
      <c r="BC16" s="127">
        <f>IF(AZ16=3,G16,0)</f>
        <v>0</v>
      </c>
      <c r="BD16" s="127">
        <f>IF(AZ16=4,G16,0)</f>
        <v>0</v>
      </c>
      <c r="BE16" s="127">
        <f>IF(AZ16=5,G16,0)</f>
        <v>0</v>
      </c>
      <c r="CA16" s="143">
        <v>1</v>
      </c>
      <c r="CB16" s="143">
        <v>1</v>
      </c>
      <c r="CZ16" s="127">
        <v>0.03491</v>
      </c>
    </row>
    <row r="17" spans="1:15" ht="12.75">
      <c r="A17" s="150"/>
      <c r="B17" s="153"/>
      <c r="C17" s="214" t="s">
        <v>92</v>
      </c>
      <c r="D17" s="215"/>
      <c r="E17" s="154">
        <v>4.84</v>
      </c>
      <c r="F17" s="155"/>
      <c r="G17" s="156"/>
      <c r="M17" s="152" t="s">
        <v>92</v>
      </c>
      <c r="O17" s="143"/>
    </row>
    <row r="18" spans="1:15" ht="12.75">
      <c r="A18" s="150"/>
      <c r="B18" s="153"/>
      <c r="C18" s="214" t="s">
        <v>93</v>
      </c>
      <c r="D18" s="215"/>
      <c r="E18" s="154">
        <v>1.21</v>
      </c>
      <c r="F18" s="155"/>
      <c r="G18" s="156"/>
      <c r="M18" s="152" t="s">
        <v>93</v>
      </c>
      <c r="O18" s="143"/>
    </row>
    <row r="19" spans="1:15" ht="12.75">
      <c r="A19" s="150"/>
      <c r="B19" s="153"/>
      <c r="C19" s="214" t="s">
        <v>94</v>
      </c>
      <c r="D19" s="215"/>
      <c r="E19" s="154">
        <v>1.27</v>
      </c>
      <c r="F19" s="155"/>
      <c r="G19" s="156"/>
      <c r="M19" s="152" t="s">
        <v>94</v>
      </c>
      <c r="O19" s="143"/>
    </row>
    <row r="20" spans="1:15" ht="12.75">
      <c r="A20" s="150"/>
      <c r="B20" s="153"/>
      <c r="C20" s="214" t="s">
        <v>95</v>
      </c>
      <c r="D20" s="215"/>
      <c r="E20" s="154">
        <v>4.9875</v>
      </c>
      <c r="F20" s="155"/>
      <c r="G20" s="156"/>
      <c r="M20" s="152" t="s">
        <v>95</v>
      </c>
      <c r="O20" s="143"/>
    </row>
    <row r="21" spans="1:15" ht="12.75">
      <c r="A21" s="150"/>
      <c r="B21" s="153"/>
      <c r="C21" s="214" t="s">
        <v>96</v>
      </c>
      <c r="D21" s="215"/>
      <c r="E21" s="154">
        <v>23.275</v>
      </c>
      <c r="F21" s="155"/>
      <c r="G21" s="156"/>
      <c r="M21" s="152" t="s">
        <v>96</v>
      </c>
      <c r="O21" s="143"/>
    </row>
    <row r="22" spans="1:15" ht="12.75">
      <c r="A22" s="150"/>
      <c r="B22" s="153"/>
      <c r="C22" s="214" t="s">
        <v>97</v>
      </c>
      <c r="D22" s="215"/>
      <c r="E22" s="154">
        <v>5.3</v>
      </c>
      <c r="F22" s="155"/>
      <c r="G22" s="156"/>
      <c r="M22" s="152" t="s">
        <v>97</v>
      </c>
      <c r="O22" s="143"/>
    </row>
    <row r="23" spans="1:15" ht="12.75">
      <c r="A23" s="150"/>
      <c r="B23" s="153"/>
      <c r="C23" s="214" t="s">
        <v>98</v>
      </c>
      <c r="D23" s="215"/>
      <c r="E23" s="154">
        <v>1.325</v>
      </c>
      <c r="F23" s="155"/>
      <c r="G23" s="156"/>
      <c r="M23" s="152" t="s">
        <v>98</v>
      </c>
      <c r="O23" s="143"/>
    </row>
    <row r="24" spans="1:15" ht="12.75">
      <c r="A24" s="150"/>
      <c r="B24" s="153"/>
      <c r="C24" s="214" t="s">
        <v>99</v>
      </c>
      <c r="D24" s="215"/>
      <c r="E24" s="154">
        <v>5.055</v>
      </c>
      <c r="F24" s="155"/>
      <c r="G24" s="156"/>
      <c r="M24" s="152" t="s">
        <v>99</v>
      </c>
      <c r="O24" s="143"/>
    </row>
    <row r="25" spans="1:15" ht="12.75">
      <c r="A25" s="150"/>
      <c r="B25" s="153"/>
      <c r="C25" s="214" t="s">
        <v>100</v>
      </c>
      <c r="D25" s="215"/>
      <c r="E25" s="154">
        <v>71.4875</v>
      </c>
      <c r="F25" s="155"/>
      <c r="G25" s="156"/>
      <c r="M25" s="152" t="s">
        <v>100</v>
      </c>
      <c r="O25" s="143"/>
    </row>
    <row r="26" spans="1:15" ht="12.75">
      <c r="A26" s="150"/>
      <c r="B26" s="153"/>
      <c r="C26" s="214" t="s">
        <v>101</v>
      </c>
      <c r="D26" s="215"/>
      <c r="E26" s="154">
        <v>2.91</v>
      </c>
      <c r="F26" s="155"/>
      <c r="G26" s="156"/>
      <c r="M26" s="152" t="s">
        <v>101</v>
      </c>
      <c r="O26" s="143"/>
    </row>
    <row r="27" spans="1:104" ht="20.4">
      <c r="A27" s="144">
        <v>5</v>
      </c>
      <c r="B27" s="145" t="s">
        <v>102</v>
      </c>
      <c r="C27" s="146" t="s">
        <v>103</v>
      </c>
      <c r="D27" s="147" t="s">
        <v>88</v>
      </c>
      <c r="E27" s="148">
        <v>24.174</v>
      </c>
      <c r="F27" s="148">
        <v>0</v>
      </c>
      <c r="G27" s="149">
        <f>E27*F27</f>
        <v>0</v>
      </c>
      <c r="O27" s="143">
        <v>2</v>
      </c>
      <c r="AA27" s="127">
        <v>1</v>
      </c>
      <c r="AB27" s="127">
        <v>1</v>
      </c>
      <c r="AC27" s="127">
        <v>1</v>
      </c>
      <c r="AZ27" s="127">
        <v>1</v>
      </c>
      <c r="BA27" s="127">
        <f>IF(AZ27=1,G27,0)</f>
        <v>0</v>
      </c>
      <c r="BB27" s="127">
        <f>IF(AZ27=2,G27,0)</f>
        <v>0</v>
      </c>
      <c r="BC27" s="127">
        <f>IF(AZ27=3,G27,0)</f>
        <v>0</v>
      </c>
      <c r="BD27" s="127">
        <f>IF(AZ27=4,G27,0)</f>
        <v>0</v>
      </c>
      <c r="BE27" s="127">
        <f>IF(AZ27=5,G27,0)</f>
        <v>0</v>
      </c>
      <c r="CA27" s="143">
        <v>1</v>
      </c>
      <c r="CB27" s="143">
        <v>1</v>
      </c>
      <c r="CZ27" s="127">
        <v>0.00367</v>
      </c>
    </row>
    <row r="28" spans="1:15" ht="12.75">
      <c r="A28" s="150"/>
      <c r="B28" s="153"/>
      <c r="C28" s="214" t="s">
        <v>89</v>
      </c>
      <c r="D28" s="215"/>
      <c r="E28" s="154">
        <v>24.174</v>
      </c>
      <c r="F28" s="155"/>
      <c r="G28" s="156"/>
      <c r="M28" s="152" t="s">
        <v>89</v>
      </c>
      <c r="O28" s="143"/>
    </row>
    <row r="29" spans="1:57" ht="12.75">
      <c r="A29" s="157"/>
      <c r="B29" s="158" t="s">
        <v>73</v>
      </c>
      <c r="C29" s="159" t="str">
        <f>CONCATENATE(B13," ",C13)</f>
        <v>61 Upravy povrchů vnitřní</v>
      </c>
      <c r="D29" s="160"/>
      <c r="E29" s="161"/>
      <c r="F29" s="162"/>
      <c r="G29" s="163">
        <f>SUM(G13:G28)</f>
        <v>0</v>
      </c>
      <c r="O29" s="143">
        <v>4</v>
      </c>
      <c r="BA29" s="164">
        <f>SUM(BA13:BA28)</f>
        <v>0</v>
      </c>
      <c r="BB29" s="164">
        <f>SUM(BB13:BB28)</f>
        <v>0</v>
      </c>
      <c r="BC29" s="164">
        <f>SUM(BC13:BC28)</f>
        <v>0</v>
      </c>
      <c r="BD29" s="164">
        <f>SUM(BD13:BD28)</f>
        <v>0</v>
      </c>
      <c r="BE29" s="164">
        <f>SUM(BE13:BE28)</f>
        <v>0</v>
      </c>
    </row>
    <row r="30" spans="1:15" ht="12.75">
      <c r="A30" s="137" t="s">
        <v>72</v>
      </c>
      <c r="B30" s="138" t="s">
        <v>104</v>
      </c>
      <c r="C30" s="139" t="s">
        <v>105</v>
      </c>
      <c r="D30" s="140"/>
      <c r="E30" s="141"/>
      <c r="F30" s="141"/>
      <c r="G30" s="142"/>
      <c r="O30" s="143">
        <v>1</v>
      </c>
    </row>
    <row r="31" spans="1:104" ht="12.75">
      <c r="A31" s="144">
        <v>6</v>
      </c>
      <c r="B31" s="145" t="s">
        <v>106</v>
      </c>
      <c r="C31" s="146" t="s">
        <v>107</v>
      </c>
      <c r="D31" s="147" t="s">
        <v>88</v>
      </c>
      <c r="E31" s="148">
        <v>121.66</v>
      </c>
      <c r="F31" s="148">
        <v>0</v>
      </c>
      <c r="G31" s="149">
        <f>E31*F31</f>
        <v>0</v>
      </c>
      <c r="O31" s="143">
        <v>2</v>
      </c>
      <c r="AA31" s="127">
        <v>1</v>
      </c>
      <c r="AB31" s="127">
        <v>1</v>
      </c>
      <c r="AC31" s="127">
        <v>1</v>
      </c>
      <c r="AZ31" s="127">
        <v>1</v>
      </c>
      <c r="BA31" s="127">
        <f>IF(AZ31=1,G31,0)</f>
        <v>0</v>
      </c>
      <c r="BB31" s="127">
        <f>IF(AZ31=2,G31,0)</f>
        <v>0</v>
      </c>
      <c r="BC31" s="127">
        <f>IF(AZ31=3,G31,0)</f>
        <v>0</v>
      </c>
      <c r="BD31" s="127">
        <f>IF(AZ31=4,G31,0)</f>
        <v>0</v>
      </c>
      <c r="BE31" s="127">
        <f>IF(AZ31=5,G31,0)</f>
        <v>0</v>
      </c>
      <c r="CA31" s="143">
        <v>1</v>
      </c>
      <c r="CB31" s="143">
        <v>1</v>
      </c>
      <c r="CZ31" s="127">
        <v>0.02836</v>
      </c>
    </row>
    <row r="32" spans="1:15" ht="12.75">
      <c r="A32" s="150"/>
      <c r="B32" s="153"/>
      <c r="C32" s="214" t="s">
        <v>108</v>
      </c>
      <c r="D32" s="215"/>
      <c r="E32" s="154">
        <v>0</v>
      </c>
      <c r="F32" s="155"/>
      <c r="G32" s="156"/>
      <c r="M32" s="152" t="s">
        <v>108</v>
      </c>
      <c r="O32" s="143"/>
    </row>
    <row r="33" spans="1:15" ht="12.75">
      <c r="A33" s="150"/>
      <c r="B33" s="153"/>
      <c r="C33" s="214" t="s">
        <v>92</v>
      </c>
      <c r="D33" s="215"/>
      <c r="E33" s="154">
        <v>4.84</v>
      </c>
      <c r="F33" s="155"/>
      <c r="G33" s="156"/>
      <c r="M33" s="152" t="s">
        <v>92</v>
      </c>
      <c r="O33" s="143"/>
    </row>
    <row r="34" spans="1:15" ht="12.75">
      <c r="A34" s="150"/>
      <c r="B34" s="153"/>
      <c r="C34" s="214" t="s">
        <v>93</v>
      </c>
      <c r="D34" s="215"/>
      <c r="E34" s="154">
        <v>1.21</v>
      </c>
      <c r="F34" s="155"/>
      <c r="G34" s="156"/>
      <c r="M34" s="152" t="s">
        <v>93</v>
      </c>
      <c r="O34" s="143"/>
    </row>
    <row r="35" spans="1:15" ht="12.75">
      <c r="A35" s="150"/>
      <c r="B35" s="153"/>
      <c r="C35" s="214" t="s">
        <v>94</v>
      </c>
      <c r="D35" s="215"/>
      <c r="E35" s="154">
        <v>1.27</v>
      </c>
      <c r="F35" s="155"/>
      <c r="G35" s="156"/>
      <c r="M35" s="152" t="s">
        <v>94</v>
      </c>
      <c r="O35" s="143"/>
    </row>
    <row r="36" spans="1:15" ht="12.75">
      <c r="A36" s="150"/>
      <c r="B36" s="153"/>
      <c r="C36" s="214" t="s">
        <v>95</v>
      </c>
      <c r="D36" s="215"/>
      <c r="E36" s="154">
        <v>4.9875</v>
      </c>
      <c r="F36" s="155"/>
      <c r="G36" s="156"/>
      <c r="M36" s="152" t="s">
        <v>95</v>
      </c>
      <c r="O36" s="143"/>
    </row>
    <row r="37" spans="1:15" ht="12.75">
      <c r="A37" s="150"/>
      <c r="B37" s="153"/>
      <c r="C37" s="214" t="s">
        <v>96</v>
      </c>
      <c r="D37" s="215"/>
      <c r="E37" s="154">
        <v>23.275</v>
      </c>
      <c r="F37" s="155"/>
      <c r="G37" s="156"/>
      <c r="M37" s="152" t="s">
        <v>96</v>
      </c>
      <c r="O37" s="143"/>
    </row>
    <row r="38" spans="1:15" ht="12.75">
      <c r="A38" s="150"/>
      <c r="B38" s="153"/>
      <c r="C38" s="214" t="s">
        <v>97</v>
      </c>
      <c r="D38" s="215"/>
      <c r="E38" s="154">
        <v>5.3</v>
      </c>
      <c r="F38" s="155"/>
      <c r="G38" s="156"/>
      <c r="M38" s="152" t="s">
        <v>97</v>
      </c>
      <c r="O38" s="143"/>
    </row>
    <row r="39" spans="1:15" ht="12.75">
      <c r="A39" s="150"/>
      <c r="B39" s="153"/>
      <c r="C39" s="214" t="s">
        <v>98</v>
      </c>
      <c r="D39" s="215"/>
      <c r="E39" s="154">
        <v>1.325</v>
      </c>
      <c r="F39" s="155"/>
      <c r="G39" s="156"/>
      <c r="M39" s="152" t="s">
        <v>98</v>
      </c>
      <c r="O39" s="143"/>
    </row>
    <row r="40" spans="1:15" ht="12.75">
      <c r="A40" s="150"/>
      <c r="B40" s="153"/>
      <c r="C40" s="214" t="s">
        <v>99</v>
      </c>
      <c r="D40" s="215"/>
      <c r="E40" s="154">
        <v>5.055</v>
      </c>
      <c r="F40" s="155"/>
      <c r="G40" s="156"/>
      <c r="M40" s="152" t="s">
        <v>99</v>
      </c>
      <c r="O40" s="143"/>
    </row>
    <row r="41" spans="1:15" ht="12.75">
      <c r="A41" s="150"/>
      <c r="B41" s="153"/>
      <c r="C41" s="214" t="s">
        <v>100</v>
      </c>
      <c r="D41" s="215"/>
      <c r="E41" s="154">
        <v>71.4875</v>
      </c>
      <c r="F41" s="155"/>
      <c r="G41" s="156"/>
      <c r="M41" s="152" t="s">
        <v>100</v>
      </c>
      <c r="O41" s="143"/>
    </row>
    <row r="42" spans="1:15" ht="12.75">
      <c r="A42" s="150"/>
      <c r="B42" s="153"/>
      <c r="C42" s="214" t="s">
        <v>101</v>
      </c>
      <c r="D42" s="215"/>
      <c r="E42" s="154">
        <v>2.91</v>
      </c>
      <c r="F42" s="155"/>
      <c r="G42" s="156"/>
      <c r="M42" s="152" t="s">
        <v>101</v>
      </c>
      <c r="O42" s="143"/>
    </row>
    <row r="43" spans="1:104" ht="12.75">
      <c r="A43" s="144">
        <v>7</v>
      </c>
      <c r="B43" s="145" t="s">
        <v>109</v>
      </c>
      <c r="C43" s="146" t="s">
        <v>110</v>
      </c>
      <c r="D43" s="147" t="s">
        <v>88</v>
      </c>
      <c r="E43" s="148">
        <v>121.66</v>
      </c>
      <c r="F43" s="148">
        <v>0</v>
      </c>
      <c r="G43" s="149">
        <f>E43*F43</f>
        <v>0</v>
      </c>
      <c r="O43" s="143">
        <v>2</v>
      </c>
      <c r="AA43" s="127">
        <v>1</v>
      </c>
      <c r="AB43" s="127">
        <v>1</v>
      </c>
      <c r="AC43" s="127">
        <v>1</v>
      </c>
      <c r="AZ43" s="127">
        <v>1</v>
      </c>
      <c r="BA43" s="127">
        <f>IF(AZ43=1,G43,0)</f>
        <v>0</v>
      </c>
      <c r="BB43" s="127">
        <f>IF(AZ43=2,G43,0)</f>
        <v>0</v>
      </c>
      <c r="BC43" s="127">
        <f>IF(AZ43=3,G43,0)</f>
        <v>0</v>
      </c>
      <c r="BD43" s="127">
        <f>IF(AZ43=4,G43,0)</f>
        <v>0</v>
      </c>
      <c r="BE43" s="127">
        <f>IF(AZ43=5,G43,0)</f>
        <v>0</v>
      </c>
      <c r="CA43" s="143">
        <v>1</v>
      </c>
      <c r="CB43" s="143">
        <v>1</v>
      </c>
      <c r="CZ43" s="127">
        <v>0.00035</v>
      </c>
    </row>
    <row r="44" spans="1:15" ht="12.75">
      <c r="A44" s="150"/>
      <c r="B44" s="153"/>
      <c r="C44" s="214" t="s">
        <v>108</v>
      </c>
      <c r="D44" s="215"/>
      <c r="E44" s="154">
        <v>0</v>
      </c>
      <c r="F44" s="155"/>
      <c r="G44" s="156"/>
      <c r="M44" s="152" t="s">
        <v>108</v>
      </c>
      <c r="O44" s="143"/>
    </row>
    <row r="45" spans="1:15" ht="12.75">
      <c r="A45" s="150"/>
      <c r="B45" s="153"/>
      <c r="C45" s="214" t="s">
        <v>92</v>
      </c>
      <c r="D45" s="215"/>
      <c r="E45" s="154">
        <v>4.84</v>
      </c>
      <c r="F45" s="155"/>
      <c r="G45" s="156"/>
      <c r="M45" s="152" t="s">
        <v>92</v>
      </c>
      <c r="O45" s="143"/>
    </row>
    <row r="46" spans="1:15" ht="12.75">
      <c r="A46" s="150"/>
      <c r="B46" s="153"/>
      <c r="C46" s="214" t="s">
        <v>93</v>
      </c>
      <c r="D46" s="215"/>
      <c r="E46" s="154">
        <v>1.21</v>
      </c>
      <c r="F46" s="155"/>
      <c r="G46" s="156"/>
      <c r="M46" s="152" t="s">
        <v>93</v>
      </c>
      <c r="O46" s="143"/>
    </row>
    <row r="47" spans="1:15" ht="12.75">
      <c r="A47" s="150"/>
      <c r="B47" s="153"/>
      <c r="C47" s="214" t="s">
        <v>94</v>
      </c>
      <c r="D47" s="215"/>
      <c r="E47" s="154">
        <v>1.27</v>
      </c>
      <c r="F47" s="155"/>
      <c r="G47" s="156"/>
      <c r="M47" s="152" t="s">
        <v>94</v>
      </c>
      <c r="O47" s="143"/>
    </row>
    <row r="48" spans="1:15" ht="12.75">
      <c r="A48" s="150"/>
      <c r="B48" s="153"/>
      <c r="C48" s="214" t="s">
        <v>95</v>
      </c>
      <c r="D48" s="215"/>
      <c r="E48" s="154">
        <v>4.9875</v>
      </c>
      <c r="F48" s="155"/>
      <c r="G48" s="156"/>
      <c r="M48" s="152" t="s">
        <v>95</v>
      </c>
      <c r="O48" s="143"/>
    </row>
    <row r="49" spans="1:15" ht="12.75">
      <c r="A49" s="150"/>
      <c r="B49" s="153"/>
      <c r="C49" s="214" t="s">
        <v>96</v>
      </c>
      <c r="D49" s="215"/>
      <c r="E49" s="154">
        <v>23.275</v>
      </c>
      <c r="F49" s="155"/>
      <c r="G49" s="156"/>
      <c r="M49" s="152" t="s">
        <v>96</v>
      </c>
      <c r="O49" s="143"/>
    </row>
    <row r="50" spans="1:15" ht="12.75">
      <c r="A50" s="150"/>
      <c r="B50" s="153"/>
      <c r="C50" s="214" t="s">
        <v>97</v>
      </c>
      <c r="D50" s="215"/>
      <c r="E50" s="154">
        <v>5.3</v>
      </c>
      <c r="F50" s="155"/>
      <c r="G50" s="156"/>
      <c r="M50" s="152" t="s">
        <v>97</v>
      </c>
      <c r="O50" s="143"/>
    </row>
    <row r="51" spans="1:15" ht="12.75">
      <c r="A51" s="150"/>
      <c r="B51" s="153"/>
      <c r="C51" s="214" t="s">
        <v>98</v>
      </c>
      <c r="D51" s="215"/>
      <c r="E51" s="154">
        <v>1.325</v>
      </c>
      <c r="F51" s="155"/>
      <c r="G51" s="156"/>
      <c r="M51" s="152" t="s">
        <v>98</v>
      </c>
      <c r="O51" s="143"/>
    </row>
    <row r="52" spans="1:15" ht="12.75">
      <c r="A52" s="150"/>
      <c r="B52" s="153"/>
      <c r="C52" s="214" t="s">
        <v>99</v>
      </c>
      <c r="D52" s="215"/>
      <c r="E52" s="154">
        <v>5.055</v>
      </c>
      <c r="F52" s="155"/>
      <c r="G52" s="156"/>
      <c r="M52" s="152" t="s">
        <v>99</v>
      </c>
      <c r="O52" s="143"/>
    </row>
    <row r="53" spans="1:15" ht="12.75">
      <c r="A53" s="150"/>
      <c r="B53" s="153"/>
      <c r="C53" s="214" t="s">
        <v>100</v>
      </c>
      <c r="D53" s="215"/>
      <c r="E53" s="154">
        <v>71.4875</v>
      </c>
      <c r="F53" s="155"/>
      <c r="G53" s="156"/>
      <c r="M53" s="152" t="s">
        <v>100</v>
      </c>
      <c r="O53" s="143"/>
    </row>
    <row r="54" spans="1:15" ht="12.75">
      <c r="A54" s="150"/>
      <c r="B54" s="153"/>
      <c r="C54" s="214" t="s">
        <v>101</v>
      </c>
      <c r="D54" s="215"/>
      <c r="E54" s="154">
        <v>2.91</v>
      </c>
      <c r="F54" s="155"/>
      <c r="G54" s="156"/>
      <c r="M54" s="152" t="s">
        <v>101</v>
      </c>
      <c r="O54" s="143"/>
    </row>
    <row r="55" spans="1:104" ht="12.75">
      <c r="A55" s="144">
        <v>8</v>
      </c>
      <c r="B55" s="145" t="s">
        <v>111</v>
      </c>
      <c r="C55" s="146" t="s">
        <v>112</v>
      </c>
      <c r="D55" s="147" t="s">
        <v>113</v>
      </c>
      <c r="E55" s="148">
        <v>486.64</v>
      </c>
      <c r="F55" s="148">
        <v>0</v>
      </c>
      <c r="G55" s="149">
        <f>E55*F55</f>
        <v>0</v>
      </c>
      <c r="O55" s="143">
        <v>2</v>
      </c>
      <c r="AA55" s="127">
        <v>1</v>
      </c>
      <c r="AB55" s="127">
        <v>1</v>
      </c>
      <c r="AC55" s="127">
        <v>1</v>
      </c>
      <c r="AZ55" s="127">
        <v>1</v>
      </c>
      <c r="BA55" s="127">
        <f>IF(AZ55=1,G55,0)</f>
        <v>0</v>
      </c>
      <c r="BB55" s="127">
        <f>IF(AZ55=2,G55,0)</f>
        <v>0</v>
      </c>
      <c r="BC55" s="127">
        <f>IF(AZ55=3,G55,0)</f>
        <v>0</v>
      </c>
      <c r="BD55" s="127">
        <f>IF(AZ55=4,G55,0)</f>
        <v>0</v>
      </c>
      <c r="BE55" s="127">
        <f>IF(AZ55=5,G55,0)</f>
        <v>0</v>
      </c>
      <c r="CA55" s="143">
        <v>1</v>
      </c>
      <c r="CB55" s="143">
        <v>1</v>
      </c>
      <c r="CZ55" s="127">
        <v>0</v>
      </c>
    </row>
    <row r="56" spans="1:15" ht="12.75">
      <c r="A56" s="150"/>
      <c r="B56" s="153"/>
      <c r="C56" s="214" t="s">
        <v>114</v>
      </c>
      <c r="D56" s="215"/>
      <c r="E56" s="154">
        <v>0</v>
      </c>
      <c r="F56" s="155"/>
      <c r="G56" s="156"/>
      <c r="M56" s="152" t="s">
        <v>114</v>
      </c>
      <c r="O56" s="143"/>
    </row>
    <row r="57" spans="1:15" ht="12.75">
      <c r="A57" s="150"/>
      <c r="B57" s="153"/>
      <c r="C57" s="214" t="s">
        <v>115</v>
      </c>
      <c r="D57" s="215"/>
      <c r="E57" s="154">
        <v>19.36</v>
      </c>
      <c r="F57" s="155"/>
      <c r="G57" s="156"/>
      <c r="M57" s="152" t="s">
        <v>115</v>
      </c>
      <c r="O57" s="143"/>
    </row>
    <row r="58" spans="1:15" ht="12.75">
      <c r="A58" s="150"/>
      <c r="B58" s="153"/>
      <c r="C58" s="214" t="s">
        <v>116</v>
      </c>
      <c r="D58" s="215"/>
      <c r="E58" s="154">
        <v>4.84</v>
      </c>
      <c r="F58" s="155"/>
      <c r="G58" s="156"/>
      <c r="M58" s="152" t="s">
        <v>116</v>
      </c>
      <c r="O58" s="143"/>
    </row>
    <row r="59" spans="1:15" ht="12.75">
      <c r="A59" s="150"/>
      <c r="B59" s="153"/>
      <c r="C59" s="214" t="s">
        <v>117</v>
      </c>
      <c r="D59" s="215"/>
      <c r="E59" s="154">
        <v>5.08</v>
      </c>
      <c r="F59" s="155"/>
      <c r="G59" s="156"/>
      <c r="M59" s="152" t="s">
        <v>117</v>
      </c>
      <c r="O59" s="143"/>
    </row>
    <row r="60" spans="1:15" ht="12.75">
      <c r="A60" s="150"/>
      <c r="B60" s="153"/>
      <c r="C60" s="214" t="s">
        <v>118</v>
      </c>
      <c r="D60" s="215"/>
      <c r="E60" s="154">
        <v>19.95</v>
      </c>
      <c r="F60" s="155"/>
      <c r="G60" s="156"/>
      <c r="M60" s="152" t="s">
        <v>118</v>
      </c>
      <c r="O60" s="143"/>
    </row>
    <row r="61" spans="1:15" ht="12.75">
      <c r="A61" s="150"/>
      <c r="B61" s="153"/>
      <c r="C61" s="214" t="s">
        <v>119</v>
      </c>
      <c r="D61" s="215"/>
      <c r="E61" s="154">
        <v>93.1</v>
      </c>
      <c r="F61" s="155"/>
      <c r="G61" s="156"/>
      <c r="M61" s="152" t="s">
        <v>119</v>
      </c>
      <c r="O61" s="143"/>
    </row>
    <row r="62" spans="1:15" ht="12.75">
      <c r="A62" s="150"/>
      <c r="B62" s="153"/>
      <c r="C62" s="214" t="s">
        <v>120</v>
      </c>
      <c r="D62" s="215"/>
      <c r="E62" s="154">
        <v>21.2</v>
      </c>
      <c r="F62" s="155"/>
      <c r="G62" s="156"/>
      <c r="M62" s="152" t="s">
        <v>120</v>
      </c>
      <c r="O62" s="143"/>
    </row>
    <row r="63" spans="1:15" ht="12.75">
      <c r="A63" s="150"/>
      <c r="B63" s="153"/>
      <c r="C63" s="214" t="s">
        <v>121</v>
      </c>
      <c r="D63" s="215"/>
      <c r="E63" s="154">
        <v>5.3</v>
      </c>
      <c r="F63" s="155"/>
      <c r="G63" s="156"/>
      <c r="M63" s="152" t="s">
        <v>121</v>
      </c>
      <c r="O63" s="143"/>
    </row>
    <row r="64" spans="1:15" ht="12.75">
      <c r="A64" s="150"/>
      <c r="B64" s="153"/>
      <c r="C64" s="214" t="s">
        <v>122</v>
      </c>
      <c r="D64" s="215"/>
      <c r="E64" s="154">
        <v>20.22</v>
      </c>
      <c r="F64" s="155"/>
      <c r="G64" s="156"/>
      <c r="M64" s="152" t="s">
        <v>122</v>
      </c>
      <c r="O64" s="143"/>
    </row>
    <row r="65" spans="1:15" ht="12.75">
      <c r="A65" s="150"/>
      <c r="B65" s="153"/>
      <c r="C65" s="214" t="s">
        <v>123</v>
      </c>
      <c r="D65" s="215"/>
      <c r="E65" s="154">
        <v>285.95</v>
      </c>
      <c r="F65" s="155"/>
      <c r="G65" s="156"/>
      <c r="M65" s="152" t="s">
        <v>123</v>
      </c>
      <c r="O65" s="143"/>
    </row>
    <row r="66" spans="1:15" ht="12.75">
      <c r="A66" s="150"/>
      <c r="B66" s="153"/>
      <c r="C66" s="214" t="s">
        <v>124</v>
      </c>
      <c r="D66" s="215"/>
      <c r="E66" s="154">
        <v>11.64</v>
      </c>
      <c r="F66" s="155"/>
      <c r="G66" s="156"/>
      <c r="M66" s="152" t="s">
        <v>124</v>
      </c>
      <c r="O66" s="143"/>
    </row>
    <row r="67" spans="1:57" ht="12.75">
      <c r="A67" s="157"/>
      <c r="B67" s="158" t="s">
        <v>73</v>
      </c>
      <c r="C67" s="159" t="str">
        <f>CONCATENATE(B30," ",C30)</f>
        <v>62 Úpravy povrchů vnější</v>
      </c>
      <c r="D67" s="160"/>
      <c r="E67" s="161"/>
      <c r="F67" s="162"/>
      <c r="G67" s="163">
        <f>SUM(G30:G66)</f>
        <v>0</v>
      </c>
      <c r="O67" s="143">
        <v>4</v>
      </c>
      <c r="BA67" s="164">
        <f>SUM(BA30:BA66)</f>
        <v>0</v>
      </c>
      <c r="BB67" s="164">
        <f>SUM(BB30:BB66)</f>
        <v>0</v>
      </c>
      <c r="BC67" s="164">
        <f>SUM(BC30:BC66)</f>
        <v>0</v>
      </c>
      <c r="BD67" s="164">
        <f>SUM(BD30:BD66)</f>
        <v>0</v>
      </c>
      <c r="BE67" s="164">
        <f>SUM(BE30:BE66)</f>
        <v>0</v>
      </c>
    </row>
    <row r="68" spans="1:15" ht="12.75">
      <c r="A68" s="137" t="s">
        <v>72</v>
      </c>
      <c r="B68" s="138" t="s">
        <v>125</v>
      </c>
      <c r="C68" s="139" t="s">
        <v>126</v>
      </c>
      <c r="D68" s="140"/>
      <c r="E68" s="141"/>
      <c r="F68" s="141"/>
      <c r="G68" s="142"/>
      <c r="O68" s="143">
        <v>1</v>
      </c>
    </row>
    <row r="69" spans="1:104" ht="12.75">
      <c r="A69" s="144">
        <v>9</v>
      </c>
      <c r="B69" s="145" t="s">
        <v>127</v>
      </c>
      <c r="C69" s="146" t="s">
        <v>128</v>
      </c>
      <c r="D69" s="147" t="s">
        <v>88</v>
      </c>
      <c r="E69" s="148">
        <v>119.6</v>
      </c>
      <c r="F69" s="148">
        <v>0</v>
      </c>
      <c r="G69" s="149">
        <f>E69*F69</f>
        <v>0</v>
      </c>
      <c r="O69" s="143">
        <v>2</v>
      </c>
      <c r="AA69" s="127">
        <v>1</v>
      </c>
      <c r="AB69" s="127">
        <v>1</v>
      </c>
      <c r="AC69" s="127">
        <v>1</v>
      </c>
      <c r="AZ69" s="127">
        <v>1</v>
      </c>
      <c r="BA69" s="127">
        <f>IF(AZ69=1,G69,0)</f>
        <v>0</v>
      </c>
      <c r="BB69" s="127">
        <f>IF(AZ69=2,G69,0)</f>
        <v>0</v>
      </c>
      <c r="BC69" s="127">
        <f>IF(AZ69=3,G69,0)</f>
        <v>0</v>
      </c>
      <c r="BD69" s="127">
        <f>IF(AZ69=4,G69,0)</f>
        <v>0</v>
      </c>
      <c r="BE69" s="127">
        <f>IF(AZ69=5,G69,0)</f>
        <v>0</v>
      </c>
      <c r="CA69" s="143">
        <v>1</v>
      </c>
      <c r="CB69" s="143">
        <v>1</v>
      </c>
      <c r="CZ69" s="127">
        <v>0.00158</v>
      </c>
    </row>
    <row r="70" spans="1:15" ht="12.75">
      <c r="A70" s="150"/>
      <c r="B70" s="153"/>
      <c r="C70" s="214" t="s">
        <v>129</v>
      </c>
      <c r="D70" s="215"/>
      <c r="E70" s="154">
        <v>6.4</v>
      </c>
      <c r="F70" s="155"/>
      <c r="G70" s="156"/>
      <c r="M70" s="152" t="s">
        <v>129</v>
      </c>
      <c r="O70" s="143"/>
    </row>
    <row r="71" spans="1:15" ht="12.75">
      <c r="A71" s="150"/>
      <c r="B71" s="153"/>
      <c r="C71" s="214" t="s">
        <v>130</v>
      </c>
      <c r="D71" s="215"/>
      <c r="E71" s="154">
        <v>1.6</v>
      </c>
      <c r="F71" s="155"/>
      <c r="G71" s="156"/>
      <c r="M71" s="152" t="s">
        <v>130</v>
      </c>
      <c r="O71" s="143"/>
    </row>
    <row r="72" spans="1:15" ht="12.75">
      <c r="A72" s="150"/>
      <c r="B72" s="153"/>
      <c r="C72" s="214" t="s">
        <v>131</v>
      </c>
      <c r="D72" s="215"/>
      <c r="E72" s="154">
        <v>1.2</v>
      </c>
      <c r="F72" s="155"/>
      <c r="G72" s="156"/>
      <c r="M72" s="152" t="s">
        <v>131</v>
      </c>
      <c r="O72" s="143"/>
    </row>
    <row r="73" spans="1:15" ht="12.75">
      <c r="A73" s="150"/>
      <c r="B73" s="153"/>
      <c r="C73" s="214" t="s">
        <v>132</v>
      </c>
      <c r="D73" s="215"/>
      <c r="E73" s="154">
        <v>4.8</v>
      </c>
      <c r="F73" s="155"/>
      <c r="G73" s="156"/>
      <c r="M73" s="152" t="s">
        <v>132</v>
      </c>
      <c r="O73" s="143"/>
    </row>
    <row r="74" spans="1:15" ht="12.75">
      <c r="A74" s="150"/>
      <c r="B74" s="153"/>
      <c r="C74" s="214" t="s">
        <v>133</v>
      </c>
      <c r="D74" s="215"/>
      <c r="E74" s="154">
        <v>22.4</v>
      </c>
      <c r="F74" s="155"/>
      <c r="G74" s="156"/>
      <c r="M74" s="152" t="s">
        <v>133</v>
      </c>
      <c r="O74" s="143"/>
    </row>
    <row r="75" spans="1:15" ht="12.75">
      <c r="A75" s="150"/>
      <c r="B75" s="153"/>
      <c r="C75" s="214" t="s">
        <v>134</v>
      </c>
      <c r="D75" s="215"/>
      <c r="E75" s="154">
        <v>6.4</v>
      </c>
      <c r="F75" s="155"/>
      <c r="G75" s="156"/>
      <c r="M75" s="152" t="s">
        <v>134</v>
      </c>
      <c r="O75" s="143"/>
    </row>
    <row r="76" spans="1:15" ht="12.75">
      <c r="A76" s="150"/>
      <c r="B76" s="153"/>
      <c r="C76" s="214" t="s">
        <v>135</v>
      </c>
      <c r="D76" s="215"/>
      <c r="E76" s="154">
        <v>1.6</v>
      </c>
      <c r="F76" s="155"/>
      <c r="G76" s="156"/>
      <c r="M76" s="152" t="s">
        <v>135</v>
      </c>
      <c r="O76" s="143"/>
    </row>
    <row r="77" spans="1:15" ht="12.75">
      <c r="A77" s="150"/>
      <c r="B77" s="153"/>
      <c r="C77" s="214" t="s">
        <v>136</v>
      </c>
      <c r="D77" s="215"/>
      <c r="E77" s="154">
        <v>4.8</v>
      </c>
      <c r="F77" s="155"/>
      <c r="G77" s="156"/>
      <c r="M77" s="152" t="s">
        <v>136</v>
      </c>
      <c r="O77" s="143"/>
    </row>
    <row r="78" spans="1:15" ht="12.75">
      <c r="A78" s="150"/>
      <c r="B78" s="153"/>
      <c r="C78" s="214" t="s">
        <v>137</v>
      </c>
      <c r="D78" s="215"/>
      <c r="E78" s="154">
        <v>68.8</v>
      </c>
      <c r="F78" s="155"/>
      <c r="G78" s="156"/>
      <c r="M78" s="152" t="s">
        <v>137</v>
      </c>
      <c r="O78" s="143"/>
    </row>
    <row r="79" spans="1:15" ht="12.75">
      <c r="A79" s="150"/>
      <c r="B79" s="153"/>
      <c r="C79" s="214" t="s">
        <v>138</v>
      </c>
      <c r="D79" s="215"/>
      <c r="E79" s="154">
        <v>1.6</v>
      </c>
      <c r="F79" s="155"/>
      <c r="G79" s="156"/>
      <c r="M79" s="152" t="s">
        <v>138</v>
      </c>
      <c r="O79" s="143"/>
    </row>
    <row r="80" spans="1:104" ht="12.75">
      <c r="A80" s="144">
        <v>10</v>
      </c>
      <c r="B80" s="145" t="s">
        <v>139</v>
      </c>
      <c r="C80" s="146" t="s">
        <v>140</v>
      </c>
      <c r="D80" s="147" t="s">
        <v>141</v>
      </c>
      <c r="E80" s="148">
        <v>80</v>
      </c>
      <c r="F80" s="148">
        <v>0</v>
      </c>
      <c r="G80" s="149">
        <f>E80*F80</f>
        <v>0</v>
      </c>
      <c r="O80" s="143">
        <v>2</v>
      </c>
      <c r="AA80" s="127">
        <v>1</v>
      </c>
      <c r="AB80" s="127">
        <v>0</v>
      </c>
      <c r="AC80" s="127">
        <v>0</v>
      </c>
      <c r="AZ80" s="127">
        <v>1</v>
      </c>
      <c r="BA80" s="127">
        <f>IF(AZ80=1,G80,0)</f>
        <v>0</v>
      </c>
      <c r="BB80" s="127">
        <f>IF(AZ80=2,G80,0)</f>
        <v>0</v>
      </c>
      <c r="BC80" s="127">
        <f>IF(AZ80=3,G80,0)</f>
        <v>0</v>
      </c>
      <c r="BD80" s="127">
        <f>IF(AZ80=4,G80,0)</f>
        <v>0</v>
      </c>
      <c r="BE80" s="127">
        <f>IF(AZ80=5,G80,0)</f>
        <v>0</v>
      </c>
      <c r="CA80" s="143">
        <v>1</v>
      </c>
      <c r="CB80" s="143">
        <v>0</v>
      </c>
      <c r="CZ80" s="127">
        <v>0</v>
      </c>
    </row>
    <row r="81" spans="1:15" ht="12.75">
      <c r="A81" s="150"/>
      <c r="B81" s="153"/>
      <c r="C81" s="214" t="s">
        <v>142</v>
      </c>
      <c r="D81" s="215"/>
      <c r="E81" s="154">
        <v>80</v>
      </c>
      <c r="F81" s="155"/>
      <c r="G81" s="156"/>
      <c r="M81" s="152" t="s">
        <v>142</v>
      </c>
      <c r="O81" s="143"/>
    </row>
    <row r="82" spans="1:57" ht="12.75">
      <c r="A82" s="157"/>
      <c r="B82" s="158" t="s">
        <v>73</v>
      </c>
      <c r="C82" s="159" t="str">
        <f>CONCATENATE(B68," ",C68)</f>
        <v>94 Lešení a stavební výtahy</v>
      </c>
      <c r="D82" s="160"/>
      <c r="E82" s="161"/>
      <c r="F82" s="162"/>
      <c r="G82" s="163">
        <f>SUM(G68:G81)</f>
        <v>0</v>
      </c>
      <c r="O82" s="143">
        <v>4</v>
      </c>
      <c r="BA82" s="164">
        <f>SUM(BA68:BA81)</f>
        <v>0</v>
      </c>
      <c r="BB82" s="164">
        <f>SUM(BB68:BB81)</f>
        <v>0</v>
      </c>
      <c r="BC82" s="164">
        <f>SUM(BC68:BC81)</f>
        <v>0</v>
      </c>
      <c r="BD82" s="164">
        <f>SUM(BD68:BD81)</f>
        <v>0</v>
      </c>
      <c r="BE82" s="164">
        <f>SUM(BE68:BE81)</f>
        <v>0</v>
      </c>
    </row>
    <row r="83" spans="1:15" ht="12.75">
      <c r="A83" s="137" t="s">
        <v>72</v>
      </c>
      <c r="B83" s="138" t="s">
        <v>143</v>
      </c>
      <c r="C83" s="139" t="s">
        <v>144</v>
      </c>
      <c r="D83" s="140"/>
      <c r="E83" s="141"/>
      <c r="F83" s="141"/>
      <c r="G83" s="142"/>
      <c r="O83" s="143">
        <v>1</v>
      </c>
    </row>
    <row r="84" spans="1:104" ht="12.75">
      <c r="A84" s="144">
        <v>11</v>
      </c>
      <c r="B84" s="145" t="s">
        <v>145</v>
      </c>
      <c r="C84" s="146" t="s">
        <v>146</v>
      </c>
      <c r="D84" s="147" t="s">
        <v>88</v>
      </c>
      <c r="E84" s="148">
        <v>800</v>
      </c>
      <c r="F84" s="148">
        <v>0</v>
      </c>
      <c r="G84" s="149">
        <f>E84*F84</f>
        <v>0</v>
      </c>
      <c r="O84" s="143">
        <v>2</v>
      </c>
      <c r="AA84" s="127">
        <v>1</v>
      </c>
      <c r="AB84" s="127">
        <v>1</v>
      </c>
      <c r="AC84" s="127">
        <v>1</v>
      </c>
      <c r="AZ84" s="127">
        <v>1</v>
      </c>
      <c r="BA84" s="127">
        <f>IF(AZ84=1,G84,0)</f>
        <v>0</v>
      </c>
      <c r="BB84" s="127">
        <f>IF(AZ84=2,G84,0)</f>
        <v>0</v>
      </c>
      <c r="BC84" s="127">
        <f>IF(AZ84=3,G84,0)</f>
        <v>0</v>
      </c>
      <c r="BD84" s="127">
        <f>IF(AZ84=4,G84,0)</f>
        <v>0</v>
      </c>
      <c r="BE84" s="127">
        <f>IF(AZ84=5,G84,0)</f>
        <v>0</v>
      </c>
      <c r="CA84" s="143">
        <v>1</v>
      </c>
      <c r="CB84" s="143">
        <v>1</v>
      </c>
      <c r="CZ84" s="127">
        <v>0.0005</v>
      </c>
    </row>
    <row r="85" spans="1:15" ht="21">
      <c r="A85" s="150"/>
      <c r="B85" s="153"/>
      <c r="C85" s="214" t="s">
        <v>147</v>
      </c>
      <c r="D85" s="215"/>
      <c r="E85" s="154">
        <v>800</v>
      </c>
      <c r="F85" s="155"/>
      <c r="G85" s="156"/>
      <c r="M85" s="152" t="s">
        <v>147</v>
      </c>
      <c r="O85" s="143"/>
    </row>
    <row r="86" spans="1:104" ht="12.75">
      <c r="A86" s="144">
        <v>12</v>
      </c>
      <c r="B86" s="145" t="s">
        <v>148</v>
      </c>
      <c r="C86" s="146" t="s">
        <v>149</v>
      </c>
      <c r="D86" s="147" t="s">
        <v>88</v>
      </c>
      <c r="E86" s="148">
        <v>800</v>
      </c>
      <c r="F86" s="148">
        <v>0</v>
      </c>
      <c r="G86" s="149">
        <f>E86*F86</f>
        <v>0</v>
      </c>
      <c r="O86" s="143">
        <v>2</v>
      </c>
      <c r="AA86" s="127">
        <v>1</v>
      </c>
      <c r="AB86" s="127">
        <v>1</v>
      </c>
      <c r="AC86" s="127">
        <v>1</v>
      </c>
      <c r="AZ86" s="127">
        <v>1</v>
      </c>
      <c r="BA86" s="127">
        <f>IF(AZ86=1,G86,0)</f>
        <v>0</v>
      </c>
      <c r="BB86" s="127">
        <f>IF(AZ86=2,G86,0)</f>
        <v>0</v>
      </c>
      <c r="BC86" s="127">
        <f>IF(AZ86=3,G86,0)</f>
        <v>0</v>
      </c>
      <c r="BD86" s="127">
        <f>IF(AZ86=4,G86,0)</f>
        <v>0</v>
      </c>
      <c r="BE86" s="127">
        <f>IF(AZ86=5,G86,0)</f>
        <v>0</v>
      </c>
      <c r="CA86" s="143">
        <v>1</v>
      </c>
      <c r="CB86" s="143">
        <v>1</v>
      </c>
      <c r="CZ86" s="127">
        <v>4E-05</v>
      </c>
    </row>
    <row r="87" spans="1:15" ht="12.75">
      <c r="A87" s="150"/>
      <c r="B87" s="153"/>
      <c r="C87" s="214" t="s">
        <v>150</v>
      </c>
      <c r="D87" s="215"/>
      <c r="E87" s="154">
        <v>800</v>
      </c>
      <c r="F87" s="155"/>
      <c r="G87" s="156"/>
      <c r="M87" s="152" t="s">
        <v>150</v>
      </c>
      <c r="O87" s="143"/>
    </row>
    <row r="88" spans="1:104" ht="12.75">
      <c r="A88" s="144">
        <v>13</v>
      </c>
      <c r="B88" s="145" t="s">
        <v>151</v>
      </c>
      <c r="C88" s="146" t="s">
        <v>152</v>
      </c>
      <c r="D88" s="147" t="s">
        <v>88</v>
      </c>
      <c r="E88" s="148">
        <v>595.4194</v>
      </c>
      <c r="F88" s="148">
        <v>0</v>
      </c>
      <c r="G88" s="149">
        <f>E88*F88</f>
        <v>0</v>
      </c>
      <c r="O88" s="143">
        <v>2</v>
      </c>
      <c r="AA88" s="127">
        <v>1</v>
      </c>
      <c r="AB88" s="127">
        <v>0</v>
      </c>
      <c r="AC88" s="127">
        <v>0</v>
      </c>
      <c r="AZ88" s="127">
        <v>1</v>
      </c>
      <c r="BA88" s="127">
        <f>IF(AZ88=1,G88,0)</f>
        <v>0</v>
      </c>
      <c r="BB88" s="127">
        <f>IF(AZ88=2,G88,0)</f>
        <v>0</v>
      </c>
      <c r="BC88" s="127">
        <f>IF(AZ88=3,G88,0)</f>
        <v>0</v>
      </c>
      <c r="BD88" s="127">
        <f>IF(AZ88=4,G88,0)</f>
        <v>0</v>
      </c>
      <c r="BE88" s="127">
        <f>IF(AZ88=5,G88,0)</f>
        <v>0</v>
      </c>
      <c r="CA88" s="143">
        <v>1</v>
      </c>
      <c r="CB88" s="143">
        <v>0</v>
      </c>
      <c r="CZ88" s="127">
        <v>3E-05</v>
      </c>
    </row>
    <row r="89" spans="1:15" ht="12.75">
      <c r="A89" s="150"/>
      <c r="B89" s="153"/>
      <c r="C89" s="216" t="s">
        <v>153</v>
      </c>
      <c r="D89" s="215"/>
      <c r="E89" s="174">
        <v>0</v>
      </c>
      <c r="F89" s="155"/>
      <c r="G89" s="156"/>
      <c r="M89" s="152" t="s">
        <v>153</v>
      </c>
      <c r="O89" s="143"/>
    </row>
    <row r="90" spans="1:15" ht="12.75">
      <c r="A90" s="150"/>
      <c r="B90" s="153"/>
      <c r="C90" s="216" t="s">
        <v>154</v>
      </c>
      <c r="D90" s="215"/>
      <c r="E90" s="174">
        <v>9.4608</v>
      </c>
      <c r="F90" s="155"/>
      <c r="G90" s="156"/>
      <c r="M90" s="152" t="s">
        <v>154</v>
      </c>
      <c r="O90" s="143"/>
    </row>
    <row r="91" spans="1:15" ht="12.75">
      <c r="A91" s="150"/>
      <c r="B91" s="153"/>
      <c r="C91" s="216" t="s">
        <v>155</v>
      </c>
      <c r="D91" s="215"/>
      <c r="E91" s="174">
        <v>2.3652</v>
      </c>
      <c r="F91" s="155"/>
      <c r="G91" s="156"/>
      <c r="M91" s="152" t="s">
        <v>155</v>
      </c>
      <c r="O91" s="143"/>
    </row>
    <row r="92" spans="1:15" ht="12.75">
      <c r="A92" s="150"/>
      <c r="B92" s="153"/>
      <c r="C92" s="216" t="s">
        <v>156</v>
      </c>
      <c r="D92" s="215"/>
      <c r="E92" s="174">
        <v>2.6317</v>
      </c>
      <c r="F92" s="155"/>
      <c r="G92" s="156"/>
      <c r="M92" s="152" t="s">
        <v>156</v>
      </c>
      <c r="O92" s="143"/>
    </row>
    <row r="93" spans="1:15" ht="12.75">
      <c r="A93" s="150"/>
      <c r="B93" s="153"/>
      <c r="C93" s="216" t="s">
        <v>157</v>
      </c>
      <c r="D93" s="215"/>
      <c r="E93" s="174">
        <v>12.375</v>
      </c>
      <c r="F93" s="155"/>
      <c r="G93" s="156"/>
      <c r="M93" s="152" t="s">
        <v>157</v>
      </c>
      <c r="O93" s="143"/>
    </row>
    <row r="94" spans="1:15" ht="12.75">
      <c r="A94" s="150"/>
      <c r="B94" s="153"/>
      <c r="C94" s="216" t="s">
        <v>158</v>
      </c>
      <c r="D94" s="215"/>
      <c r="E94" s="174">
        <v>57.75</v>
      </c>
      <c r="F94" s="155"/>
      <c r="G94" s="156"/>
      <c r="M94" s="152" t="s">
        <v>158</v>
      </c>
      <c r="O94" s="143"/>
    </row>
    <row r="95" spans="1:15" ht="12.75">
      <c r="A95" s="150"/>
      <c r="B95" s="153"/>
      <c r="C95" s="216" t="s">
        <v>159</v>
      </c>
      <c r="D95" s="215"/>
      <c r="E95" s="174">
        <v>12.0048</v>
      </c>
      <c r="F95" s="155"/>
      <c r="G95" s="156"/>
      <c r="M95" s="152" t="s">
        <v>159</v>
      </c>
      <c r="O95" s="143"/>
    </row>
    <row r="96" spans="1:15" ht="12.75">
      <c r="A96" s="150"/>
      <c r="B96" s="153"/>
      <c r="C96" s="216" t="s">
        <v>160</v>
      </c>
      <c r="D96" s="215"/>
      <c r="E96" s="174">
        <v>3.0012</v>
      </c>
      <c r="F96" s="155"/>
      <c r="G96" s="156"/>
      <c r="M96" s="152" t="s">
        <v>160</v>
      </c>
      <c r="O96" s="143"/>
    </row>
    <row r="97" spans="1:15" ht="12.75">
      <c r="A97" s="150"/>
      <c r="B97" s="153"/>
      <c r="C97" s="216" t="s">
        <v>161</v>
      </c>
      <c r="D97" s="215"/>
      <c r="E97" s="174">
        <v>12.546</v>
      </c>
      <c r="F97" s="155"/>
      <c r="G97" s="156"/>
      <c r="M97" s="152" t="s">
        <v>161</v>
      </c>
      <c r="O97" s="143"/>
    </row>
    <row r="98" spans="1:15" ht="12.75">
      <c r="A98" s="150"/>
      <c r="B98" s="153"/>
      <c r="C98" s="216" t="s">
        <v>162</v>
      </c>
      <c r="D98" s="215"/>
      <c r="E98" s="174">
        <v>177.375</v>
      </c>
      <c r="F98" s="155"/>
      <c r="G98" s="156"/>
      <c r="M98" s="152" t="s">
        <v>162</v>
      </c>
      <c r="O98" s="143"/>
    </row>
    <row r="99" spans="1:15" ht="12.75">
      <c r="A99" s="150"/>
      <c r="B99" s="153"/>
      <c r="C99" s="216" t="s">
        <v>163</v>
      </c>
      <c r="D99" s="215"/>
      <c r="E99" s="174">
        <v>8.2</v>
      </c>
      <c r="F99" s="155"/>
      <c r="G99" s="156"/>
      <c r="M99" s="152" t="s">
        <v>163</v>
      </c>
      <c r="O99" s="143"/>
    </row>
    <row r="100" spans="1:15" ht="12.75">
      <c r="A100" s="150"/>
      <c r="B100" s="153"/>
      <c r="C100" s="216" t="s">
        <v>164</v>
      </c>
      <c r="D100" s="215"/>
      <c r="E100" s="174">
        <v>297.7097</v>
      </c>
      <c r="F100" s="155"/>
      <c r="G100" s="156"/>
      <c r="M100" s="152" t="s">
        <v>164</v>
      </c>
      <c r="O100" s="143"/>
    </row>
    <row r="101" spans="1:15" ht="12.75">
      <c r="A101" s="150"/>
      <c r="B101" s="153"/>
      <c r="C101" s="214" t="s">
        <v>165</v>
      </c>
      <c r="D101" s="215"/>
      <c r="E101" s="154">
        <v>595.4194</v>
      </c>
      <c r="F101" s="155"/>
      <c r="G101" s="156"/>
      <c r="M101" s="152" t="s">
        <v>165</v>
      </c>
      <c r="O101" s="143"/>
    </row>
    <row r="102" spans="1:104" ht="12.75">
      <c r="A102" s="144">
        <v>14</v>
      </c>
      <c r="B102" s="145" t="s">
        <v>166</v>
      </c>
      <c r="C102" s="146" t="s">
        <v>167</v>
      </c>
      <c r="D102" s="147" t="s">
        <v>88</v>
      </c>
      <c r="E102" s="148">
        <v>2400</v>
      </c>
      <c r="F102" s="148">
        <v>0</v>
      </c>
      <c r="G102" s="149">
        <f>E102*F102</f>
        <v>0</v>
      </c>
      <c r="O102" s="143">
        <v>2</v>
      </c>
      <c r="AA102" s="127">
        <v>1</v>
      </c>
      <c r="AB102" s="127">
        <v>1</v>
      </c>
      <c r="AC102" s="127">
        <v>1</v>
      </c>
      <c r="AZ102" s="127">
        <v>1</v>
      </c>
      <c r="BA102" s="127">
        <f>IF(AZ102=1,G102,0)</f>
        <v>0</v>
      </c>
      <c r="BB102" s="127">
        <f>IF(AZ102=2,G102,0)</f>
        <v>0</v>
      </c>
      <c r="BC102" s="127">
        <f>IF(AZ102=3,G102,0)</f>
        <v>0</v>
      </c>
      <c r="BD102" s="127">
        <f>IF(AZ102=4,G102,0)</f>
        <v>0</v>
      </c>
      <c r="BE102" s="127">
        <f>IF(AZ102=5,G102,0)</f>
        <v>0</v>
      </c>
      <c r="CA102" s="143">
        <v>1</v>
      </c>
      <c r="CB102" s="143">
        <v>1</v>
      </c>
      <c r="CZ102" s="127">
        <v>1E-05</v>
      </c>
    </row>
    <row r="103" spans="1:15" ht="12.75">
      <c r="A103" s="150"/>
      <c r="B103" s="153"/>
      <c r="C103" s="214" t="s">
        <v>168</v>
      </c>
      <c r="D103" s="215"/>
      <c r="E103" s="154">
        <v>2400</v>
      </c>
      <c r="F103" s="155"/>
      <c r="G103" s="156"/>
      <c r="M103" s="152" t="s">
        <v>168</v>
      </c>
      <c r="O103" s="143"/>
    </row>
    <row r="104" spans="1:104" ht="12.75">
      <c r="A104" s="144">
        <v>15</v>
      </c>
      <c r="B104" s="145" t="s">
        <v>169</v>
      </c>
      <c r="C104" s="146" t="s">
        <v>170</v>
      </c>
      <c r="D104" s="147" t="s">
        <v>88</v>
      </c>
      <c r="E104" s="148">
        <v>2400</v>
      </c>
      <c r="F104" s="148">
        <v>0</v>
      </c>
      <c r="G104" s="149">
        <f>E104*F104</f>
        <v>0</v>
      </c>
      <c r="O104" s="143">
        <v>2</v>
      </c>
      <c r="AA104" s="127">
        <v>1</v>
      </c>
      <c r="AB104" s="127">
        <v>1</v>
      </c>
      <c r="AC104" s="127">
        <v>1</v>
      </c>
      <c r="AZ104" s="127">
        <v>1</v>
      </c>
      <c r="BA104" s="127">
        <f>IF(AZ104=1,G104,0)</f>
        <v>0</v>
      </c>
      <c r="BB104" s="127">
        <f>IF(AZ104=2,G104,0)</f>
        <v>0</v>
      </c>
      <c r="BC104" s="127">
        <f>IF(AZ104=3,G104,0)</f>
        <v>0</v>
      </c>
      <c r="BD104" s="127">
        <f>IF(AZ104=4,G104,0)</f>
        <v>0</v>
      </c>
      <c r="BE104" s="127">
        <f>IF(AZ104=5,G104,0)</f>
        <v>0</v>
      </c>
      <c r="CA104" s="143">
        <v>1</v>
      </c>
      <c r="CB104" s="143">
        <v>1</v>
      </c>
      <c r="CZ104" s="127">
        <v>0</v>
      </c>
    </row>
    <row r="105" spans="1:15" ht="12.75">
      <c r="A105" s="150"/>
      <c r="B105" s="153"/>
      <c r="C105" s="214" t="s">
        <v>168</v>
      </c>
      <c r="D105" s="215"/>
      <c r="E105" s="154">
        <v>2400</v>
      </c>
      <c r="F105" s="155"/>
      <c r="G105" s="156"/>
      <c r="M105" s="152" t="s">
        <v>168</v>
      </c>
      <c r="O105" s="143"/>
    </row>
    <row r="106" spans="1:57" ht="12.75">
      <c r="A106" s="157"/>
      <c r="B106" s="158" t="s">
        <v>73</v>
      </c>
      <c r="C106" s="159" t="str">
        <f>CONCATENATE(B83," ",C83)</f>
        <v>95 Dokončovací konstrukce na pozemních stavbách</v>
      </c>
      <c r="D106" s="160"/>
      <c r="E106" s="161"/>
      <c r="F106" s="162"/>
      <c r="G106" s="163">
        <f>SUM(G83:G105)</f>
        <v>0</v>
      </c>
      <c r="O106" s="143">
        <v>4</v>
      </c>
      <c r="BA106" s="164">
        <f>SUM(BA83:BA105)</f>
        <v>0</v>
      </c>
      <c r="BB106" s="164">
        <f>SUM(BB83:BB105)</f>
        <v>0</v>
      </c>
      <c r="BC106" s="164">
        <f>SUM(BC83:BC105)</f>
        <v>0</v>
      </c>
      <c r="BD106" s="164">
        <f>SUM(BD83:BD105)</f>
        <v>0</v>
      </c>
      <c r="BE106" s="164">
        <f>SUM(BE83:BE105)</f>
        <v>0</v>
      </c>
    </row>
    <row r="107" spans="1:15" ht="12.75">
      <c r="A107" s="137" t="s">
        <v>72</v>
      </c>
      <c r="B107" s="138" t="s">
        <v>171</v>
      </c>
      <c r="C107" s="139" t="s">
        <v>172</v>
      </c>
      <c r="D107" s="140"/>
      <c r="E107" s="141"/>
      <c r="F107" s="141"/>
      <c r="G107" s="142"/>
      <c r="O107" s="143">
        <v>1</v>
      </c>
    </row>
    <row r="108" spans="1:104" ht="12.75">
      <c r="A108" s="144">
        <v>16</v>
      </c>
      <c r="B108" s="145" t="s">
        <v>173</v>
      </c>
      <c r="C108" s="146" t="s">
        <v>174</v>
      </c>
      <c r="D108" s="147" t="s">
        <v>175</v>
      </c>
      <c r="E108" s="148">
        <v>870</v>
      </c>
      <c r="F108" s="148">
        <v>0</v>
      </c>
      <c r="G108" s="149">
        <f>E108*F108</f>
        <v>0</v>
      </c>
      <c r="O108" s="143">
        <v>2</v>
      </c>
      <c r="AA108" s="127">
        <v>1</v>
      </c>
      <c r="AB108" s="127">
        <v>1</v>
      </c>
      <c r="AC108" s="127">
        <v>1</v>
      </c>
      <c r="AZ108" s="127">
        <v>1</v>
      </c>
      <c r="BA108" s="127">
        <f>IF(AZ108=1,G108,0)</f>
        <v>0</v>
      </c>
      <c r="BB108" s="127">
        <f>IF(AZ108=2,G108,0)</f>
        <v>0</v>
      </c>
      <c r="BC108" s="127">
        <f>IF(AZ108=3,G108,0)</f>
        <v>0</v>
      </c>
      <c r="BD108" s="127">
        <f>IF(AZ108=4,G108,0)</f>
        <v>0</v>
      </c>
      <c r="BE108" s="127">
        <f>IF(AZ108=5,G108,0)</f>
        <v>0</v>
      </c>
      <c r="CA108" s="143">
        <v>1</v>
      </c>
      <c r="CB108" s="143">
        <v>1</v>
      </c>
      <c r="CZ108" s="127">
        <v>0</v>
      </c>
    </row>
    <row r="109" spans="1:15" ht="12.75">
      <c r="A109" s="150"/>
      <c r="B109" s="153"/>
      <c r="C109" s="214" t="s">
        <v>176</v>
      </c>
      <c r="D109" s="215"/>
      <c r="E109" s="154">
        <v>24</v>
      </c>
      <c r="F109" s="155"/>
      <c r="G109" s="156"/>
      <c r="M109" s="152" t="s">
        <v>176</v>
      </c>
      <c r="O109" s="143"/>
    </row>
    <row r="110" spans="1:15" ht="12.75">
      <c r="A110" s="150"/>
      <c r="B110" s="153"/>
      <c r="C110" s="214" t="s">
        <v>177</v>
      </c>
      <c r="D110" s="215"/>
      <c r="E110" s="154">
        <v>6</v>
      </c>
      <c r="F110" s="155"/>
      <c r="G110" s="156"/>
      <c r="M110" s="152" t="s">
        <v>177</v>
      </c>
      <c r="O110" s="143"/>
    </row>
    <row r="111" spans="1:15" ht="12.75">
      <c r="A111" s="150"/>
      <c r="B111" s="153"/>
      <c r="C111" s="214" t="s">
        <v>178</v>
      </c>
      <c r="D111" s="215"/>
      <c r="E111" s="154">
        <v>6</v>
      </c>
      <c r="F111" s="155"/>
      <c r="G111" s="156"/>
      <c r="M111" s="152" t="s">
        <v>178</v>
      </c>
      <c r="O111" s="143"/>
    </row>
    <row r="112" spans="1:15" ht="12.75">
      <c r="A112" s="150"/>
      <c r="B112" s="153"/>
      <c r="C112" s="214" t="s">
        <v>179</v>
      </c>
      <c r="D112" s="215"/>
      <c r="E112" s="154">
        <v>36</v>
      </c>
      <c r="F112" s="155"/>
      <c r="G112" s="156"/>
      <c r="M112" s="152" t="s">
        <v>179</v>
      </c>
      <c r="O112" s="143"/>
    </row>
    <row r="113" spans="1:15" ht="12.75">
      <c r="A113" s="150"/>
      <c r="B113" s="153"/>
      <c r="C113" s="214" t="s">
        <v>180</v>
      </c>
      <c r="D113" s="215"/>
      <c r="E113" s="154">
        <v>168</v>
      </c>
      <c r="F113" s="155"/>
      <c r="G113" s="156"/>
      <c r="M113" s="152" t="s">
        <v>180</v>
      </c>
      <c r="O113" s="143"/>
    </row>
    <row r="114" spans="1:15" ht="12.75">
      <c r="A114" s="150"/>
      <c r="B114" s="153"/>
      <c r="C114" s="214" t="s">
        <v>181</v>
      </c>
      <c r="D114" s="215"/>
      <c r="E114" s="154">
        <v>48</v>
      </c>
      <c r="F114" s="155"/>
      <c r="G114" s="156"/>
      <c r="M114" s="152" t="s">
        <v>181</v>
      </c>
      <c r="O114" s="143"/>
    </row>
    <row r="115" spans="1:15" ht="12.75">
      <c r="A115" s="150"/>
      <c r="B115" s="153"/>
      <c r="C115" s="214" t="s">
        <v>182</v>
      </c>
      <c r="D115" s="215"/>
      <c r="E115" s="154">
        <v>12</v>
      </c>
      <c r="F115" s="155"/>
      <c r="G115" s="156"/>
      <c r="M115" s="152" t="s">
        <v>182</v>
      </c>
      <c r="O115" s="143"/>
    </row>
    <row r="116" spans="1:15" ht="12.75">
      <c r="A116" s="150"/>
      <c r="B116" s="153"/>
      <c r="C116" s="214" t="s">
        <v>183</v>
      </c>
      <c r="D116" s="215"/>
      <c r="E116" s="154">
        <v>36</v>
      </c>
      <c r="F116" s="155"/>
      <c r="G116" s="156"/>
      <c r="M116" s="152" t="s">
        <v>183</v>
      </c>
      <c r="O116" s="143"/>
    </row>
    <row r="117" spans="1:15" ht="12.75">
      <c r="A117" s="150"/>
      <c r="B117" s="153"/>
      <c r="C117" s="214" t="s">
        <v>184</v>
      </c>
      <c r="D117" s="215"/>
      <c r="E117" s="154">
        <v>516</v>
      </c>
      <c r="F117" s="155"/>
      <c r="G117" s="156"/>
      <c r="M117" s="152" t="s">
        <v>184</v>
      </c>
      <c r="O117" s="143"/>
    </row>
    <row r="118" spans="1:15" ht="12.75">
      <c r="A118" s="150"/>
      <c r="B118" s="153"/>
      <c r="C118" s="214" t="s">
        <v>185</v>
      </c>
      <c r="D118" s="215"/>
      <c r="E118" s="154">
        <v>18</v>
      </c>
      <c r="F118" s="155"/>
      <c r="G118" s="156"/>
      <c r="M118" s="152" t="s">
        <v>185</v>
      </c>
      <c r="O118" s="143"/>
    </row>
    <row r="119" spans="1:104" ht="12.75">
      <c r="A119" s="144">
        <v>17</v>
      </c>
      <c r="B119" s="145" t="s">
        <v>186</v>
      </c>
      <c r="C119" s="146" t="s">
        <v>187</v>
      </c>
      <c r="D119" s="147" t="s">
        <v>88</v>
      </c>
      <c r="E119" s="148">
        <v>298.8438</v>
      </c>
      <c r="F119" s="148">
        <v>0</v>
      </c>
      <c r="G119" s="149">
        <f>E119*F119</f>
        <v>0</v>
      </c>
      <c r="O119" s="143">
        <v>2</v>
      </c>
      <c r="AA119" s="127">
        <v>1</v>
      </c>
      <c r="AB119" s="127">
        <v>1</v>
      </c>
      <c r="AC119" s="127">
        <v>1</v>
      </c>
      <c r="AZ119" s="127">
        <v>1</v>
      </c>
      <c r="BA119" s="127">
        <f>IF(AZ119=1,G119,0)</f>
        <v>0</v>
      </c>
      <c r="BB119" s="127">
        <f>IF(AZ119=2,G119,0)</f>
        <v>0</v>
      </c>
      <c r="BC119" s="127">
        <f>IF(AZ119=3,G119,0)</f>
        <v>0</v>
      </c>
      <c r="BD119" s="127">
        <f>IF(AZ119=4,G119,0)</f>
        <v>0</v>
      </c>
      <c r="BE119" s="127">
        <f>IF(AZ119=5,G119,0)</f>
        <v>0</v>
      </c>
      <c r="CA119" s="143">
        <v>1</v>
      </c>
      <c r="CB119" s="143">
        <v>1</v>
      </c>
      <c r="CZ119" s="127">
        <v>0.00082</v>
      </c>
    </row>
    <row r="120" spans="1:15" ht="12.75">
      <c r="A120" s="150"/>
      <c r="B120" s="153"/>
      <c r="C120" s="214" t="s">
        <v>188</v>
      </c>
      <c r="D120" s="215"/>
      <c r="E120" s="154">
        <v>10.368</v>
      </c>
      <c r="F120" s="155"/>
      <c r="G120" s="156"/>
      <c r="M120" s="152" t="s">
        <v>188</v>
      </c>
      <c r="O120" s="143"/>
    </row>
    <row r="121" spans="1:15" ht="12.75">
      <c r="A121" s="150"/>
      <c r="B121" s="153"/>
      <c r="C121" s="214" t="s">
        <v>189</v>
      </c>
      <c r="D121" s="215"/>
      <c r="E121" s="154">
        <v>2.592</v>
      </c>
      <c r="F121" s="155"/>
      <c r="G121" s="156"/>
      <c r="M121" s="152" t="s">
        <v>189</v>
      </c>
      <c r="O121" s="143"/>
    </row>
    <row r="122" spans="1:15" ht="12.75">
      <c r="A122" s="150"/>
      <c r="B122" s="153"/>
      <c r="C122" s="214" t="s">
        <v>156</v>
      </c>
      <c r="D122" s="215"/>
      <c r="E122" s="154">
        <v>2.6317</v>
      </c>
      <c r="F122" s="155"/>
      <c r="G122" s="156"/>
      <c r="M122" s="152" t="s">
        <v>156</v>
      </c>
      <c r="O122" s="143"/>
    </row>
    <row r="123" spans="1:15" ht="12.75">
      <c r="A123" s="150"/>
      <c r="B123" s="153"/>
      <c r="C123" s="214" t="s">
        <v>157</v>
      </c>
      <c r="D123" s="215"/>
      <c r="E123" s="154">
        <v>12.375</v>
      </c>
      <c r="F123" s="155"/>
      <c r="G123" s="156"/>
      <c r="M123" s="152" t="s">
        <v>157</v>
      </c>
      <c r="O123" s="143"/>
    </row>
    <row r="124" spans="1:15" ht="12.75">
      <c r="A124" s="150"/>
      <c r="B124" s="153"/>
      <c r="C124" s="214" t="s">
        <v>158</v>
      </c>
      <c r="D124" s="215"/>
      <c r="E124" s="154">
        <v>57.75</v>
      </c>
      <c r="F124" s="155"/>
      <c r="G124" s="156"/>
      <c r="M124" s="152" t="s">
        <v>158</v>
      </c>
      <c r="O124" s="143"/>
    </row>
    <row r="125" spans="1:15" ht="12.75">
      <c r="A125" s="150"/>
      <c r="B125" s="153"/>
      <c r="C125" s="214" t="s">
        <v>159</v>
      </c>
      <c r="D125" s="215"/>
      <c r="E125" s="154">
        <v>12.0048</v>
      </c>
      <c r="F125" s="155"/>
      <c r="G125" s="156"/>
      <c r="M125" s="152" t="s">
        <v>159</v>
      </c>
      <c r="O125" s="143"/>
    </row>
    <row r="126" spans="1:15" ht="12.75">
      <c r="A126" s="150"/>
      <c r="B126" s="153"/>
      <c r="C126" s="214" t="s">
        <v>160</v>
      </c>
      <c r="D126" s="215"/>
      <c r="E126" s="154">
        <v>3.0012</v>
      </c>
      <c r="F126" s="155"/>
      <c r="G126" s="156"/>
      <c r="M126" s="152" t="s">
        <v>160</v>
      </c>
      <c r="O126" s="143"/>
    </row>
    <row r="127" spans="1:15" ht="12.75">
      <c r="A127" s="150"/>
      <c r="B127" s="153"/>
      <c r="C127" s="214" t="s">
        <v>161</v>
      </c>
      <c r="D127" s="215"/>
      <c r="E127" s="154">
        <v>12.546</v>
      </c>
      <c r="F127" s="155"/>
      <c r="G127" s="156"/>
      <c r="M127" s="152" t="s">
        <v>161</v>
      </c>
      <c r="O127" s="143"/>
    </row>
    <row r="128" spans="1:15" ht="12.75">
      <c r="A128" s="150"/>
      <c r="B128" s="153"/>
      <c r="C128" s="214" t="s">
        <v>162</v>
      </c>
      <c r="D128" s="215"/>
      <c r="E128" s="154">
        <v>177.375</v>
      </c>
      <c r="F128" s="155"/>
      <c r="G128" s="156"/>
      <c r="M128" s="152" t="s">
        <v>162</v>
      </c>
      <c r="O128" s="143"/>
    </row>
    <row r="129" spans="1:15" ht="12.75">
      <c r="A129" s="150"/>
      <c r="B129" s="153"/>
      <c r="C129" s="214" t="s">
        <v>163</v>
      </c>
      <c r="D129" s="215"/>
      <c r="E129" s="154">
        <v>8.2</v>
      </c>
      <c r="F129" s="155"/>
      <c r="G129" s="156"/>
      <c r="M129" s="152" t="s">
        <v>163</v>
      </c>
      <c r="O129" s="143"/>
    </row>
    <row r="130" spans="1:104" ht="12.75">
      <c r="A130" s="144">
        <v>18</v>
      </c>
      <c r="B130" s="145" t="s">
        <v>190</v>
      </c>
      <c r="C130" s="146" t="s">
        <v>191</v>
      </c>
      <c r="D130" s="147" t="s">
        <v>113</v>
      </c>
      <c r="E130" s="148">
        <v>3.1</v>
      </c>
      <c r="F130" s="148">
        <v>0</v>
      </c>
      <c r="G130" s="149">
        <f>E130*F130</f>
        <v>0</v>
      </c>
      <c r="O130" s="143">
        <v>2</v>
      </c>
      <c r="AA130" s="127">
        <v>1</v>
      </c>
      <c r="AB130" s="127">
        <v>1</v>
      </c>
      <c r="AC130" s="127">
        <v>1</v>
      </c>
      <c r="AZ130" s="127">
        <v>1</v>
      </c>
      <c r="BA130" s="127">
        <f>IF(AZ130=1,G130,0)</f>
        <v>0</v>
      </c>
      <c r="BB130" s="127">
        <f>IF(AZ130=2,G130,0)</f>
        <v>0</v>
      </c>
      <c r="BC130" s="127">
        <f>IF(AZ130=3,G130,0)</f>
        <v>0</v>
      </c>
      <c r="BD130" s="127">
        <f>IF(AZ130=4,G130,0)</f>
        <v>0</v>
      </c>
      <c r="BE130" s="127">
        <f>IF(AZ130=5,G130,0)</f>
        <v>0</v>
      </c>
      <c r="CA130" s="143">
        <v>1</v>
      </c>
      <c r="CB130" s="143">
        <v>1</v>
      </c>
      <c r="CZ130" s="127">
        <v>0</v>
      </c>
    </row>
    <row r="131" spans="1:15" ht="12.75">
      <c r="A131" s="150"/>
      <c r="B131" s="153"/>
      <c r="C131" s="214" t="s">
        <v>192</v>
      </c>
      <c r="D131" s="215"/>
      <c r="E131" s="154">
        <v>1.64</v>
      </c>
      <c r="F131" s="155"/>
      <c r="G131" s="156"/>
      <c r="M131" s="152" t="s">
        <v>192</v>
      </c>
      <c r="O131" s="143"/>
    </row>
    <row r="132" spans="1:15" ht="12.75">
      <c r="A132" s="150"/>
      <c r="B132" s="153"/>
      <c r="C132" s="214" t="s">
        <v>193</v>
      </c>
      <c r="D132" s="215"/>
      <c r="E132" s="154">
        <v>1.46</v>
      </c>
      <c r="F132" s="155"/>
      <c r="G132" s="156"/>
      <c r="M132" s="152" t="s">
        <v>193</v>
      </c>
      <c r="O132" s="143"/>
    </row>
    <row r="133" spans="1:104" ht="12.75">
      <c r="A133" s="144">
        <v>19</v>
      </c>
      <c r="B133" s="145" t="s">
        <v>194</v>
      </c>
      <c r="C133" s="146" t="s">
        <v>195</v>
      </c>
      <c r="D133" s="147" t="s">
        <v>113</v>
      </c>
      <c r="E133" s="148">
        <v>120.12</v>
      </c>
      <c r="F133" s="148">
        <v>0</v>
      </c>
      <c r="G133" s="149">
        <f>E133*F133</f>
        <v>0</v>
      </c>
      <c r="O133" s="143">
        <v>2</v>
      </c>
      <c r="AA133" s="127">
        <v>1</v>
      </c>
      <c r="AB133" s="127">
        <v>1</v>
      </c>
      <c r="AC133" s="127">
        <v>1</v>
      </c>
      <c r="AZ133" s="127">
        <v>1</v>
      </c>
      <c r="BA133" s="127">
        <f>IF(AZ133=1,G133,0)</f>
        <v>0</v>
      </c>
      <c r="BB133" s="127">
        <f>IF(AZ133=2,G133,0)</f>
        <v>0</v>
      </c>
      <c r="BC133" s="127">
        <f>IF(AZ133=3,G133,0)</f>
        <v>0</v>
      </c>
      <c r="BD133" s="127">
        <f>IF(AZ133=4,G133,0)</f>
        <v>0</v>
      </c>
      <c r="BE133" s="127">
        <f>IF(AZ133=5,G133,0)</f>
        <v>0</v>
      </c>
      <c r="CA133" s="143">
        <v>1</v>
      </c>
      <c r="CB133" s="143">
        <v>1</v>
      </c>
      <c r="CZ133" s="127">
        <v>0</v>
      </c>
    </row>
    <row r="134" spans="1:15" ht="12.75">
      <c r="A134" s="150"/>
      <c r="B134" s="153"/>
      <c r="C134" s="214" t="s">
        <v>196</v>
      </c>
      <c r="D134" s="215"/>
      <c r="E134" s="154">
        <v>6.4</v>
      </c>
      <c r="F134" s="155"/>
      <c r="G134" s="156"/>
      <c r="M134" s="152" t="s">
        <v>196</v>
      </c>
      <c r="O134" s="143"/>
    </row>
    <row r="135" spans="1:15" ht="12.75">
      <c r="A135" s="150"/>
      <c r="B135" s="153"/>
      <c r="C135" s="214" t="s">
        <v>197</v>
      </c>
      <c r="D135" s="215"/>
      <c r="E135" s="154">
        <v>1.6</v>
      </c>
      <c r="F135" s="155"/>
      <c r="G135" s="156"/>
      <c r="M135" s="152" t="s">
        <v>197</v>
      </c>
      <c r="O135" s="143"/>
    </row>
    <row r="136" spans="1:15" ht="12.75">
      <c r="A136" s="150"/>
      <c r="B136" s="153"/>
      <c r="C136" s="214" t="s">
        <v>198</v>
      </c>
      <c r="D136" s="215"/>
      <c r="E136" s="154">
        <v>4.95</v>
      </c>
      <c r="F136" s="155"/>
      <c r="G136" s="156"/>
      <c r="M136" s="152" t="s">
        <v>198</v>
      </c>
      <c r="O136" s="143"/>
    </row>
    <row r="137" spans="1:15" ht="12.75">
      <c r="A137" s="150"/>
      <c r="B137" s="153"/>
      <c r="C137" s="214" t="s">
        <v>199</v>
      </c>
      <c r="D137" s="215"/>
      <c r="E137" s="154">
        <v>23.1</v>
      </c>
      <c r="F137" s="155"/>
      <c r="G137" s="156"/>
      <c r="M137" s="152" t="s">
        <v>199</v>
      </c>
      <c r="O137" s="143"/>
    </row>
    <row r="138" spans="1:15" ht="12.75">
      <c r="A138" s="150"/>
      <c r="B138" s="153"/>
      <c r="C138" s="214" t="s">
        <v>200</v>
      </c>
      <c r="D138" s="215"/>
      <c r="E138" s="154">
        <v>6.56</v>
      </c>
      <c r="F138" s="155"/>
      <c r="G138" s="156"/>
      <c r="M138" s="152" t="s">
        <v>200</v>
      </c>
      <c r="O138" s="143"/>
    </row>
    <row r="139" spans="1:15" ht="12.75">
      <c r="A139" s="150"/>
      <c r="B139" s="153"/>
      <c r="C139" s="214" t="s">
        <v>201</v>
      </c>
      <c r="D139" s="215"/>
      <c r="E139" s="154">
        <v>4.92</v>
      </c>
      <c r="F139" s="155"/>
      <c r="G139" s="156"/>
      <c r="M139" s="152" t="s">
        <v>201</v>
      </c>
      <c r="O139" s="143"/>
    </row>
    <row r="140" spans="1:15" ht="12.75">
      <c r="A140" s="150"/>
      <c r="B140" s="153"/>
      <c r="C140" s="214" t="s">
        <v>202</v>
      </c>
      <c r="D140" s="215"/>
      <c r="E140" s="154">
        <v>70.95</v>
      </c>
      <c r="F140" s="155"/>
      <c r="G140" s="156"/>
      <c r="M140" s="152" t="s">
        <v>202</v>
      </c>
      <c r="O140" s="143"/>
    </row>
    <row r="141" spans="1:15" ht="12.75">
      <c r="A141" s="150"/>
      <c r="B141" s="153"/>
      <c r="C141" s="214" t="s">
        <v>203</v>
      </c>
      <c r="D141" s="215"/>
      <c r="E141" s="154">
        <v>1.64</v>
      </c>
      <c r="F141" s="155"/>
      <c r="G141" s="156"/>
      <c r="M141" s="152" t="s">
        <v>203</v>
      </c>
      <c r="O141" s="143"/>
    </row>
    <row r="142" spans="1:57" ht="12.75">
      <c r="A142" s="157"/>
      <c r="B142" s="158" t="s">
        <v>73</v>
      </c>
      <c r="C142" s="159" t="str">
        <f>CONCATENATE(B107," ",C107)</f>
        <v>96 Bourání konstrukcí</v>
      </c>
      <c r="D142" s="160"/>
      <c r="E142" s="161"/>
      <c r="F142" s="162"/>
      <c r="G142" s="163">
        <f>SUM(G107:G141)</f>
        <v>0</v>
      </c>
      <c r="O142" s="143">
        <v>4</v>
      </c>
      <c r="BA142" s="164">
        <f>SUM(BA107:BA141)</f>
        <v>0</v>
      </c>
      <c r="BB142" s="164">
        <f>SUM(BB107:BB141)</f>
        <v>0</v>
      </c>
      <c r="BC142" s="164">
        <f>SUM(BC107:BC141)</f>
        <v>0</v>
      </c>
      <c r="BD142" s="164">
        <f>SUM(BD107:BD141)</f>
        <v>0</v>
      </c>
      <c r="BE142" s="164">
        <f>SUM(BE107:BE141)</f>
        <v>0</v>
      </c>
    </row>
    <row r="143" spans="1:15" ht="12.75">
      <c r="A143" s="137" t="s">
        <v>72</v>
      </c>
      <c r="B143" s="138" t="s">
        <v>204</v>
      </c>
      <c r="C143" s="139" t="s">
        <v>205</v>
      </c>
      <c r="D143" s="140"/>
      <c r="E143" s="141"/>
      <c r="F143" s="141"/>
      <c r="G143" s="142"/>
      <c r="O143" s="143">
        <v>1</v>
      </c>
    </row>
    <row r="144" spans="1:104" ht="12.75">
      <c r="A144" s="144">
        <v>20</v>
      </c>
      <c r="B144" s="145" t="s">
        <v>206</v>
      </c>
      <c r="C144" s="146" t="s">
        <v>207</v>
      </c>
      <c r="D144" s="147" t="s">
        <v>88</v>
      </c>
      <c r="E144" s="148">
        <v>145.834</v>
      </c>
      <c r="F144" s="148">
        <v>0</v>
      </c>
      <c r="G144" s="149">
        <f>E144*F144</f>
        <v>0</v>
      </c>
      <c r="O144" s="143">
        <v>2</v>
      </c>
      <c r="AA144" s="127">
        <v>1</v>
      </c>
      <c r="AB144" s="127">
        <v>0</v>
      </c>
      <c r="AC144" s="127">
        <v>0</v>
      </c>
      <c r="AZ144" s="127">
        <v>1</v>
      </c>
      <c r="BA144" s="127">
        <f>IF(AZ144=1,G144,0)</f>
        <v>0</v>
      </c>
      <c r="BB144" s="127">
        <f>IF(AZ144=2,G144,0)</f>
        <v>0</v>
      </c>
      <c r="BC144" s="127">
        <f>IF(AZ144=3,G144,0)</f>
        <v>0</v>
      </c>
      <c r="BD144" s="127">
        <f>IF(AZ144=4,G144,0)</f>
        <v>0</v>
      </c>
      <c r="BE144" s="127">
        <f>IF(AZ144=5,G144,0)</f>
        <v>0</v>
      </c>
      <c r="CA144" s="143">
        <v>1</v>
      </c>
      <c r="CB144" s="143">
        <v>0</v>
      </c>
      <c r="CZ144" s="127">
        <v>0</v>
      </c>
    </row>
    <row r="145" spans="1:15" ht="12.75">
      <c r="A145" s="150"/>
      <c r="B145" s="153"/>
      <c r="C145" s="214" t="s">
        <v>92</v>
      </c>
      <c r="D145" s="215"/>
      <c r="E145" s="154">
        <v>4.84</v>
      </c>
      <c r="F145" s="155"/>
      <c r="G145" s="156"/>
      <c r="M145" s="152" t="s">
        <v>92</v>
      </c>
      <c r="O145" s="143"/>
    </row>
    <row r="146" spans="1:15" ht="12.75">
      <c r="A146" s="150"/>
      <c r="B146" s="153"/>
      <c r="C146" s="214" t="s">
        <v>93</v>
      </c>
      <c r="D146" s="215"/>
      <c r="E146" s="154">
        <v>1.21</v>
      </c>
      <c r="F146" s="155"/>
      <c r="G146" s="156"/>
      <c r="M146" s="152" t="s">
        <v>93</v>
      </c>
      <c r="O146" s="143"/>
    </row>
    <row r="147" spans="1:15" ht="12.75">
      <c r="A147" s="150"/>
      <c r="B147" s="153"/>
      <c r="C147" s="214" t="s">
        <v>94</v>
      </c>
      <c r="D147" s="215"/>
      <c r="E147" s="154">
        <v>1.27</v>
      </c>
      <c r="F147" s="155"/>
      <c r="G147" s="156"/>
      <c r="M147" s="152" t="s">
        <v>94</v>
      </c>
      <c r="O147" s="143"/>
    </row>
    <row r="148" spans="1:15" ht="12.75">
      <c r="A148" s="150"/>
      <c r="B148" s="153"/>
      <c r="C148" s="214" t="s">
        <v>95</v>
      </c>
      <c r="D148" s="215"/>
      <c r="E148" s="154">
        <v>4.9875</v>
      </c>
      <c r="F148" s="155"/>
      <c r="G148" s="156"/>
      <c r="M148" s="152" t="s">
        <v>95</v>
      </c>
      <c r="O148" s="143"/>
    </row>
    <row r="149" spans="1:15" ht="12.75">
      <c r="A149" s="150"/>
      <c r="B149" s="153"/>
      <c r="C149" s="214" t="s">
        <v>96</v>
      </c>
      <c r="D149" s="215"/>
      <c r="E149" s="154">
        <v>23.275</v>
      </c>
      <c r="F149" s="155"/>
      <c r="G149" s="156"/>
      <c r="M149" s="152" t="s">
        <v>96</v>
      </c>
      <c r="O149" s="143"/>
    </row>
    <row r="150" spans="1:15" ht="12.75">
      <c r="A150" s="150"/>
      <c r="B150" s="153"/>
      <c r="C150" s="214" t="s">
        <v>97</v>
      </c>
      <c r="D150" s="215"/>
      <c r="E150" s="154">
        <v>5.3</v>
      </c>
      <c r="F150" s="155"/>
      <c r="G150" s="156"/>
      <c r="M150" s="152" t="s">
        <v>97</v>
      </c>
      <c r="O150" s="143"/>
    </row>
    <row r="151" spans="1:15" ht="12.75">
      <c r="A151" s="150"/>
      <c r="B151" s="153"/>
      <c r="C151" s="214" t="s">
        <v>98</v>
      </c>
      <c r="D151" s="215"/>
      <c r="E151" s="154">
        <v>1.325</v>
      </c>
      <c r="F151" s="155"/>
      <c r="G151" s="156"/>
      <c r="M151" s="152" t="s">
        <v>98</v>
      </c>
      <c r="O151" s="143"/>
    </row>
    <row r="152" spans="1:15" ht="12.75">
      <c r="A152" s="150"/>
      <c r="B152" s="153"/>
      <c r="C152" s="214" t="s">
        <v>99</v>
      </c>
      <c r="D152" s="215"/>
      <c r="E152" s="154">
        <v>5.055</v>
      </c>
      <c r="F152" s="155"/>
      <c r="G152" s="156"/>
      <c r="M152" s="152" t="s">
        <v>99</v>
      </c>
      <c r="O152" s="143"/>
    </row>
    <row r="153" spans="1:15" ht="12.75">
      <c r="A153" s="150"/>
      <c r="B153" s="153"/>
      <c r="C153" s="214" t="s">
        <v>100</v>
      </c>
      <c r="D153" s="215"/>
      <c r="E153" s="154">
        <v>71.4875</v>
      </c>
      <c r="F153" s="155"/>
      <c r="G153" s="156"/>
      <c r="M153" s="152" t="s">
        <v>100</v>
      </c>
      <c r="O153" s="143"/>
    </row>
    <row r="154" spans="1:15" ht="12.75">
      <c r="A154" s="150"/>
      <c r="B154" s="153"/>
      <c r="C154" s="214" t="s">
        <v>101</v>
      </c>
      <c r="D154" s="215"/>
      <c r="E154" s="154">
        <v>2.91</v>
      </c>
      <c r="F154" s="155"/>
      <c r="G154" s="156"/>
      <c r="M154" s="152" t="s">
        <v>101</v>
      </c>
      <c r="O154" s="143"/>
    </row>
    <row r="155" spans="1:15" ht="12.75">
      <c r="A155" s="150"/>
      <c r="B155" s="153"/>
      <c r="C155" s="214" t="s">
        <v>208</v>
      </c>
      <c r="D155" s="215"/>
      <c r="E155" s="154">
        <v>24.174</v>
      </c>
      <c r="F155" s="155"/>
      <c r="G155" s="156"/>
      <c r="M155" s="152" t="s">
        <v>208</v>
      </c>
      <c r="O155" s="143"/>
    </row>
    <row r="156" spans="1:104" ht="12.75">
      <c r="A156" s="144">
        <v>21</v>
      </c>
      <c r="B156" s="145" t="s">
        <v>209</v>
      </c>
      <c r="C156" s="146" t="s">
        <v>210</v>
      </c>
      <c r="D156" s="147" t="s">
        <v>88</v>
      </c>
      <c r="E156" s="148">
        <v>0.5</v>
      </c>
      <c r="F156" s="148">
        <v>0</v>
      </c>
      <c r="G156" s="149">
        <f>E156*F156</f>
        <v>0</v>
      </c>
      <c r="O156" s="143">
        <v>2</v>
      </c>
      <c r="AA156" s="127">
        <v>1</v>
      </c>
      <c r="AB156" s="127">
        <v>1</v>
      </c>
      <c r="AC156" s="127">
        <v>1</v>
      </c>
      <c r="AZ156" s="127">
        <v>1</v>
      </c>
      <c r="BA156" s="127">
        <f>IF(AZ156=1,G156,0)</f>
        <v>0</v>
      </c>
      <c r="BB156" s="127">
        <f>IF(AZ156=2,G156,0)</f>
        <v>0</v>
      </c>
      <c r="BC156" s="127">
        <f>IF(AZ156=3,G156,0)</f>
        <v>0</v>
      </c>
      <c r="BD156" s="127">
        <f>IF(AZ156=4,G156,0)</f>
        <v>0</v>
      </c>
      <c r="BE156" s="127">
        <f>IF(AZ156=5,G156,0)</f>
        <v>0</v>
      </c>
      <c r="CA156" s="143">
        <v>1</v>
      </c>
      <c r="CB156" s="143">
        <v>1</v>
      </c>
      <c r="CZ156" s="127">
        <v>0</v>
      </c>
    </row>
    <row r="157" spans="1:15" ht="12.75">
      <c r="A157" s="150"/>
      <c r="B157" s="153"/>
      <c r="C157" s="214" t="s">
        <v>211</v>
      </c>
      <c r="D157" s="215"/>
      <c r="E157" s="154">
        <v>0</v>
      </c>
      <c r="F157" s="155"/>
      <c r="G157" s="156"/>
      <c r="M157" s="152" t="s">
        <v>211</v>
      </c>
      <c r="O157" s="143"/>
    </row>
    <row r="158" spans="1:15" ht="12.75">
      <c r="A158" s="150"/>
      <c r="B158" s="153"/>
      <c r="C158" s="214" t="s">
        <v>212</v>
      </c>
      <c r="D158" s="215"/>
      <c r="E158" s="154">
        <v>0.5</v>
      </c>
      <c r="F158" s="155"/>
      <c r="G158" s="156"/>
      <c r="M158" s="152" t="s">
        <v>212</v>
      </c>
      <c r="O158" s="143"/>
    </row>
    <row r="159" spans="1:57" ht="12.75">
      <c r="A159" s="157"/>
      <c r="B159" s="158" t="s">
        <v>73</v>
      </c>
      <c r="C159" s="159" t="str">
        <f>CONCATENATE(B143," ",C143)</f>
        <v>97 Prorážení otvorů</v>
      </c>
      <c r="D159" s="160"/>
      <c r="E159" s="161"/>
      <c r="F159" s="162"/>
      <c r="G159" s="163">
        <f>SUM(G143:G158)</f>
        <v>0</v>
      </c>
      <c r="O159" s="143">
        <v>4</v>
      </c>
      <c r="BA159" s="164">
        <f>SUM(BA143:BA158)</f>
        <v>0</v>
      </c>
      <c r="BB159" s="164">
        <f>SUM(BB143:BB158)</f>
        <v>0</v>
      </c>
      <c r="BC159" s="164">
        <f>SUM(BC143:BC158)</f>
        <v>0</v>
      </c>
      <c r="BD159" s="164">
        <f>SUM(BD143:BD158)</f>
        <v>0</v>
      </c>
      <c r="BE159" s="164">
        <f>SUM(BE143:BE158)</f>
        <v>0</v>
      </c>
    </row>
    <row r="160" spans="1:15" ht="12.75">
      <c r="A160" s="137" t="s">
        <v>72</v>
      </c>
      <c r="B160" s="138" t="s">
        <v>213</v>
      </c>
      <c r="C160" s="139" t="s">
        <v>214</v>
      </c>
      <c r="D160" s="140"/>
      <c r="E160" s="141"/>
      <c r="F160" s="141"/>
      <c r="G160" s="142"/>
      <c r="O160" s="143">
        <v>1</v>
      </c>
    </row>
    <row r="161" spans="1:104" ht="12.75">
      <c r="A161" s="144">
        <v>22</v>
      </c>
      <c r="B161" s="145" t="s">
        <v>215</v>
      </c>
      <c r="C161" s="146" t="s">
        <v>216</v>
      </c>
      <c r="D161" s="147" t="s">
        <v>217</v>
      </c>
      <c r="E161" s="148">
        <v>9.888743118</v>
      </c>
      <c r="F161" s="148">
        <v>0</v>
      </c>
      <c r="G161" s="149">
        <f>E161*F161</f>
        <v>0</v>
      </c>
      <c r="O161" s="143">
        <v>2</v>
      </c>
      <c r="AA161" s="127">
        <v>7</v>
      </c>
      <c r="AB161" s="127">
        <v>1</v>
      </c>
      <c r="AC161" s="127">
        <v>2</v>
      </c>
      <c r="AZ161" s="127">
        <v>1</v>
      </c>
      <c r="BA161" s="127">
        <f>IF(AZ161=1,G161,0)</f>
        <v>0</v>
      </c>
      <c r="BB161" s="127">
        <f>IF(AZ161=2,G161,0)</f>
        <v>0</v>
      </c>
      <c r="BC161" s="127">
        <f>IF(AZ161=3,G161,0)</f>
        <v>0</v>
      </c>
      <c r="BD161" s="127">
        <f>IF(AZ161=4,G161,0)</f>
        <v>0</v>
      </c>
      <c r="BE161" s="127">
        <f>IF(AZ161=5,G161,0)</f>
        <v>0</v>
      </c>
      <c r="CA161" s="143">
        <v>7</v>
      </c>
      <c r="CB161" s="143">
        <v>1</v>
      </c>
      <c r="CZ161" s="127">
        <v>0</v>
      </c>
    </row>
    <row r="162" spans="1:57" ht="12.75">
      <c r="A162" s="157"/>
      <c r="B162" s="158" t="s">
        <v>73</v>
      </c>
      <c r="C162" s="159" t="str">
        <f>CONCATENATE(B160," ",C160)</f>
        <v>99 Staveništní přesun hmot</v>
      </c>
      <c r="D162" s="160"/>
      <c r="E162" s="161"/>
      <c r="F162" s="162"/>
      <c r="G162" s="163">
        <f>SUM(G160:G161)</f>
        <v>0</v>
      </c>
      <c r="O162" s="143">
        <v>4</v>
      </c>
      <c r="BA162" s="164">
        <f>SUM(BA160:BA161)</f>
        <v>0</v>
      </c>
      <c r="BB162" s="164">
        <f>SUM(BB160:BB161)</f>
        <v>0</v>
      </c>
      <c r="BC162" s="164">
        <f>SUM(BC160:BC161)</f>
        <v>0</v>
      </c>
      <c r="BD162" s="164">
        <f>SUM(BD160:BD161)</f>
        <v>0</v>
      </c>
      <c r="BE162" s="164">
        <f>SUM(BE160:BE161)</f>
        <v>0</v>
      </c>
    </row>
    <row r="163" spans="1:15" ht="12.75">
      <c r="A163" s="137" t="s">
        <v>72</v>
      </c>
      <c r="B163" s="138" t="s">
        <v>218</v>
      </c>
      <c r="C163" s="139" t="s">
        <v>219</v>
      </c>
      <c r="D163" s="140"/>
      <c r="E163" s="141"/>
      <c r="F163" s="141"/>
      <c r="G163" s="142"/>
      <c r="O163" s="143">
        <v>1</v>
      </c>
    </row>
    <row r="164" spans="1:104" ht="20.4">
      <c r="A164" s="144">
        <v>23</v>
      </c>
      <c r="B164" s="145" t="s">
        <v>220</v>
      </c>
      <c r="C164" s="146" t="s">
        <v>221</v>
      </c>
      <c r="D164" s="147" t="s">
        <v>113</v>
      </c>
      <c r="E164" s="148">
        <v>2.3</v>
      </c>
      <c r="F164" s="148">
        <v>0</v>
      </c>
      <c r="G164" s="149">
        <f>E164*F164</f>
        <v>0</v>
      </c>
      <c r="O164" s="143">
        <v>2</v>
      </c>
      <c r="AA164" s="127">
        <v>1</v>
      </c>
      <c r="AB164" s="127">
        <v>7</v>
      </c>
      <c r="AC164" s="127">
        <v>7</v>
      </c>
      <c r="AZ164" s="127">
        <v>2</v>
      </c>
      <c r="BA164" s="127">
        <f>IF(AZ164=1,G164,0)</f>
        <v>0</v>
      </c>
      <c r="BB164" s="127">
        <f>IF(AZ164=2,G164,0)</f>
        <v>0</v>
      </c>
      <c r="BC164" s="127">
        <f>IF(AZ164=3,G164,0)</f>
        <v>0</v>
      </c>
      <c r="BD164" s="127">
        <f>IF(AZ164=4,G164,0)</f>
        <v>0</v>
      </c>
      <c r="BE164" s="127">
        <f>IF(AZ164=5,G164,0)</f>
        <v>0</v>
      </c>
      <c r="CA164" s="143">
        <v>1</v>
      </c>
      <c r="CB164" s="143">
        <v>7</v>
      </c>
      <c r="CZ164" s="127">
        <v>0.00558</v>
      </c>
    </row>
    <row r="165" spans="1:15" ht="12.75">
      <c r="A165" s="150"/>
      <c r="B165" s="153"/>
      <c r="C165" s="214" t="s">
        <v>222</v>
      </c>
      <c r="D165" s="215"/>
      <c r="E165" s="154">
        <v>2.3</v>
      </c>
      <c r="F165" s="155"/>
      <c r="G165" s="156"/>
      <c r="M165" s="152" t="s">
        <v>222</v>
      </c>
      <c r="O165" s="143"/>
    </row>
    <row r="166" spans="1:104" ht="20.4">
      <c r="A166" s="144">
        <v>24</v>
      </c>
      <c r="B166" s="145" t="s">
        <v>223</v>
      </c>
      <c r="C166" s="146" t="s">
        <v>224</v>
      </c>
      <c r="D166" s="147" t="s">
        <v>113</v>
      </c>
      <c r="E166" s="148">
        <v>41.04</v>
      </c>
      <c r="F166" s="148">
        <v>0</v>
      </c>
      <c r="G166" s="149">
        <f>E166*F166</f>
        <v>0</v>
      </c>
      <c r="O166" s="143">
        <v>2</v>
      </c>
      <c r="AA166" s="127">
        <v>1</v>
      </c>
      <c r="AB166" s="127">
        <v>7</v>
      </c>
      <c r="AC166" s="127">
        <v>7</v>
      </c>
      <c r="AZ166" s="127">
        <v>2</v>
      </c>
      <c r="BA166" s="127">
        <f>IF(AZ166=1,G166,0)</f>
        <v>0</v>
      </c>
      <c r="BB166" s="127">
        <f>IF(AZ166=2,G166,0)</f>
        <v>0</v>
      </c>
      <c r="BC166" s="127">
        <f>IF(AZ166=3,G166,0)</f>
        <v>0</v>
      </c>
      <c r="BD166" s="127">
        <f>IF(AZ166=4,G166,0)</f>
        <v>0</v>
      </c>
      <c r="BE166" s="127">
        <f>IF(AZ166=5,G166,0)</f>
        <v>0</v>
      </c>
      <c r="CA166" s="143">
        <v>1</v>
      </c>
      <c r="CB166" s="143">
        <v>7</v>
      </c>
      <c r="CZ166" s="127">
        <v>0.00369</v>
      </c>
    </row>
    <row r="167" spans="1:15" ht="12.75">
      <c r="A167" s="150"/>
      <c r="B167" s="153"/>
      <c r="C167" s="214" t="s">
        <v>225</v>
      </c>
      <c r="D167" s="215"/>
      <c r="E167" s="154">
        <v>41.04</v>
      </c>
      <c r="F167" s="155"/>
      <c r="G167" s="156"/>
      <c r="M167" s="152" t="s">
        <v>225</v>
      </c>
      <c r="O167" s="143"/>
    </row>
    <row r="168" spans="1:104" ht="20.4">
      <c r="A168" s="144">
        <v>25</v>
      </c>
      <c r="B168" s="145" t="s">
        <v>226</v>
      </c>
      <c r="C168" s="146" t="s">
        <v>227</v>
      </c>
      <c r="D168" s="147" t="s">
        <v>113</v>
      </c>
      <c r="E168" s="148">
        <v>1.6</v>
      </c>
      <c r="F168" s="148">
        <v>0</v>
      </c>
      <c r="G168" s="149">
        <f>E168*F168</f>
        <v>0</v>
      </c>
      <c r="O168" s="143">
        <v>2</v>
      </c>
      <c r="AA168" s="127">
        <v>12</v>
      </c>
      <c r="AB168" s="127">
        <v>0</v>
      </c>
      <c r="AC168" s="127">
        <v>11</v>
      </c>
      <c r="AZ168" s="127">
        <v>2</v>
      </c>
      <c r="BA168" s="127">
        <f>IF(AZ168=1,G168,0)</f>
        <v>0</v>
      </c>
      <c r="BB168" s="127">
        <f>IF(AZ168=2,G168,0)</f>
        <v>0</v>
      </c>
      <c r="BC168" s="127">
        <f>IF(AZ168=3,G168,0)</f>
        <v>0</v>
      </c>
      <c r="BD168" s="127">
        <f>IF(AZ168=4,G168,0)</f>
        <v>0</v>
      </c>
      <c r="BE168" s="127">
        <f>IF(AZ168=5,G168,0)</f>
        <v>0</v>
      </c>
      <c r="CA168" s="143">
        <v>12</v>
      </c>
      <c r="CB168" s="143">
        <v>0</v>
      </c>
      <c r="CZ168" s="127">
        <v>0.00084</v>
      </c>
    </row>
    <row r="169" spans="1:15" ht="12.75">
      <c r="A169" s="150"/>
      <c r="B169" s="153"/>
      <c r="C169" s="214" t="s">
        <v>228</v>
      </c>
      <c r="D169" s="215"/>
      <c r="E169" s="154">
        <v>1.6</v>
      </c>
      <c r="F169" s="155"/>
      <c r="G169" s="156"/>
      <c r="M169" s="152" t="s">
        <v>228</v>
      </c>
      <c r="O169" s="143"/>
    </row>
    <row r="170" spans="1:104" ht="20.4">
      <c r="A170" s="144">
        <v>26</v>
      </c>
      <c r="B170" s="145" t="s">
        <v>229</v>
      </c>
      <c r="C170" s="146" t="s">
        <v>230</v>
      </c>
      <c r="D170" s="147" t="s">
        <v>113</v>
      </c>
      <c r="E170" s="148">
        <v>78.62</v>
      </c>
      <c r="F170" s="148">
        <v>0</v>
      </c>
      <c r="G170" s="149">
        <f>E170*F170</f>
        <v>0</v>
      </c>
      <c r="O170" s="143">
        <v>2</v>
      </c>
      <c r="AA170" s="127">
        <v>12</v>
      </c>
      <c r="AB170" s="127">
        <v>0</v>
      </c>
      <c r="AC170" s="127">
        <v>84</v>
      </c>
      <c r="AZ170" s="127">
        <v>2</v>
      </c>
      <c r="BA170" s="127">
        <f>IF(AZ170=1,G170,0)</f>
        <v>0</v>
      </c>
      <c r="BB170" s="127">
        <f>IF(AZ170=2,G170,0)</f>
        <v>0</v>
      </c>
      <c r="BC170" s="127">
        <f>IF(AZ170=3,G170,0)</f>
        <v>0</v>
      </c>
      <c r="BD170" s="127">
        <f>IF(AZ170=4,G170,0)</f>
        <v>0</v>
      </c>
      <c r="BE170" s="127">
        <f>IF(AZ170=5,G170,0)</f>
        <v>0</v>
      </c>
      <c r="CA170" s="143">
        <v>12</v>
      </c>
      <c r="CB170" s="143">
        <v>0</v>
      </c>
      <c r="CZ170" s="127">
        <v>0.00369</v>
      </c>
    </row>
    <row r="171" spans="1:15" ht="12.75">
      <c r="A171" s="150"/>
      <c r="B171" s="153"/>
      <c r="C171" s="214" t="s">
        <v>231</v>
      </c>
      <c r="D171" s="215"/>
      <c r="E171" s="154">
        <v>41.8</v>
      </c>
      <c r="F171" s="155"/>
      <c r="G171" s="156"/>
      <c r="M171" s="152" t="s">
        <v>231</v>
      </c>
      <c r="O171" s="143"/>
    </row>
    <row r="172" spans="1:15" ht="12.75">
      <c r="A172" s="150"/>
      <c r="B172" s="153"/>
      <c r="C172" s="214" t="s">
        <v>232</v>
      </c>
      <c r="D172" s="215"/>
      <c r="E172" s="154">
        <v>36.82</v>
      </c>
      <c r="F172" s="155"/>
      <c r="G172" s="156"/>
      <c r="M172" s="152" t="s">
        <v>232</v>
      </c>
      <c r="O172" s="143"/>
    </row>
    <row r="173" spans="1:104" ht="20.4">
      <c r="A173" s="144">
        <v>27</v>
      </c>
      <c r="B173" s="145" t="s">
        <v>233</v>
      </c>
      <c r="C173" s="146" t="s">
        <v>234</v>
      </c>
      <c r="D173" s="147" t="s">
        <v>113</v>
      </c>
      <c r="E173" s="148">
        <v>23.5</v>
      </c>
      <c r="F173" s="148">
        <v>0</v>
      </c>
      <c r="G173" s="149">
        <f>E173*F173</f>
        <v>0</v>
      </c>
      <c r="O173" s="143">
        <v>2</v>
      </c>
      <c r="AA173" s="127">
        <v>12</v>
      </c>
      <c r="AB173" s="127">
        <v>0</v>
      </c>
      <c r="AC173" s="127">
        <v>85</v>
      </c>
      <c r="AZ173" s="127">
        <v>2</v>
      </c>
      <c r="BA173" s="127">
        <f>IF(AZ173=1,G173,0)</f>
        <v>0</v>
      </c>
      <c r="BB173" s="127">
        <f>IF(AZ173=2,G173,0)</f>
        <v>0</v>
      </c>
      <c r="BC173" s="127">
        <f>IF(AZ173=3,G173,0)</f>
        <v>0</v>
      </c>
      <c r="BD173" s="127">
        <f>IF(AZ173=4,G173,0)</f>
        <v>0</v>
      </c>
      <c r="BE173" s="127">
        <f>IF(AZ173=5,G173,0)</f>
        <v>0</v>
      </c>
      <c r="CA173" s="143">
        <v>12</v>
      </c>
      <c r="CB173" s="143">
        <v>0</v>
      </c>
      <c r="CZ173" s="127">
        <v>0.00303</v>
      </c>
    </row>
    <row r="174" spans="1:15" ht="12.75">
      <c r="A174" s="150"/>
      <c r="B174" s="153"/>
      <c r="C174" s="214" t="s">
        <v>235</v>
      </c>
      <c r="D174" s="215"/>
      <c r="E174" s="154">
        <v>9.12</v>
      </c>
      <c r="F174" s="155"/>
      <c r="G174" s="156"/>
      <c r="M174" s="152" t="s">
        <v>235</v>
      </c>
      <c r="O174" s="143"/>
    </row>
    <row r="175" spans="1:15" ht="12.75">
      <c r="A175" s="150"/>
      <c r="B175" s="153"/>
      <c r="C175" s="214" t="s">
        <v>236</v>
      </c>
      <c r="D175" s="215"/>
      <c r="E175" s="154">
        <v>13.86</v>
      </c>
      <c r="F175" s="155"/>
      <c r="G175" s="156"/>
      <c r="M175" s="152" t="s">
        <v>236</v>
      </c>
      <c r="O175" s="143"/>
    </row>
    <row r="176" spans="1:15" ht="12.75">
      <c r="A176" s="150"/>
      <c r="B176" s="153"/>
      <c r="C176" s="214" t="s">
        <v>237</v>
      </c>
      <c r="D176" s="215"/>
      <c r="E176" s="154">
        <v>0.52</v>
      </c>
      <c r="F176" s="155"/>
      <c r="G176" s="156"/>
      <c r="M176" s="152" t="s">
        <v>237</v>
      </c>
      <c r="O176" s="143"/>
    </row>
    <row r="177" spans="1:104" ht="12.75">
      <c r="A177" s="144">
        <v>28</v>
      </c>
      <c r="B177" s="145" t="s">
        <v>238</v>
      </c>
      <c r="C177" s="146" t="s">
        <v>239</v>
      </c>
      <c r="D177" s="147" t="s">
        <v>61</v>
      </c>
      <c r="E177" s="148">
        <v>0</v>
      </c>
      <c r="F177" s="148">
        <v>0</v>
      </c>
      <c r="G177" s="149">
        <f>E177*F177</f>
        <v>0</v>
      </c>
      <c r="O177" s="143">
        <v>2</v>
      </c>
      <c r="AA177" s="127">
        <v>7</v>
      </c>
      <c r="AB177" s="127">
        <v>1002</v>
      </c>
      <c r="AC177" s="127">
        <v>5</v>
      </c>
      <c r="AZ177" s="127">
        <v>2</v>
      </c>
      <c r="BA177" s="127">
        <f>IF(AZ177=1,G177,0)</f>
        <v>0</v>
      </c>
      <c r="BB177" s="127">
        <f>IF(AZ177=2,G177,0)</f>
        <v>0</v>
      </c>
      <c r="BC177" s="127">
        <f>IF(AZ177=3,G177,0)</f>
        <v>0</v>
      </c>
      <c r="BD177" s="127">
        <f>IF(AZ177=4,G177,0)</f>
        <v>0</v>
      </c>
      <c r="BE177" s="127">
        <f>IF(AZ177=5,G177,0)</f>
        <v>0</v>
      </c>
      <c r="CA177" s="143">
        <v>7</v>
      </c>
      <c r="CB177" s="143">
        <v>1002</v>
      </c>
      <c r="CZ177" s="127">
        <v>0</v>
      </c>
    </row>
    <row r="178" spans="1:57" ht="12.75">
      <c r="A178" s="157"/>
      <c r="B178" s="158" t="s">
        <v>73</v>
      </c>
      <c r="C178" s="159" t="str">
        <f>CONCATENATE(B163," ",C163)</f>
        <v>764 Konstrukce klempířské</v>
      </c>
      <c r="D178" s="160"/>
      <c r="E178" s="161"/>
      <c r="F178" s="162"/>
      <c r="G178" s="163">
        <f>SUM(G163:G177)</f>
        <v>0</v>
      </c>
      <c r="O178" s="143">
        <v>4</v>
      </c>
      <c r="BA178" s="164">
        <f>SUM(BA163:BA177)</f>
        <v>0</v>
      </c>
      <c r="BB178" s="164">
        <f>SUM(BB163:BB177)</f>
        <v>0</v>
      </c>
      <c r="BC178" s="164">
        <f>SUM(BC163:BC177)</f>
        <v>0</v>
      </c>
      <c r="BD178" s="164">
        <f>SUM(BD163:BD177)</f>
        <v>0</v>
      </c>
      <c r="BE178" s="164">
        <f>SUM(BE163:BE177)</f>
        <v>0</v>
      </c>
    </row>
    <row r="179" spans="1:15" ht="12.75">
      <c r="A179" s="137" t="s">
        <v>72</v>
      </c>
      <c r="B179" s="138" t="s">
        <v>240</v>
      </c>
      <c r="C179" s="139" t="s">
        <v>241</v>
      </c>
      <c r="D179" s="140"/>
      <c r="E179" s="141"/>
      <c r="F179" s="141"/>
      <c r="G179" s="142"/>
      <c r="O179" s="143">
        <v>1</v>
      </c>
    </row>
    <row r="180" spans="1:104" ht="20.4">
      <c r="A180" s="144">
        <v>29</v>
      </c>
      <c r="B180" s="145" t="s">
        <v>242</v>
      </c>
      <c r="C180" s="146" t="s">
        <v>243</v>
      </c>
      <c r="D180" s="147" t="s">
        <v>113</v>
      </c>
      <c r="E180" s="148">
        <v>486.64</v>
      </c>
      <c r="F180" s="148">
        <v>0</v>
      </c>
      <c r="G180" s="149">
        <f>E180*F180</f>
        <v>0</v>
      </c>
      <c r="O180" s="143">
        <v>2</v>
      </c>
      <c r="AA180" s="127">
        <v>1</v>
      </c>
      <c r="AB180" s="127">
        <v>7</v>
      </c>
      <c r="AC180" s="127">
        <v>7</v>
      </c>
      <c r="AZ180" s="127">
        <v>2</v>
      </c>
      <c r="BA180" s="127">
        <f>IF(AZ180=1,G180,0)</f>
        <v>0</v>
      </c>
      <c r="BB180" s="127">
        <f>IF(AZ180=2,G180,0)</f>
        <v>0</v>
      </c>
      <c r="BC180" s="127">
        <f>IF(AZ180=3,G180,0)</f>
        <v>0</v>
      </c>
      <c r="BD180" s="127">
        <f>IF(AZ180=4,G180,0)</f>
        <v>0</v>
      </c>
      <c r="BE180" s="127">
        <f>IF(AZ180=5,G180,0)</f>
        <v>0</v>
      </c>
      <c r="CA180" s="143">
        <v>1</v>
      </c>
      <c r="CB180" s="143">
        <v>7</v>
      </c>
      <c r="CZ180" s="127">
        <v>4E-05</v>
      </c>
    </row>
    <row r="181" spans="1:15" ht="12.75">
      <c r="A181" s="150"/>
      <c r="B181" s="153"/>
      <c r="C181" s="214" t="s">
        <v>115</v>
      </c>
      <c r="D181" s="215"/>
      <c r="E181" s="154">
        <v>19.36</v>
      </c>
      <c r="F181" s="155"/>
      <c r="G181" s="156"/>
      <c r="M181" s="152" t="s">
        <v>115</v>
      </c>
      <c r="O181" s="143"/>
    </row>
    <row r="182" spans="1:15" ht="12.75">
      <c r="A182" s="150"/>
      <c r="B182" s="153"/>
      <c r="C182" s="214" t="s">
        <v>116</v>
      </c>
      <c r="D182" s="215"/>
      <c r="E182" s="154">
        <v>4.84</v>
      </c>
      <c r="F182" s="155"/>
      <c r="G182" s="156"/>
      <c r="M182" s="152" t="s">
        <v>116</v>
      </c>
      <c r="O182" s="143"/>
    </row>
    <row r="183" spans="1:15" ht="12.75">
      <c r="A183" s="150"/>
      <c r="B183" s="153"/>
      <c r="C183" s="214" t="s">
        <v>117</v>
      </c>
      <c r="D183" s="215"/>
      <c r="E183" s="154">
        <v>5.08</v>
      </c>
      <c r="F183" s="155"/>
      <c r="G183" s="156"/>
      <c r="M183" s="152" t="s">
        <v>117</v>
      </c>
      <c r="O183" s="143"/>
    </row>
    <row r="184" spans="1:15" ht="12.75">
      <c r="A184" s="150"/>
      <c r="B184" s="153"/>
      <c r="C184" s="214" t="s">
        <v>118</v>
      </c>
      <c r="D184" s="215"/>
      <c r="E184" s="154">
        <v>19.95</v>
      </c>
      <c r="F184" s="155"/>
      <c r="G184" s="156"/>
      <c r="M184" s="152" t="s">
        <v>118</v>
      </c>
      <c r="O184" s="143"/>
    </row>
    <row r="185" spans="1:15" ht="12.75">
      <c r="A185" s="150"/>
      <c r="B185" s="153"/>
      <c r="C185" s="214" t="s">
        <v>119</v>
      </c>
      <c r="D185" s="215"/>
      <c r="E185" s="154">
        <v>93.1</v>
      </c>
      <c r="F185" s="155"/>
      <c r="G185" s="156"/>
      <c r="M185" s="152" t="s">
        <v>119</v>
      </c>
      <c r="O185" s="143"/>
    </row>
    <row r="186" spans="1:15" ht="12.75">
      <c r="A186" s="150"/>
      <c r="B186" s="153"/>
      <c r="C186" s="214" t="s">
        <v>120</v>
      </c>
      <c r="D186" s="215"/>
      <c r="E186" s="154">
        <v>21.2</v>
      </c>
      <c r="F186" s="155"/>
      <c r="G186" s="156"/>
      <c r="M186" s="152" t="s">
        <v>120</v>
      </c>
      <c r="O186" s="143"/>
    </row>
    <row r="187" spans="1:15" ht="12.75">
      <c r="A187" s="150"/>
      <c r="B187" s="153"/>
      <c r="C187" s="214" t="s">
        <v>121</v>
      </c>
      <c r="D187" s="215"/>
      <c r="E187" s="154">
        <v>5.3</v>
      </c>
      <c r="F187" s="155"/>
      <c r="G187" s="156"/>
      <c r="M187" s="152" t="s">
        <v>121</v>
      </c>
      <c r="O187" s="143"/>
    </row>
    <row r="188" spans="1:15" ht="12.75">
      <c r="A188" s="150"/>
      <c r="B188" s="153"/>
      <c r="C188" s="214" t="s">
        <v>122</v>
      </c>
      <c r="D188" s="215"/>
      <c r="E188" s="154">
        <v>20.22</v>
      </c>
      <c r="F188" s="155"/>
      <c r="G188" s="156"/>
      <c r="M188" s="152" t="s">
        <v>122</v>
      </c>
      <c r="O188" s="143"/>
    </row>
    <row r="189" spans="1:15" ht="12.75">
      <c r="A189" s="150"/>
      <c r="B189" s="153"/>
      <c r="C189" s="214" t="s">
        <v>123</v>
      </c>
      <c r="D189" s="215"/>
      <c r="E189" s="154">
        <v>285.95</v>
      </c>
      <c r="F189" s="155"/>
      <c r="G189" s="156"/>
      <c r="M189" s="152" t="s">
        <v>123</v>
      </c>
      <c r="O189" s="143"/>
    </row>
    <row r="190" spans="1:15" ht="12.75">
      <c r="A190" s="150"/>
      <c r="B190" s="153"/>
      <c r="C190" s="214" t="s">
        <v>124</v>
      </c>
      <c r="D190" s="215"/>
      <c r="E190" s="154">
        <v>11.64</v>
      </c>
      <c r="F190" s="155"/>
      <c r="G190" s="156"/>
      <c r="M190" s="152" t="s">
        <v>124</v>
      </c>
      <c r="O190" s="143"/>
    </row>
    <row r="191" spans="1:104" ht="20.4">
      <c r="A191" s="144">
        <v>30</v>
      </c>
      <c r="B191" s="145" t="s">
        <v>244</v>
      </c>
      <c r="C191" s="146" t="s">
        <v>245</v>
      </c>
      <c r="D191" s="147" t="s">
        <v>113</v>
      </c>
      <c r="E191" s="148">
        <v>123.21</v>
      </c>
      <c r="F191" s="148">
        <v>0</v>
      </c>
      <c r="G191" s="149">
        <f>E191*F191</f>
        <v>0</v>
      </c>
      <c r="O191" s="143">
        <v>2</v>
      </c>
      <c r="AA191" s="127">
        <v>1</v>
      </c>
      <c r="AB191" s="127">
        <v>7</v>
      </c>
      <c r="AC191" s="127">
        <v>7</v>
      </c>
      <c r="AZ191" s="127">
        <v>2</v>
      </c>
      <c r="BA191" s="127">
        <f>IF(AZ191=1,G191,0)</f>
        <v>0</v>
      </c>
      <c r="BB191" s="127">
        <f>IF(AZ191=2,G191,0)</f>
        <v>0</v>
      </c>
      <c r="BC191" s="127">
        <f>IF(AZ191=3,G191,0)</f>
        <v>0</v>
      </c>
      <c r="BD191" s="127">
        <f>IF(AZ191=4,G191,0)</f>
        <v>0</v>
      </c>
      <c r="BE191" s="127">
        <f>IF(AZ191=5,G191,0)</f>
        <v>0</v>
      </c>
      <c r="CA191" s="143">
        <v>1</v>
      </c>
      <c r="CB191" s="143">
        <v>7</v>
      </c>
      <c r="CZ191" s="127">
        <v>0.00012</v>
      </c>
    </row>
    <row r="192" spans="1:15" ht="12.75">
      <c r="A192" s="150"/>
      <c r="B192" s="153"/>
      <c r="C192" s="214" t="s">
        <v>196</v>
      </c>
      <c r="D192" s="215"/>
      <c r="E192" s="154">
        <v>6.4</v>
      </c>
      <c r="F192" s="155"/>
      <c r="G192" s="156"/>
      <c r="M192" s="152" t="s">
        <v>196</v>
      </c>
      <c r="O192" s="143"/>
    </row>
    <row r="193" spans="1:15" ht="12.75">
      <c r="A193" s="150"/>
      <c r="B193" s="153"/>
      <c r="C193" s="214" t="s">
        <v>246</v>
      </c>
      <c r="D193" s="215"/>
      <c r="E193" s="154">
        <v>1.6</v>
      </c>
      <c r="F193" s="155"/>
      <c r="G193" s="156"/>
      <c r="M193" s="152" t="s">
        <v>246</v>
      </c>
      <c r="O193" s="143"/>
    </row>
    <row r="194" spans="1:15" ht="12.75">
      <c r="A194" s="150"/>
      <c r="B194" s="153"/>
      <c r="C194" s="214" t="s">
        <v>247</v>
      </c>
      <c r="D194" s="215"/>
      <c r="E194" s="154">
        <v>1.45</v>
      </c>
      <c r="F194" s="155"/>
      <c r="G194" s="156"/>
      <c r="M194" s="152" t="s">
        <v>247</v>
      </c>
      <c r="O194" s="143"/>
    </row>
    <row r="195" spans="1:15" ht="12.75">
      <c r="A195" s="150"/>
      <c r="B195" s="153"/>
      <c r="C195" s="214" t="s">
        <v>198</v>
      </c>
      <c r="D195" s="215"/>
      <c r="E195" s="154">
        <v>4.95</v>
      </c>
      <c r="F195" s="155"/>
      <c r="G195" s="156"/>
      <c r="M195" s="152" t="s">
        <v>198</v>
      </c>
      <c r="O195" s="143"/>
    </row>
    <row r="196" spans="1:15" ht="12.75">
      <c r="A196" s="150"/>
      <c r="B196" s="153"/>
      <c r="C196" s="214" t="s">
        <v>199</v>
      </c>
      <c r="D196" s="215"/>
      <c r="E196" s="154">
        <v>23.1</v>
      </c>
      <c r="F196" s="155"/>
      <c r="G196" s="156"/>
      <c r="M196" s="152" t="s">
        <v>199</v>
      </c>
      <c r="O196" s="143"/>
    </row>
    <row r="197" spans="1:15" ht="12.75">
      <c r="A197" s="150"/>
      <c r="B197" s="153"/>
      <c r="C197" s="214" t="s">
        <v>200</v>
      </c>
      <c r="D197" s="215"/>
      <c r="E197" s="154">
        <v>6.56</v>
      </c>
      <c r="F197" s="155"/>
      <c r="G197" s="156"/>
      <c r="M197" s="152" t="s">
        <v>200</v>
      </c>
      <c r="O197" s="143"/>
    </row>
    <row r="198" spans="1:15" ht="12.75">
      <c r="A198" s="150"/>
      <c r="B198" s="153"/>
      <c r="C198" s="214" t="s">
        <v>248</v>
      </c>
      <c r="D198" s="215"/>
      <c r="E198" s="154">
        <v>1.64</v>
      </c>
      <c r="F198" s="155"/>
      <c r="G198" s="156"/>
      <c r="M198" s="152" t="s">
        <v>248</v>
      </c>
      <c r="O198" s="143"/>
    </row>
    <row r="199" spans="1:15" ht="12.75">
      <c r="A199" s="150"/>
      <c r="B199" s="153"/>
      <c r="C199" s="214" t="s">
        <v>201</v>
      </c>
      <c r="D199" s="215"/>
      <c r="E199" s="154">
        <v>4.92</v>
      </c>
      <c r="F199" s="155"/>
      <c r="G199" s="156"/>
      <c r="M199" s="152" t="s">
        <v>201</v>
      </c>
      <c r="O199" s="143"/>
    </row>
    <row r="200" spans="1:15" ht="12.75">
      <c r="A200" s="150"/>
      <c r="B200" s="153"/>
      <c r="C200" s="214" t="s">
        <v>202</v>
      </c>
      <c r="D200" s="215"/>
      <c r="E200" s="154">
        <v>70.95</v>
      </c>
      <c r="F200" s="155"/>
      <c r="G200" s="156"/>
      <c r="M200" s="152" t="s">
        <v>202</v>
      </c>
      <c r="O200" s="143"/>
    </row>
    <row r="201" spans="1:15" ht="12.75">
      <c r="A201" s="150"/>
      <c r="B201" s="153"/>
      <c r="C201" s="214" t="s">
        <v>203</v>
      </c>
      <c r="D201" s="215"/>
      <c r="E201" s="154">
        <v>1.64</v>
      </c>
      <c r="F201" s="155"/>
      <c r="G201" s="156"/>
      <c r="M201" s="152" t="s">
        <v>203</v>
      </c>
      <c r="O201" s="143"/>
    </row>
    <row r="202" spans="1:104" ht="12.75">
      <c r="A202" s="144">
        <v>31</v>
      </c>
      <c r="B202" s="145" t="s">
        <v>249</v>
      </c>
      <c r="C202" s="146" t="s">
        <v>250</v>
      </c>
      <c r="D202" s="147" t="s">
        <v>175</v>
      </c>
      <c r="E202" s="148">
        <v>5</v>
      </c>
      <c r="F202" s="148">
        <v>0</v>
      </c>
      <c r="G202" s="149">
        <f>E202*F202</f>
        <v>0</v>
      </c>
      <c r="O202" s="143">
        <v>2</v>
      </c>
      <c r="AA202" s="127">
        <v>1</v>
      </c>
      <c r="AB202" s="127">
        <v>7</v>
      </c>
      <c r="AC202" s="127">
        <v>7</v>
      </c>
      <c r="AZ202" s="127">
        <v>2</v>
      </c>
      <c r="BA202" s="127">
        <f>IF(AZ202=1,G202,0)</f>
        <v>0</v>
      </c>
      <c r="BB202" s="127">
        <f>IF(AZ202=2,G202,0)</f>
        <v>0</v>
      </c>
      <c r="BC202" s="127">
        <f>IF(AZ202=3,G202,0)</f>
        <v>0</v>
      </c>
      <c r="BD202" s="127">
        <f>IF(AZ202=4,G202,0)</f>
        <v>0</v>
      </c>
      <c r="BE202" s="127">
        <f>IF(AZ202=5,G202,0)</f>
        <v>0</v>
      </c>
      <c r="CA202" s="143">
        <v>1</v>
      </c>
      <c r="CB202" s="143">
        <v>7</v>
      </c>
      <c r="CZ202" s="127">
        <v>1E-05</v>
      </c>
    </row>
    <row r="203" spans="1:15" ht="12.75">
      <c r="A203" s="150"/>
      <c r="B203" s="153"/>
      <c r="C203" s="214" t="s">
        <v>251</v>
      </c>
      <c r="D203" s="215"/>
      <c r="E203" s="154">
        <v>4</v>
      </c>
      <c r="F203" s="155"/>
      <c r="G203" s="156"/>
      <c r="M203" s="152" t="s">
        <v>251</v>
      </c>
      <c r="O203" s="143"/>
    </row>
    <row r="204" spans="1:15" ht="12.75">
      <c r="A204" s="150"/>
      <c r="B204" s="153"/>
      <c r="C204" s="214" t="s">
        <v>252</v>
      </c>
      <c r="D204" s="215"/>
      <c r="E204" s="154">
        <v>1</v>
      </c>
      <c r="F204" s="155"/>
      <c r="G204" s="156"/>
      <c r="M204" s="175">
        <v>5.917361111111112</v>
      </c>
      <c r="O204" s="143"/>
    </row>
    <row r="205" spans="1:104" ht="12.75">
      <c r="A205" s="144">
        <v>32</v>
      </c>
      <c r="B205" s="145" t="s">
        <v>253</v>
      </c>
      <c r="C205" s="146" t="s">
        <v>254</v>
      </c>
      <c r="D205" s="147" t="s">
        <v>175</v>
      </c>
      <c r="E205" s="148">
        <v>68</v>
      </c>
      <c r="F205" s="148">
        <v>0</v>
      </c>
      <c r="G205" s="149">
        <f>E205*F205</f>
        <v>0</v>
      </c>
      <c r="O205" s="143">
        <v>2</v>
      </c>
      <c r="AA205" s="127">
        <v>1</v>
      </c>
      <c r="AB205" s="127">
        <v>7</v>
      </c>
      <c r="AC205" s="127">
        <v>7</v>
      </c>
      <c r="AZ205" s="127">
        <v>2</v>
      </c>
      <c r="BA205" s="127">
        <f>IF(AZ205=1,G205,0)</f>
        <v>0</v>
      </c>
      <c r="BB205" s="127">
        <f>IF(AZ205=2,G205,0)</f>
        <v>0</v>
      </c>
      <c r="BC205" s="127">
        <f>IF(AZ205=3,G205,0)</f>
        <v>0</v>
      </c>
      <c r="BD205" s="127">
        <f>IF(AZ205=4,G205,0)</f>
        <v>0</v>
      </c>
      <c r="BE205" s="127">
        <f>IF(AZ205=5,G205,0)</f>
        <v>0</v>
      </c>
      <c r="CA205" s="143">
        <v>1</v>
      </c>
      <c r="CB205" s="143">
        <v>7</v>
      </c>
      <c r="CZ205" s="127">
        <v>2E-05</v>
      </c>
    </row>
    <row r="206" spans="1:15" ht="12.75">
      <c r="A206" s="150"/>
      <c r="B206" s="153"/>
      <c r="C206" s="214" t="s">
        <v>255</v>
      </c>
      <c r="D206" s="215"/>
      <c r="E206" s="154">
        <v>3</v>
      </c>
      <c r="F206" s="155"/>
      <c r="G206" s="156"/>
      <c r="M206" s="152" t="s">
        <v>255</v>
      </c>
      <c r="O206" s="143"/>
    </row>
    <row r="207" spans="1:15" ht="12.75">
      <c r="A207" s="150"/>
      <c r="B207" s="153"/>
      <c r="C207" s="214" t="s">
        <v>256</v>
      </c>
      <c r="D207" s="215"/>
      <c r="E207" s="154">
        <v>14</v>
      </c>
      <c r="F207" s="155"/>
      <c r="G207" s="156"/>
      <c r="M207" s="152" t="s">
        <v>256</v>
      </c>
      <c r="O207" s="143"/>
    </row>
    <row r="208" spans="1:15" ht="12.75">
      <c r="A208" s="150"/>
      <c r="B208" s="153"/>
      <c r="C208" s="214" t="s">
        <v>257</v>
      </c>
      <c r="D208" s="215"/>
      <c r="E208" s="154">
        <v>4</v>
      </c>
      <c r="F208" s="155"/>
      <c r="G208" s="156"/>
      <c r="M208" s="152" t="s">
        <v>257</v>
      </c>
      <c r="O208" s="143"/>
    </row>
    <row r="209" spans="1:15" ht="12.75">
      <c r="A209" s="150"/>
      <c r="B209" s="153"/>
      <c r="C209" s="214" t="s">
        <v>258</v>
      </c>
      <c r="D209" s="215"/>
      <c r="E209" s="154">
        <v>3</v>
      </c>
      <c r="F209" s="155"/>
      <c r="G209" s="156"/>
      <c r="M209" s="152" t="s">
        <v>258</v>
      </c>
      <c r="O209" s="143"/>
    </row>
    <row r="210" spans="1:15" ht="12.75">
      <c r="A210" s="150"/>
      <c r="B210" s="153"/>
      <c r="C210" s="214" t="s">
        <v>259</v>
      </c>
      <c r="D210" s="215"/>
      <c r="E210" s="154">
        <v>43</v>
      </c>
      <c r="F210" s="155"/>
      <c r="G210" s="156"/>
      <c r="M210" s="152" t="s">
        <v>259</v>
      </c>
      <c r="O210" s="143"/>
    </row>
    <row r="211" spans="1:15" ht="12.75">
      <c r="A211" s="150"/>
      <c r="B211" s="153"/>
      <c r="C211" s="214" t="s">
        <v>260</v>
      </c>
      <c r="D211" s="215"/>
      <c r="E211" s="154">
        <v>1</v>
      </c>
      <c r="F211" s="155"/>
      <c r="G211" s="156"/>
      <c r="M211" s="175">
        <v>10.042361111111111</v>
      </c>
      <c r="O211" s="143"/>
    </row>
    <row r="212" spans="1:104" ht="12.75">
      <c r="A212" s="144">
        <v>33</v>
      </c>
      <c r="B212" s="145" t="s">
        <v>261</v>
      </c>
      <c r="C212" s="146" t="s">
        <v>262</v>
      </c>
      <c r="D212" s="147" t="s">
        <v>113</v>
      </c>
      <c r="E212" s="148">
        <v>969.85</v>
      </c>
      <c r="F212" s="148">
        <v>0</v>
      </c>
      <c r="G212" s="149">
        <f>E212*F212</f>
        <v>0</v>
      </c>
      <c r="O212" s="143">
        <v>2</v>
      </c>
      <c r="AA212" s="127">
        <v>1</v>
      </c>
      <c r="AB212" s="127">
        <v>7</v>
      </c>
      <c r="AC212" s="127">
        <v>7</v>
      </c>
      <c r="AZ212" s="127">
        <v>2</v>
      </c>
      <c r="BA212" s="127">
        <f>IF(AZ212=1,G212,0)</f>
        <v>0</v>
      </c>
      <c r="BB212" s="127">
        <f>IF(AZ212=2,G212,0)</f>
        <v>0</v>
      </c>
      <c r="BC212" s="127">
        <f>IF(AZ212=3,G212,0)</f>
        <v>0</v>
      </c>
      <c r="BD212" s="127">
        <f>IF(AZ212=4,G212,0)</f>
        <v>0</v>
      </c>
      <c r="BE212" s="127">
        <f>IF(AZ212=5,G212,0)</f>
        <v>0</v>
      </c>
      <c r="CA212" s="143">
        <v>1</v>
      </c>
      <c r="CB212" s="143">
        <v>7</v>
      </c>
      <c r="CZ212" s="127">
        <v>2E-05</v>
      </c>
    </row>
    <row r="213" spans="1:15" ht="12.75">
      <c r="A213" s="150"/>
      <c r="B213" s="153"/>
      <c r="C213" s="214" t="s">
        <v>263</v>
      </c>
      <c r="D213" s="215"/>
      <c r="E213" s="154">
        <v>25.76</v>
      </c>
      <c r="F213" s="155"/>
      <c r="G213" s="156"/>
      <c r="M213" s="152" t="s">
        <v>263</v>
      </c>
      <c r="O213" s="143"/>
    </row>
    <row r="214" spans="1:15" ht="12.75">
      <c r="A214" s="150"/>
      <c r="B214" s="153"/>
      <c r="C214" s="214" t="s">
        <v>264</v>
      </c>
      <c r="D214" s="215"/>
      <c r="E214" s="154">
        <v>6.44</v>
      </c>
      <c r="F214" s="155"/>
      <c r="G214" s="156"/>
      <c r="M214" s="152" t="s">
        <v>264</v>
      </c>
      <c r="O214" s="143"/>
    </row>
    <row r="215" spans="1:15" ht="12.75">
      <c r="A215" s="150"/>
      <c r="B215" s="153"/>
      <c r="C215" s="214" t="s">
        <v>265</v>
      </c>
      <c r="D215" s="215"/>
      <c r="E215" s="154">
        <v>6.53</v>
      </c>
      <c r="F215" s="155"/>
      <c r="G215" s="156"/>
      <c r="M215" s="152" t="s">
        <v>265</v>
      </c>
      <c r="O215" s="143"/>
    </row>
    <row r="216" spans="1:15" ht="12.75">
      <c r="A216" s="150"/>
      <c r="B216" s="153"/>
      <c r="C216" s="214" t="s">
        <v>266</v>
      </c>
      <c r="D216" s="215"/>
      <c r="E216" s="154">
        <v>384.9</v>
      </c>
      <c r="F216" s="155"/>
      <c r="G216" s="156"/>
      <c r="M216" s="152" t="s">
        <v>266</v>
      </c>
      <c r="O216" s="143"/>
    </row>
    <row r="217" spans="1:15" ht="12.75">
      <c r="A217" s="150"/>
      <c r="B217" s="153"/>
      <c r="C217" s="214" t="s">
        <v>267</v>
      </c>
      <c r="D217" s="215"/>
      <c r="E217" s="154">
        <v>116.2</v>
      </c>
      <c r="F217" s="155"/>
      <c r="G217" s="156"/>
      <c r="M217" s="152" t="s">
        <v>267</v>
      </c>
      <c r="O217" s="143"/>
    </row>
    <row r="218" spans="1:15" ht="12.75">
      <c r="A218" s="150"/>
      <c r="B218" s="153"/>
      <c r="C218" s="214" t="s">
        <v>268</v>
      </c>
      <c r="D218" s="215"/>
      <c r="E218" s="154">
        <v>27.76</v>
      </c>
      <c r="F218" s="155"/>
      <c r="G218" s="156"/>
      <c r="M218" s="152" t="s">
        <v>268</v>
      </c>
      <c r="O218" s="143"/>
    </row>
    <row r="219" spans="1:15" ht="12.75">
      <c r="A219" s="150"/>
      <c r="B219" s="153"/>
      <c r="C219" s="214" t="s">
        <v>269</v>
      </c>
      <c r="D219" s="215"/>
      <c r="E219" s="154">
        <v>6.94</v>
      </c>
      <c r="F219" s="155"/>
      <c r="G219" s="156"/>
      <c r="M219" s="152" t="s">
        <v>269</v>
      </c>
      <c r="O219" s="143"/>
    </row>
    <row r="220" spans="1:15" ht="12.75">
      <c r="A220" s="150"/>
      <c r="B220" s="153"/>
      <c r="C220" s="214" t="s">
        <v>270</v>
      </c>
      <c r="D220" s="215"/>
      <c r="E220" s="154">
        <v>25.14</v>
      </c>
      <c r="F220" s="155"/>
      <c r="G220" s="156"/>
      <c r="M220" s="152" t="s">
        <v>270</v>
      </c>
      <c r="O220" s="143"/>
    </row>
    <row r="221" spans="1:15" ht="12.75">
      <c r="A221" s="150"/>
      <c r="B221" s="153"/>
      <c r="C221" s="214" t="s">
        <v>271</v>
      </c>
      <c r="D221" s="215"/>
      <c r="E221" s="154">
        <v>356.9</v>
      </c>
      <c r="F221" s="155"/>
      <c r="G221" s="156"/>
      <c r="M221" s="152" t="s">
        <v>271</v>
      </c>
      <c r="O221" s="143"/>
    </row>
    <row r="222" spans="1:15" ht="12.75">
      <c r="A222" s="150"/>
      <c r="B222" s="153"/>
      <c r="C222" s="214" t="s">
        <v>272</v>
      </c>
      <c r="D222" s="215"/>
      <c r="E222" s="154">
        <v>13.28</v>
      </c>
      <c r="F222" s="155"/>
      <c r="G222" s="156"/>
      <c r="M222" s="152" t="s">
        <v>272</v>
      </c>
      <c r="O222" s="143"/>
    </row>
    <row r="223" spans="1:104" ht="12.75">
      <c r="A223" s="144">
        <v>34</v>
      </c>
      <c r="B223" s="145" t="s">
        <v>273</v>
      </c>
      <c r="C223" s="146" t="s">
        <v>274</v>
      </c>
      <c r="D223" s="147" t="s">
        <v>113</v>
      </c>
      <c r="E223" s="148">
        <v>143.292</v>
      </c>
      <c r="F223" s="148">
        <v>0</v>
      </c>
      <c r="G223" s="149">
        <f>E223*F223</f>
        <v>0</v>
      </c>
      <c r="O223" s="143">
        <v>2</v>
      </c>
      <c r="AA223" s="127">
        <v>3</v>
      </c>
      <c r="AB223" s="127">
        <v>7</v>
      </c>
      <c r="AC223" s="127">
        <v>60775303</v>
      </c>
      <c r="AZ223" s="127">
        <v>2</v>
      </c>
      <c r="BA223" s="127">
        <f>IF(AZ223=1,G223,0)</f>
        <v>0</v>
      </c>
      <c r="BB223" s="127">
        <f>IF(AZ223=2,G223,0)</f>
        <v>0</v>
      </c>
      <c r="BC223" s="127">
        <f>IF(AZ223=3,G223,0)</f>
        <v>0</v>
      </c>
      <c r="BD223" s="127">
        <f>IF(AZ223=4,G223,0)</f>
        <v>0</v>
      </c>
      <c r="BE223" s="127">
        <f>IF(AZ223=5,G223,0)</f>
        <v>0</v>
      </c>
      <c r="CA223" s="143">
        <v>3</v>
      </c>
      <c r="CB223" s="143">
        <v>7</v>
      </c>
      <c r="CZ223" s="127">
        <v>0.00304</v>
      </c>
    </row>
    <row r="224" spans="1:15" ht="12.75">
      <c r="A224" s="150"/>
      <c r="B224" s="153"/>
      <c r="C224" s="216" t="s">
        <v>153</v>
      </c>
      <c r="D224" s="215"/>
      <c r="E224" s="174">
        <v>0</v>
      </c>
      <c r="F224" s="155"/>
      <c r="G224" s="156"/>
      <c r="M224" s="152" t="s">
        <v>153</v>
      </c>
      <c r="O224" s="143"/>
    </row>
    <row r="225" spans="1:15" ht="12.75">
      <c r="A225" s="150"/>
      <c r="B225" s="153"/>
      <c r="C225" s="216" t="s">
        <v>275</v>
      </c>
      <c r="D225" s="215"/>
      <c r="E225" s="174">
        <v>5.84</v>
      </c>
      <c r="F225" s="155"/>
      <c r="G225" s="156"/>
      <c r="M225" s="152" t="s">
        <v>275</v>
      </c>
      <c r="O225" s="143"/>
    </row>
    <row r="226" spans="1:15" ht="12.75">
      <c r="A226" s="150"/>
      <c r="B226" s="153"/>
      <c r="C226" s="216" t="s">
        <v>247</v>
      </c>
      <c r="D226" s="215"/>
      <c r="E226" s="174">
        <v>1.45</v>
      </c>
      <c r="F226" s="155"/>
      <c r="G226" s="156"/>
      <c r="M226" s="152" t="s">
        <v>247</v>
      </c>
      <c r="O226" s="143"/>
    </row>
    <row r="227" spans="1:15" ht="12.75">
      <c r="A227" s="150"/>
      <c r="B227" s="153"/>
      <c r="C227" s="216" t="s">
        <v>198</v>
      </c>
      <c r="D227" s="215"/>
      <c r="E227" s="174">
        <v>4.95</v>
      </c>
      <c r="F227" s="155"/>
      <c r="G227" s="156"/>
      <c r="M227" s="152" t="s">
        <v>198</v>
      </c>
      <c r="O227" s="143"/>
    </row>
    <row r="228" spans="1:15" ht="12.75">
      <c r="A228" s="150"/>
      <c r="B228" s="153"/>
      <c r="C228" s="216" t="s">
        <v>199</v>
      </c>
      <c r="D228" s="215"/>
      <c r="E228" s="174">
        <v>23.1</v>
      </c>
      <c r="F228" s="155"/>
      <c r="G228" s="156"/>
      <c r="M228" s="152" t="s">
        <v>199</v>
      </c>
      <c r="O228" s="143"/>
    </row>
    <row r="229" spans="1:15" ht="12.75">
      <c r="A229" s="150"/>
      <c r="B229" s="153"/>
      <c r="C229" s="216" t="s">
        <v>200</v>
      </c>
      <c r="D229" s="215"/>
      <c r="E229" s="174">
        <v>6.56</v>
      </c>
      <c r="F229" s="155"/>
      <c r="G229" s="156"/>
      <c r="M229" s="152" t="s">
        <v>200</v>
      </c>
      <c r="O229" s="143"/>
    </row>
    <row r="230" spans="1:15" ht="12.75">
      <c r="A230" s="150"/>
      <c r="B230" s="153"/>
      <c r="C230" s="216" t="s">
        <v>201</v>
      </c>
      <c r="D230" s="215"/>
      <c r="E230" s="174">
        <v>4.92</v>
      </c>
      <c r="F230" s="155"/>
      <c r="G230" s="156"/>
      <c r="M230" s="152" t="s">
        <v>201</v>
      </c>
      <c r="O230" s="143"/>
    </row>
    <row r="231" spans="1:15" ht="12.75">
      <c r="A231" s="150"/>
      <c r="B231" s="153"/>
      <c r="C231" s="216" t="s">
        <v>202</v>
      </c>
      <c r="D231" s="215"/>
      <c r="E231" s="174">
        <v>70.95</v>
      </c>
      <c r="F231" s="155"/>
      <c r="G231" s="156"/>
      <c r="M231" s="152" t="s">
        <v>202</v>
      </c>
      <c r="O231" s="143"/>
    </row>
    <row r="232" spans="1:15" ht="12.75">
      <c r="A232" s="150"/>
      <c r="B232" s="153"/>
      <c r="C232" s="216" t="s">
        <v>203</v>
      </c>
      <c r="D232" s="215"/>
      <c r="E232" s="174">
        <v>1.64</v>
      </c>
      <c r="F232" s="155"/>
      <c r="G232" s="156"/>
      <c r="M232" s="152" t="s">
        <v>203</v>
      </c>
      <c r="O232" s="143"/>
    </row>
    <row r="233" spans="1:15" ht="12.75">
      <c r="A233" s="150"/>
      <c r="B233" s="153"/>
      <c r="C233" s="216" t="s">
        <v>164</v>
      </c>
      <c r="D233" s="215"/>
      <c r="E233" s="174">
        <v>119.41000000000001</v>
      </c>
      <c r="F233" s="155"/>
      <c r="G233" s="156"/>
      <c r="M233" s="152" t="s">
        <v>164</v>
      </c>
      <c r="O233" s="143"/>
    </row>
    <row r="234" spans="1:15" ht="12.75">
      <c r="A234" s="150"/>
      <c r="B234" s="153"/>
      <c r="C234" s="214" t="s">
        <v>276</v>
      </c>
      <c r="D234" s="215"/>
      <c r="E234" s="154">
        <v>143.292</v>
      </c>
      <c r="F234" s="155"/>
      <c r="G234" s="156"/>
      <c r="M234" s="152" t="s">
        <v>276</v>
      </c>
      <c r="O234" s="143"/>
    </row>
    <row r="235" spans="1:104" ht="12.75">
      <c r="A235" s="144">
        <v>35</v>
      </c>
      <c r="B235" s="145" t="s">
        <v>277</v>
      </c>
      <c r="C235" s="146" t="s">
        <v>278</v>
      </c>
      <c r="D235" s="147" t="s">
        <v>88</v>
      </c>
      <c r="E235" s="148">
        <v>12.96</v>
      </c>
      <c r="F235" s="148">
        <v>0</v>
      </c>
      <c r="G235" s="149">
        <f>E235*F235</f>
        <v>0</v>
      </c>
      <c r="O235" s="143">
        <v>2</v>
      </c>
      <c r="AA235" s="127">
        <v>3</v>
      </c>
      <c r="AB235" s="127">
        <v>7</v>
      </c>
      <c r="AC235" s="127">
        <v>61110506</v>
      </c>
      <c r="AZ235" s="127">
        <v>2</v>
      </c>
      <c r="BA235" s="127">
        <f>IF(AZ235=1,G235,0)</f>
        <v>0</v>
      </c>
      <c r="BB235" s="127">
        <f>IF(AZ235=2,G235,0)</f>
        <v>0</v>
      </c>
      <c r="BC235" s="127">
        <f>IF(AZ235=3,G235,0)</f>
        <v>0</v>
      </c>
      <c r="BD235" s="127">
        <f>IF(AZ235=4,G235,0)</f>
        <v>0</v>
      </c>
      <c r="BE235" s="127">
        <f>IF(AZ235=5,G235,0)</f>
        <v>0</v>
      </c>
      <c r="CA235" s="143">
        <v>3</v>
      </c>
      <c r="CB235" s="143">
        <v>7</v>
      </c>
      <c r="CZ235" s="127">
        <v>0</v>
      </c>
    </row>
    <row r="236" spans="1:15" ht="12.75">
      <c r="A236" s="150"/>
      <c r="B236" s="151"/>
      <c r="C236" s="217" t="s">
        <v>279</v>
      </c>
      <c r="D236" s="218"/>
      <c r="E236" s="218"/>
      <c r="F236" s="218"/>
      <c r="G236" s="219"/>
      <c r="L236" s="152" t="s">
        <v>279</v>
      </c>
      <c r="O236" s="143">
        <v>3</v>
      </c>
    </row>
    <row r="237" spans="1:15" ht="12.75">
      <c r="A237" s="150"/>
      <c r="B237" s="151"/>
      <c r="C237" s="217" t="s">
        <v>280</v>
      </c>
      <c r="D237" s="218"/>
      <c r="E237" s="218"/>
      <c r="F237" s="218"/>
      <c r="G237" s="219"/>
      <c r="L237" s="152" t="s">
        <v>280</v>
      </c>
      <c r="O237" s="143">
        <v>3</v>
      </c>
    </row>
    <row r="238" spans="1:15" ht="12.75">
      <c r="A238" s="150"/>
      <c r="B238" s="151"/>
      <c r="C238" s="217" t="s">
        <v>281</v>
      </c>
      <c r="D238" s="218"/>
      <c r="E238" s="218"/>
      <c r="F238" s="218"/>
      <c r="G238" s="219"/>
      <c r="L238" s="152" t="s">
        <v>281</v>
      </c>
      <c r="O238" s="143">
        <v>3</v>
      </c>
    </row>
    <row r="239" spans="1:15" ht="12.75">
      <c r="A239" s="150"/>
      <c r="B239" s="151"/>
      <c r="C239" s="217" t="s">
        <v>282</v>
      </c>
      <c r="D239" s="218"/>
      <c r="E239" s="218"/>
      <c r="F239" s="218"/>
      <c r="G239" s="219"/>
      <c r="L239" s="152" t="s">
        <v>282</v>
      </c>
      <c r="O239" s="143">
        <v>3</v>
      </c>
    </row>
    <row r="240" spans="1:15" ht="12.75">
      <c r="A240" s="150"/>
      <c r="B240" s="153"/>
      <c r="C240" s="214" t="s">
        <v>283</v>
      </c>
      <c r="D240" s="215"/>
      <c r="E240" s="154">
        <v>2.592</v>
      </c>
      <c r="F240" s="155"/>
      <c r="G240" s="156"/>
      <c r="M240" s="152" t="s">
        <v>283</v>
      </c>
      <c r="O240" s="143"/>
    </row>
    <row r="241" spans="1:15" ht="12.75">
      <c r="A241" s="150"/>
      <c r="B241" s="153"/>
      <c r="C241" s="214" t="s">
        <v>284</v>
      </c>
      <c r="D241" s="215"/>
      <c r="E241" s="154">
        <v>10.368</v>
      </c>
      <c r="F241" s="155"/>
      <c r="G241" s="156"/>
      <c r="M241" s="152" t="s">
        <v>284</v>
      </c>
      <c r="O241" s="143"/>
    </row>
    <row r="242" spans="1:104" ht="20.4">
      <c r="A242" s="144">
        <v>36</v>
      </c>
      <c r="B242" s="145" t="s">
        <v>285</v>
      </c>
      <c r="C242" s="146" t="s">
        <v>286</v>
      </c>
      <c r="D242" s="147" t="s">
        <v>88</v>
      </c>
      <c r="E242" s="148">
        <v>2.96</v>
      </c>
      <c r="F242" s="148">
        <v>0</v>
      </c>
      <c r="G242" s="149">
        <f>E242*F242</f>
        <v>0</v>
      </c>
      <c r="O242" s="143">
        <v>2</v>
      </c>
      <c r="AA242" s="127">
        <v>3</v>
      </c>
      <c r="AB242" s="127">
        <v>7</v>
      </c>
      <c r="AC242" s="127">
        <v>61110507</v>
      </c>
      <c r="AZ242" s="127">
        <v>2</v>
      </c>
      <c r="BA242" s="127">
        <f>IF(AZ242=1,G242,0)</f>
        <v>0</v>
      </c>
      <c r="BB242" s="127">
        <f>IF(AZ242=2,G242,0)</f>
        <v>0</v>
      </c>
      <c r="BC242" s="127">
        <f>IF(AZ242=3,G242,0)</f>
        <v>0</v>
      </c>
      <c r="BD242" s="127">
        <f>IF(AZ242=4,G242,0)</f>
        <v>0</v>
      </c>
      <c r="BE242" s="127">
        <f>IF(AZ242=5,G242,0)</f>
        <v>0</v>
      </c>
      <c r="CA242" s="143">
        <v>3</v>
      </c>
      <c r="CB242" s="143">
        <v>7</v>
      </c>
      <c r="CZ242" s="127">
        <v>0</v>
      </c>
    </row>
    <row r="243" spans="1:15" ht="12.75">
      <c r="A243" s="150"/>
      <c r="B243" s="151"/>
      <c r="C243" s="217" t="s">
        <v>287</v>
      </c>
      <c r="D243" s="218"/>
      <c r="E243" s="218"/>
      <c r="F243" s="218"/>
      <c r="G243" s="219"/>
      <c r="L243" s="152" t="s">
        <v>287</v>
      </c>
      <c r="O243" s="143">
        <v>3</v>
      </c>
    </row>
    <row r="244" spans="1:15" ht="12.75">
      <c r="A244" s="150"/>
      <c r="B244" s="151"/>
      <c r="C244" s="217" t="s">
        <v>281</v>
      </c>
      <c r="D244" s="218"/>
      <c r="E244" s="218"/>
      <c r="F244" s="218"/>
      <c r="G244" s="219"/>
      <c r="L244" s="152" t="s">
        <v>281</v>
      </c>
      <c r="O244" s="143">
        <v>3</v>
      </c>
    </row>
    <row r="245" spans="1:15" ht="12.75">
      <c r="A245" s="150"/>
      <c r="B245" s="151"/>
      <c r="C245" s="217" t="s">
        <v>288</v>
      </c>
      <c r="D245" s="218"/>
      <c r="E245" s="218"/>
      <c r="F245" s="218"/>
      <c r="G245" s="219"/>
      <c r="L245" s="152" t="s">
        <v>288</v>
      </c>
      <c r="O245" s="143">
        <v>3</v>
      </c>
    </row>
    <row r="246" spans="1:15" ht="12.75">
      <c r="A246" s="150"/>
      <c r="B246" s="153"/>
      <c r="C246" s="214" t="s">
        <v>289</v>
      </c>
      <c r="D246" s="215"/>
      <c r="E246" s="154">
        <v>2.96</v>
      </c>
      <c r="F246" s="155"/>
      <c r="G246" s="156"/>
      <c r="M246" s="152" t="s">
        <v>289</v>
      </c>
      <c r="O246" s="143"/>
    </row>
    <row r="247" spans="1:104" ht="20.4">
      <c r="A247" s="144">
        <v>37</v>
      </c>
      <c r="B247" s="145" t="s">
        <v>290</v>
      </c>
      <c r="C247" s="146" t="s">
        <v>291</v>
      </c>
      <c r="D247" s="147" t="s">
        <v>88</v>
      </c>
      <c r="E247" s="148">
        <v>12.375</v>
      </c>
      <c r="F247" s="148">
        <v>0</v>
      </c>
      <c r="G247" s="149">
        <f>E247*F247</f>
        <v>0</v>
      </c>
      <c r="O247" s="143">
        <v>2</v>
      </c>
      <c r="AA247" s="127">
        <v>3</v>
      </c>
      <c r="AB247" s="127">
        <v>7</v>
      </c>
      <c r="AC247" s="127">
        <v>61110508</v>
      </c>
      <c r="AZ247" s="127">
        <v>2</v>
      </c>
      <c r="BA247" s="127">
        <f>IF(AZ247=1,G247,0)</f>
        <v>0</v>
      </c>
      <c r="BB247" s="127">
        <f>IF(AZ247=2,G247,0)</f>
        <v>0</v>
      </c>
      <c r="BC247" s="127">
        <f>IF(AZ247=3,G247,0)</f>
        <v>0</v>
      </c>
      <c r="BD247" s="127">
        <f>IF(AZ247=4,G247,0)</f>
        <v>0</v>
      </c>
      <c r="BE247" s="127">
        <f>IF(AZ247=5,G247,0)</f>
        <v>0</v>
      </c>
      <c r="CA247" s="143">
        <v>3</v>
      </c>
      <c r="CB247" s="143">
        <v>7</v>
      </c>
      <c r="CZ247" s="127">
        <v>0</v>
      </c>
    </row>
    <row r="248" spans="1:15" ht="12.75">
      <c r="A248" s="150"/>
      <c r="B248" s="151"/>
      <c r="C248" s="217" t="s">
        <v>292</v>
      </c>
      <c r="D248" s="218"/>
      <c r="E248" s="218"/>
      <c r="F248" s="218"/>
      <c r="G248" s="219"/>
      <c r="L248" s="152" t="s">
        <v>292</v>
      </c>
      <c r="O248" s="143">
        <v>3</v>
      </c>
    </row>
    <row r="249" spans="1:15" ht="12.75">
      <c r="A249" s="150"/>
      <c r="B249" s="151"/>
      <c r="C249" s="217" t="s">
        <v>293</v>
      </c>
      <c r="D249" s="218"/>
      <c r="E249" s="218"/>
      <c r="F249" s="218"/>
      <c r="G249" s="219"/>
      <c r="L249" s="152" t="s">
        <v>293</v>
      </c>
      <c r="O249" s="143">
        <v>3</v>
      </c>
    </row>
    <row r="250" spans="1:15" ht="12.75">
      <c r="A250" s="150"/>
      <c r="B250" s="151"/>
      <c r="C250" s="217" t="s">
        <v>281</v>
      </c>
      <c r="D250" s="218"/>
      <c r="E250" s="218"/>
      <c r="F250" s="218"/>
      <c r="G250" s="219"/>
      <c r="L250" s="152" t="s">
        <v>281</v>
      </c>
      <c r="O250" s="143">
        <v>3</v>
      </c>
    </row>
    <row r="251" spans="1:15" ht="12.75">
      <c r="A251" s="150"/>
      <c r="B251" s="151"/>
      <c r="C251" s="217" t="s">
        <v>288</v>
      </c>
      <c r="D251" s="218"/>
      <c r="E251" s="218"/>
      <c r="F251" s="218"/>
      <c r="G251" s="219"/>
      <c r="L251" s="152" t="s">
        <v>288</v>
      </c>
      <c r="O251" s="143">
        <v>3</v>
      </c>
    </row>
    <row r="252" spans="1:15" ht="12.75">
      <c r="A252" s="150"/>
      <c r="B252" s="153"/>
      <c r="C252" s="214" t="s">
        <v>294</v>
      </c>
      <c r="D252" s="215"/>
      <c r="E252" s="154">
        <v>12.375</v>
      </c>
      <c r="F252" s="155"/>
      <c r="G252" s="156"/>
      <c r="M252" s="152" t="s">
        <v>294</v>
      </c>
      <c r="O252" s="143"/>
    </row>
    <row r="253" spans="1:104" ht="20.4">
      <c r="A253" s="144">
        <v>38</v>
      </c>
      <c r="B253" s="145" t="s">
        <v>295</v>
      </c>
      <c r="C253" s="146" t="s">
        <v>296</v>
      </c>
      <c r="D253" s="147" t="s">
        <v>88</v>
      </c>
      <c r="E253" s="148">
        <v>57.75</v>
      </c>
      <c r="F253" s="148">
        <v>0</v>
      </c>
      <c r="G253" s="149">
        <f>E253*F253</f>
        <v>0</v>
      </c>
      <c r="O253" s="143">
        <v>2</v>
      </c>
      <c r="AA253" s="127">
        <v>3</v>
      </c>
      <c r="AB253" s="127">
        <v>7</v>
      </c>
      <c r="AC253" s="127">
        <v>61110509</v>
      </c>
      <c r="AZ253" s="127">
        <v>2</v>
      </c>
      <c r="BA253" s="127">
        <f>IF(AZ253=1,G253,0)</f>
        <v>0</v>
      </c>
      <c r="BB253" s="127">
        <f>IF(AZ253=2,G253,0)</f>
        <v>0</v>
      </c>
      <c r="BC253" s="127">
        <f>IF(AZ253=3,G253,0)</f>
        <v>0</v>
      </c>
      <c r="BD253" s="127">
        <f>IF(AZ253=4,G253,0)</f>
        <v>0</v>
      </c>
      <c r="BE253" s="127">
        <f>IF(AZ253=5,G253,0)</f>
        <v>0</v>
      </c>
      <c r="CA253" s="143">
        <v>3</v>
      </c>
      <c r="CB253" s="143">
        <v>7</v>
      </c>
      <c r="CZ253" s="127">
        <v>0</v>
      </c>
    </row>
    <row r="254" spans="1:15" ht="12.75">
      <c r="A254" s="150"/>
      <c r="B254" s="151"/>
      <c r="C254" s="217" t="s">
        <v>292</v>
      </c>
      <c r="D254" s="218"/>
      <c r="E254" s="218"/>
      <c r="F254" s="218"/>
      <c r="G254" s="219"/>
      <c r="L254" s="152" t="s">
        <v>292</v>
      </c>
      <c r="O254" s="143">
        <v>3</v>
      </c>
    </row>
    <row r="255" spans="1:15" ht="12.75">
      <c r="A255" s="150"/>
      <c r="B255" s="151"/>
      <c r="C255" s="217" t="s">
        <v>297</v>
      </c>
      <c r="D255" s="218"/>
      <c r="E255" s="218"/>
      <c r="F255" s="218"/>
      <c r="G255" s="219"/>
      <c r="L255" s="152" t="s">
        <v>297</v>
      </c>
      <c r="O255" s="143">
        <v>3</v>
      </c>
    </row>
    <row r="256" spans="1:15" ht="12.75">
      <c r="A256" s="150"/>
      <c r="B256" s="151"/>
      <c r="C256" s="217" t="s">
        <v>281</v>
      </c>
      <c r="D256" s="218"/>
      <c r="E256" s="218"/>
      <c r="F256" s="218"/>
      <c r="G256" s="219"/>
      <c r="L256" s="152" t="s">
        <v>281</v>
      </c>
      <c r="O256" s="143">
        <v>3</v>
      </c>
    </row>
    <row r="257" spans="1:15" ht="12.75">
      <c r="A257" s="150"/>
      <c r="B257" s="151"/>
      <c r="C257" s="217" t="s">
        <v>288</v>
      </c>
      <c r="D257" s="218"/>
      <c r="E257" s="218"/>
      <c r="F257" s="218"/>
      <c r="G257" s="219"/>
      <c r="L257" s="152" t="s">
        <v>288</v>
      </c>
      <c r="O257" s="143">
        <v>3</v>
      </c>
    </row>
    <row r="258" spans="1:15" ht="12.75">
      <c r="A258" s="150"/>
      <c r="B258" s="153"/>
      <c r="C258" s="214" t="s">
        <v>158</v>
      </c>
      <c r="D258" s="215"/>
      <c r="E258" s="154">
        <v>57.75</v>
      </c>
      <c r="F258" s="155"/>
      <c r="G258" s="156"/>
      <c r="M258" s="152" t="s">
        <v>158</v>
      </c>
      <c r="O258" s="143"/>
    </row>
    <row r="259" spans="1:104" ht="20.4">
      <c r="A259" s="144">
        <v>39</v>
      </c>
      <c r="B259" s="145" t="s">
        <v>298</v>
      </c>
      <c r="C259" s="146" t="s">
        <v>299</v>
      </c>
      <c r="D259" s="147" t="s">
        <v>88</v>
      </c>
      <c r="E259" s="148">
        <v>12.0048</v>
      </c>
      <c r="F259" s="148">
        <v>0</v>
      </c>
      <c r="G259" s="149">
        <f>E259*F259</f>
        <v>0</v>
      </c>
      <c r="O259" s="143">
        <v>2</v>
      </c>
      <c r="AA259" s="127">
        <v>3</v>
      </c>
      <c r="AB259" s="127">
        <v>7</v>
      </c>
      <c r="AC259" s="127">
        <v>61110510</v>
      </c>
      <c r="AZ259" s="127">
        <v>2</v>
      </c>
      <c r="BA259" s="127">
        <f>IF(AZ259=1,G259,0)</f>
        <v>0</v>
      </c>
      <c r="BB259" s="127">
        <f>IF(AZ259=2,G259,0)</f>
        <v>0</v>
      </c>
      <c r="BC259" s="127">
        <f>IF(AZ259=3,G259,0)</f>
        <v>0</v>
      </c>
      <c r="BD259" s="127">
        <f>IF(AZ259=4,G259,0)</f>
        <v>0</v>
      </c>
      <c r="BE259" s="127">
        <f>IF(AZ259=5,G259,0)</f>
        <v>0</v>
      </c>
      <c r="CA259" s="143">
        <v>3</v>
      </c>
      <c r="CB259" s="143">
        <v>7</v>
      </c>
      <c r="CZ259" s="127">
        <v>0</v>
      </c>
    </row>
    <row r="260" spans="1:15" ht="12.75">
      <c r="A260" s="150"/>
      <c r="B260" s="151"/>
      <c r="C260" s="217" t="s">
        <v>300</v>
      </c>
      <c r="D260" s="218"/>
      <c r="E260" s="218"/>
      <c r="F260" s="218"/>
      <c r="G260" s="219"/>
      <c r="L260" s="152" t="s">
        <v>300</v>
      </c>
      <c r="O260" s="143">
        <v>3</v>
      </c>
    </row>
    <row r="261" spans="1:15" ht="12.75">
      <c r="A261" s="150"/>
      <c r="B261" s="151"/>
      <c r="C261" s="217" t="s">
        <v>301</v>
      </c>
      <c r="D261" s="218"/>
      <c r="E261" s="218"/>
      <c r="F261" s="218"/>
      <c r="G261" s="219"/>
      <c r="L261" s="152" t="s">
        <v>301</v>
      </c>
      <c r="O261" s="143">
        <v>3</v>
      </c>
    </row>
    <row r="262" spans="1:15" ht="12.75">
      <c r="A262" s="150"/>
      <c r="B262" s="151"/>
      <c r="C262" s="217" t="s">
        <v>281</v>
      </c>
      <c r="D262" s="218"/>
      <c r="E262" s="218"/>
      <c r="F262" s="218"/>
      <c r="G262" s="219"/>
      <c r="L262" s="152" t="s">
        <v>281</v>
      </c>
      <c r="O262" s="143">
        <v>3</v>
      </c>
    </row>
    <row r="263" spans="1:15" ht="12.75">
      <c r="A263" s="150"/>
      <c r="B263" s="151"/>
      <c r="C263" s="217" t="s">
        <v>288</v>
      </c>
      <c r="D263" s="218"/>
      <c r="E263" s="218"/>
      <c r="F263" s="218"/>
      <c r="G263" s="219"/>
      <c r="L263" s="152" t="s">
        <v>288</v>
      </c>
      <c r="O263" s="143">
        <v>3</v>
      </c>
    </row>
    <row r="264" spans="1:15" ht="12.75">
      <c r="A264" s="150"/>
      <c r="B264" s="153"/>
      <c r="C264" s="214" t="s">
        <v>159</v>
      </c>
      <c r="D264" s="215"/>
      <c r="E264" s="154">
        <v>12.0048</v>
      </c>
      <c r="F264" s="155"/>
      <c r="G264" s="156"/>
      <c r="M264" s="152" t="s">
        <v>159</v>
      </c>
      <c r="O264" s="143"/>
    </row>
    <row r="265" spans="1:104" ht="20.4">
      <c r="A265" s="144">
        <v>40</v>
      </c>
      <c r="B265" s="145" t="s">
        <v>302</v>
      </c>
      <c r="C265" s="146" t="s">
        <v>303</v>
      </c>
      <c r="D265" s="147" t="s">
        <v>88</v>
      </c>
      <c r="E265" s="148">
        <v>3.0012</v>
      </c>
      <c r="F265" s="148">
        <v>0</v>
      </c>
      <c r="G265" s="149">
        <f>E265*F265</f>
        <v>0</v>
      </c>
      <c r="O265" s="143">
        <v>2</v>
      </c>
      <c r="AA265" s="127">
        <v>3</v>
      </c>
      <c r="AB265" s="127">
        <v>7</v>
      </c>
      <c r="AC265" s="127">
        <v>61110511</v>
      </c>
      <c r="AZ265" s="127">
        <v>2</v>
      </c>
      <c r="BA265" s="127">
        <f>IF(AZ265=1,G265,0)</f>
        <v>0</v>
      </c>
      <c r="BB265" s="127">
        <f>IF(AZ265=2,G265,0)</f>
        <v>0</v>
      </c>
      <c r="BC265" s="127">
        <f>IF(AZ265=3,G265,0)</f>
        <v>0</v>
      </c>
      <c r="BD265" s="127">
        <f>IF(AZ265=4,G265,0)</f>
        <v>0</v>
      </c>
      <c r="BE265" s="127">
        <f>IF(AZ265=5,G265,0)</f>
        <v>0</v>
      </c>
      <c r="CA265" s="143">
        <v>3</v>
      </c>
      <c r="CB265" s="143">
        <v>7</v>
      </c>
      <c r="CZ265" s="127">
        <v>0</v>
      </c>
    </row>
    <row r="266" spans="1:15" ht="12.75">
      <c r="A266" s="150"/>
      <c r="B266" s="151"/>
      <c r="C266" s="217" t="s">
        <v>304</v>
      </c>
      <c r="D266" s="218"/>
      <c r="E266" s="218"/>
      <c r="F266" s="218"/>
      <c r="G266" s="219"/>
      <c r="L266" s="152" t="s">
        <v>304</v>
      </c>
      <c r="O266" s="143">
        <v>3</v>
      </c>
    </row>
    <row r="267" spans="1:15" ht="12.75">
      <c r="A267" s="150"/>
      <c r="B267" s="151"/>
      <c r="C267" s="217" t="s">
        <v>305</v>
      </c>
      <c r="D267" s="218"/>
      <c r="E267" s="218"/>
      <c r="F267" s="218"/>
      <c r="G267" s="219"/>
      <c r="L267" s="152" t="s">
        <v>305</v>
      </c>
      <c r="O267" s="143">
        <v>3</v>
      </c>
    </row>
    <row r="268" spans="1:15" ht="12.75">
      <c r="A268" s="150"/>
      <c r="B268" s="151"/>
      <c r="C268" s="217" t="s">
        <v>288</v>
      </c>
      <c r="D268" s="218"/>
      <c r="E268" s="218"/>
      <c r="F268" s="218"/>
      <c r="G268" s="219"/>
      <c r="L268" s="152" t="s">
        <v>288</v>
      </c>
      <c r="O268" s="143">
        <v>3</v>
      </c>
    </row>
    <row r="269" spans="1:15" ht="12.75">
      <c r="A269" s="150"/>
      <c r="B269" s="153"/>
      <c r="C269" s="214" t="s">
        <v>306</v>
      </c>
      <c r="D269" s="215"/>
      <c r="E269" s="154">
        <v>3.0012</v>
      </c>
      <c r="F269" s="155"/>
      <c r="G269" s="156"/>
      <c r="M269" s="152" t="s">
        <v>306</v>
      </c>
      <c r="O269" s="143"/>
    </row>
    <row r="270" spans="1:104" ht="20.4">
      <c r="A270" s="144">
        <v>41</v>
      </c>
      <c r="B270" s="145" t="s">
        <v>307</v>
      </c>
      <c r="C270" s="146" t="s">
        <v>308</v>
      </c>
      <c r="D270" s="147" t="s">
        <v>88</v>
      </c>
      <c r="E270" s="148">
        <v>12.546</v>
      </c>
      <c r="F270" s="148">
        <v>0</v>
      </c>
      <c r="G270" s="149">
        <f>E270*F270</f>
        <v>0</v>
      </c>
      <c r="O270" s="143">
        <v>2</v>
      </c>
      <c r="AA270" s="127">
        <v>3</v>
      </c>
      <c r="AB270" s="127">
        <v>7</v>
      </c>
      <c r="AC270" s="127">
        <v>61110512</v>
      </c>
      <c r="AZ270" s="127">
        <v>2</v>
      </c>
      <c r="BA270" s="127">
        <f>IF(AZ270=1,G270,0)</f>
        <v>0</v>
      </c>
      <c r="BB270" s="127">
        <f>IF(AZ270=2,G270,0)</f>
        <v>0</v>
      </c>
      <c r="BC270" s="127">
        <f>IF(AZ270=3,G270,0)</f>
        <v>0</v>
      </c>
      <c r="BD270" s="127">
        <f>IF(AZ270=4,G270,0)</f>
        <v>0</v>
      </c>
      <c r="BE270" s="127">
        <f>IF(AZ270=5,G270,0)</f>
        <v>0</v>
      </c>
      <c r="CA270" s="143">
        <v>3</v>
      </c>
      <c r="CB270" s="143">
        <v>7</v>
      </c>
      <c r="CZ270" s="127">
        <v>0</v>
      </c>
    </row>
    <row r="271" spans="1:15" ht="12.75">
      <c r="A271" s="150"/>
      <c r="B271" s="151"/>
      <c r="C271" s="217" t="s">
        <v>309</v>
      </c>
      <c r="D271" s="218"/>
      <c r="E271" s="218"/>
      <c r="F271" s="218"/>
      <c r="G271" s="219"/>
      <c r="L271" s="152" t="s">
        <v>309</v>
      </c>
      <c r="O271" s="143">
        <v>3</v>
      </c>
    </row>
    <row r="272" spans="1:15" ht="12.75">
      <c r="A272" s="150"/>
      <c r="B272" s="151"/>
      <c r="C272" s="217" t="s">
        <v>310</v>
      </c>
      <c r="D272" s="218"/>
      <c r="E272" s="218"/>
      <c r="F272" s="218"/>
      <c r="G272" s="219"/>
      <c r="L272" s="152" t="s">
        <v>310</v>
      </c>
      <c r="O272" s="143">
        <v>3</v>
      </c>
    </row>
    <row r="273" spans="1:15" ht="12.75">
      <c r="A273" s="150"/>
      <c r="B273" s="151"/>
      <c r="C273" s="217" t="s">
        <v>5</v>
      </c>
      <c r="D273" s="218"/>
      <c r="E273" s="218"/>
      <c r="F273" s="218"/>
      <c r="G273" s="219"/>
      <c r="L273" s="152" t="s">
        <v>5</v>
      </c>
      <c r="O273" s="143">
        <v>3</v>
      </c>
    </row>
    <row r="274" spans="1:15" ht="12.75">
      <c r="A274" s="150"/>
      <c r="B274" s="151"/>
      <c r="C274" s="217" t="s">
        <v>311</v>
      </c>
      <c r="D274" s="218"/>
      <c r="E274" s="218"/>
      <c r="F274" s="218"/>
      <c r="G274" s="219"/>
      <c r="L274" s="152" t="s">
        <v>311</v>
      </c>
      <c r="O274" s="143">
        <v>3</v>
      </c>
    </row>
    <row r="275" spans="1:15" ht="12.75">
      <c r="A275" s="150"/>
      <c r="B275" s="151"/>
      <c r="C275" s="217" t="s">
        <v>312</v>
      </c>
      <c r="D275" s="218"/>
      <c r="E275" s="218"/>
      <c r="F275" s="218"/>
      <c r="G275" s="219"/>
      <c r="L275" s="152" t="s">
        <v>312</v>
      </c>
      <c r="O275" s="143">
        <v>3</v>
      </c>
    </row>
    <row r="276" spans="1:15" ht="12.75">
      <c r="A276" s="150"/>
      <c r="B276" s="153"/>
      <c r="C276" s="214" t="s">
        <v>313</v>
      </c>
      <c r="D276" s="215"/>
      <c r="E276" s="154">
        <v>12.546</v>
      </c>
      <c r="F276" s="155"/>
      <c r="G276" s="156"/>
      <c r="M276" s="152" t="s">
        <v>313</v>
      </c>
      <c r="O276" s="143"/>
    </row>
    <row r="277" spans="1:104" ht="20.4">
      <c r="A277" s="144">
        <v>42</v>
      </c>
      <c r="B277" s="145" t="s">
        <v>314</v>
      </c>
      <c r="C277" s="146" t="s">
        <v>315</v>
      </c>
      <c r="D277" s="147" t="s">
        <v>88</v>
      </c>
      <c r="E277" s="148">
        <v>180.9225</v>
      </c>
      <c r="F277" s="148">
        <v>0</v>
      </c>
      <c r="G277" s="149">
        <f>E277*F277</f>
        <v>0</v>
      </c>
      <c r="O277" s="143">
        <v>2</v>
      </c>
      <c r="AA277" s="127">
        <v>3</v>
      </c>
      <c r="AB277" s="127">
        <v>7</v>
      </c>
      <c r="AC277" s="127">
        <v>61110513</v>
      </c>
      <c r="AZ277" s="127">
        <v>2</v>
      </c>
      <c r="BA277" s="127">
        <f>IF(AZ277=1,G277,0)</f>
        <v>0</v>
      </c>
      <c r="BB277" s="127">
        <f>IF(AZ277=2,G277,0)</f>
        <v>0</v>
      </c>
      <c r="BC277" s="127">
        <f>IF(AZ277=3,G277,0)</f>
        <v>0</v>
      </c>
      <c r="BD277" s="127">
        <f>IF(AZ277=4,G277,0)</f>
        <v>0</v>
      </c>
      <c r="BE277" s="127">
        <f>IF(AZ277=5,G277,0)</f>
        <v>0</v>
      </c>
      <c r="CA277" s="143">
        <v>3</v>
      </c>
      <c r="CB277" s="143">
        <v>7</v>
      </c>
      <c r="CZ277" s="127">
        <v>0</v>
      </c>
    </row>
    <row r="278" spans="1:15" ht="21">
      <c r="A278" s="150"/>
      <c r="B278" s="151"/>
      <c r="C278" s="217" t="s">
        <v>316</v>
      </c>
      <c r="D278" s="218"/>
      <c r="E278" s="218"/>
      <c r="F278" s="218"/>
      <c r="G278" s="219"/>
      <c r="L278" s="152" t="s">
        <v>316</v>
      </c>
      <c r="O278" s="143">
        <v>3</v>
      </c>
    </row>
    <row r="279" spans="1:15" ht="12.75">
      <c r="A279" s="150"/>
      <c r="B279" s="151"/>
      <c r="C279" s="217" t="s">
        <v>317</v>
      </c>
      <c r="D279" s="218"/>
      <c r="E279" s="218"/>
      <c r="F279" s="218"/>
      <c r="G279" s="219"/>
      <c r="L279" s="152" t="s">
        <v>317</v>
      </c>
      <c r="O279" s="143">
        <v>3</v>
      </c>
    </row>
    <row r="280" spans="1:15" ht="12.75">
      <c r="A280" s="150"/>
      <c r="B280" s="151"/>
      <c r="C280" s="217" t="s">
        <v>311</v>
      </c>
      <c r="D280" s="218"/>
      <c r="E280" s="218"/>
      <c r="F280" s="218"/>
      <c r="G280" s="219"/>
      <c r="L280" s="152" t="s">
        <v>311</v>
      </c>
      <c r="O280" s="143">
        <v>3</v>
      </c>
    </row>
    <row r="281" spans="1:15" ht="12.75">
      <c r="A281" s="150"/>
      <c r="B281" s="153"/>
      <c r="C281" s="214" t="s">
        <v>318</v>
      </c>
      <c r="D281" s="215"/>
      <c r="E281" s="154">
        <v>180.9225</v>
      </c>
      <c r="F281" s="155"/>
      <c r="G281" s="156"/>
      <c r="M281" s="152" t="s">
        <v>318</v>
      </c>
      <c r="O281" s="143"/>
    </row>
    <row r="282" spans="1:104" ht="20.4">
      <c r="A282" s="144">
        <v>43</v>
      </c>
      <c r="B282" s="145" t="s">
        <v>319</v>
      </c>
      <c r="C282" s="146" t="s">
        <v>320</v>
      </c>
      <c r="D282" s="147" t="s">
        <v>88</v>
      </c>
      <c r="E282" s="148">
        <v>8.2</v>
      </c>
      <c r="F282" s="148">
        <v>0</v>
      </c>
      <c r="G282" s="149">
        <f>E282*F282</f>
        <v>0</v>
      </c>
      <c r="O282" s="143">
        <v>2</v>
      </c>
      <c r="AA282" s="127">
        <v>3</v>
      </c>
      <c r="AB282" s="127">
        <v>7</v>
      </c>
      <c r="AC282" s="127">
        <v>61110514</v>
      </c>
      <c r="AZ282" s="127">
        <v>2</v>
      </c>
      <c r="BA282" s="127">
        <f>IF(AZ282=1,G282,0)</f>
        <v>0</v>
      </c>
      <c r="BB282" s="127">
        <f>IF(AZ282=2,G282,0)</f>
        <v>0</v>
      </c>
      <c r="BC282" s="127">
        <f>IF(AZ282=3,G282,0)</f>
        <v>0</v>
      </c>
      <c r="BD282" s="127">
        <f>IF(AZ282=4,G282,0)</f>
        <v>0</v>
      </c>
      <c r="BE282" s="127">
        <f>IF(AZ282=5,G282,0)</f>
        <v>0</v>
      </c>
      <c r="CA282" s="143">
        <v>3</v>
      </c>
      <c r="CB282" s="143">
        <v>7</v>
      </c>
      <c r="CZ282" s="127">
        <v>0</v>
      </c>
    </row>
    <row r="283" spans="1:15" ht="12.75">
      <c r="A283" s="150"/>
      <c r="B283" s="151"/>
      <c r="C283" s="217" t="s">
        <v>321</v>
      </c>
      <c r="D283" s="218"/>
      <c r="E283" s="218"/>
      <c r="F283" s="218"/>
      <c r="G283" s="219"/>
      <c r="L283" s="152" t="s">
        <v>321</v>
      </c>
      <c r="O283" s="143">
        <v>3</v>
      </c>
    </row>
    <row r="284" spans="1:15" ht="12.75">
      <c r="A284" s="150"/>
      <c r="B284" s="151"/>
      <c r="C284" s="217" t="s">
        <v>322</v>
      </c>
      <c r="D284" s="218"/>
      <c r="E284" s="218"/>
      <c r="F284" s="218"/>
      <c r="G284" s="219"/>
      <c r="L284" s="152" t="s">
        <v>322</v>
      </c>
      <c r="O284" s="143">
        <v>3</v>
      </c>
    </row>
    <row r="285" spans="1:15" ht="12.75">
      <c r="A285" s="150"/>
      <c r="B285" s="151"/>
      <c r="C285" s="217" t="s">
        <v>288</v>
      </c>
      <c r="D285" s="218"/>
      <c r="E285" s="218"/>
      <c r="F285" s="218"/>
      <c r="G285" s="219"/>
      <c r="L285" s="152" t="s">
        <v>288</v>
      </c>
      <c r="O285" s="143">
        <v>3</v>
      </c>
    </row>
    <row r="286" spans="1:15" ht="12.75">
      <c r="A286" s="150"/>
      <c r="B286" s="153"/>
      <c r="C286" s="214" t="s">
        <v>323</v>
      </c>
      <c r="D286" s="215"/>
      <c r="E286" s="154">
        <v>8.2</v>
      </c>
      <c r="F286" s="155"/>
      <c r="G286" s="156"/>
      <c r="M286" s="152" t="s">
        <v>323</v>
      </c>
      <c r="O286" s="143"/>
    </row>
    <row r="287" spans="1:104" ht="12.75">
      <c r="A287" s="144">
        <v>44</v>
      </c>
      <c r="B287" s="145" t="s">
        <v>324</v>
      </c>
      <c r="C287" s="146" t="s">
        <v>325</v>
      </c>
      <c r="D287" s="147" t="s">
        <v>217</v>
      </c>
      <c r="E287" s="148">
        <v>10.789</v>
      </c>
      <c r="F287" s="148">
        <v>0</v>
      </c>
      <c r="G287" s="149">
        <f>E287*F287</f>
        <v>0</v>
      </c>
      <c r="O287" s="143">
        <v>2</v>
      </c>
      <c r="AA287" s="127">
        <v>7</v>
      </c>
      <c r="AB287" s="127">
        <v>1001</v>
      </c>
      <c r="AC287" s="127">
        <v>5</v>
      </c>
      <c r="AZ287" s="127">
        <v>2</v>
      </c>
      <c r="BA287" s="127">
        <f>IF(AZ287=1,G287,0)</f>
        <v>0</v>
      </c>
      <c r="BB287" s="127">
        <f>IF(AZ287=2,G287,0)</f>
        <v>0</v>
      </c>
      <c r="BC287" s="127">
        <f>IF(AZ287=3,G287,0)</f>
        <v>0</v>
      </c>
      <c r="BD287" s="127">
        <f>IF(AZ287=4,G287,0)</f>
        <v>0</v>
      </c>
      <c r="BE287" s="127">
        <f>IF(AZ287=5,G287,0)</f>
        <v>0</v>
      </c>
      <c r="CA287" s="143">
        <v>7</v>
      </c>
      <c r="CB287" s="143">
        <v>1001</v>
      </c>
      <c r="CZ287" s="127">
        <v>0</v>
      </c>
    </row>
    <row r="288" spans="1:57" ht="12.75">
      <c r="A288" s="157"/>
      <c r="B288" s="158" t="s">
        <v>73</v>
      </c>
      <c r="C288" s="159" t="str">
        <f>CONCATENATE(B179," ",C179)</f>
        <v>766 Konstrukce truhlářské</v>
      </c>
      <c r="D288" s="160"/>
      <c r="E288" s="161"/>
      <c r="F288" s="162"/>
      <c r="G288" s="163">
        <f>SUM(G179:G287)</f>
        <v>0</v>
      </c>
      <c r="O288" s="143">
        <v>4</v>
      </c>
      <c r="BA288" s="164">
        <f>SUM(BA179:BA287)</f>
        <v>0</v>
      </c>
      <c r="BB288" s="164">
        <f>SUM(BB179:BB287)</f>
        <v>0</v>
      </c>
      <c r="BC288" s="164">
        <f>SUM(BC179:BC287)</f>
        <v>0</v>
      </c>
      <c r="BD288" s="164">
        <f>SUM(BD179:BD287)</f>
        <v>0</v>
      </c>
      <c r="BE288" s="164">
        <f>SUM(BE179:BE287)</f>
        <v>0</v>
      </c>
    </row>
    <row r="289" spans="1:15" ht="12.75">
      <c r="A289" s="137" t="s">
        <v>72</v>
      </c>
      <c r="B289" s="138" t="s">
        <v>326</v>
      </c>
      <c r="C289" s="139" t="s">
        <v>327</v>
      </c>
      <c r="D289" s="140"/>
      <c r="E289" s="141"/>
      <c r="F289" s="141"/>
      <c r="G289" s="142"/>
      <c r="O289" s="143">
        <v>1</v>
      </c>
    </row>
    <row r="290" spans="1:104" ht="12.75">
      <c r="A290" s="144">
        <v>45</v>
      </c>
      <c r="B290" s="145" t="s">
        <v>328</v>
      </c>
      <c r="C290" s="146" t="s">
        <v>329</v>
      </c>
      <c r="D290" s="147" t="s">
        <v>88</v>
      </c>
      <c r="E290" s="148">
        <v>12</v>
      </c>
      <c r="F290" s="148">
        <v>0</v>
      </c>
      <c r="G290" s="149">
        <f>E290*F290</f>
        <v>0</v>
      </c>
      <c r="O290" s="143">
        <v>2</v>
      </c>
      <c r="AA290" s="127">
        <v>1</v>
      </c>
      <c r="AB290" s="127">
        <v>7</v>
      </c>
      <c r="AC290" s="127">
        <v>7</v>
      </c>
      <c r="AZ290" s="127">
        <v>2</v>
      </c>
      <c r="BA290" s="127">
        <f>IF(AZ290=1,G290,0)</f>
        <v>0</v>
      </c>
      <c r="BB290" s="127">
        <f>IF(AZ290=2,G290,0)</f>
        <v>0</v>
      </c>
      <c r="BC290" s="127">
        <f>IF(AZ290=3,G290,0)</f>
        <v>0</v>
      </c>
      <c r="BD290" s="127">
        <f>IF(AZ290=4,G290,0)</f>
        <v>0</v>
      </c>
      <c r="BE290" s="127">
        <f>IF(AZ290=5,G290,0)</f>
        <v>0</v>
      </c>
      <c r="CA290" s="143">
        <v>1</v>
      </c>
      <c r="CB290" s="143">
        <v>7</v>
      </c>
      <c r="CZ290" s="127">
        <v>0.0005</v>
      </c>
    </row>
    <row r="291" spans="1:15" ht="12.75">
      <c r="A291" s="150"/>
      <c r="B291" s="153"/>
      <c r="C291" s="214" t="s">
        <v>330</v>
      </c>
      <c r="D291" s="215"/>
      <c r="E291" s="154">
        <v>0</v>
      </c>
      <c r="F291" s="155"/>
      <c r="G291" s="156"/>
      <c r="M291" s="152" t="s">
        <v>330</v>
      </c>
      <c r="O291" s="143"/>
    </row>
    <row r="292" spans="1:15" ht="12.75">
      <c r="A292" s="150"/>
      <c r="B292" s="153"/>
      <c r="C292" s="214" t="s">
        <v>331</v>
      </c>
      <c r="D292" s="215"/>
      <c r="E292" s="154">
        <v>12</v>
      </c>
      <c r="F292" s="155"/>
      <c r="G292" s="156"/>
      <c r="M292" s="152" t="s">
        <v>331</v>
      </c>
      <c r="O292" s="143"/>
    </row>
    <row r="293" spans="1:104" ht="12.75">
      <c r="A293" s="144">
        <v>46</v>
      </c>
      <c r="B293" s="145" t="s">
        <v>332</v>
      </c>
      <c r="C293" s="146" t="s">
        <v>333</v>
      </c>
      <c r="D293" s="147" t="s">
        <v>88</v>
      </c>
      <c r="E293" s="148">
        <v>12</v>
      </c>
      <c r="F293" s="148">
        <v>0</v>
      </c>
      <c r="G293" s="149">
        <f>E293*F293</f>
        <v>0</v>
      </c>
      <c r="O293" s="143">
        <v>2</v>
      </c>
      <c r="AA293" s="127">
        <v>12</v>
      </c>
      <c r="AB293" s="127">
        <v>0</v>
      </c>
      <c r="AC293" s="127">
        <v>38</v>
      </c>
      <c r="AZ293" s="127">
        <v>2</v>
      </c>
      <c r="BA293" s="127">
        <f>IF(AZ293=1,G293,0)</f>
        <v>0</v>
      </c>
      <c r="BB293" s="127">
        <f>IF(AZ293=2,G293,0)</f>
        <v>0</v>
      </c>
      <c r="BC293" s="127">
        <f>IF(AZ293=3,G293,0)</f>
        <v>0</v>
      </c>
      <c r="BD293" s="127">
        <f>IF(AZ293=4,G293,0)</f>
        <v>0</v>
      </c>
      <c r="BE293" s="127">
        <f>IF(AZ293=5,G293,0)</f>
        <v>0</v>
      </c>
      <c r="CA293" s="143">
        <v>12</v>
      </c>
      <c r="CB293" s="143">
        <v>0</v>
      </c>
      <c r="CZ293" s="127">
        <v>0</v>
      </c>
    </row>
    <row r="294" spans="1:15" ht="12.75">
      <c r="A294" s="150"/>
      <c r="B294" s="153"/>
      <c r="C294" s="214" t="s">
        <v>330</v>
      </c>
      <c r="D294" s="215"/>
      <c r="E294" s="154">
        <v>0</v>
      </c>
      <c r="F294" s="155"/>
      <c r="G294" s="156"/>
      <c r="M294" s="152" t="s">
        <v>330</v>
      </c>
      <c r="O294" s="143"/>
    </row>
    <row r="295" spans="1:15" ht="12.75">
      <c r="A295" s="150"/>
      <c r="B295" s="153"/>
      <c r="C295" s="214" t="s">
        <v>331</v>
      </c>
      <c r="D295" s="215"/>
      <c r="E295" s="154">
        <v>12</v>
      </c>
      <c r="F295" s="155"/>
      <c r="G295" s="156"/>
      <c r="M295" s="152" t="s">
        <v>331</v>
      </c>
      <c r="O295" s="143"/>
    </row>
    <row r="296" spans="1:104" ht="12.75">
      <c r="A296" s="144">
        <v>47</v>
      </c>
      <c r="B296" s="145" t="s">
        <v>334</v>
      </c>
      <c r="C296" s="146" t="s">
        <v>335</v>
      </c>
      <c r="D296" s="147" t="s">
        <v>61</v>
      </c>
      <c r="E296" s="148">
        <v>0</v>
      </c>
      <c r="F296" s="148">
        <v>0</v>
      </c>
      <c r="G296" s="149">
        <f>E296*F296</f>
        <v>0</v>
      </c>
      <c r="O296" s="143">
        <v>2</v>
      </c>
      <c r="AA296" s="127">
        <v>7</v>
      </c>
      <c r="AB296" s="127">
        <v>1002</v>
      </c>
      <c r="AC296" s="127">
        <v>5</v>
      </c>
      <c r="AZ296" s="127">
        <v>2</v>
      </c>
      <c r="BA296" s="127">
        <f>IF(AZ296=1,G296,0)</f>
        <v>0</v>
      </c>
      <c r="BB296" s="127">
        <f>IF(AZ296=2,G296,0)</f>
        <v>0</v>
      </c>
      <c r="BC296" s="127">
        <f>IF(AZ296=3,G296,0)</f>
        <v>0</v>
      </c>
      <c r="BD296" s="127">
        <f>IF(AZ296=4,G296,0)</f>
        <v>0</v>
      </c>
      <c r="BE296" s="127">
        <f>IF(AZ296=5,G296,0)</f>
        <v>0</v>
      </c>
      <c r="CA296" s="143">
        <v>7</v>
      </c>
      <c r="CB296" s="143">
        <v>1002</v>
      </c>
      <c r="CZ296" s="127">
        <v>0</v>
      </c>
    </row>
    <row r="297" spans="1:57" ht="12.75">
      <c r="A297" s="157"/>
      <c r="B297" s="158" t="s">
        <v>73</v>
      </c>
      <c r="C297" s="159" t="str">
        <f>CONCATENATE(B289," ",C289)</f>
        <v>767 Konstrukce zámečnické</v>
      </c>
      <c r="D297" s="160"/>
      <c r="E297" s="161"/>
      <c r="F297" s="162"/>
      <c r="G297" s="163">
        <f>SUM(G289:G296)</f>
        <v>0</v>
      </c>
      <c r="O297" s="143">
        <v>4</v>
      </c>
      <c r="BA297" s="164">
        <f>SUM(BA289:BA296)</f>
        <v>0</v>
      </c>
      <c r="BB297" s="164">
        <f>SUM(BB289:BB296)</f>
        <v>0</v>
      </c>
      <c r="BC297" s="164">
        <f>SUM(BC289:BC296)</f>
        <v>0</v>
      </c>
      <c r="BD297" s="164">
        <f>SUM(BD289:BD296)</f>
        <v>0</v>
      </c>
      <c r="BE297" s="164">
        <f>SUM(BE289:BE296)</f>
        <v>0</v>
      </c>
    </row>
    <row r="298" spans="1:15" ht="12.75">
      <c r="A298" s="137" t="s">
        <v>72</v>
      </c>
      <c r="B298" s="138" t="s">
        <v>336</v>
      </c>
      <c r="C298" s="139" t="s">
        <v>337</v>
      </c>
      <c r="D298" s="140"/>
      <c r="E298" s="141"/>
      <c r="F298" s="141"/>
      <c r="G298" s="142"/>
      <c r="O298" s="143">
        <v>1</v>
      </c>
    </row>
    <row r="299" spans="1:104" ht="12.75">
      <c r="A299" s="144">
        <v>48</v>
      </c>
      <c r="B299" s="145" t="s">
        <v>338</v>
      </c>
      <c r="C299" s="146" t="s">
        <v>339</v>
      </c>
      <c r="D299" s="147" t="s">
        <v>113</v>
      </c>
      <c r="E299" s="148">
        <v>2</v>
      </c>
      <c r="F299" s="148">
        <v>0</v>
      </c>
      <c r="G299" s="149">
        <f>E299*F299</f>
        <v>0</v>
      </c>
      <c r="O299" s="143">
        <v>2</v>
      </c>
      <c r="AA299" s="127">
        <v>1</v>
      </c>
      <c r="AB299" s="127">
        <v>7</v>
      </c>
      <c r="AC299" s="127">
        <v>7</v>
      </c>
      <c r="AZ299" s="127">
        <v>2</v>
      </c>
      <c r="BA299" s="127">
        <f>IF(AZ299=1,G299,0)</f>
        <v>0</v>
      </c>
      <c r="BB299" s="127">
        <f>IF(AZ299=2,G299,0)</f>
        <v>0</v>
      </c>
      <c r="BC299" s="127">
        <f>IF(AZ299=3,G299,0)</f>
        <v>0</v>
      </c>
      <c r="BD299" s="127">
        <f>IF(AZ299=4,G299,0)</f>
        <v>0</v>
      </c>
      <c r="BE299" s="127">
        <f>IF(AZ299=5,G299,0)</f>
        <v>0</v>
      </c>
      <c r="CA299" s="143">
        <v>1</v>
      </c>
      <c r="CB299" s="143">
        <v>7</v>
      </c>
      <c r="CZ299" s="127">
        <v>0</v>
      </c>
    </row>
    <row r="300" spans="1:15" ht="12.75">
      <c r="A300" s="150"/>
      <c r="B300" s="153"/>
      <c r="C300" s="214" t="s">
        <v>211</v>
      </c>
      <c r="D300" s="215"/>
      <c r="E300" s="154">
        <v>0</v>
      </c>
      <c r="F300" s="155"/>
      <c r="G300" s="156"/>
      <c r="M300" s="152" t="s">
        <v>211</v>
      </c>
      <c r="O300" s="143"/>
    </row>
    <row r="301" spans="1:15" ht="12.75">
      <c r="A301" s="150"/>
      <c r="B301" s="153"/>
      <c r="C301" s="214" t="s">
        <v>340</v>
      </c>
      <c r="D301" s="215"/>
      <c r="E301" s="154">
        <v>2</v>
      </c>
      <c r="F301" s="155"/>
      <c r="G301" s="156"/>
      <c r="M301" s="152" t="s">
        <v>340</v>
      </c>
      <c r="O301" s="143"/>
    </row>
    <row r="302" spans="1:104" ht="12.75">
      <c r="A302" s="144">
        <v>49</v>
      </c>
      <c r="B302" s="145" t="s">
        <v>341</v>
      </c>
      <c r="C302" s="146" t="s">
        <v>342</v>
      </c>
      <c r="D302" s="147" t="s">
        <v>113</v>
      </c>
      <c r="E302" s="148">
        <v>3.1</v>
      </c>
      <c r="F302" s="148">
        <v>0</v>
      </c>
      <c r="G302" s="149">
        <f>E302*F302</f>
        <v>0</v>
      </c>
      <c r="O302" s="143">
        <v>2</v>
      </c>
      <c r="AA302" s="127">
        <v>1</v>
      </c>
      <c r="AB302" s="127">
        <v>7</v>
      </c>
      <c r="AC302" s="127">
        <v>7</v>
      </c>
      <c r="AZ302" s="127">
        <v>2</v>
      </c>
      <c r="BA302" s="127">
        <f>IF(AZ302=1,G302,0)</f>
        <v>0</v>
      </c>
      <c r="BB302" s="127">
        <f>IF(AZ302=2,G302,0)</f>
        <v>0</v>
      </c>
      <c r="BC302" s="127">
        <f>IF(AZ302=3,G302,0)</f>
        <v>0</v>
      </c>
      <c r="BD302" s="127">
        <f>IF(AZ302=4,G302,0)</f>
        <v>0</v>
      </c>
      <c r="BE302" s="127">
        <f>IF(AZ302=5,G302,0)</f>
        <v>0</v>
      </c>
      <c r="CA302" s="143">
        <v>1</v>
      </c>
      <c r="CB302" s="143">
        <v>7</v>
      </c>
      <c r="CZ302" s="127">
        <v>0</v>
      </c>
    </row>
    <row r="303" spans="1:15" ht="12.75">
      <c r="A303" s="150"/>
      <c r="B303" s="153"/>
      <c r="C303" s="214" t="s">
        <v>192</v>
      </c>
      <c r="D303" s="215"/>
      <c r="E303" s="154">
        <v>1.64</v>
      </c>
      <c r="F303" s="155"/>
      <c r="G303" s="156"/>
      <c r="M303" s="152" t="s">
        <v>192</v>
      </c>
      <c r="O303" s="143"/>
    </row>
    <row r="304" spans="1:15" ht="12.75">
      <c r="A304" s="150"/>
      <c r="B304" s="153"/>
      <c r="C304" s="214" t="s">
        <v>343</v>
      </c>
      <c r="D304" s="215"/>
      <c r="E304" s="154">
        <v>1.46</v>
      </c>
      <c r="F304" s="155"/>
      <c r="G304" s="156"/>
      <c r="M304" s="152" t="s">
        <v>343</v>
      </c>
      <c r="O304" s="143"/>
    </row>
    <row r="305" spans="1:104" ht="12.75">
      <c r="A305" s="144">
        <v>50</v>
      </c>
      <c r="B305" s="145" t="s">
        <v>344</v>
      </c>
      <c r="C305" s="146" t="s">
        <v>345</v>
      </c>
      <c r="D305" s="147" t="s">
        <v>88</v>
      </c>
      <c r="E305" s="148">
        <v>2</v>
      </c>
      <c r="F305" s="148">
        <v>0</v>
      </c>
      <c r="G305" s="149">
        <f>E305*F305</f>
        <v>0</v>
      </c>
      <c r="O305" s="143">
        <v>2</v>
      </c>
      <c r="AA305" s="127">
        <v>3</v>
      </c>
      <c r="AB305" s="127">
        <v>7</v>
      </c>
      <c r="AC305" s="127">
        <v>59781345</v>
      </c>
      <c r="AZ305" s="127">
        <v>2</v>
      </c>
      <c r="BA305" s="127">
        <f>IF(AZ305=1,G305,0)</f>
        <v>0</v>
      </c>
      <c r="BB305" s="127">
        <f>IF(AZ305=2,G305,0)</f>
        <v>0</v>
      </c>
      <c r="BC305" s="127">
        <f>IF(AZ305=3,G305,0)</f>
        <v>0</v>
      </c>
      <c r="BD305" s="127">
        <f>IF(AZ305=4,G305,0)</f>
        <v>0</v>
      </c>
      <c r="BE305" s="127">
        <f>IF(AZ305=5,G305,0)</f>
        <v>0</v>
      </c>
      <c r="CA305" s="143">
        <v>3</v>
      </c>
      <c r="CB305" s="143">
        <v>7</v>
      </c>
      <c r="CZ305" s="127">
        <v>0.0105</v>
      </c>
    </row>
    <row r="306" spans="1:15" ht="12.75">
      <c r="A306" s="150"/>
      <c r="B306" s="153"/>
      <c r="C306" s="216" t="s">
        <v>153</v>
      </c>
      <c r="D306" s="215"/>
      <c r="E306" s="174">
        <v>0</v>
      </c>
      <c r="F306" s="155"/>
      <c r="G306" s="156"/>
      <c r="M306" s="152" t="s">
        <v>153</v>
      </c>
      <c r="O306" s="143"/>
    </row>
    <row r="307" spans="1:15" ht="12.75">
      <c r="A307" s="150"/>
      <c r="B307" s="153"/>
      <c r="C307" s="216" t="s">
        <v>211</v>
      </c>
      <c r="D307" s="215"/>
      <c r="E307" s="174">
        <v>0</v>
      </c>
      <c r="F307" s="155"/>
      <c r="G307" s="156"/>
      <c r="M307" s="152" t="s">
        <v>211</v>
      </c>
      <c r="O307" s="143"/>
    </row>
    <row r="308" spans="1:15" ht="12.75">
      <c r="A308" s="150"/>
      <c r="B308" s="153"/>
      <c r="C308" s="216" t="s">
        <v>346</v>
      </c>
      <c r="D308" s="215"/>
      <c r="E308" s="174">
        <v>0.5</v>
      </c>
      <c r="F308" s="155"/>
      <c r="G308" s="156"/>
      <c r="M308" s="152" t="s">
        <v>346</v>
      </c>
      <c r="O308" s="143"/>
    </row>
    <row r="309" spans="1:15" ht="12.75">
      <c r="A309" s="150"/>
      <c r="B309" s="153"/>
      <c r="C309" s="216" t="s">
        <v>347</v>
      </c>
      <c r="D309" s="215"/>
      <c r="E309" s="174">
        <v>0</v>
      </c>
      <c r="F309" s="155"/>
      <c r="G309" s="156"/>
      <c r="M309" s="152" t="s">
        <v>347</v>
      </c>
      <c r="O309" s="143"/>
    </row>
    <row r="310" spans="1:15" ht="12.75">
      <c r="A310" s="150"/>
      <c r="B310" s="153"/>
      <c r="C310" s="216" t="s">
        <v>348</v>
      </c>
      <c r="D310" s="215"/>
      <c r="E310" s="174">
        <v>0.41</v>
      </c>
      <c r="F310" s="155"/>
      <c r="G310" s="156"/>
      <c r="M310" s="152" t="s">
        <v>348</v>
      </c>
      <c r="O310" s="143"/>
    </row>
    <row r="311" spans="1:15" ht="12.75">
      <c r="A311" s="150"/>
      <c r="B311" s="153"/>
      <c r="C311" s="216" t="s">
        <v>349</v>
      </c>
      <c r="D311" s="215"/>
      <c r="E311" s="174">
        <v>0.5402</v>
      </c>
      <c r="F311" s="155"/>
      <c r="G311" s="156"/>
      <c r="M311" s="152" t="s">
        <v>349</v>
      </c>
      <c r="O311" s="143"/>
    </row>
    <row r="312" spans="1:15" ht="12.75">
      <c r="A312" s="150"/>
      <c r="B312" s="153"/>
      <c r="C312" s="216" t="s">
        <v>164</v>
      </c>
      <c r="D312" s="215"/>
      <c r="E312" s="174">
        <v>1.4502</v>
      </c>
      <c r="F312" s="155"/>
      <c r="G312" s="156"/>
      <c r="M312" s="152" t="s">
        <v>164</v>
      </c>
      <c r="O312" s="143"/>
    </row>
    <row r="313" spans="1:15" ht="12.75">
      <c r="A313" s="150"/>
      <c r="B313" s="153"/>
      <c r="C313" s="214" t="s">
        <v>350</v>
      </c>
      <c r="D313" s="215"/>
      <c r="E313" s="154">
        <v>2</v>
      </c>
      <c r="F313" s="155"/>
      <c r="G313" s="156"/>
      <c r="M313" s="152">
        <v>2</v>
      </c>
      <c r="O313" s="143"/>
    </row>
    <row r="314" spans="1:104" ht="12.75">
      <c r="A314" s="144">
        <v>51</v>
      </c>
      <c r="B314" s="145" t="s">
        <v>351</v>
      </c>
      <c r="C314" s="146" t="s">
        <v>352</v>
      </c>
      <c r="D314" s="147" t="s">
        <v>61</v>
      </c>
      <c r="E314" s="148">
        <v>0</v>
      </c>
      <c r="F314" s="148">
        <v>0</v>
      </c>
      <c r="G314" s="149">
        <f>E314*F314</f>
        <v>0</v>
      </c>
      <c r="O314" s="143">
        <v>2</v>
      </c>
      <c r="AA314" s="127">
        <v>7</v>
      </c>
      <c r="AB314" s="127">
        <v>1002</v>
      </c>
      <c r="AC314" s="127">
        <v>5</v>
      </c>
      <c r="AZ314" s="127">
        <v>2</v>
      </c>
      <c r="BA314" s="127">
        <f>IF(AZ314=1,G314,0)</f>
        <v>0</v>
      </c>
      <c r="BB314" s="127">
        <f>IF(AZ314=2,G314,0)</f>
        <v>0</v>
      </c>
      <c r="BC314" s="127">
        <f>IF(AZ314=3,G314,0)</f>
        <v>0</v>
      </c>
      <c r="BD314" s="127">
        <f>IF(AZ314=4,G314,0)</f>
        <v>0</v>
      </c>
      <c r="BE314" s="127">
        <f>IF(AZ314=5,G314,0)</f>
        <v>0</v>
      </c>
      <c r="CA314" s="143">
        <v>7</v>
      </c>
      <c r="CB314" s="143">
        <v>1002</v>
      </c>
      <c r="CZ314" s="127">
        <v>0</v>
      </c>
    </row>
    <row r="315" spans="1:57" ht="12.75">
      <c r="A315" s="157"/>
      <c r="B315" s="158" t="s">
        <v>73</v>
      </c>
      <c r="C315" s="159" t="str">
        <f>CONCATENATE(B298," ",C298)</f>
        <v>781 Obklady keramické</v>
      </c>
      <c r="D315" s="160"/>
      <c r="E315" s="161"/>
      <c r="F315" s="162"/>
      <c r="G315" s="163">
        <f>SUM(G298:G314)</f>
        <v>0</v>
      </c>
      <c r="O315" s="143">
        <v>4</v>
      </c>
      <c r="BA315" s="164">
        <f>SUM(BA298:BA314)</f>
        <v>0</v>
      </c>
      <c r="BB315" s="164">
        <f>SUM(BB298:BB314)</f>
        <v>0</v>
      </c>
      <c r="BC315" s="164">
        <f>SUM(BC298:BC314)</f>
        <v>0</v>
      </c>
      <c r="BD315" s="164">
        <f>SUM(BD298:BD314)</f>
        <v>0</v>
      </c>
      <c r="BE315" s="164">
        <f>SUM(BE298:BE314)</f>
        <v>0</v>
      </c>
    </row>
    <row r="316" spans="1:15" ht="12.75">
      <c r="A316" s="137" t="s">
        <v>72</v>
      </c>
      <c r="B316" s="138" t="s">
        <v>353</v>
      </c>
      <c r="C316" s="139" t="s">
        <v>354</v>
      </c>
      <c r="D316" s="140"/>
      <c r="E316" s="141"/>
      <c r="F316" s="141"/>
      <c r="G316" s="142"/>
      <c r="O316" s="143">
        <v>1</v>
      </c>
    </row>
    <row r="317" spans="1:104" ht="12.75">
      <c r="A317" s="144">
        <v>52</v>
      </c>
      <c r="B317" s="145" t="s">
        <v>355</v>
      </c>
      <c r="C317" s="146" t="s">
        <v>356</v>
      </c>
      <c r="D317" s="147" t="s">
        <v>88</v>
      </c>
      <c r="E317" s="148">
        <v>24</v>
      </c>
      <c r="F317" s="148">
        <v>0</v>
      </c>
      <c r="G317" s="149">
        <f>E317*F317</f>
        <v>0</v>
      </c>
      <c r="O317" s="143">
        <v>2</v>
      </c>
      <c r="AA317" s="127">
        <v>1</v>
      </c>
      <c r="AB317" s="127">
        <v>7</v>
      </c>
      <c r="AC317" s="127">
        <v>7</v>
      </c>
      <c r="AZ317" s="127">
        <v>2</v>
      </c>
      <c r="BA317" s="127">
        <f>IF(AZ317=1,G317,0)</f>
        <v>0</v>
      </c>
      <c r="BB317" s="127">
        <f>IF(AZ317=2,G317,0)</f>
        <v>0</v>
      </c>
      <c r="BC317" s="127">
        <f>IF(AZ317=3,G317,0)</f>
        <v>0</v>
      </c>
      <c r="BD317" s="127">
        <f>IF(AZ317=4,G317,0)</f>
        <v>0</v>
      </c>
      <c r="BE317" s="127">
        <f>IF(AZ317=5,G317,0)</f>
        <v>0</v>
      </c>
      <c r="CA317" s="143">
        <v>1</v>
      </c>
      <c r="CB317" s="143">
        <v>7</v>
      </c>
      <c r="CZ317" s="127">
        <v>0.00015</v>
      </c>
    </row>
    <row r="318" spans="1:15" ht="12.75">
      <c r="A318" s="150"/>
      <c r="B318" s="153"/>
      <c r="C318" s="214" t="s">
        <v>357</v>
      </c>
      <c r="D318" s="215"/>
      <c r="E318" s="154">
        <v>0</v>
      </c>
      <c r="F318" s="155"/>
      <c r="G318" s="156"/>
      <c r="M318" s="152" t="s">
        <v>357</v>
      </c>
      <c r="O318" s="143"/>
    </row>
    <row r="319" spans="1:15" ht="12.75">
      <c r="A319" s="150"/>
      <c r="B319" s="153"/>
      <c r="C319" s="214" t="s">
        <v>358</v>
      </c>
      <c r="D319" s="215"/>
      <c r="E319" s="154">
        <v>24</v>
      </c>
      <c r="F319" s="155"/>
      <c r="G319" s="156"/>
      <c r="M319" s="152" t="s">
        <v>358</v>
      </c>
      <c r="O319" s="143"/>
    </row>
    <row r="320" spans="1:15" ht="12.75">
      <c r="A320" s="150"/>
      <c r="B320" s="153"/>
      <c r="C320" s="216" t="s">
        <v>153</v>
      </c>
      <c r="D320" s="215"/>
      <c r="E320" s="174">
        <v>0</v>
      </c>
      <c r="F320" s="155"/>
      <c r="G320" s="156"/>
      <c r="M320" s="152" t="s">
        <v>153</v>
      </c>
      <c r="O320" s="143"/>
    </row>
    <row r="321" spans="1:15" ht="12.75">
      <c r="A321" s="150"/>
      <c r="B321" s="153"/>
      <c r="C321" s="216" t="s">
        <v>359</v>
      </c>
      <c r="D321" s="215"/>
      <c r="E321" s="174">
        <v>0</v>
      </c>
      <c r="F321" s="155"/>
      <c r="G321" s="156"/>
      <c r="M321" s="152">
        <v>0</v>
      </c>
      <c r="O321" s="143"/>
    </row>
    <row r="322" spans="1:15" ht="12.75">
      <c r="A322" s="150"/>
      <c r="B322" s="153"/>
      <c r="C322" s="216" t="s">
        <v>164</v>
      </c>
      <c r="D322" s="215"/>
      <c r="E322" s="174">
        <v>0</v>
      </c>
      <c r="F322" s="155"/>
      <c r="G322" s="156"/>
      <c r="M322" s="152" t="s">
        <v>164</v>
      </c>
      <c r="O322" s="143"/>
    </row>
    <row r="323" spans="1:104" ht="12.75">
      <c r="A323" s="144">
        <v>53</v>
      </c>
      <c r="B323" s="145" t="s">
        <v>360</v>
      </c>
      <c r="C323" s="146" t="s">
        <v>361</v>
      </c>
      <c r="D323" s="147" t="s">
        <v>88</v>
      </c>
      <c r="E323" s="148">
        <v>24</v>
      </c>
      <c r="F323" s="148">
        <v>0</v>
      </c>
      <c r="G323" s="149">
        <f>E323*F323</f>
        <v>0</v>
      </c>
      <c r="O323" s="143">
        <v>2</v>
      </c>
      <c r="AA323" s="127">
        <v>1</v>
      </c>
      <c r="AB323" s="127">
        <v>7</v>
      </c>
      <c r="AC323" s="127">
        <v>7</v>
      </c>
      <c r="AZ323" s="127">
        <v>2</v>
      </c>
      <c r="BA323" s="127">
        <f>IF(AZ323=1,G323,0)</f>
        <v>0</v>
      </c>
      <c r="BB323" s="127">
        <f>IF(AZ323=2,G323,0)</f>
        <v>0</v>
      </c>
      <c r="BC323" s="127">
        <f>IF(AZ323=3,G323,0)</f>
        <v>0</v>
      </c>
      <c r="BD323" s="127">
        <f>IF(AZ323=4,G323,0)</f>
        <v>0</v>
      </c>
      <c r="BE323" s="127">
        <f>IF(AZ323=5,G323,0)</f>
        <v>0</v>
      </c>
      <c r="CA323" s="143">
        <v>1</v>
      </c>
      <c r="CB323" s="143">
        <v>7</v>
      </c>
      <c r="CZ323" s="127">
        <v>0.00037</v>
      </c>
    </row>
    <row r="324" spans="1:15" ht="12.75">
      <c r="A324" s="150"/>
      <c r="B324" s="153"/>
      <c r="C324" s="214" t="s">
        <v>357</v>
      </c>
      <c r="D324" s="215"/>
      <c r="E324" s="154">
        <v>0</v>
      </c>
      <c r="F324" s="155"/>
      <c r="G324" s="156"/>
      <c r="M324" s="152" t="s">
        <v>357</v>
      </c>
      <c r="O324" s="143"/>
    </row>
    <row r="325" spans="1:15" ht="12.75">
      <c r="A325" s="150"/>
      <c r="B325" s="153"/>
      <c r="C325" s="214" t="s">
        <v>358</v>
      </c>
      <c r="D325" s="215"/>
      <c r="E325" s="154">
        <v>24</v>
      </c>
      <c r="F325" s="155"/>
      <c r="G325" s="156"/>
      <c r="M325" s="152" t="s">
        <v>358</v>
      </c>
      <c r="O325" s="143"/>
    </row>
    <row r="326" spans="1:57" ht="12.75">
      <c r="A326" s="157"/>
      <c r="B326" s="158" t="s">
        <v>73</v>
      </c>
      <c r="C326" s="159" t="str">
        <f>CONCATENATE(B316," ",C316)</f>
        <v>783 Nátěry</v>
      </c>
      <c r="D326" s="160"/>
      <c r="E326" s="161"/>
      <c r="F326" s="162"/>
      <c r="G326" s="163">
        <f>SUM(G316:G325)</f>
        <v>0</v>
      </c>
      <c r="O326" s="143">
        <v>4</v>
      </c>
      <c r="BA326" s="164">
        <f>SUM(BA316:BA325)</f>
        <v>0</v>
      </c>
      <c r="BB326" s="164">
        <f>SUM(BB316:BB325)</f>
        <v>0</v>
      </c>
      <c r="BC326" s="164">
        <f>SUM(BC316:BC325)</f>
        <v>0</v>
      </c>
      <c r="BD326" s="164">
        <f>SUM(BD316:BD325)</f>
        <v>0</v>
      </c>
      <c r="BE326" s="164">
        <f>SUM(BE316:BE325)</f>
        <v>0</v>
      </c>
    </row>
    <row r="327" spans="1:15" ht="12.75">
      <c r="A327" s="137" t="s">
        <v>72</v>
      </c>
      <c r="B327" s="138" t="s">
        <v>362</v>
      </c>
      <c r="C327" s="139" t="s">
        <v>363</v>
      </c>
      <c r="D327" s="140"/>
      <c r="E327" s="141"/>
      <c r="F327" s="141"/>
      <c r="G327" s="142"/>
      <c r="O327" s="143">
        <v>1</v>
      </c>
    </row>
    <row r="328" spans="1:104" ht="12.75">
      <c r="A328" s="144">
        <v>54</v>
      </c>
      <c r="B328" s="145" t="s">
        <v>364</v>
      </c>
      <c r="C328" s="146" t="s">
        <v>365</v>
      </c>
      <c r="D328" s="147" t="s">
        <v>88</v>
      </c>
      <c r="E328" s="148">
        <v>1200</v>
      </c>
      <c r="F328" s="148">
        <v>0</v>
      </c>
      <c r="G328" s="149">
        <f>E328*F328</f>
        <v>0</v>
      </c>
      <c r="O328" s="143">
        <v>2</v>
      </c>
      <c r="AA328" s="127">
        <v>1</v>
      </c>
      <c r="AB328" s="127">
        <v>7</v>
      </c>
      <c r="AC328" s="127">
        <v>7</v>
      </c>
      <c r="AZ328" s="127">
        <v>2</v>
      </c>
      <c r="BA328" s="127">
        <f>IF(AZ328=1,G328,0)</f>
        <v>0</v>
      </c>
      <c r="BB328" s="127">
        <f>IF(AZ328=2,G328,0)</f>
        <v>0</v>
      </c>
      <c r="BC328" s="127">
        <f>IF(AZ328=3,G328,0)</f>
        <v>0</v>
      </c>
      <c r="BD328" s="127">
        <f>IF(AZ328=4,G328,0)</f>
        <v>0</v>
      </c>
      <c r="BE328" s="127">
        <f>IF(AZ328=5,G328,0)</f>
        <v>0</v>
      </c>
      <c r="CA328" s="143">
        <v>1</v>
      </c>
      <c r="CB328" s="143">
        <v>7</v>
      </c>
      <c r="CZ328" s="127">
        <v>7E-05</v>
      </c>
    </row>
    <row r="329" spans="1:15" ht="12.75">
      <c r="A329" s="150"/>
      <c r="B329" s="153"/>
      <c r="C329" s="214" t="s">
        <v>366</v>
      </c>
      <c r="D329" s="215"/>
      <c r="E329" s="154">
        <v>1200</v>
      </c>
      <c r="F329" s="155"/>
      <c r="G329" s="156"/>
      <c r="M329" s="152" t="s">
        <v>366</v>
      </c>
      <c r="O329" s="143"/>
    </row>
    <row r="330" spans="1:104" ht="12.75">
      <c r="A330" s="144">
        <v>55</v>
      </c>
      <c r="B330" s="145" t="s">
        <v>367</v>
      </c>
      <c r="C330" s="146" t="s">
        <v>368</v>
      </c>
      <c r="D330" s="147" t="s">
        <v>88</v>
      </c>
      <c r="E330" s="148">
        <v>1200</v>
      </c>
      <c r="F330" s="148">
        <v>0</v>
      </c>
      <c r="G330" s="149">
        <f>E330*F330</f>
        <v>0</v>
      </c>
      <c r="O330" s="143">
        <v>2</v>
      </c>
      <c r="AA330" s="127">
        <v>1</v>
      </c>
      <c r="AB330" s="127">
        <v>7</v>
      </c>
      <c r="AC330" s="127">
        <v>7</v>
      </c>
      <c r="AZ330" s="127">
        <v>2</v>
      </c>
      <c r="BA330" s="127">
        <f>IF(AZ330=1,G330,0)</f>
        <v>0</v>
      </c>
      <c r="BB330" s="127">
        <f>IF(AZ330=2,G330,0)</f>
        <v>0</v>
      </c>
      <c r="BC330" s="127">
        <f>IF(AZ330=3,G330,0)</f>
        <v>0</v>
      </c>
      <c r="BD330" s="127">
        <f>IF(AZ330=4,G330,0)</f>
        <v>0</v>
      </c>
      <c r="BE330" s="127">
        <f>IF(AZ330=5,G330,0)</f>
        <v>0</v>
      </c>
      <c r="CA330" s="143">
        <v>1</v>
      </c>
      <c r="CB330" s="143">
        <v>7</v>
      </c>
      <c r="CZ330" s="127">
        <v>0.00016</v>
      </c>
    </row>
    <row r="331" spans="1:15" ht="12.75">
      <c r="A331" s="150"/>
      <c r="B331" s="153"/>
      <c r="C331" s="214" t="s">
        <v>366</v>
      </c>
      <c r="D331" s="215"/>
      <c r="E331" s="154">
        <v>1200</v>
      </c>
      <c r="F331" s="155"/>
      <c r="G331" s="156"/>
      <c r="M331" s="152" t="s">
        <v>366</v>
      </c>
      <c r="O331" s="143"/>
    </row>
    <row r="332" spans="1:104" ht="12.75">
      <c r="A332" s="144">
        <v>56</v>
      </c>
      <c r="B332" s="145" t="s">
        <v>369</v>
      </c>
      <c r="C332" s="146" t="s">
        <v>370</v>
      </c>
      <c r="D332" s="147" t="s">
        <v>88</v>
      </c>
      <c r="E332" s="148">
        <v>1200</v>
      </c>
      <c r="F332" s="148">
        <v>0</v>
      </c>
      <c r="G332" s="149">
        <f>E332*F332</f>
        <v>0</v>
      </c>
      <c r="O332" s="143">
        <v>2</v>
      </c>
      <c r="AA332" s="127">
        <v>1</v>
      </c>
      <c r="AB332" s="127">
        <v>7</v>
      </c>
      <c r="AC332" s="127">
        <v>7</v>
      </c>
      <c r="AZ332" s="127">
        <v>2</v>
      </c>
      <c r="BA332" s="127">
        <f>IF(AZ332=1,G332,0)</f>
        <v>0</v>
      </c>
      <c r="BB332" s="127">
        <f>IF(AZ332=2,G332,0)</f>
        <v>0</v>
      </c>
      <c r="BC332" s="127">
        <f>IF(AZ332=3,G332,0)</f>
        <v>0</v>
      </c>
      <c r="BD332" s="127">
        <f>IF(AZ332=4,G332,0)</f>
        <v>0</v>
      </c>
      <c r="BE332" s="127">
        <f>IF(AZ332=5,G332,0)</f>
        <v>0</v>
      </c>
      <c r="CA332" s="143">
        <v>1</v>
      </c>
      <c r="CB332" s="143">
        <v>7</v>
      </c>
      <c r="CZ332" s="127">
        <v>0</v>
      </c>
    </row>
    <row r="333" spans="1:15" ht="12.75">
      <c r="A333" s="150"/>
      <c r="B333" s="153"/>
      <c r="C333" s="214" t="s">
        <v>366</v>
      </c>
      <c r="D333" s="215"/>
      <c r="E333" s="154">
        <v>1200</v>
      </c>
      <c r="F333" s="155"/>
      <c r="G333" s="156"/>
      <c r="M333" s="152" t="s">
        <v>366</v>
      </c>
      <c r="O333" s="143"/>
    </row>
    <row r="334" spans="1:57" ht="12.75">
      <c r="A334" s="157"/>
      <c r="B334" s="158" t="s">
        <v>73</v>
      </c>
      <c r="C334" s="159" t="str">
        <f>CONCATENATE(B327," ",C327)</f>
        <v>784 Malby</v>
      </c>
      <c r="D334" s="160"/>
      <c r="E334" s="161"/>
      <c r="F334" s="162"/>
      <c r="G334" s="163">
        <f>SUM(G327:G333)</f>
        <v>0</v>
      </c>
      <c r="O334" s="143">
        <v>4</v>
      </c>
      <c r="BA334" s="164">
        <f>SUM(BA327:BA333)</f>
        <v>0</v>
      </c>
      <c r="BB334" s="164">
        <f>SUM(BB327:BB333)</f>
        <v>0</v>
      </c>
      <c r="BC334" s="164">
        <f>SUM(BC327:BC333)</f>
        <v>0</v>
      </c>
      <c r="BD334" s="164">
        <f>SUM(BD327:BD333)</f>
        <v>0</v>
      </c>
      <c r="BE334" s="164">
        <f>SUM(BE327:BE333)</f>
        <v>0</v>
      </c>
    </row>
    <row r="335" spans="1:15" ht="12.75">
      <c r="A335" s="137" t="s">
        <v>72</v>
      </c>
      <c r="B335" s="138" t="s">
        <v>371</v>
      </c>
      <c r="C335" s="139" t="s">
        <v>372</v>
      </c>
      <c r="D335" s="140"/>
      <c r="E335" s="141"/>
      <c r="F335" s="141"/>
      <c r="G335" s="142"/>
      <c r="O335" s="143">
        <v>1</v>
      </c>
    </row>
    <row r="336" spans="1:104" ht="12.75">
      <c r="A336" s="144">
        <v>57</v>
      </c>
      <c r="B336" s="145" t="s">
        <v>373</v>
      </c>
      <c r="C336" s="146" t="s">
        <v>374</v>
      </c>
      <c r="D336" s="147" t="s">
        <v>88</v>
      </c>
      <c r="E336" s="148">
        <v>37.4295</v>
      </c>
      <c r="F336" s="148">
        <v>0</v>
      </c>
      <c r="G336" s="149">
        <f>E336*F336</f>
        <v>0</v>
      </c>
      <c r="O336" s="143">
        <v>2</v>
      </c>
      <c r="AA336" s="127">
        <v>1</v>
      </c>
      <c r="AB336" s="127">
        <v>7</v>
      </c>
      <c r="AC336" s="127">
        <v>7</v>
      </c>
      <c r="AZ336" s="127">
        <v>2</v>
      </c>
      <c r="BA336" s="127">
        <f>IF(AZ336=1,G336,0)</f>
        <v>0</v>
      </c>
      <c r="BB336" s="127">
        <f>IF(AZ336=2,G336,0)</f>
        <v>0</v>
      </c>
      <c r="BC336" s="127">
        <f>IF(AZ336=3,G336,0)</f>
        <v>0</v>
      </c>
      <c r="BD336" s="127">
        <f>IF(AZ336=4,G336,0)</f>
        <v>0</v>
      </c>
      <c r="BE336" s="127">
        <f>IF(AZ336=5,G336,0)</f>
        <v>0</v>
      </c>
      <c r="CA336" s="143">
        <v>1</v>
      </c>
      <c r="CB336" s="143">
        <v>7</v>
      </c>
      <c r="CZ336" s="127">
        <v>0.0003</v>
      </c>
    </row>
    <row r="337" spans="1:15" ht="12.75">
      <c r="A337" s="150"/>
      <c r="B337" s="153"/>
      <c r="C337" s="214" t="s">
        <v>375</v>
      </c>
      <c r="D337" s="215"/>
      <c r="E337" s="154">
        <v>20.625</v>
      </c>
      <c r="F337" s="155"/>
      <c r="G337" s="156"/>
      <c r="M337" s="152" t="s">
        <v>375</v>
      </c>
      <c r="O337" s="143"/>
    </row>
    <row r="338" spans="1:15" ht="12.75">
      <c r="A338" s="150"/>
      <c r="B338" s="153"/>
      <c r="C338" s="214" t="s">
        <v>376</v>
      </c>
      <c r="D338" s="215"/>
      <c r="E338" s="154">
        <v>12.6225</v>
      </c>
      <c r="F338" s="155"/>
      <c r="G338" s="156"/>
      <c r="M338" s="152" t="s">
        <v>376</v>
      </c>
      <c r="O338" s="143"/>
    </row>
    <row r="339" spans="1:15" ht="12.75">
      <c r="A339" s="150"/>
      <c r="B339" s="153"/>
      <c r="C339" s="214" t="s">
        <v>377</v>
      </c>
      <c r="D339" s="215"/>
      <c r="E339" s="154">
        <v>4.182</v>
      </c>
      <c r="F339" s="155"/>
      <c r="G339" s="156"/>
      <c r="M339" s="152" t="s">
        <v>377</v>
      </c>
      <c r="O339" s="143"/>
    </row>
    <row r="340" spans="1:104" ht="12.75">
      <c r="A340" s="144">
        <v>58</v>
      </c>
      <c r="B340" s="145" t="s">
        <v>378</v>
      </c>
      <c r="C340" s="146" t="s">
        <v>379</v>
      </c>
      <c r="D340" s="147" t="s">
        <v>88</v>
      </c>
      <c r="E340" s="148">
        <v>33.456</v>
      </c>
      <c r="F340" s="148">
        <v>0</v>
      </c>
      <c r="G340" s="149">
        <f>E340*F340</f>
        <v>0</v>
      </c>
      <c r="O340" s="143">
        <v>2</v>
      </c>
      <c r="AA340" s="127">
        <v>12</v>
      </c>
      <c r="AB340" s="127">
        <v>0</v>
      </c>
      <c r="AC340" s="127">
        <v>66</v>
      </c>
      <c r="AZ340" s="127">
        <v>2</v>
      </c>
      <c r="BA340" s="127">
        <f>IF(AZ340=1,G340,0)</f>
        <v>0</v>
      </c>
      <c r="BB340" s="127">
        <f>IF(AZ340=2,G340,0)</f>
        <v>0</v>
      </c>
      <c r="BC340" s="127">
        <f>IF(AZ340=3,G340,0)</f>
        <v>0</v>
      </c>
      <c r="BD340" s="127">
        <f>IF(AZ340=4,G340,0)</f>
        <v>0</v>
      </c>
      <c r="BE340" s="127">
        <f>IF(AZ340=5,G340,0)</f>
        <v>0</v>
      </c>
      <c r="CA340" s="143">
        <v>12</v>
      </c>
      <c r="CB340" s="143">
        <v>0</v>
      </c>
      <c r="CZ340" s="127">
        <v>0.0092</v>
      </c>
    </row>
    <row r="341" spans="1:15" ht="12.75">
      <c r="A341" s="150"/>
      <c r="B341" s="153"/>
      <c r="C341" s="214" t="s">
        <v>380</v>
      </c>
      <c r="D341" s="215"/>
      <c r="E341" s="154">
        <v>16.728</v>
      </c>
      <c r="F341" s="155"/>
      <c r="G341" s="156"/>
      <c r="M341" s="152" t="s">
        <v>380</v>
      </c>
      <c r="O341" s="143"/>
    </row>
    <row r="342" spans="1:15" ht="12.75">
      <c r="A342" s="150"/>
      <c r="B342" s="153"/>
      <c r="C342" s="214" t="s">
        <v>381</v>
      </c>
      <c r="D342" s="215"/>
      <c r="E342" s="154">
        <v>16.728</v>
      </c>
      <c r="F342" s="155"/>
      <c r="G342" s="156"/>
      <c r="M342" s="152" t="s">
        <v>381</v>
      </c>
      <c r="O342" s="143"/>
    </row>
    <row r="343" spans="1:104" ht="20.4">
      <c r="A343" s="144">
        <v>59</v>
      </c>
      <c r="B343" s="145" t="s">
        <v>382</v>
      </c>
      <c r="C343" s="146" t="s">
        <v>383</v>
      </c>
      <c r="D343" s="147" t="s">
        <v>88</v>
      </c>
      <c r="E343" s="148">
        <v>140.089</v>
      </c>
      <c r="F343" s="148">
        <v>0</v>
      </c>
      <c r="G343" s="149">
        <f>E343*F343</f>
        <v>0</v>
      </c>
      <c r="O343" s="143">
        <v>2</v>
      </c>
      <c r="AA343" s="127">
        <v>12</v>
      </c>
      <c r="AB343" s="127">
        <v>0</v>
      </c>
      <c r="AC343" s="127">
        <v>69</v>
      </c>
      <c r="AZ343" s="127">
        <v>2</v>
      </c>
      <c r="BA343" s="127">
        <f>IF(AZ343=1,G343,0)</f>
        <v>0</v>
      </c>
      <c r="BB343" s="127">
        <f>IF(AZ343=2,G343,0)</f>
        <v>0</v>
      </c>
      <c r="BC343" s="127">
        <f>IF(AZ343=3,G343,0)</f>
        <v>0</v>
      </c>
      <c r="BD343" s="127">
        <f>IF(AZ343=4,G343,0)</f>
        <v>0</v>
      </c>
      <c r="BE343" s="127">
        <f>IF(AZ343=5,G343,0)</f>
        <v>0</v>
      </c>
      <c r="CA343" s="143">
        <v>12</v>
      </c>
      <c r="CB343" s="143">
        <v>0</v>
      </c>
      <c r="CZ343" s="127">
        <v>0.00382</v>
      </c>
    </row>
    <row r="344" spans="1:15" ht="12.75">
      <c r="A344" s="150"/>
      <c r="B344" s="153"/>
      <c r="C344" s="214" t="s">
        <v>384</v>
      </c>
      <c r="D344" s="215"/>
      <c r="E344" s="154">
        <v>129.363</v>
      </c>
      <c r="F344" s="155"/>
      <c r="G344" s="156"/>
      <c r="M344" s="152" t="s">
        <v>384</v>
      </c>
      <c r="O344" s="143"/>
    </row>
    <row r="345" spans="1:15" ht="12.75">
      <c r="A345" s="150"/>
      <c r="B345" s="153"/>
      <c r="C345" s="214" t="s">
        <v>385</v>
      </c>
      <c r="D345" s="215"/>
      <c r="E345" s="154">
        <v>10.726</v>
      </c>
      <c r="F345" s="155"/>
      <c r="G345" s="156"/>
      <c r="M345" s="152" t="s">
        <v>385</v>
      </c>
      <c r="O345" s="143"/>
    </row>
    <row r="346" spans="1:104" ht="12.75">
      <c r="A346" s="144">
        <v>60</v>
      </c>
      <c r="B346" s="145" t="s">
        <v>386</v>
      </c>
      <c r="C346" s="146" t="s">
        <v>387</v>
      </c>
      <c r="D346" s="147" t="s">
        <v>88</v>
      </c>
      <c r="E346" s="148">
        <v>37.4295</v>
      </c>
      <c r="F346" s="148">
        <v>0</v>
      </c>
      <c r="G346" s="149">
        <f>E346*F346</f>
        <v>0</v>
      </c>
      <c r="O346" s="143">
        <v>2</v>
      </c>
      <c r="AA346" s="127">
        <v>3</v>
      </c>
      <c r="AB346" s="127">
        <v>7</v>
      </c>
      <c r="AC346" s="127">
        <v>55346839</v>
      </c>
      <c r="AZ346" s="127">
        <v>2</v>
      </c>
      <c r="BA346" s="127">
        <f>IF(AZ346=1,G346,0)</f>
        <v>0</v>
      </c>
      <c r="BB346" s="127">
        <f>IF(AZ346=2,G346,0)</f>
        <v>0</v>
      </c>
      <c r="BC346" s="127">
        <f>IF(AZ346=3,G346,0)</f>
        <v>0</v>
      </c>
      <c r="BD346" s="127">
        <f>IF(AZ346=4,G346,0)</f>
        <v>0</v>
      </c>
      <c r="BE346" s="127">
        <f>IF(AZ346=5,G346,0)</f>
        <v>0</v>
      </c>
      <c r="CA346" s="143">
        <v>3</v>
      </c>
      <c r="CB346" s="143">
        <v>7</v>
      </c>
      <c r="CZ346" s="127">
        <v>0.00382</v>
      </c>
    </row>
    <row r="347" spans="1:15" ht="12.75">
      <c r="A347" s="150"/>
      <c r="B347" s="153"/>
      <c r="C347" s="214" t="s">
        <v>375</v>
      </c>
      <c r="D347" s="215"/>
      <c r="E347" s="154">
        <v>20.625</v>
      </c>
      <c r="F347" s="155"/>
      <c r="G347" s="156"/>
      <c r="M347" s="152" t="s">
        <v>375</v>
      </c>
      <c r="O347" s="143"/>
    </row>
    <row r="348" spans="1:15" ht="12.75">
      <c r="A348" s="150"/>
      <c r="B348" s="153"/>
      <c r="C348" s="214" t="s">
        <v>376</v>
      </c>
      <c r="D348" s="215"/>
      <c r="E348" s="154">
        <v>12.6225</v>
      </c>
      <c r="F348" s="155"/>
      <c r="G348" s="156"/>
      <c r="M348" s="152" t="s">
        <v>376</v>
      </c>
      <c r="O348" s="143"/>
    </row>
    <row r="349" spans="1:15" ht="12.75">
      <c r="A349" s="150"/>
      <c r="B349" s="153"/>
      <c r="C349" s="214" t="s">
        <v>377</v>
      </c>
      <c r="D349" s="215"/>
      <c r="E349" s="154">
        <v>4.182</v>
      </c>
      <c r="F349" s="155"/>
      <c r="G349" s="156"/>
      <c r="M349" s="152" t="s">
        <v>377</v>
      </c>
      <c r="O349" s="143"/>
    </row>
    <row r="350" spans="1:104" ht="12.75">
      <c r="A350" s="144">
        <v>61</v>
      </c>
      <c r="B350" s="145" t="s">
        <v>388</v>
      </c>
      <c r="C350" s="146" t="s">
        <v>389</v>
      </c>
      <c r="D350" s="147" t="s">
        <v>61</v>
      </c>
      <c r="E350" s="148">
        <v>0</v>
      </c>
      <c r="F350" s="148">
        <v>0</v>
      </c>
      <c r="G350" s="149">
        <f>E350*F350</f>
        <v>0</v>
      </c>
      <c r="O350" s="143">
        <v>2</v>
      </c>
      <c r="AA350" s="127">
        <v>7</v>
      </c>
      <c r="AB350" s="127">
        <v>1002</v>
      </c>
      <c r="AC350" s="127">
        <v>5</v>
      </c>
      <c r="AZ350" s="127">
        <v>2</v>
      </c>
      <c r="BA350" s="127">
        <f>IF(AZ350=1,G350,0)</f>
        <v>0</v>
      </c>
      <c r="BB350" s="127">
        <f>IF(AZ350=2,G350,0)</f>
        <v>0</v>
      </c>
      <c r="BC350" s="127">
        <f>IF(AZ350=3,G350,0)</f>
        <v>0</v>
      </c>
      <c r="BD350" s="127">
        <f>IF(AZ350=4,G350,0)</f>
        <v>0</v>
      </c>
      <c r="BE350" s="127">
        <f>IF(AZ350=5,G350,0)</f>
        <v>0</v>
      </c>
      <c r="CA350" s="143">
        <v>7</v>
      </c>
      <c r="CB350" s="143">
        <v>1002</v>
      </c>
      <c r="CZ350" s="127">
        <v>0</v>
      </c>
    </row>
    <row r="351" spans="1:57" ht="12.75">
      <c r="A351" s="157"/>
      <c r="B351" s="158" t="s">
        <v>73</v>
      </c>
      <c r="C351" s="159" t="str">
        <f>CONCATENATE(B335," ",C335)</f>
        <v>786 Čalounické úpravy</v>
      </c>
      <c r="D351" s="160"/>
      <c r="E351" s="161"/>
      <c r="F351" s="162"/>
      <c r="G351" s="163">
        <f>SUM(G335:G350)</f>
        <v>0</v>
      </c>
      <c r="O351" s="143">
        <v>4</v>
      </c>
      <c r="BA351" s="164">
        <f>SUM(BA335:BA350)</f>
        <v>0</v>
      </c>
      <c r="BB351" s="164">
        <f>SUM(BB335:BB350)</f>
        <v>0</v>
      </c>
      <c r="BC351" s="164">
        <f>SUM(BC335:BC350)</f>
        <v>0</v>
      </c>
      <c r="BD351" s="164">
        <f>SUM(BD335:BD350)</f>
        <v>0</v>
      </c>
      <c r="BE351" s="164">
        <f>SUM(BE335:BE350)</f>
        <v>0</v>
      </c>
    </row>
    <row r="352" spans="1:15" ht="12.75">
      <c r="A352" s="137" t="s">
        <v>72</v>
      </c>
      <c r="B352" s="138" t="s">
        <v>390</v>
      </c>
      <c r="C352" s="139" t="s">
        <v>391</v>
      </c>
      <c r="D352" s="140"/>
      <c r="E352" s="141"/>
      <c r="F352" s="141"/>
      <c r="G352" s="142"/>
      <c r="O352" s="143">
        <v>1</v>
      </c>
    </row>
    <row r="353" spans="1:104" ht="12.75">
      <c r="A353" s="144">
        <v>62</v>
      </c>
      <c r="B353" s="145" t="s">
        <v>392</v>
      </c>
      <c r="C353" s="146" t="s">
        <v>393</v>
      </c>
      <c r="D353" s="147" t="s">
        <v>217</v>
      </c>
      <c r="E353" s="148">
        <v>22.5157082</v>
      </c>
      <c r="F353" s="148">
        <v>0</v>
      </c>
      <c r="G353" s="149">
        <f aca="true" t="shared" si="0" ref="G353:G360">E353*F353</f>
        <v>0</v>
      </c>
      <c r="O353" s="143">
        <v>2</v>
      </c>
      <c r="AA353" s="127">
        <v>8</v>
      </c>
      <c r="AB353" s="127">
        <v>0</v>
      </c>
      <c r="AC353" s="127">
        <v>3</v>
      </c>
      <c r="AZ353" s="127">
        <v>1</v>
      </c>
      <c r="BA353" s="127">
        <f aca="true" t="shared" si="1" ref="BA353:BA360">IF(AZ353=1,G353,0)</f>
        <v>0</v>
      </c>
      <c r="BB353" s="127">
        <f aca="true" t="shared" si="2" ref="BB353:BB360">IF(AZ353=2,G353,0)</f>
        <v>0</v>
      </c>
      <c r="BC353" s="127">
        <f aca="true" t="shared" si="3" ref="BC353:BC360">IF(AZ353=3,G353,0)</f>
        <v>0</v>
      </c>
      <c r="BD353" s="127">
        <f aca="true" t="shared" si="4" ref="BD353:BD360">IF(AZ353=4,G353,0)</f>
        <v>0</v>
      </c>
      <c r="BE353" s="127">
        <f aca="true" t="shared" si="5" ref="BE353:BE360">IF(AZ353=5,G353,0)</f>
        <v>0</v>
      </c>
      <c r="CA353" s="143">
        <v>8</v>
      </c>
      <c r="CB353" s="143">
        <v>0</v>
      </c>
      <c r="CZ353" s="127">
        <v>0</v>
      </c>
    </row>
    <row r="354" spans="1:104" ht="12.75">
      <c r="A354" s="144">
        <v>63</v>
      </c>
      <c r="B354" s="145" t="s">
        <v>394</v>
      </c>
      <c r="C354" s="146" t="s">
        <v>395</v>
      </c>
      <c r="D354" s="147" t="s">
        <v>217</v>
      </c>
      <c r="E354" s="148">
        <v>45.0314164</v>
      </c>
      <c r="F354" s="148">
        <v>0</v>
      </c>
      <c r="G354" s="149">
        <f t="shared" si="0"/>
        <v>0</v>
      </c>
      <c r="O354" s="143">
        <v>2</v>
      </c>
      <c r="AA354" s="127">
        <v>8</v>
      </c>
      <c r="AB354" s="127">
        <v>0</v>
      </c>
      <c r="AC354" s="127">
        <v>3</v>
      </c>
      <c r="AZ354" s="127">
        <v>1</v>
      </c>
      <c r="BA354" s="127">
        <f t="shared" si="1"/>
        <v>0</v>
      </c>
      <c r="BB354" s="127">
        <f t="shared" si="2"/>
        <v>0</v>
      </c>
      <c r="BC354" s="127">
        <f t="shared" si="3"/>
        <v>0</v>
      </c>
      <c r="BD354" s="127">
        <f t="shared" si="4"/>
        <v>0</v>
      </c>
      <c r="BE354" s="127">
        <f t="shared" si="5"/>
        <v>0</v>
      </c>
      <c r="CA354" s="143">
        <v>8</v>
      </c>
      <c r="CB354" s="143">
        <v>0</v>
      </c>
      <c r="CZ354" s="127">
        <v>0</v>
      </c>
    </row>
    <row r="355" spans="1:104" ht="12.75">
      <c r="A355" s="144">
        <v>64</v>
      </c>
      <c r="B355" s="145" t="s">
        <v>396</v>
      </c>
      <c r="C355" s="146" t="s">
        <v>397</v>
      </c>
      <c r="D355" s="147" t="s">
        <v>217</v>
      </c>
      <c r="E355" s="148">
        <v>22.5157082</v>
      </c>
      <c r="F355" s="148">
        <v>0</v>
      </c>
      <c r="G355" s="149">
        <f t="shared" si="0"/>
        <v>0</v>
      </c>
      <c r="O355" s="143">
        <v>2</v>
      </c>
      <c r="AA355" s="127">
        <v>8</v>
      </c>
      <c r="AB355" s="127">
        <v>0</v>
      </c>
      <c r="AC355" s="127">
        <v>3</v>
      </c>
      <c r="AZ355" s="127">
        <v>1</v>
      </c>
      <c r="BA355" s="127">
        <f t="shared" si="1"/>
        <v>0</v>
      </c>
      <c r="BB355" s="127">
        <f t="shared" si="2"/>
        <v>0</v>
      </c>
      <c r="BC355" s="127">
        <f t="shared" si="3"/>
        <v>0</v>
      </c>
      <c r="BD355" s="127">
        <f t="shared" si="4"/>
        <v>0</v>
      </c>
      <c r="BE355" s="127">
        <f t="shared" si="5"/>
        <v>0</v>
      </c>
      <c r="CA355" s="143">
        <v>8</v>
      </c>
      <c r="CB355" s="143">
        <v>0</v>
      </c>
      <c r="CZ355" s="127">
        <v>0</v>
      </c>
    </row>
    <row r="356" spans="1:104" ht="12.75">
      <c r="A356" s="144">
        <v>65</v>
      </c>
      <c r="B356" s="145" t="s">
        <v>398</v>
      </c>
      <c r="C356" s="146" t="s">
        <v>399</v>
      </c>
      <c r="D356" s="147" t="s">
        <v>217</v>
      </c>
      <c r="E356" s="148">
        <v>652.9555378</v>
      </c>
      <c r="F356" s="148">
        <v>0</v>
      </c>
      <c r="G356" s="149">
        <f t="shared" si="0"/>
        <v>0</v>
      </c>
      <c r="O356" s="143">
        <v>2</v>
      </c>
      <c r="AA356" s="127">
        <v>8</v>
      </c>
      <c r="AB356" s="127">
        <v>0</v>
      </c>
      <c r="AC356" s="127">
        <v>3</v>
      </c>
      <c r="AZ356" s="127">
        <v>1</v>
      </c>
      <c r="BA356" s="127">
        <f t="shared" si="1"/>
        <v>0</v>
      </c>
      <c r="BB356" s="127">
        <f t="shared" si="2"/>
        <v>0</v>
      </c>
      <c r="BC356" s="127">
        <f t="shared" si="3"/>
        <v>0</v>
      </c>
      <c r="BD356" s="127">
        <f t="shared" si="4"/>
        <v>0</v>
      </c>
      <c r="BE356" s="127">
        <f t="shared" si="5"/>
        <v>0</v>
      </c>
      <c r="CA356" s="143">
        <v>8</v>
      </c>
      <c r="CB356" s="143">
        <v>0</v>
      </c>
      <c r="CZ356" s="127">
        <v>0</v>
      </c>
    </row>
    <row r="357" spans="1:104" ht="12.75">
      <c r="A357" s="144">
        <v>66</v>
      </c>
      <c r="B357" s="145" t="s">
        <v>400</v>
      </c>
      <c r="C357" s="146" t="s">
        <v>401</v>
      </c>
      <c r="D357" s="147" t="s">
        <v>217</v>
      </c>
      <c r="E357" s="148">
        <v>22.5157082</v>
      </c>
      <c r="F357" s="148">
        <v>0</v>
      </c>
      <c r="G357" s="149">
        <f t="shared" si="0"/>
        <v>0</v>
      </c>
      <c r="O357" s="143">
        <v>2</v>
      </c>
      <c r="AA357" s="127">
        <v>8</v>
      </c>
      <c r="AB357" s="127">
        <v>0</v>
      </c>
      <c r="AC357" s="127">
        <v>3</v>
      </c>
      <c r="AZ357" s="127">
        <v>1</v>
      </c>
      <c r="BA357" s="127">
        <f t="shared" si="1"/>
        <v>0</v>
      </c>
      <c r="BB357" s="127">
        <f t="shared" si="2"/>
        <v>0</v>
      </c>
      <c r="BC357" s="127">
        <f t="shared" si="3"/>
        <v>0</v>
      </c>
      <c r="BD357" s="127">
        <f t="shared" si="4"/>
        <v>0</v>
      </c>
      <c r="BE357" s="127">
        <f t="shared" si="5"/>
        <v>0</v>
      </c>
      <c r="CA357" s="143">
        <v>8</v>
      </c>
      <c r="CB357" s="143">
        <v>0</v>
      </c>
      <c r="CZ357" s="127">
        <v>0</v>
      </c>
    </row>
    <row r="358" spans="1:104" ht="12.75">
      <c r="A358" s="144">
        <v>67</v>
      </c>
      <c r="B358" s="145" t="s">
        <v>402</v>
      </c>
      <c r="C358" s="146" t="s">
        <v>403</v>
      </c>
      <c r="D358" s="147" t="s">
        <v>217</v>
      </c>
      <c r="E358" s="148">
        <v>67.5471246</v>
      </c>
      <c r="F358" s="148">
        <v>0</v>
      </c>
      <c r="G358" s="149">
        <f t="shared" si="0"/>
        <v>0</v>
      </c>
      <c r="O358" s="143">
        <v>2</v>
      </c>
      <c r="AA358" s="127">
        <v>8</v>
      </c>
      <c r="AB358" s="127">
        <v>0</v>
      </c>
      <c r="AC358" s="127">
        <v>3</v>
      </c>
      <c r="AZ358" s="127">
        <v>1</v>
      </c>
      <c r="BA358" s="127">
        <f t="shared" si="1"/>
        <v>0</v>
      </c>
      <c r="BB358" s="127">
        <f t="shared" si="2"/>
        <v>0</v>
      </c>
      <c r="BC358" s="127">
        <f t="shared" si="3"/>
        <v>0</v>
      </c>
      <c r="BD358" s="127">
        <f t="shared" si="4"/>
        <v>0</v>
      </c>
      <c r="BE358" s="127">
        <f t="shared" si="5"/>
        <v>0</v>
      </c>
      <c r="CA358" s="143">
        <v>8</v>
      </c>
      <c r="CB358" s="143">
        <v>0</v>
      </c>
      <c r="CZ358" s="127">
        <v>0</v>
      </c>
    </row>
    <row r="359" spans="1:104" ht="12.75">
      <c r="A359" s="144">
        <v>68</v>
      </c>
      <c r="B359" s="145" t="s">
        <v>404</v>
      </c>
      <c r="C359" s="146" t="s">
        <v>405</v>
      </c>
      <c r="D359" s="147" t="s">
        <v>217</v>
      </c>
      <c r="E359" s="148">
        <v>22.5157082</v>
      </c>
      <c r="F359" s="148">
        <v>0</v>
      </c>
      <c r="G359" s="149">
        <f t="shared" si="0"/>
        <v>0</v>
      </c>
      <c r="O359" s="143">
        <v>2</v>
      </c>
      <c r="AA359" s="127">
        <v>8</v>
      </c>
      <c r="AB359" s="127">
        <v>0</v>
      </c>
      <c r="AC359" s="127">
        <v>3</v>
      </c>
      <c r="AZ359" s="127">
        <v>1</v>
      </c>
      <c r="BA359" s="127">
        <f t="shared" si="1"/>
        <v>0</v>
      </c>
      <c r="BB359" s="127">
        <f t="shared" si="2"/>
        <v>0</v>
      </c>
      <c r="BC359" s="127">
        <f t="shared" si="3"/>
        <v>0</v>
      </c>
      <c r="BD359" s="127">
        <f t="shared" si="4"/>
        <v>0</v>
      </c>
      <c r="BE359" s="127">
        <f t="shared" si="5"/>
        <v>0</v>
      </c>
      <c r="CA359" s="143">
        <v>8</v>
      </c>
      <c r="CB359" s="143">
        <v>0</v>
      </c>
      <c r="CZ359" s="127">
        <v>0</v>
      </c>
    </row>
    <row r="360" spans="1:104" ht="12.75">
      <c r="A360" s="144">
        <v>69</v>
      </c>
      <c r="B360" s="145" t="s">
        <v>406</v>
      </c>
      <c r="C360" s="146" t="s">
        <v>407</v>
      </c>
      <c r="D360" s="147" t="s">
        <v>217</v>
      </c>
      <c r="E360" s="148">
        <v>22.5157082</v>
      </c>
      <c r="F360" s="148">
        <v>0</v>
      </c>
      <c r="G360" s="149">
        <f t="shared" si="0"/>
        <v>0</v>
      </c>
      <c r="O360" s="143">
        <v>2</v>
      </c>
      <c r="AA360" s="127">
        <v>8</v>
      </c>
      <c r="AB360" s="127">
        <v>0</v>
      </c>
      <c r="AC360" s="127">
        <v>3</v>
      </c>
      <c r="AZ360" s="127">
        <v>1</v>
      </c>
      <c r="BA360" s="127">
        <f t="shared" si="1"/>
        <v>0</v>
      </c>
      <c r="BB360" s="127">
        <f t="shared" si="2"/>
        <v>0</v>
      </c>
      <c r="BC360" s="127">
        <f t="shared" si="3"/>
        <v>0</v>
      </c>
      <c r="BD360" s="127">
        <f t="shared" si="4"/>
        <v>0</v>
      </c>
      <c r="BE360" s="127">
        <f t="shared" si="5"/>
        <v>0</v>
      </c>
      <c r="CA360" s="143">
        <v>8</v>
      </c>
      <c r="CB360" s="143">
        <v>0</v>
      </c>
      <c r="CZ360" s="127">
        <v>0</v>
      </c>
    </row>
    <row r="361" spans="1:57" ht="12.75">
      <c r="A361" s="157"/>
      <c r="B361" s="158" t="s">
        <v>73</v>
      </c>
      <c r="C361" s="159" t="str">
        <f>CONCATENATE(B352," ",C352)</f>
        <v>D96 Přesuny suti a vybouraných hmot</v>
      </c>
      <c r="D361" s="160"/>
      <c r="E361" s="161"/>
      <c r="F361" s="162"/>
      <c r="G361" s="163">
        <f>SUM(G352:G360)</f>
        <v>0</v>
      </c>
      <c r="O361" s="143">
        <v>4</v>
      </c>
      <c r="BA361" s="164">
        <f>SUM(BA352:BA360)</f>
        <v>0</v>
      </c>
      <c r="BB361" s="164">
        <f>SUM(BB352:BB360)</f>
        <v>0</v>
      </c>
      <c r="BC361" s="164">
        <f>SUM(BC352:BC360)</f>
        <v>0</v>
      </c>
      <c r="BD361" s="164">
        <f>SUM(BD352:BD360)</f>
        <v>0</v>
      </c>
      <c r="BE361" s="164">
        <f>SUM(BE352:BE360)</f>
        <v>0</v>
      </c>
    </row>
    <row r="362" ht="12.75">
      <c r="E362" s="127"/>
    </row>
    <row r="363" ht="12.75">
      <c r="E363" s="127"/>
    </row>
    <row r="364" ht="12.75">
      <c r="E364" s="127"/>
    </row>
    <row r="365" ht="12.75">
      <c r="E365" s="127"/>
    </row>
    <row r="366" ht="12.75">
      <c r="E366" s="127"/>
    </row>
    <row r="367" ht="12.75">
      <c r="E367" s="127"/>
    </row>
    <row r="368" ht="12.75">
      <c r="E368" s="127"/>
    </row>
    <row r="369" ht="12.75">
      <c r="E369" s="127"/>
    </row>
    <row r="370" ht="12.75">
      <c r="E370" s="127"/>
    </row>
    <row r="371" ht="12.75">
      <c r="E371" s="127"/>
    </row>
    <row r="372" ht="12.75">
      <c r="E372" s="127"/>
    </row>
    <row r="373" ht="12.75">
      <c r="E373" s="127"/>
    </row>
    <row r="374" ht="12.75">
      <c r="E374" s="127"/>
    </row>
    <row r="375" ht="12.75">
      <c r="E375" s="127"/>
    </row>
    <row r="376" ht="12.75">
      <c r="E376" s="127"/>
    </row>
    <row r="377" ht="12.75">
      <c r="E377" s="127"/>
    </row>
    <row r="378" ht="12.75">
      <c r="E378" s="127"/>
    </row>
    <row r="379" ht="12.75">
      <c r="E379" s="127"/>
    </row>
    <row r="380" ht="12.75">
      <c r="E380" s="127"/>
    </row>
    <row r="381" ht="12.75">
      <c r="E381" s="127"/>
    </row>
    <row r="382" ht="12.75">
      <c r="E382" s="127"/>
    </row>
    <row r="383" ht="12.75">
      <c r="E383" s="127"/>
    </row>
    <row r="384" ht="12.75">
      <c r="E384" s="127"/>
    </row>
    <row r="385" ht="12.75">
      <c r="E385" s="127"/>
    </row>
    <row r="386" ht="12.75">
      <c r="E386" s="127"/>
    </row>
    <row r="387" ht="12.75">
      <c r="E387" s="127"/>
    </row>
    <row r="388" ht="12.75">
      <c r="E388" s="127"/>
    </row>
    <row r="389" ht="12.75">
      <c r="E389" s="127"/>
    </row>
    <row r="390" ht="12.75">
      <c r="E390" s="127"/>
    </row>
    <row r="391" ht="12.75">
      <c r="E391" s="127"/>
    </row>
    <row r="392" ht="12.75">
      <c r="E392" s="127"/>
    </row>
    <row r="393" ht="12.75">
      <c r="E393" s="127"/>
    </row>
    <row r="394" ht="12.75">
      <c r="E394" s="127"/>
    </row>
    <row r="395" ht="12.75">
      <c r="E395" s="127"/>
    </row>
    <row r="396" ht="12.75">
      <c r="E396" s="127"/>
    </row>
    <row r="397" ht="12.75">
      <c r="E397" s="127"/>
    </row>
    <row r="398" ht="12.75">
      <c r="E398" s="127"/>
    </row>
    <row r="399" ht="12.75">
      <c r="E399" s="127"/>
    </row>
    <row r="400" ht="12.75">
      <c r="E400" s="127"/>
    </row>
    <row r="401" ht="12.75">
      <c r="E401" s="127"/>
    </row>
    <row r="402" ht="12.75">
      <c r="E402" s="127"/>
    </row>
    <row r="403" ht="12.75">
      <c r="E403" s="127"/>
    </row>
    <row r="404" ht="12.75">
      <c r="E404" s="127"/>
    </row>
    <row r="405" ht="12.75">
      <c r="E405" s="127"/>
    </row>
    <row r="406" ht="12.75">
      <c r="E406" s="127"/>
    </row>
    <row r="407" ht="12.75">
      <c r="E407" s="127"/>
    </row>
    <row r="408" ht="12.75">
      <c r="E408" s="127"/>
    </row>
    <row r="409" ht="12.75">
      <c r="E409" s="127"/>
    </row>
    <row r="410" ht="12.75">
      <c r="E410" s="127"/>
    </row>
    <row r="411" ht="12.75">
      <c r="E411" s="127"/>
    </row>
    <row r="412" ht="12.75">
      <c r="E412" s="127"/>
    </row>
    <row r="413" ht="12.75">
      <c r="E413" s="127"/>
    </row>
    <row r="414" ht="12.75">
      <c r="E414" s="127"/>
    </row>
    <row r="415" ht="12.75">
      <c r="E415" s="127"/>
    </row>
    <row r="416" ht="12.75">
      <c r="E416" s="127"/>
    </row>
    <row r="417" ht="12.75">
      <c r="E417" s="127"/>
    </row>
    <row r="418" ht="12.75">
      <c r="E418" s="127"/>
    </row>
    <row r="419" ht="12.75">
      <c r="E419" s="127"/>
    </row>
    <row r="420" spans="1:2" ht="12.75">
      <c r="A420" s="165"/>
      <c r="B420" s="165"/>
    </row>
    <row r="421" spans="3:7" ht="12.75">
      <c r="C421" s="167"/>
      <c r="D421" s="167"/>
      <c r="E421" s="168"/>
      <c r="F421" s="167"/>
      <c r="G421" s="169"/>
    </row>
    <row r="422" spans="1:2" ht="12.75">
      <c r="A422" s="165"/>
      <c r="B422" s="165"/>
    </row>
  </sheetData>
  <mergeCells count="256">
    <mergeCell ref="C15:D15"/>
    <mergeCell ref="C17:D17"/>
    <mergeCell ref="C18:D18"/>
    <mergeCell ref="C19:D19"/>
    <mergeCell ref="C20:D20"/>
    <mergeCell ref="C21:D21"/>
    <mergeCell ref="C22:D22"/>
    <mergeCell ref="C23:D23"/>
    <mergeCell ref="A1:G1"/>
    <mergeCell ref="A3:B3"/>
    <mergeCell ref="A6:B6"/>
    <mergeCell ref="E6:G6"/>
    <mergeCell ref="C36:D36"/>
    <mergeCell ref="C37:D37"/>
    <mergeCell ref="C38:D38"/>
    <mergeCell ref="C39:D39"/>
    <mergeCell ref="C40:D40"/>
    <mergeCell ref="C41:D41"/>
    <mergeCell ref="C24:D24"/>
    <mergeCell ref="C25:D25"/>
    <mergeCell ref="C26:D26"/>
    <mergeCell ref="C28:D28"/>
    <mergeCell ref="C32:D32"/>
    <mergeCell ref="C33:D33"/>
    <mergeCell ref="C34:D34"/>
    <mergeCell ref="C35:D35"/>
    <mergeCell ref="C49:D49"/>
    <mergeCell ref="C50:D50"/>
    <mergeCell ref="C51:D51"/>
    <mergeCell ref="C52:D52"/>
    <mergeCell ref="C53:D53"/>
    <mergeCell ref="C54:D54"/>
    <mergeCell ref="C42:D42"/>
    <mergeCell ref="C44:D44"/>
    <mergeCell ref="C45:D45"/>
    <mergeCell ref="C46:D46"/>
    <mergeCell ref="C47:D47"/>
    <mergeCell ref="C48:D48"/>
    <mergeCell ref="C62:D62"/>
    <mergeCell ref="C63:D63"/>
    <mergeCell ref="C64:D64"/>
    <mergeCell ref="C65:D65"/>
    <mergeCell ref="C66:D66"/>
    <mergeCell ref="C79:D79"/>
    <mergeCell ref="C81:D81"/>
    <mergeCell ref="C56:D56"/>
    <mergeCell ref="C57:D57"/>
    <mergeCell ref="C58:D58"/>
    <mergeCell ref="C59:D59"/>
    <mergeCell ref="C60:D60"/>
    <mergeCell ref="C61:D61"/>
    <mergeCell ref="C85:D85"/>
    <mergeCell ref="C87:D87"/>
    <mergeCell ref="C89:D89"/>
    <mergeCell ref="C90:D90"/>
    <mergeCell ref="C91:D91"/>
    <mergeCell ref="C92:D92"/>
    <mergeCell ref="C93:D93"/>
    <mergeCell ref="C94:D94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101:D101"/>
    <mergeCell ref="C103:D103"/>
    <mergeCell ref="C105:D105"/>
    <mergeCell ref="C109:D109"/>
    <mergeCell ref="C110:D110"/>
    <mergeCell ref="C111:D111"/>
    <mergeCell ref="C112:D112"/>
    <mergeCell ref="C113:D113"/>
    <mergeCell ref="C95:D95"/>
    <mergeCell ref="C96:D96"/>
    <mergeCell ref="C97:D97"/>
    <mergeCell ref="C98:D98"/>
    <mergeCell ref="C99:D99"/>
    <mergeCell ref="C100:D100"/>
    <mergeCell ref="C121:D121"/>
    <mergeCell ref="C122:D122"/>
    <mergeCell ref="C123:D123"/>
    <mergeCell ref="C124:D124"/>
    <mergeCell ref="C125:D125"/>
    <mergeCell ref="C126:D126"/>
    <mergeCell ref="C114:D114"/>
    <mergeCell ref="C115:D115"/>
    <mergeCell ref="C116:D116"/>
    <mergeCell ref="C117:D117"/>
    <mergeCell ref="C118:D118"/>
    <mergeCell ref="C120:D120"/>
    <mergeCell ref="C135:D135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1:D131"/>
    <mergeCell ref="C132:D132"/>
    <mergeCell ref="C134:D134"/>
    <mergeCell ref="C152:D152"/>
    <mergeCell ref="C153:D153"/>
    <mergeCell ref="C154:D154"/>
    <mergeCell ref="C155:D155"/>
    <mergeCell ref="C157:D157"/>
    <mergeCell ref="C158:D158"/>
    <mergeCell ref="C141:D141"/>
    <mergeCell ref="C145:D145"/>
    <mergeCell ref="C146:D146"/>
    <mergeCell ref="C147:D147"/>
    <mergeCell ref="C148:D148"/>
    <mergeCell ref="C149:D149"/>
    <mergeCell ref="C150:D150"/>
    <mergeCell ref="C151:D151"/>
    <mergeCell ref="C175:D175"/>
    <mergeCell ref="C176:D176"/>
    <mergeCell ref="C181:D181"/>
    <mergeCell ref="C182:D182"/>
    <mergeCell ref="C183:D183"/>
    <mergeCell ref="C184:D184"/>
    <mergeCell ref="C185:D185"/>
    <mergeCell ref="C186:D186"/>
    <mergeCell ref="C165:D165"/>
    <mergeCell ref="C167:D167"/>
    <mergeCell ref="C169:D169"/>
    <mergeCell ref="C171:D171"/>
    <mergeCell ref="C172:D172"/>
    <mergeCell ref="C174:D174"/>
    <mergeCell ref="C194:D194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2:D192"/>
    <mergeCell ref="C193:D193"/>
    <mergeCell ref="C208:D208"/>
    <mergeCell ref="C209:D209"/>
    <mergeCell ref="C210:D210"/>
    <mergeCell ref="C211:D211"/>
    <mergeCell ref="C213:D213"/>
    <mergeCell ref="C214:D214"/>
    <mergeCell ref="C200:D200"/>
    <mergeCell ref="C201:D201"/>
    <mergeCell ref="C203:D203"/>
    <mergeCell ref="C204:D204"/>
    <mergeCell ref="C206:D206"/>
    <mergeCell ref="C207:D207"/>
    <mergeCell ref="C221:D221"/>
    <mergeCell ref="C222:D222"/>
    <mergeCell ref="C224:D224"/>
    <mergeCell ref="C225:D225"/>
    <mergeCell ref="C226:D226"/>
    <mergeCell ref="C227:D227"/>
    <mergeCell ref="C215:D215"/>
    <mergeCell ref="C216:D216"/>
    <mergeCell ref="C217:D217"/>
    <mergeCell ref="C218:D218"/>
    <mergeCell ref="C219:D219"/>
    <mergeCell ref="C220:D220"/>
    <mergeCell ref="C234:D234"/>
    <mergeCell ref="C236:G236"/>
    <mergeCell ref="C237:G237"/>
    <mergeCell ref="C238:G238"/>
    <mergeCell ref="C239:G239"/>
    <mergeCell ref="C240:D240"/>
    <mergeCell ref="C228:D228"/>
    <mergeCell ref="C229:D229"/>
    <mergeCell ref="C230:D230"/>
    <mergeCell ref="C231:D231"/>
    <mergeCell ref="C232:D232"/>
    <mergeCell ref="C233:D233"/>
    <mergeCell ref="C249:G249"/>
    <mergeCell ref="C250:G250"/>
    <mergeCell ref="C251:G251"/>
    <mergeCell ref="C252:D252"/>
    <mergeCell ref="C254:G254"/>
    <mergeCell ref="C255:G255"/>
    <mergeCell ref="C241:D241"/>
    <mergeCell ref="C243:G243"/>
    <mergeCell ref="C244:G244"/>
    <mergeCell ref="C245:G245"/>
    <mergeCell ref="C246:D246"/>
    <mergeCell ref="C248:G248"/>
    <mergeCell ref="C263:G263"/>
    <mergeCell ref="C264:D264"/>
    <mergeCell ref="C266:G266"/>
    <mergeCell ref="C267:G267"/>
    <mergeCell ref="C268:G268"/>
    <mergeCell ref="C269:D269"/>
    <mergeCell ref="C256:G256"/>
    <mergeCell ref="C257:G257"/>
    <mergeCell ref="C258:D258"/>
    <mergeCell ref="C260:G260"/>
    <mergeCell ref="C261:G261"/>
    <mergeCell ref="C262:G262"/>
    <mergeCell ref="C278:G278"/>
    <mergeCell ref="C279:G279"/>
    <mergeCell ref="C280:G280"/>
    <mergeCell ref="C281:D281"/>
    <mergeCell ref="C283:G283"/>
    <mergeCell ref="C284:G284"/>
    <mergeCell ref="C271:G271"/>
    <mergeCell ref="C272:G272"/>
    <mergeCell ref="C273:G273"/>
    <mergeCell ref="C274:G274"/>
    <mergeCell ref="C275:G275"/>
    <mergeCell ref="C276:D276"/>
    <mergeCell ref="C300:D300"/>
    <mergeCell ref="C301:D301"/>
    <mergeCell ref="C303:D303"/>
    <mergeCell ref="C304:D304"/>
    <mergeCell ref="C306:D306"/>
    <mergeCell ref="C307:D307"/>
    <mergeCell ref="C308:D308"/>
    <mergeCell ref="C309:D309"/>
    <mergeCell ref="C285:G285"/>
    <mergeCell ref="C286:D286"/>
    <mergeCell ref="C291:D291"/>
    <mergeCell ref="C292:D292"/>
    <mergeCell ref="C294:D294"/>
    <mergeCell ref="C295:D295"/>
    <mergeCell ref="C322:D322"/>
    <mergeCell ref="C324:D324"/>
    <mergeCell ref="C325:D325"/>
    <mergeCell ref="C329:D329"/>
    <mergeCell ref="C331:D331"/>
    <mergeCell ref="C333:D333"/>
    <mergeCell ref="C310:D310"/>
    <mergeCell ref="C311:D311"/>
    <mergeCell ref="C312:D312"/>
    <mergeCell ref="C313:D313"/>
    <mergeCell ref="C318:D318"/>
    <mergeCell ref="C319:D319"/>
    <mergeCell ref="C320:D320"/>
    <mergeCell ref="C321:D321"/>
    <mergeCell ref="C348:D348"/>
    <mergeCell ref="C349:D349"/>
    <mergeCell ref="C337:D337"/>
    <mergeCell ref="C338:D338"/>
    <mergeCell ref="C339:D339"/>
    <mergeCell ref="C341:D341"/>
    <mergeCell ref="C342:D342"/>
    <mergeCell ref="C344:D344"/>
    <mergeCell ref="C345:D345"/>
    <mergeCell ref="C347:D347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Asus</cp:lastModifiedBy>
  <cp:lastPrinted>2019-04-12T09:42:58Z</cp:lastPrinted>
  <dcterms:created xsi:type="dcterms:W3CDTF">2019-04-01T07:10:47Z</dcterms:created>
  <dcterms:modified xsi:type="dcterms:W3CDTF">2019-04-12T09:44:07Z</dcterms:modified>
  <cp:category/>
  <cp:version/>
  <cp:contentType/>
  <cp:contentStatus/>
</cp:coreProperties>
</file>