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EST BUILD Céčko\DOKUMENTY 2019\projekty\gemini rekuperace + zateplení\19-10-07 pro ikis\"/>
    </mc:Choice>
  </mc:AlternateContent>
  <xr:revisionPtr revIDLastSave="0" documentId="13_ncr:1_{6A511943-07B4-487A-8F81-3F874425399A}" xr6:coauthVersionLast="45" xr6:coauthVersionMax="45" xr10:uidLastSave="{00000000-0000-0000-0000-000000000000}"/>
  <bookViews>
    <workbookView xWindow="-120" yWindow="-120" windowWidth="29040" windowHeight="15840" activeTab="7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6 01 Pol" sheetId="12" r:id="rId4"/>
    <sheet name="VZT levá" sheetId="14" r:id="rId5"/>
    <sheet name="VZT pravá" sheetId="15" r:id="rId6"/>
    <sheet name="VZT střed" sheetId="16" r:id="rId7"/>
    <sheet name="ELEKTRO" sheetId="17" r:id="rId8"/>
  </sheets>
  <externalReferences>
    <externalReference r:id="rId9"/>
    <externalReference r:id="rId10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eník">[1]KATALOG!#REF!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'06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'06 01 Pol'!$A$1:$X$188</definedName>
    <definedName name="_xlnm.Print_Area" localSheetId="7">ELEKTRO!$A$1:$I$92</definedName>
    <definedName name="_xlnm.Print_Area" localSheetId="1">Stavba!$A$1:$J$72</definedName>
    <definedName name="_xlnm.Print_Area" localSheetId="4">'VZT levá'!$A$1:$G$23</definedName>
    <definedName name="_xlnm.Print_Area" localSheetId="5">'VZT pravá'!$A$1:$G$23</definedName>
    <definedName name="_xlnm.Print_Area" localSheetId="6">'VZT střed'!$A$1:$G$23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8" i="17" l="1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2" i="17"/>
  <c r="G71" i="17"/>
  <c r="G68" i="17"/>
  <c r="G67" i="17"/>
  <c r="G66" i="17"/>
  <c r="G65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49" i="17"/>
  <c r="G48" i="17"/>
  <c r="G46" i="17"/>
  <c r="G39" i="17"/>
  <c r="G38" i="17"/>
  <c r="G37" i="17"/>
  <c r="G36" i="17"/>
  <c r="G33" i="17"/>
  <c r="G34" i="17" s="1"/>
  <c r="G30" i="17"/>
  <c r="G29" i="17"/>
  <c r="G26" i="17"/>
  <c r="G25" i="17"/>
  <c r="G24" i="17"/>
  <c r="G27" i="17" s="1"/>
  <c r="G23" i="17"/>
  <c r="G20" i="17"/>
  <c r="G19" i="17"/>
  <c r="G18" i="17"/>
  <c r="G17" i="17"/>
  <c r="G14" i="17"/>
  <c r="G15" i="17" s="1"/>
  <c r="G11" i="17"/>
  <c r="G12" i="17" s="1"/>
  <c r="G8" i="17"/>
  <c r="G7" i="17"/>
  <c r="G151" i="16"/>
  <c r="G150" i="16" s="1"/>
  <c r="G149" i="16"/>
  <c r="G148" i="16"/>
  <c r="G147" i="16"/>
  <c r="G146" i="16"/>
  <c r="G145" i="16"/>
  <c r="G144" i="16"/>
  <c r="G143" i="16"/>
  <c r="G142" i="16"/>
  <c r="G141" i="16"/>
  <c r="G140" i="16"/>
  <c r="G137" i="16"/>
  <c r="G136" i="16"/>
  <c r="G135" i="16"/>
  <c r="G134" i="16"/>
  <c r="G133" i="16"/>
  <c r="G132" i="16" s="1"/>
  <c r="E133" i="16"/>
  <c r="G131" i="16"/>
  <c r="G130" i="16"/>
  <c r="G129" i="16"/>
  <c r="G128" i="16"/>
  <c r="G127" i="16"/>
  <c r="G125" i="16"/>
  <c r="G123" i="16"/>
  <c r="G122" i="16"/>
  <c r="G117" i="16"/>
  <c r="G116" i="16"/>
  <c r="G115" i="16"/>
  <c r="G114" i="16"/>
  <c r="G113" i="16"/>
  <c r="G112" i="16"/>
  <c r="G111" i="16"/>
  <c r="G110" i="16"/>
  <c r="G109" i="16"/>
  <c r="G108" i="16"/>
  <c r="G105" i="16"/>
  <c r="G104" i="16"/>
  <c r="G103" i="16"/>
  <c r="G102" i="16"/>
  <c r="G101" i="16"/>
  <c r="G100" i="16"/>
  <c r="G99" i="16"/>
  <c r="G96" i="16"/>
  <c r="G95" i="16"/>
  <c r="G94" i="16"/>
  <c r="G93" i="16"/>
  <c r="G92" i="16"/>
  <c r="G91" i="16"/>
  <c r="G90" i="16"/>
  <c r="G89" i="16"/>
  <c r="G88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69" i="16"/>
  <c r="G68" i="16"/>
  <c r="G67" i="16"/>
  <c r="G66" i="16"/>
  <c r="G65" i="16"/>
  <c r="G64" i="16"/>
  <c r="G63" i="16"/>
  <c r="G62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258" i="15"/>
  <c r="G257" i="15" s="1"/>
  <c r="G256" i="15"/>
  <c r="G255" i="15"/>
  <c r="G254" i="15"/>
  <c r="G253" i="15"/>
  <c r="G252" i="15"/>
  <c r="G251" i="15"/>
  <c r="G250" i="15"/>
  <c r="G249" i="15"/>
  <c r="G248" i="15"/>
  <c r="G247" i="15"/>
  <c r="G244" i="15"/>
  <c r="G243" i="15" s="1"/>
  <c r="G242" i="15"/>
  <c r="G241" i="15"/>
  <c r="E240" i="15"/>
  <c r="G240" i="15" s="1"/>
  <c r="G239" i="15" s="1"/>
  <c r="G238" i="15"/>
  <c r="G237" i="15"/>
  <c r="G236" i="15"/>
  <c r="G235" i="15"/>
  <c r="G234" i="15"/>
  <c r="G232" i="15"/>
  <c r="G230" i="15"/>
  <c r="G229" i="15"/>
  <c r="G226" i="15"/>
  <c r="G225" i="15"/>
  <c r="G224" i="15"/>
  <c r="G223" i="15"/>
  <c r="G222" i="15"/>
  <c r="G221" i="15"/>
  <c r="G220" i="15"/>
  <c r="G219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357" i="14"/>
  <c r="G356" i="14" s="1"/>
  <c r="G355" i="14"/>
  <c r="G354" i="14"/>
  <c r="G353" i="14"/>
  <c r="G352" i="14"/>
  <c r="G351" i="14"/>
  <c r="G350" i="14"/>
  <c r="G349" i="14"/>
  <c r="G348" i="14"/>
  <c r="G347" i="14"/>
  <c r="G346" i="14"/>
  <c r="G343" i="14"/>
  <c r="G342" i="14" s="1"/>
  <c r="G341" i="14"/>
  <c r="G340" i="14"/>
  <c r="E339" i="14"/>
  <c r="G339" i="14" s="1"/>
  <c r="G337" i="14"/>
  <c r="G336" i="14"/>
  <c r="G335" i="14"/>
  <c r="G334" i="14"/>
  <c r="G333" i="14"/>
  <c r="G331" i="14"/>
  <c r="G329" i="14"/>
  <c r="G323" i="14"/>
  <c r="G322" i="14"/>
  <c r="G321" i="14"/>
  <c r="G320" i="14"/>
  <c r="G319" i="14"/>
  <c r="G318" i="14"/>
  <c r="G317" i="14"/>
  <c r="G316" i="14"/>
  <c r="G315" i="14"/>
  <c r="G314" i="14"/>
  <c r="G311" i="14"/>
  <c r="G310" i="14"/>
  <c r="G309" i="14"/>
  <c r="G308" i="14"/>
  <c r="G307" i="14"/>
  <c r="G306" i="14"/>
  <c r="G305" i="14"/>
  <c r="G304" i="14"/>
  <c r="G303" i="14"/>
  <c r="G302" i="14"/>
  <c r="G299" i="14"/>
  <c r="G298" i="14"/>
  <c r="G297" i="14"/>
  <c r="G295" i="14"/>
  <c r="G294" i="14"/>
  <c r="G292" i="14"/>
  <c r="G291" i="14"/>
  <c r="G290" i="14"/>
  <c r="G289" i="14"/>
  <c r="G288" i="14"/>
  <c r="G287" i="14"/>
  <c r="G286" i="14"/>
  <c r="G285" i="14"/>
  <c r="G284" i="14"/>
  <c r="G283" i="14"/>
  <c r="G282" i="14"/>
  <c r="G281" i="14"/>
  <c r="G280" i="14"/>
  <c r="G279" i="14"/>
  <c r="G277" i="14"/>
  <c r="G276" i="14"/>
  <c r="G275" i="14"/>
  <c r="G273" i="14"/>
  <c r="G272" i="14"/>
  <c r="G270" i="14"/>
  <c r="G269" i="14"/>
  <c r="G268" i="14"/>
  <c r="G267" i="14"/>
  <c r="G266" i="14"/>
  <c r="G265" i="14"/>
  <c r="G264" i="14"/>
  <c r="G263" i="14"/>
  <c r="G262" i="14"/>
  <c r="G261" i="14"/>
  <c r="G260" i="14"/>
  <c r="G259" i="14"/>
  <c r="G258" i="14"/>
  <c r="G257" i="14"/>
  <c r="G255" i="14"/>
  <c r="G254" i="14"/>
  <c r="G253" i="14"/>
  <c r="G252" i="14"/>
  <c r="G249" i="14"/>
  <c r="G248" i="14"/>
  <c r="G247" i="14"/>
  <c r="G246" i="14"/>
  <c r="G245" i="14"/>
  <c r="G244" i="14"/>
  <c r="G242" i="14"/>
  <c r="G241" i="14"/>
  <c r="G240" i="14"/>
  <c r="G239" i="14"/>
  <c r="G237" i="14"/>
  <c r="G236" i="14"/>
  <c r="G235" i="14"/>
  <c r="G233" i="14"/>
  <c r="G232" i="14"/>
  <c r="G231" i="14"/>
  <c r="G230" i="14"/>
  <c r="G229" i="14"/>
  <c r="G228" i="14"/>
  <c r="G227" i="14"/>
  <c r="G225" i="14"/>
  <c r="G224" i="14"/>
  <c r="G223" i="14"/>
  <c r="G222" i="14"/>
  <c r="G221" i="14"/>
  <c r="G220" i="14"/>
  <c r="G219" i="14"/>
  <c r="G218" i="14"/>
  <c r="G217" i="14"/>
  <c r="G216" i="14"/>
  <c r="G215" i="14"/>
  <c r="G214" i="14"/>
  <c r="G213" i="14"/>
  <c r="G212" i="14"/>
  <c r="G210" i="14"/>
  <c r="G209" i="14"/>
  <c r="G208" i="14"/>
  <c r="G207" i="14"/>
  <c r="G206" i="14"/>
  <c r="G205" i="14"/>
  <c r="G203" i="14"/>
  <c r="G202" i="14"/>
  <c r="G201" i="14"/>
  <c r="G200" i="14"/>
  <c r="G199" i="14"/>
  <c r="G198" i="14"/>
  <c r="G197" i="14"/>
  <c r="G195" i="14"/>
  <c r="G194" i="14"/>
  <c r="G193" i="14"/>
  <c r="G192" i="14"/>
  <c r="G191" i="14"/>
  <c r="G190" i="14"/>
  <c r="G189" i="14"/>
  <c r="G188" i="14"/>
  <c r="G187" i="14"/>
  <c r="G186" i="14"/>
  <c r="G185" i="14"/>
  <c r="G184" i="14"/>
  <c r="G183" i="14"/>
  <c r="G182" i="14"/>
  <c r="G181" i="14"/>
  <c r="G180" i="14"/>
  <c r="G177" i="14"/>
  <c r="G176" i="14"/>
  <c r="G175" i="14"/>
  <c r="G174" i="14"/>
  <c r="G173" i="14"/>
  <c r="G172" i="14"/>
  <c r="G171" i="14"/>
  <c r="G167" i="14"/>
  <c r="G166" i="14"/>
  <c r="G165" i="14"/>
  <c r="G164" i="14"/>
  <c r="G162" i="14"/>
  <c r="G161" i="14"/>
  <c r="G160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4" i="14"/>
  <c r="G143" i="14"/>
  <c r="G142" i="14"/>
  <c r="G140" i="14"/>
  <c r="G139" i="14"/>
  <c r="G138" i="14"/>
  <c r="G136" i="14"/>
  <c r="G135" i="14"/>
  <c r="G134" i="14"/>
  <c r="G132" i="14"/>
  <c r="G131" i="14"/>
  <c r="G130" i="14"/>
  <c r="G128" i="14"/>
  <c r="G127" i="14"/>
  <c r="G126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8" i="14"/>
  <c r="G107" i="14"/>
  <c r="G106" i="14"/>
  <c r="G105" i="14"/>
  <c r="G102" i="14"/>
  <c r="G101" i="14"/>
  <c r="G100" i="14"/>
  <c r="G99" i="14"/>
  <c r="G98" i="14"/>
  <c r="G96" i="14"/>
  <c r="G95" i="14"/>
  <c r="G94" i="14"/>
  <c r="G93" i="14"/>
  <c r="G92" i="14"/>
  <c r="G91" i="14"/>
  <c r="G90" i="14"/>
  <c r="G89" i="14"/>
  <c r="G88" i="14"/>
  <c r="G86" i="14"/>
  <c r="G85" i="14"/>
  <c r="G84" i="14"/>
  <c r="G82" i="14"/>
  <c r="G81" i="14"/>
  <c r="G80" i="14"/>
  <c r="G79" i="14"/>
  <c r="G78" i="14"/>
  <c r="G77" i="14"/>
  <c r="G76" i="14"/>
  <c r="G74" i="14"/>
  <c r="G73" i="14"/>
  <c r="G72" i="14"/>
  <c r="G71" i="14"/>
  <c r="G70" i="14"/>
  <c r="G69" i="14"/>
  <c r="G67" i="14"/>
  <c r="G66" i="14"/>
  <c r="G65" i="14"/>
  <c r="G64" i="14"/>
  <c r="G63" i="14"/>
  <c r="G62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2" i="14"/>
  <c r="G41" i="14"/>
  <c r="G40" i="14"/>
  <c r="G39" i="14"/>
  <c r="G38" i="14"/>
  <c r="G37" i="14"/>
  <c r="G36" i="14"/>
  <c r="G33" i="14"/>
  <c r="G32" i="14"/>
  <c r="G31" i="14"/>
  <c r="G30" i="14"/>
  <c r="G27" i="14"/>
  <c r="G26" i="14"/>
  <c r="G25" i="14"/>
  <c r="G24" i="14"/>
  <c r="G21" i="14"/>
  <c r="G20" i="14"/>
  <c r="G19" i="14"/>
  <c r="G16" i="14"/>
  <c r="G15" i="14"/>
  <c r="G14" i="14"/>
  <c r="G13" i="14"/>
  <c r="G12" i="14"/>
  <c r="G40" i="17" l="1"/>
  <c r="G246" i="15"/>
  <c r="G328" i="14"/>
  <c r="G327" i="14" s="1"/>
  <c r="G332" i="14"/>
  <c r="G89" i="17"/>
  <c r="G73" i="17"/>
  <c r="G69" i="17"/>
  <c r="G63" i="17"/>
  <c r="G31" i="17"/>
  <c r="G21" i="17"/>
  <c r="G9" i="17"/>
  <c r="G139" i="16"/>
  <c r="G126" i="16"/>
  <c r="G121" i="16" s="1"/>
  <c r="G120" i="16"/>
  <c r="G154" i="16" s="1"/>
  <c r="G233" i="15"/>
  <c r="G228" i="15" s="1"/>
  <c r="G227" i="15"/>
  <c r="G326" i="14"/>
  <c r="G338" i="14"/>
  <c r="G345" i="14"/>
  <c r="G41" i="17" l="1"/>
  <c r="G90" i="17"/>
  <c r="G92" i="17" s="1"/>
  <c r="G261" i="15"/>
  <c r="G360" i="14"/>
  <c r="G153" i="12" l="1"/>
  <c r="M153" i="12" s="1"/>
  <c r="I55" i="1"/>
  <c r="G9" i="12"/>
  <c r="M9" i="12" s="1"/>
  <c r="I9" i="12"/>
  <c r="I8" i="12" s="1"/>
  <c r="K9" i="12"/>
  <c r="K8" i="12" s="1"/>
  <c r="O9" i="12"/>
  <c r="Q9" i="12"/>
  <c r="Q8" i="12" s="1"/>
  <c r="V9" i="12"/>
  <c r="G12" i="12"/>
  <c r="M12" i="12" s="1"/>
  <c r="I12" i="12"/>
  <c r="K12" i="12"/>
  <c r="O12" i="12"/>
  <c r="Q12" i="12"/>
  <c r="V12" i="12"/>
  <c r="V8" i="12" s="1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O8" i="12" s="1"/>
  <c r="Q18" i="12"/>
  <c r="V18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Q24" i="12"/>
  <c r="G25" i="12"/>
  <c r="G24" i="12" s="1"/>
  <c r="I50" i="1" s="1"/>
  <c r="I25" i="12"/>
  <c r="I24" i="12" s="1"/>
  <c r="K25" i="12"/>
  <c r="K24" i="12" s="1"/>
  <c r="O25" i="12"/>
  <c r="O24" i="12" s="1"/>
  <c r="Q25" i="12"/>
  <c r="V25" i="12"/>
  <c r="V24" i="12" s="1"/>
  <c r="G49" i="12"/>
  <c r="I49" i="12"/>
  <c r="K49" i="12"/>
  <c r="K48" i="12" s="1"/>
  <c r="M49" i="12"/>
  <c r="O49" i="12"/>
  <c r="O48" i="12" s="1"/>
  <c r="Q49" i="12"/>
  <c r="V49" i="12"/>
  <c r="V48" i="12" s="1"/>
  <c r="G52" i="12"/>
  <c r="I52" i="12"/>
  <c r="K52" i="12"/>
  <c r="M52" i="12"/>
  <c r="O52" i="12"/>
  <c r="Q52" i="12"/>
  <c r="V52" i="12"/>
  <c r="G53" i="12"/>
  <c r="G48" i="12" s="1"/>
  <c r="I51" i="1" s="1"/>
  <c r="I53" i="12"/>
  <c r="K53" i="12"/>
  <c r="O53" i="12"/>
  <c r="Q53" i="12"/>
  <c r="V53" i="12"/>
  <c r="G54" i="12"/>
  <c r="I54" i="12"/>
  <c r="K54" i="12"/>
  <c r="M54" i="12"/>
  <c r="O54" i="12"/>
  <c r="Q54" i="12"/>
  <c r="Q48" i="12" s="1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M59" i="12" s="1"/>
  <c r="I59" i="12"/>
  <c r="I48" i="12" s="1"/>
  <c r="K59" i="12"/>
  <c r="O59" i="12"/>
  <c r="Q59" i="12"/>
  <c r="V59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4" i="12"/>
  <c r="I52" i="1" s="1"/>
  <c r="O64" i="12"/>
  <c r="G65" i="12"/>
  <c r="I65" i="12"/>
  <c r="I64" i="12" s="1"/>
  <c r="K65" i="12"/>
  <c r="M65" i="12"/>
  <c r="O65" i="12"/>
  <c r="Q65" i="12"/>
  <c r="Q64" i="12" s="1"/>
  <c r="V65" i="12"/>
  <c r="V64" i="12" s="1"/>
  <c r="G67" i="12"/>
  <c r="M67" i="12" s="1"/>
  <c r="I67" i="12"/>
  <c r="K67" i="12"/>
  <c r="K64" i="12" s="1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I70" i="12" s="1"/>
  <c r="K71" i="12"/>
  <c r="K70" i="12" s="1"/>
  <c r="O71" i="12"/>
  <c r="Q71" i="12"/>
  <c r="Q70" i="12" s="1"/>
  <c r="V71" i="12"/>
  <c r="G72" i="12"/>
  <c r="I72" i="12"/>
  <c r="K72" i="12"/>
  <c r="M72" i="12"/>
  <c r="O72" i="12"/>
  <c r="Q72" i="12"/>
  <c r="V72" i="12"/>
  <c r="V70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O70" i="12" s="1"/>
  <c r="Q74" i="12"/>
  <c r="V74" i="12"/>
  <c r="G75" i="12"/>
  <c r="I54" i="1" s="1"/>
  <c r="I75" i="12"/>
  <c r="O75" i="12"/>
  <c r="Q75" i="12"/>
  <c r="G76" i="12"/>
  <c r="M76" i="12" s="1"/>
  <c r="M75" i="12" s="1"/>
  <c r="I76" i="12"/>
  <c r="K76" i="12"/>
  <c r="K75" i="12" s="1"/>
  <c r="O76" i="12"/>
  <c r="Q76" i="12"/>
  <c r="V76" i="12"/>
  <c r="V75" i="12" s="1"/>
  <c r="V78" i="12"/>
  <c r="G79" i="12"/>
  <c r="G78" i="12" s="1"/>
  <c r="I79" i="12"/>
  <c r="I78" i="12" s="1"/>
  <c r="K79" i="12"/>
  <c r="O79" i="12"/>
  <c r="O78" i="12" s="1"/>
  <c r="Q79" i="12"/>
  <c r="V79" i="12"/>
  <c r="G82" i="12"/>
  <c r="M82" i="12" s="1"/>
  <c r="I82" i="12"/>
  <c r="K82" i="12"/>
  <c r="K78" i="12" s="1"/>
  <c r="O82" i="12"/>
  <c r="Q82" i="12"/>
  <c r="Q78" i="12" s="1"/>
  <c r="V82" i="12"/>
  <c r="G85" i="12"/>
  <c r="I56" i="1" s="1"/>
  <c r="K85" i="12"/>
  <c r="Q85" i="12"/>
  <c r="V85" i="12"/>
  <c r="G86" i="12"/>
  <c r="M86" i="12" s="1"/>
  <c r="M85" i="12" s="1"/>
  <c r="I86" i="12"/>
  <c r="I85" i="12" s="1"/>
  <c r="K86" i="12"/>
  <c r="O86" i="12"/>
  <c r="O85" i="12" s="1"/>
  <c r="Q86" i="12"/>
  <c r="V86" i="12"/>
  <c r="G89" i="12"/>
  <c r="I89" i="12"/>
  <c r="I88" i="12" s="1"/>
  <c r="K89" i="12"/>
  <c r="M89" i="12"/>
  <c r="O89" i="12"/>
  <c r="Q89" i="12"/>
  <c r="Q88" i="12" s="1"/>
  <c r="V89" i="12"/>
  <c r="V88" i="12" s="1"/>
  <c r="G91" i="12"/>
  <c r="M91" i="12" s="1"/>
  <c r="I91" i="12"/>
  <c r="K91" i="12"/>
  <c r="K88" i="12" s="1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O88" i="12" s="1"/>
  <c r="Q98" i="12"/>
  <c r="V98" i="12"/>
  <c r="I99" i="12"/>
  <c r="Q99" i="12"/>
  <c r="G100" i="12"/>
  <c r="M100" i="12" s="1"/>
  <c r="M99" i="12" s="1"/>
  <c r="I100" i="12"/>
  <c r="K100" i="12"/>
  <c r="K99" i="12" s="1"/>
  <c r="O100" i="12"/>
  <c r="O99" i="12" s="1"/>
  <c r="Q100" i="12"/>
  <c r="V100" i="12"/>
  <c r="V99" i="12" s="1"/>
  <c r="K101" i="12"/>
  <c r="Q101" i="12"/>
  <c r="G102" i="12"/>
  <c r="G101" i="12" s="1"/>
  <c r="I59" i="1" s="1"/>
  <c r="I102" i="12"/>
  <c r="I101" i="12" s="1"/>
  <c r="K102" i="12"/>
  <c r="O102" i="12"/>
  <c r="O101" i="12" s="1"/>
  <c r="Q102" i="12"/>
  <c r="V102" i="12"/>
  <c r="V101" i="12" s="1"/>
  <c r="I103" i="12"/>
  <c r="G104" i="12"/>
  <c r="M104" i="12" s="1"/>
  <c r="M103" i="12" s="1"/>
  <c r="I104" i="12"/>
  <c r="K104" i="12"/>
  <c r="K103" i="12" s="1"/>
  <c r="O104" i="12"/>
  <c r="Q104" i="12"/>
  <c r="V104" i="12"/>
  <c r="V103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O103" i="12" s="1"/>
  <c r="Q106" i="12"/>
  <c r="V106" i="12"/>
  <c r="G107" i="12"/>
  <c r="I107" i="12"/>
  <c r="K107" i="12"/>
  <c r="M107" i="12"/>
  <c r="O107" i="12"/>
  <c r="Q107" i="12"/>
  <c r="Q103" i="12" s="1"/>
  <c r="V107" i="12"/>
  <c r="G108" i="12"/>
  <c r="M108" i="12" s="1"/>
  <c r="I108" i="12"/>
  <c r="K108" i="12"/>
  <c r="O108" i="12"/>
  <c r="Q108" i="12"/>
  <c r="V108" i="12"/>
  <c r="G110" i="12"/>
  <c r="G109" i="12" s="1"/>
  <c r="I61" i="1" s="1"/>
  <c r="I110" i="12"/>
  <c r="I109" i="12" s="1"/>
  <c r="K110" i="12"/>
  <c r="O110" i="12"/>
  <c r="O109" i="12" s="1"/>
  <c r="Q110" i="12"/>
  <c r="V110" i="12"/>
  <c r="V109" i="12" s="1"/>
  <c r="G111" i="12"/>
  <c r="M111" i="12" s="1"/>
  <c r="I111" i="12"/>
  <c r="K111" i="12"/>
  <c r="K109" i="12" s="1"/>
  <c r="O111" i="12"/>
  <c r="Q111" i="12"/>
  <c r="Q109" i="12" s="1"/>
  <c r="V111" i="12"/>
  <c r="G112" i="12"/>
  <c r="M112" i="12" s="1"/>
  <c r="I112" i="12"/>
  <c r="K112" i="12"/>
  <c r="O112" i="12"/>
  <c r="Q112" i="12"/>
  <c r="V112" i="12"/>
  <c r="V113" i="12"/>
  <c r="G114" i="12"/>
  <c r="I114" i="12"/>
  <c r="K114" i="12"/>
  <c r="K113" i="12" s="1"/>
  <c r="O114" i="12"/>
  <c r="O113" i="12" s="1"/>
  <c r="Q114" i="12"/>
  <c r="Q113" i="12" s="1"/>
  <c r="V114" i="12"/>
  <c r="G115" i="12"/>
  <c r="I115" i="12"/>
  <c r="I113" i="12" s="1"/>
  <c r="K115" i="12"/>
  <c r="M115" i="12"/>
  <c r="O115" i="12"/>
  <c r="Q115" i="12"/>
  <c r="V115" i="12"/>
  <c r="G117" i="12"/>
  <c r="G116" i="12" s="1"/>
  <c r="I63" i="1" s="1"/>
  <c r="I117" i="12"/>
  <c r="K117" i="12"/>
  <c r="O117" i="12"/>
  <c r="Q117" i="12"/>
  <c r="Q116" i="12" s="1"/>
  <c r="V117" i="12"/>
  <c r="G118" i="12"/>
  <c r="M118" i="12" s="1"/>
  <c r="I118" i="12"/>
  <c r="K118" i="12"/>
  <c r="O118" i="12"/>
  <c r="O116" i="12" s="1"/>
  <c r="Q118" i="12"/>
  <c r="V118" i="12"/>
  <c r="G119" i="12"/>
  <c r="M119" i="12" s="1"/>
  <c r="I119" i="12"/>
  <c r="I116" i="12" s="1"/>
  <c r="K119" i="12"/>
  <c r="O119" i="12"/>
  <c r="Q119" i="12"/>
  <c r="V119" i="12"/>
  <c r="G120" i="12"/>
  <c r="M120" i="12" s="1"/>
  <c r="I120" i="12"/>
  <c r="K120" i="12"/>
  <c r="K116" i="12" s="1"/>
  <c r="O120" i="12"/>
  <c r="Q120" i="12"/>
  <c r="V120" i="12"/>
  <c r="V116" i="12" s="1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Q124" i="12" s="1"/>
  <c r="V125" i="12"/>
  <c r="G126" i="12"/>
  <c r="M126" i="12" s="1"/>
  <c r="I126" i="12"/>
  <c r="K126" i="12"/>
  <c r="O126" i="12"/>
  <c r="O124" i="12" s="1"/>
  <c r="Q126" i="12"/>
  <c r="V126" i="12"/>
  <c r="G127" i="12"/>
  <c r="M127" i="12" s="1"/>
  <c r="I127" i="12"/>
  <c r="I124" i="12" s="1"/>
  <c r="K127" i="12"/>
  <c r="O127" i="12"/>
  <c r="Q127" i="12"/>
  <c r="V127" i="12"/>
  <c r="G128" i="12"/>
  <c r="M128" i="12" s="1"/>
  <c r="I128" i="12"/>
  <c r="K128" i="12"/>
  <c r="K124" i="12" s="1"/>
  <c r="O128" i="12"/>
  <c r="Q128" i="12"/>
  <c r="V128" i="12"/>
  <c r="V124" i="12" s="1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K131" i="12" s="1"/>
  <c r="O132" i="12"/>
  <c r="O131" i="12" s="1"/>
  <c r="Q132" i="12"/>
  <c r="V132" i="12"/>
  <c r="V131" i="12" s="1"/>
  <c r="G133" i="12"/>
  <c r="I133" i="12"/>
  <c r="K133" i="12"/>
  <c r="M133" i="12"/>
  <c r="O133" i="12"/>
  <c r="Q133" i="12"/>
  <c r="V133" i="12"/>
  <c r="G134" i="12"/>
  <c r="G131" i="12" s="1"/>
  <c r="I65" i="1" s="1"/>
  <c r="I134" i="12"/>
  <c r="K134" i="12"/>
  <c r="O134" i="12"/>
  <c r="Q134" i="12"/>
  <c r="V134" i="12"/>
  <c r="G135" i="12"/>
  <c r="M135" i="12" s="1"/>
  <c r="I135" i="12"/>
  <c r="I131" i="12" s="1"/>
  <c r="K135" i="12"/>
  <c r="O135" i="12"/>
  <c r="Q135" i="12"/>
  <c r="Q131" i="12" s="1"/>
  <c r="V135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O139" i="12"/>
  <c r="G140" i="12"/>
  <c r="M140" i="12" s="1"/>
  <c r="I140" i="12"/>
  <c r="I139" i="12" s="1"/>
  <c r="K140" i="12"/>
  <c r="O140" i="12"/>
  <c r="Q140" i="12"/>
  <c r="Q139" i="12" s="1"/>
  <c r="V140" i="12"/>
  <c r="V139" i="12" s="1"/>
  <c r="G141" i="12"/>
  <c r="M141" i="12" s="1"/>
  <c r="I141" i="12"/>
  <c r="K141" i="12"/>
  <c r="K139" i="12" s="1"/>
  <c r="O141" i="12"/>
  <c r="Q141" i="12"/>
  <c r="V141" i="12"/>
  <c r="G144" i="12"/>
  <c r="M144" i="12" s="1"/>
  <c r="I144" i="12"/>
  <c r="K144" i="12"/>
  <c r="O144" i="12"/>
  <c r="Q144" i="12"/>
  <c r="V144" i="12"/>
  <c r="O145" i="12"/>
  <c r="G146" i="12"/>
  <c r="M146" i="12" s="1"/>
  <c r="I146" i="12"/>
  <c r="I145" i="12" s="1"/>
  <c r="K146" i="12"/>
  <c r="K145" i="12" s="1"/>
  <c r="O146" i="12"/>
  <c r="Q146" i="12"/>
  <c r="Q145" i="12" s="1"/>
  <c r="V146" i="12"/>
  <c r="G148" i="12"/>
  <c r="M148" i="12" s="1"/>
  <c r="I148" i="12"/>
  <c r="K148" i="12"/>
  <c r="O148" i="12"/>
  <c r="Q148" i="12"/>
  <c r="V148" i="12"/>
  <c r="V145" i="12" s="1"/>
  <c r="G149" i="12"/>
  <c r="I149" i="12"/>
  <c r="K149" i="12"/>
  <c r="M149" i="12"/>
  <c r="O149" i="12"/>
  <c r="Q149" i="12"/>
  <c r="V149" i="12"/>
  <c r="G150" i="12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I152" i="12"/>
  <c r="K152" i="12"/>
  <c r="V152" i="12"/>
  <c r="I153" i="12"/>
  <c r="K153" i="12"/>
  <c r="O153" i="12"/>
  <c r="Q153" i="12"/>
  <c r="Q152" i="12" s="1"/>
  <c r="V153" i="12"/>
  <c r="G154" i="12"/>
  <c r="I154" i="12"/>
  <c r="K154" i="12"/>
  <c r="O154" i="12"/>
  <c r="O152" i="12" s="1"/>
  <c r="Q154" i="12"/>
  <c r="V154" i="12"/>
  <c r="G156" i="12"/>
  <c r="M156" i="12" s="1"/>
  <c r="I156" i="12"/>
  <c r="K156" i="12"/>
  <c r="K155" i="12" s="1"/>
  <c r="O156" i="12"/>
  <c r="Q156" i="12"/>
  <c r="V156" i="12"/>
  <c r="V155" i="12" s="1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O155" i="12" s="1"/>
  <c r="Q158" i="12"/>
  <c r="V158" i="12"/>
  <c r="G159" i="12"/>
  <c r="M159" i="12" s="1"/>
  <c r="I159" i="12"/>
  <c r="I155" i="12" s="1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Q155" i="12" s="1"/>
  <c r="V163" i="12"/>
  <c r="K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O166" i="12"/>
  <c r="O164" i="12" s="1"/>
  <c r="Q166" i="12"/>
  <c r="V166" i="12"/>
  <c r="G167" i="12"/>
  <c r="M167" i="12" s="1"/>
  <c r="I167" i="12"/>
  <c r="I164" i="12" s="1"/>
  <c r="K167" i="12"/>
  <c r="O167" i="12"/>
  <c r="Q167" i="12"/>
  <c r="Q164" i="12" s="1"/>
  <c r="V167" i="12"/>
  <c r="G169" i="12"/>
  <c r="I169" i="12"/>
  <c r="K169" i="12"/>
  <c r="M169" i="12"/>
  <c r="O169" i="12"/>
  <c r="Q169" i="12"/>
  <c r="V169" i="12"/>
  <c r="G170" i="12"/>
  <c r="G168" i="12" s="1"/>
  <c r="I71" i="1" s="1"/>
  <c r="I20" i="1" s="1"/>
  <c r="I170" i="12"/>
  <c r="K170" i="12"/>
  <c r="O170" i="12"/>
  <c r="O168" i="12" s="1"/>
  <c r="Q170" i="12"/>
  <c r="V170" i="12"/>
  <c r="G171" i="12"/>
  <c r="M171" i="12" s="1"/>
  <c r="I171" i="12"/>
  <c r="I168" i="12" s="1"/>
  <c r="K171" i="12"/>
  <c r="O171" i="12"/>
  <c r="Q171" i="12"/>
  <c r="Q168" i="12" s="1"/>
  <c r="V171" i="12"/>
  <c r="G172" i="12"/>
  <c r="M172" i="12" s="1"/>
  <c r="I172" i="12"/>
  <c r="K172" i="12"/>
  <c r="O172" i="12"/>
  <c r="Q172" i="12"/>
  <c r="V172" i="12"/>
  <c r="V168" i="12" s="1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K168" i="12" s="1"/>
  <c r="O176" i="12"/>
  <c r="Q176" i="12"/>
  <c r="V176" i="12"/>
  <c r="AE178" i="12"/>
  <c r="F41" i="1" s="1"/>
  <c r="M8" i="12" l="1"/>
  <c r="G8" i="12"/>
  <c r="I49" i="1" s="1"/>
  <c r="G99" i="12"/>
  <c r="I58" i="1" s="1"/>
  <c r="G70" i="12"/>
  <c r="I53" i="1" s="1"/>
  <c r="G164" i="12"/>
  <c r="I70" i="1" s="1"/>
  <c r="I19" i="1" s="1"/>
  <c r="G124" i="12"/>
  <c r="I64" i="1" s="1"/>
  <c r="M139" i="12"/>
  <c r="M117" i="12"/>
  <c r="M116" i="12" s="1"/>
  <c r="G113" i="12"/>
  <c r="I62" i="1" s="1"/>
  <c r="G139" i="12"/>
  <c r="I66" i="1" s="1"/>
  <c r="M64" i="12"/>
  <c r="AF178" i="12"/>
  <c r="G40" i="1" s="1"/>
  <c r="G152" i="12"/>
  <c r="I68" i="1" s="1"/>
  <c r="G145" i="12"/>
  <c r="I67" i="1" s="1"/>
  <c r="F39" i="1"/>
  <c r="F40" i="1"/>
  <c r="M70" i="12"/>
  <c r="M155" i="12"/>
  <c r="M88" i="12"/>
  <c r="M124" i="12"/>
  <c r="M164" i="12"/>
  <c r="M152" i="12"/>
  <c r="M166" i="12"/>
  <c r="G155" i="12"/>
  <c r="I69" i="1" s="1"/>
  <c r="M150" i="12"/>
  <c r="M145" i="12" s="1"/>
  <c r="M114" i="12"/>
  <c r="M113" i="12" s="1"/>
  <c r="G103" i="12"/>
  <c r="I60" i="1" s="1"/>
  <c r="I17" i="1" s="1"/>
  <c r="M53" i="12"/>
  <c r="M48" i="12" s="1"/>
  <c r="G88" i="12"/>
  <c r="I57" i="1" s="1"/>
  <c r="I16" i="1" s="1"/>
  <c r="M170" i="12"/>
  <c r="M168" i="12" s="1"/>
  <c r="M154" i="12"/>
  <c r="M134" i="12"/>
  <c r="M131" i="12" s="1"/>
  <c r="M110" i="12"/>
  <c r="M109" i="12" s="1"/>
  <c r="M102" i="12"/>
  <c r="M101" i="12" s="1"/>
  <c r="M79" i="12"/>
  <c r="M78" i="12" s="1"/>
  <c r="M25" i="12"/>
  <c r="M24" i="12" s="1"/>
  <c r="J28" i="1"/>
  <c r="J26" i="1"/>
  <c r="G38" i="1"/>
  <c r="F38" i="1"/>
  <c r="J23" i="1"/>
  <c r="J24" i="1"/>
  <c r="J25" i="1"/>
  <c r="J27" i="1"/>
  <c r="E24" i="1"/>
  <c r="E26" i="1"/>
  <c r="I72" i="1" l="1"/>
  <c r="J71" i="1" s="1"/>
  <c r="G39" i="1"/>
  <c r="G42" i="1" s="1"/>
  <c r="G25" i="1" s="1"/>
  <c r="A25" i="1" s="1"/>
  <c r="A26" i="1" s="1"/>
  <c r="G41" i="1"/>
  <c r="H41" i="1" s="1"/>
  <c r="I41" i="1" s="1"/>
  <c r="H40" i="1"/>
  <c r="I40" i="1" s="1"/>
  <c r="I18" i="1"/>
  <c r="I21" i="1" s="1"/>
  <c r="G178" i="12"/>
  <c r="F42" i="1"/>
  <c r="J59" i="1" l="1"/>
  <c r="J56" i="1"/>
  <c r="J58" i="1"/>
  <c r="J67" i="1"/>
  <c r="J49" i="1"/>
  <c r="J69" i="1"/>
  <c r="J52" i="1"/>
  <c r="J53" i="1"/>
  <c r="J65" i="1"/>
  <c r="J51" i="1"/>
  <c r="J61" i="1"/>
  <c r="J66" i="1"/>
  <c r="J68" i="1"/>
  <c r="J54" i="1"/>
  <c r="J62" i="1"/>
  <c r="J55" i="1"/>
  <c r="J50" i="1"/>
  <c r="J63" i="1"/>
  <c r="J70" i="1"/>
  <c r="J57" i="1"/>
  <c r="J60" i="1"/>
  <c r="J64" i="1"/>
  <c r="H39" i="1"/>
  <c r="H42" i="1" s="1"/>
  <c r="G26" i="1"/>
  <c r="G28" i="1"/>
  <c r="G23" i="1"/>
  <c r="A23" i="1" s="1"/>
  <c r="G24" i="1" s="1"/>
  <c r="J72" i="1" l="1"/>
  <c r="A27" i="1"/>
  <c r="A29" i="1" s="1"/>
  <c r="I39" i="1"/>
  <c r="I42" i="1" s="1"/>
  <c r="J39" i="1" s="1"/>
  <c r="J42" i="1" s="1"/>
  <c r="A24" i="1"/>
  <c r="G29" i="1" l="1"/>
  <c r="G27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Vejtasa Jan</author>
  </authors>
  <commentList>
    <comment ref="S6" authorId="0" shapeId="0" xr:uid="{C2E24B85-00BE-430C-AF5A-DA6C47D5C4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ABBBF8-DE79-42F8-A944-B36A9247168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<sst xmlns="http://schemas.openxmlformats.org/spreadsheetml/2006/main" count="3431" uniqueCount="908">
  <si>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</si>
  <si>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</si>
  <si>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</si>
  <si>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</si>
  <si>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</si>
  <si>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</si>
  <si>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</si>
  <si>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</si>
  <si>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</si>
  <si>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</si>
  <si>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</si>
  <si>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</si>
  <si>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</si>
  <si>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</si>
  <si>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</si>
  <si>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</si>
  <si>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</si>
  <si>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</si>
  <si>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</si>
  <si>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</si>
  <si>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</si>
  <si>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</si>
  <si>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</si>
  <si>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</si>
  <si>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</si>
  <si>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</si>
  <si>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</si>
  <si>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</si>
  <si>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</si>
  <si>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</si>
  <si>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</si>
  <si>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</si>
  <si>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</si>
  <si>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</si>
  <si>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</si>
  <si>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</si>
  <si>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</si>
  <si>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</si>
  <si>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</si>
  <si>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</si>
  <si>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</si>
  <si>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</si>
  <si>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</si>
  <si>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</si>
  <si>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Bourání a nové konstrukce</t>
  </si>
  <si>
    <t>06</t>
  </si>
  <si>
    <t>Rekuperace stavební část</t>
  </si>
  <si>
    <t>Objekt:</t>
  </si>
  <si>
    <t>Rozpočet:</t>
  </si>
  <si>
    <t>190910</t>
  </si>
  <si>
    <t>GEMINI - ZATEPLENÍ A REKUPERACE AKTUALIZACE 2019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</si>
  <si>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</si>
  <si>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</si>
  <si>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</si>
  <si>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</si>
  <si>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</si>
  <si>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</si>
  <si>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</si>
  <si>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</si>
  <si>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</si>
  <si>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</si>
  <si>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</si>
  <si>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</si>
  <si>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</si>
  <si>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</si>
  <si>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</si>
  <si>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</si>
  <si>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</si>
  <si>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</si>
  <si>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</si>
  <si>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</si>
  <si>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</si>
  <si>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</si>
  <si>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</si>
  <si>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</si>
  <si>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</si>
  <si>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</si>
  <si>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</si>
  <si>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</si>
  <si>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</si>
  <si>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721</t>
  </si>
  <si>
    <t>Vnitřní kanalizace</t>
  </si>
  <si>
    <t>728</t>
  </si>
  <si>
    <t>Vzduchotechnika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</si>
  <si>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</si>
  <si>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</si>
  <si>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</si>
  <si>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</si>
  <si>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</si>
  <si>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</si>
  <si>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</si>
  <si>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</si>
  <si>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</si>
  <si>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</si>
  <si>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</si>
  <si>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</si>
  <si>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</si>
  <si>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</si>
  <si>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</si>
  <si>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901</t>
  </si>
  <si>
    <t>VN</t>
  </si>
  <si>
    <t>902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</si>
  <si>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</si>
  <si>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</si>
  <si>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</si>
  <si>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</si>
  <si>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</si>
  <si>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</si>
  <si>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</si>
  <si>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</si>
  <si>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</si>
  <si>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</si>
  <si>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</si>
  <si>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</si>
  <si>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</si>
  <si>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</si>
  <si>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</si>
  <si>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</si>
  <si>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</si>
  <si>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</si>
  <si>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</si>
  <si>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</si>
  <si>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</si>
  <si>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</si>
  <si>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</si>
  <si>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</si>
  <si>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</si>
  <si>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</si>
  <si>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</si>
  <si>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</si>
  <si>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310236251RT1</t>
  </si>
  <si>
    <t>Zazdívka otvorů po potrubí VZT s použitím suché maltové směsi</t>
  </si>
  <si>
    <t>kus</t>
  </si>
  <si>
    <t>RTS 19/ II</t>
  </si>
  <si>
    <t>Práce</t>
  </si>
  <si>
    <t>POL1_1</t>
  </si>
  <si>
    <t>1.NP : 32</t>
  </si>
  <si>
    <t>VV</t>
  </si>
  <si>
    <t>2.NP : 29</t>
  </si>
  <si>
    <t>342016322R00</t>
  </si>
  <si>
    <t>Příčka SDK tl.255mm,2x ocel.kce,2x oplášť.,RF 12,5</t>
  </si>
  <si>
    <t>m2</t>
  </si>
  <si>
    <t>POL1_</t>
  </si>
  <si>
    <t>13,84*2,9</t>
  </si>
  <si>
    <t>-0,7*2*4</t>
  </si>
  <si>
    <t>(1,2+0,6)*2,9</t>
  </si>
  <si>
    <t>342262411R00</t>
  </si>
  <si>
    <t xml:space="preserve">Doplnění příčky po vybourání okna </t>
  </si>
  <si>
    <t>0,8*1*12</t>
  </si>
  <si>
    <t>342262411RT4</t>
  </si>
  <si>
    <t>Zapravení SDK příčky po prostupu VZT potrubí desky požár. impreg. tl. 12,5 mm, minerál tl. 5 cm</t>
  </si>
  <si>
    <t>31*0,31*0,36</t>
  </si>
  <si>
    <t>342255028R00</t>
  </si>
  <si>
    <t>Příčky z desek Ytong tl. 15 cm</t>
  </si>
  <si>
    <t>(1,45+0,75)*2,9*4</t>
  </si>
  <si>
    <t>346971153R00</t>
  </si>
  <si>
    <t>Izolace příček, desky z minerální plsti tl. 60 mm</t>
  </si>
  <si>
    <t>416020118R00</t>
  </si>
  <si>
    <t>Podhledy SDK, kovová kce.HUT 1x deska RFI 15 mm</t>
  </si>
  <si>
    <t xml:space="preserve">zakrytí VZT plochy : </t>
  </si>
  <si>
    <t>235 : 2,24</t>
  </si>
  <si>
    <t>1,91</t>
  </si>
  <si>
    <t>0,68</t>
  </si>
  <si>
    <t>čelo : 2,1</t>
  </si>
  <si>
    <t>239 : 1,5</t>
  </si>
  <si>
    <t>čelo : 2,9</t>
  </si>
  <si>
    <t>231 : 4,2</t>
  </si>
  <si>
    <t>1,9</t>
  </si>
  <si>
    <t>229 : 5,6</t>
  </si>
  <si>
    <t>222 : 1,5</t>
  </si>
  <si>
    <t>223 : 2,24</t>
  </si>
  <si>
    <t>215 : 7,1</t>
  </si>
  <si>
    <t>2,1</t>
  </si>
  <si>
    <t>204 : 1,3</t>
  </si>
  <si>
    <t>203 : 1,5</t>
  </si>
  <si>
    <t>5</t>
  </si>
  <si>
    <t>601031101R00</t>
  </si>
  <si>
    <t>Kontaktní a penetrační nátěr stropů Picas</t>
  </si>
  <si>
    <t>1.NP strop : 49,5</t>
  </si>
  <si>
    <t>2.NP strop : 56,8</t>
  </si>
  <si>
    <t>611421133R00</t>
  </si>
  <si>
    <t>Omítka vnitřní stropů rovných, MVC, štuková</t>
  </si>
  <si>
    <t>611421431RT2</t>
  </si>
  <si>
    <t>Oprava váp.omítek stropů do 50% plochy - štukových s použitím suché maltové směsi</t>
  </si>
  <si>
    <t>612409991RT2</t>
  </si>
  <si>
    <t>Začištění omítek kolem oken,dveří apod. s použitím suché maltové směsi</t>
  </si>
  <si>
    <t>m</t>
  </si>
  <si>
    <t>612421431RT2</t>
  </si>
  <si>
    <t>Oprava vápen.omítek stěn do 50 % pl. - štukových s použitím suché maltové směsi</t>
  </si>
  <si>
    <t>612423731RT2</t>
  </si>
  <si>
    <t>Omítka rýh stěn MV o šířce nad 30 cm, štuková s použitím suché maltové směsi</t>
  </si>
  <si>
    <t>94*,4</t>
  </si>
  <si>
    <t>612473182R00</t>
  </si>
  <si>
    <t>Omítka vnitřního zdiva ze suché směsi, štuková</t>
  </si>
  <si>
    <t>612474611R00</t>
  </si>
  <si>
    <t>Omítka stěn vnitřní vápen. štuk, ručně</t>
  </si>
  <si>
    <t>612481211RT2</t>
  </si>
  <si>
    <t>Montáž výztužné sítě (perlinky) do stěrky-stěny včetně výztužné sítě a stěrkového tmelu Baumit</t>
  </si>
  <si>
    <t>612100010RA0</t>
  </si>
  <si>
    <t>Hrubá výplň rýh ve stěnách</t>
  </si>
  <si>
    <t>Agregovaná položka</t>
  </si>
  <si>
    <t>POL2_</t>
  </si>
  <si>
    <t>94*0,2</t>
  </si>
  <si>
    <t>631416213RT1</t>
  </si>
  <si>
    <t>Mazanina betonová PROFI, tloušťka 12 - 24 cm PROFI Beton, pevnost v tlaku 25 MPa</t>
  </si>
  <si>
    <t>m3</t>
  </si>
  <si>
    <t>1*2*0,3*3</t>
  </si>
  <si>
    <t>275351215RT1</t>
  </si>
  <si>
    <t>Bednění montmentu pod VZT jednotku bednicí materiál prkna včetně demontáže</t>
  </si>
  <si>
    <t>(1+2)*2*0,3*3</t>
  </si>
  <si>
    <t>631361921RT4</t>
  </si>
  <si>
    <t>Výztuž mazanin svařovanou sítí průměr drátu  6,0, oka 100/100 mm</t>
  </si>
  <si>
    <t>t</t>
  </si>
  <si>
    <t>642942111RT4</t>
  </si>
  <si>
    <t>Osazení zárubní dveřních ocelových, pl. do 2,5 m2 včetně dodávky zárubně  80 x 197 x 11 cm</t>
  </si>
  <si>
    <t>642945111R00</t>
  </si>
  <si>
    <t>Osazení zárubní ocel. požár.1křídl., pl. do 2,5 m2</t>
  </si>
  <si>
    <t>642200011RX</t>
  </si>
  <si>
    <t>Vybour. zárubně dveří 1kř, dveří, práh</t>
  </si>
  <si>
    <t>Vlastní</t>
  </si>
  <si>
    <t>Indiv</t>
  </si>
  <si>
    <t>5533300236R</t>
  </si>
  <si>
    <t>Zárubeň ocelová ZHtm 125/1970/900 L, P, EI, EW 30 pro cihelné zdivo, s těsněním, se šroubovanými závěsy</t>
  </si>
  <si>
    <t>SPCM</t>
  </si>
  <si>
    <t>Specifikace</t>
  </si>
  <si>
    <t>POL3_</t>
  </si>
  <si>
    <t>941955002R00</t>
  </si>
  <si>
    <t>Lešení lehké pomocné, výška podlahy do 1,9 m</t>
  </si>
  <si>
    <t>průrazy : 17*2,5</t>
  </si>
  <si>
    <t>952901111R00</t>
  </si>
  <si>
    <t>Vyčištění budov o výšce podlaží do 4 m</t>
  </si>
  <si>
    <t>1.NP : 350</t>
  </si>
  <si>
    <t>2.NP : 290</t>
  </si>
  <si>
    <t>953981203R00</t>
  </si>
  <si>
    <t>Chemické kotvy, beton, hl. 110 mm, M12, malta POXY kotvení jednotek boxů</t>
  </si>
  <si>
    <t>1.NP : 6*2</t>
  </si>
  <si>
    <t>jednotka : 4</t>
  </si>
  <si>
    <t>968062244R00</t>
  </si>
  <si>
    <t>Vybourání dřevěných rámů oken jednoduch. pl. 1 m2</t>
  </si>
  <si>
    <t>970051130R00</t>
  </si>
  <si>
    <t>Vrtání jádrové do ŽB do D 130 mm</t>
  </si>
  <si>
    <t>střecha elektro : 0,150*pi*0,3</t>
  </si>
  <si>
    <t>970251300R00</t>
  </si>
  <si>
    <t>Řezání železobetonu hl. řezu 300 mm</t>
  </si>
  <si>
    <t>1.NP : (1+0,5)*2*2*3</t>
  </si>
  <si>
    <t>971033441R00</t>
  </si>
  <si>
    <t>Vybourání otv. zeď cihel. pl.0,25 m2, tl.30cm, MVC</t>
  </si>
  <si>
    <t>971081421R00</t>
  </si>
  <si>
    <t>Vybourání otvorů příčky deskové 0,25 m2, tl. 10cm</t>
  </si>
  <si>
    <t>974031134R00</t>
  </si>
  <si>
    <t>Vysekání rýh ve zdi cihelné 5 x 15 cm</t>
  </si>
  <si>
    <t>978011161R00</t>
  </si>
  <si>
    <t>Otlučení omítek vnitřních vápenných stropů do 50 %</t>
  </si>
  <si>
    <t>978013161R00</t>
  </si>
  <si>
    <t>Otlučení omítek vnitřních stěn v rozsahu do 50 %</t>
  </si>
  <si>
    <t>978059531R00</t>
  </si>
  <si>
    <t>Odsekání vnitřních obkladů stěn nad 2 m2</t>
  </si>
  <si>
    <t>999281108R00</t>
  </si>
  <si>
    <t>Přesun hmot pro opravy a údržbu do výšky 12 m</t>
  </si>
  <si>
    <t>Přesun hmot</t>
  </si>
  <si>
    <t>POL7_1</t>
  </si>
  <si>
    <t>711180101R00</t>
  </si>
  <si>
    <t>Odstr.izolace proti vlhkosti vodor.profil.fólie</t>
  </si>
  <si>
    <t>712372111RT3</t>
  </si>
  <si>
    <t>Krytina střech do 10° fólie, 4 kotvy/m2, na beton tl. izolace do 200 mm, Alkorplan 35176 tl.1,5 mm</t>
  </si>
  <si>
    <t>712411101RZ2</t>
  </si>
  <si>
    <t>Povlaková krytina střech do 30°, za studena ALP 2 x nátěr - Dekprimer</t>
  </si>
  <si>
    <t>POL1_7</t>
  </si>
  <si>
    <t>712441559R00</t>
  </si>
  <si>
    <t>Povlaková krytina střech do 30°, NAIP přitavením</t>
  </si>
  <si>
    <t>62832131R</t>
  </si>
  <si>
    <t>Pás asfaltovaný Glastek 40 speci mineral</t>
  </si>
  <si>
    <t>RTS 19/ I</t>
  </si>
  <si>
    <t>POL3_7</t>
  </si>
  <si>
    <t>998712202R00</t>
  </si>
  <si>
    <t>Přesun hmot pro povlakové krytiny, výšky do 12 m</t>
  </si>
  <si>
    <t>POL7_</t>
  </si>
  <si>
    <t>721170902R00</t>
  </si>
  <si>
    <t>Oprava potrubí PVC odpadní, vsazení odbočky D 40</t>
  </si>
  <si>
    <t>721176101R00</t>
  </si>
  <si>
    <t>Potrubí HT připojovací D 32 x 1,8 mm</t>
  </si>
  <si>
    <t>721194103RM1</t>
  </si>
  <si>
    <t>Vyvedení odpadních výpustek D 32 x 1,8 - podomítkové přípojka pro pračku nebo myčku HL 2</t>
  </si>
  <si>
    <t>728415123R00</t>
  </si>
  <si>
    <t>Montáž mřížky větrací nebo ventilační do d 300 mm</t>
  </si>
  <si>
    <t>4287150005R</t>
  </si>
  <si>
    <t>D+M větrací mřížky do dveří</t>
  </si>
  <si>
    <t>766661112R00</t>
  </si>
  <si>
    <t>Montáž dveří do zárubně,otevíravých 1kř.do 0,8 m</t>
  </si>
  <si>
    <t>766661422R00</t>
  </si>
  <si>
    <t>Montáž dveří protipožárních 1kříd. nad 80 cm</t>
  </si>
  <si>
    <t>766662811R00</t>
  </si>
  <si>
    <t>Demontáž prahů dveří 1křídlových</t>
  </si>
  <si>
    <t>766665921R00</t>
  </si>
  <si>
    <t>Zakování dveří 1křídlých kompletizovaných</t>
  </si>
  <si>
    <t>54914622R</t>
  </si>
  <si>
    <t>Dveřní kování klíč Ti</t>
  </si>
  <si>
    <t>55345503R</t>
  </si>
  <si>
    <t>Dveře požární 1kříd.-30 min EI 30 DP1 90x197 cm</t>
  </si>
  <si>
    <t>766D02L</t>
  </si>
  <si>
    <t>Dveře vnitřní 800/1970, vč. kování dodávka, -povrchová úprava dle PD</t>
  </si>
  <si>
    <t>777561020R00</t>
  </si>
  <si>
    <t>Vyrovnání podlahy stěrkou Unirovnal tloušťky 2 mm</t>
  </si>
  <si>
    <t>771591111U00</t>
  </si>
  <si>
    <t>Penetrace podkladu podlahy</t>
  </si>
  <si>
    <t>771570012RAH</t>
  </si>
  <si>
    <t>Dlažba z dlaždic keramických 20 x 20 cm do malty, dlažba ve specifikaci</t>
  </si>
  <si>
    <t>POL2_7</t>
  </si>
  <si>
    <t>771990010RA0</t>
  </si>
  <si>
    <t>Vybourání keramické nebo teracové dlažby</t>
  </si>
  <si>
    <t>59764202R</t>
  </si>
  <si>
    <t>dIažba 20/20 R9 dle výběru objednatele</t>
  </si>
  <si>
    <t>998771201R00</t>
  </si>
  <si>
    <t>Přesun hmot pro podlahy z dlaždic, výšky do 6 m</t>
  </si>
  <si>
    <t>781101111R00</t>
  </si>
  <si>
    <t>Vyrovnání podkladu maltou ze SMS tl. do 7 mm</t>
  </si>
  <si>
    <t>781415014R00</t>
  </si>
  <si>
    <t>Montáž obkladů stěn, porovin., do tmele, 20x10 cm</t>
  </si>
  <si>
    <t>781495111U00</t>
  </si>
  <si>
    <t>Penetrace podkladu obkladu</t>
  </si>
  <si>
    <t>58581320R</t>
  </si>
  <si>
    <t>stěrka vyrovnávací vnitřní á 25 kg</t>
  </si>
  <si>
    <t>kg</t>
  </si>
  <si>
    <t>12*3,14</t>
  </si>
  <si>
    <t>597813661R</t>
  </si>
  <si>
    <t>obklad 150,151,153</t>
  </si>
  <si>
    <t>998781203R00</t>
  </si>
  <si>
    <t>Přesun hmot pro obklady keramické, výšky do 24 m</t>
  </si>
  <si>
    <t>784191201R00</t>
  </si>
  <si>
    <t>Penetrace podkladu hloubková Primalex 1x</t>
  </si>
  <si>
    <t>784195212R00</t>
  </si>
  <si>
    <t>Malba tekutá Primalex Plus, bílá, 2 x</t>
  </si>
  <si>
    <t>1.NP strop+stěny : 393</t>
  </si>
  <si>
    <t>2.NP strop + stěny : 324</t>
  </si>
  <si>
    <t>784442001RT2</t>
  </si>
  <si>
    <t>Malba disperzní interiérová HET, výška do 3,8 m Klasik 1barevná, 2x nátěr, 1x penetrace</t>
  </si>
  <si>
    <t>210020901R0X</t>
  </si>
  <si>
    <t>Ucpávka protipožární kabelová jednoduchá</t>
  </si>
  <si>
    <t>RTS 17/ I</t>
  </si>
  <si>
    <t>36*0,1</t>
  </si>
  <si>
    <t>210020912R0X</t>
  </si>
  <si>
    <t>Ucpávka protipožární, VZT průchod stropem, do tl. 50 cm</t>
  </si>
  <si>
    <t>210020922R0X</t>
  </si>
  <si>
    <t>Ucpávka protipožární, VZT průchod stěnou, tl. 30 cm</t>
  </si>
  <si>
    <t>M21000002</t>
  </si>
  <si>
    <t>Pomocné práce pro Elektromontáže</t>
  </si>
  <si>
    <t>hod</t>
  </si>
  <si>
    <t>M21000003</t>
  </si>
  <si>
    <t>kpl</t>
  </si>
  <si>
    <t>Kalkul</t>
  </si>
  <si>
    <t>M240000001</t>
  </si>
  <si>
    <t>VZT</t>
  </si>
  <si>
    <t>M24000002</t>
  </si>
  <si>
    <t xml:space="preserve">Pomocné práce pro VZT </t>
  </si>
  <si>
    <t>979081111R00</t>
  </si>
  <si>
    <t>Odvoz suti a vybour. hmot na skládku do 1 km</t>
  </si>
  <si>
    <t>Přesun suti</t>
  </si>
  <si>
    <t>POL8_0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</si>
  <si>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</si>
  <si>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</si>
  <si>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</si>
  <si>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</si>
  <si>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</si>
  <si>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</si>
  <si>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979011211R00</t>
  </si>
  <si>
    <t>Svislá doprava suti a vybour. hmot za 2.NP nošením</t>
  </si>
  <si>
    <t>979011219R00</t>
  </si>
  <si>
    <t>Přípl.k svislé dopr.suti za každé další NP nošením</t>
  </si>
  <si>
    <t>979087113R00</t>
  </si>
  <si>
    <t>Nakládání vybouraných hmot na dopravní prostředky</t>
  </si>
  <si>
    <t>979999999R00</t>
  </si>
  <si>
    <t>Poplatek za skladku 10 % příměsí - DUFONEV Brno</t>
  </si>
  <si>
    <t>90101</t>
  </si>
  <si>
    <t>Zařízení staveniště vybudování, provoz, likvidace</t>
  </si>
  <si>
    <t>soubor</t>
  </si>
  <si>
    <t>90103</t>
  </si>
  <si>
    <t>Provoz investora</t>
  </si>
  <si>
    <t>90102</t>
  </si>
  <si>
    <t>Koordinační činnost</t>
  </si>
  <si>
    <t>POL3_1</t>
  </si>
  <si>
    <t>90205</t>
  </si>
  <si>
    <t>Zajištění BOZP, kontroly kvality</t>
  </si>
  <si>
    <t>90206</t>
  </si>
  <si>
    <t>Zkoušky a revize ostatní</t>
  </si>
  <si>
    <t>90203</t>
  </si>
  <si>
    <t>Zaměření stávajících sítí, vytyčení, ochrana</t>
  </si>
  <si>
    <t>90204</t>
  </si>
  <si>
    <t>Zábor veřejného prostranství</t>
  </si>
  <si>
    <t>90207</t>
  </si>
  <si>
    <t>Publicita projektu - reklamní panel</t>
  </si>
  <si>
    <t>90208</t>
  </si>
  <si>
    <t>Publicita projektu - pamětní deska</t>
  </si>
  <si>
    <t>90201</t>
  </si>
  <si>
    <t>Dokumentace skutečného provedení stavby</t>
  </si>
  <si>
    <t>OPN</t>
  </si>
  <si>
    <t>POL13_0</t>
  </si>
  <si>
    <t>90202</t>
  </si>
  <si>
    <t>Geodetické zaměření dokončeného díla</t>
  </si>
  <si>
    <t>SUM</t>
  </si>
  <si>
    <t>Poznámky uchazeče k zadání</t>
  </si>
  <si>
    <t>POPUZIV</t>
  </si>
  <si>
    <t>END</t>
  </si>
  <si>
    <t>množství</t>
  </si>
  <si>
    <t xml:space="preserve">ROZPOČET  </t>
  </si>
  <si>
    <t xml:space="preserve">Stavba:  </t>
  </si>
  <si>
    <t>REALIZACE VĚTRÁNÍ S REKUPERACÍ SŠTP Gemini Bno - levá část</t>
  </si>
  <si>
    <t xml:space="preserve">Objekt:  </t>
  </si>
  <si>
    <t>SŠZT Gemini Bno - levá část  - učebny + internát</t>
  </si>
  <si>
    <t>Místo:</t>
  </si>
  <si>
    <t>Brno, par.č. 253 k.ú. Lesná</t>
  </si>
  <si>
    <t xml:space="preserve">Objednatel: </t>
  </si>
  <si>
    <t>STŘEDNÍ ŠKOLA PRO TĚLESNĚ POSTIŽENÉ GEMINI</t>
  </si>
  <si>
    <t xml:space="preserve">Zpracoval:   </t>
  </si>
  <si>
    <t xml:space="preserve">Datum: </t>
  </si>
  <si>
    <t>P.Č.</t>
  </si>
  <si>
    <t>Kód položky</t>
  </si>
  <si>
    <t>Popis</t>
  </si>
  <si>
    <t>Množství celkem</t>
  </si>
  <si>
    <t>Cena jednotková</t>
  </si>
  <si>
    <t>1</t>
  </si>
  <si>
    <t>2</t>
  </si>
  <si>
    <t>6</t>
  </si>
  <si>
    <t>7</t>
  </si>
  <si>
    <t>D1</t>
  </si>
  <si>
    <t>Materiál dodávka</t>
  </si>
  <si>
    <t>A160514</t>
  </si>
  <si>
    <t>Nástřešní větrací jednotka jmenovitého výkonu cca 1500 m3/hod, s plynulou regulací cca 10% - 100%, při 1300 m3/hod min.: 500 Pa výkonu, akustický výkon VZT sání &lt; 60dB, výtlak &lt; 85 dB, účinnost ZZT nad 80%;  uzavírací klapky na hrdlech přívodu venkovního vzduchu a odtahu vzduchu z interiéru, hrdla 300*300 mm, zařízení splňující Erp 2016 a ErP 2018,  orientačně rozměry a připojovací hrdla dle samostatné specifikace jednotky - provedení s bypassem, s protorem pro osazení integrovaného nízkoteplotního elektrického dohřívače vzduchu, odvod kondenzátu chránit topným kabelem
Bez ovladače, regulace umožňující komunikaci s regulačními boxy a optimalizaci výkonu nebo řízení na konstantní tlak s zapínání chodu VZT jednotky, komunikace webb pro vzdálené připojení a ovládání vč. ovládání centrální jednotky, popř. možnost nastavení parametrů na regulačních boxech průtoku vzduchu pro třídy.
Umístění na střeše na základovém rámu - dodávka jednotky s ohledem na hmotnost, přístup a manipulaci (odhad mezi 350 - 450 kg - dle výběru zařízení): 
- v případě použití jeřábu dodávka v celku
- v případě montáže bez jeřábu doporučená dodávka v dílech pro složení na stavbě na střeše</t>
  </si>
  <si>
    <t>ks</t>
  </si>
  <si>
    <t>A160515</t>
  </si>
  <si>
    <t>Nízkoteplotní elektrický dohřívač vzduchu na přívodu do objektu (např. PTC); dimenzován na zvýšení teploty o cca 5K, tedy příkon cca 2,5 kW</t>
  </si>
  <si>
    <t>A131335</t>
  </si>
  <si>
    <t>Základový rám VZT jednotky jednotky výšky cca 400 mm (plechový) vč. stavitelných spodních nožiček</t>
  </si>
  <si>
    <t>R999701</t>
  </si>
  <si>
    <t>Kouřové čidlo ( Detektor kouře do vzduchotechnického potrubí) s rozpínacím kontaktem</t>
  </si>
  <si>
    <t>A142319</t>
  </si>
  <si>
    <t>Čidlo CO2 (IR snímání) výstup 0-10 V, rozsah do 2000 ppm, napájení 24V, prostorové</t>
  </si>
  <si>
    <t>Odvod kondenzátu</t>
  </si>
  <si>
    <t>.</t>
  </si>
  <si>
    <t>zti</t>
  </si>
  <si>
    <t>K 32/87</t>
  </si>
  <si>
    <t>vnitřní kanalizace HT koleno 32/87° (s gumovým těsněním)</t>
  </si>
  <si>
    <t>T 32</t>
  </si>
  <si>
    <t>vnitřní kanalizace HT odpadní trubka 32/1500 mm (s gumovým těsněním)</t>
  </si>
  <si>
    <t>izolace</t>
  </si>
  <si>
    <t>Pěnová izolace tl. Min. 20 mm na vedení HT DN 32</t>
  </si>
  <si>
    <t>bm</t>
  </si>
  <si>
    <t>e1 - vstup čerstvého vzduchu do jednotky</t>
  </si>
  <si>
    <t>TR_10_atyp dle DET</t>
  </si>
  <si>
    <t>Trouba - přechod s přírubami 300*300 / 700*400 dle schéma</t>
  </si>
  <si>
    <t>TR_11</t>
  </si>
  <si>
    <t>Trouba - tlumič 700*400 l=1200 s přírubami - 4* tlum. Přepážka s náběhy l=1000</t>
  </si>
  <si>
    <t>TR_14</t>
  </si>
  <si>
    <t>Trouba 700*400 l=600 s přírubami; výfuk/sání úkos 45° s drát. mřížka oka cca 20*20 mm</t>
  </si>
  <si>
    <t>TR_pod.3</t>
  </si>
  <si>
    <t>Kotvící podpěra trouby 700x400, s možností rektifikace h cca 1000 mm</t>
  </si>
  <si>
    <t>sd</t>
  </si>
  <si>
    <t>i2 - výstup odpadního vzduchu z jednotky</t>
  </si>
  <si>
    <t>e2 - výstup čestvého vzduchu do objektu - centrální stoupačka</t>
  </si>
  <si>
    <t>TR_80_atyp dle DET</t>
  </si>
  <si>
    <t>Trouba - přechod s přírubami 300*300 / 300*500 - rozdělovací (dle schéma)</t>
  </si>
  <si>
    <t>iz</t>
  </si>
  <si>
    <t>R336100</t>
  </si>
  <si>
    <t xml:space="preserve">Tepelná izolace - nesnadno hořlavá celkové tl. 100 mm </t>
  </si>
  <si>
    <t>R217131</t>
  </si>
  <si>
    <t>AT TLUMIČ -315-1000-ST (průměr 315, bez hrdel, tl. Stěny 30 mm, součástí SV 2ks)</t>
  </si>
  <si>
    <t>tr30</t>
  </si>
  <si>
    <t>R215315</t>
  </si>
  <si>
    <t xml:space="preserve">Trouba hladká Ø 315 ( těsná - např. SP) </t>
  </si>
  <si>
    <t>metr</t>
  </si>
  <si>
    <t>TR_81_atyp dle DET</t>
  </si>
  <si>
    <t>Trouba - přechod 300*500 / D 315  - dle schema</t>
  </si>
  <si>
    <t>M336030</t>
  </si>
  <si>
    <t>Tepelná izolace - nesnadno hořlavá tl. 30 mm s Al. Folii (např. rohož)</t>
  </si>
  <si>
    <t>TR_82_atyp dle det</t>
  </si>
  <si>
    <t xml:space="preserve">OBJ 90° 250/315 s náběhovým kusem </t>
  </si>
  <si>
    <t>1.NP</t>
  </si>
  <si>
    <t>m.č. 139</t>
  </si>
  <si>
    <t>tr31</t>
  </si>
  <si>
    <t>R220120</t>
  </si>
  <si>
    <t>OS-T koleno Ø 315/45-těsné</t>
  </si>
  <si>
    <t>R223110</t>
  </si>
  <si>
    <t>SV-T 315 - spojka vnitřní ø315mm-těsná</t>
  </si>
  <si>
    <t>R221437</t>
  </si>
  <si>
    <t>OBJ-T Odbočka jednostrannná 45° 315/200-těsná</t>
  </si>
  <si>
    <t>R221435</t>
  </si>
  <si>
    <t>OBJ-T Odbočka jednostrannná 45° 315/125-těsná</t>
  </si>
  <si>
    <t>R222135</t>
  </si>
  <si>
    <t>PRR-T přechod asymterický 315/250-těsný</t>
  </si>
  <si>
    <t>tr25</t>
  </si>
  <si>
    <t>R215250</t>
  </si>
  <si>
    <t xml:space="preserve">Trouba hladká Ø 250 ( těsná - např. SP) </t>
  </si>
  <si>
    <t>R223109</t>
  </si>
  <si>
    <t>SV-T 250 - spojka vnitřní ø250mm-těsná</t>
  </si>
  <si>
    <t>R221428</t>
  </si>
  <si>
    <t>OBJ-T Odbočka jednostrannná 45° 250/200-těsná</t>
  </si>
  <si>
    <t>R222132</t>
  </si>
  <si>
    <t>PRR-T přechod asymterický 250/200-těsný</t>
  </si>
  <si>
    <t>tr20</t>
  </si>
  <si>
    <t>R215200</t>
  </si>
  <si>
    <t xml:space="preserve">Trouba hladká Ø 200 ( těsná - např. SP) </t>
  </si>
  <si>
    <t>R220017</t>
  </si>
  <si>
    <t>OS-T koleno Ø 200/90-těsné</t>
  </si>
  <si>
    <t>A701020</t>
  </si>
  <si>
    <t>VAV box UNI 200 (VAV regulační tubus D 200)</t>
  </si>
  <si>
    <t>R223108</t>
  </si>
  <si>
    <t>SV-T 200 - spojka vnitřní ø200mm-těsná</t>
  </si>
  <si>
    <t>R161213</t>
  </si>
  <si>
    <t>Přívodně / odvodní mřížka 625x125 (dvouřadá) s přechodem pro usazení na kruhové potrubí</t>
  </si>
  <si>
    <t>R225007</t>
  </si>
  <si>
    <t>D koncový kryt D 200</t>
  </si>
  <si>
    <t>m.č. 138</t>
  </si>
  <si>
    <t>R220117</t>
  </si>
  <si>
    <t>OS-T koleno Ø 200/45-těsné</t>
  </si>
  <si>
    <t>m.č. 134</t>
  </si>
  <si>
    <t>m.č. 137</t>
  </si>
  <si>
    <t>tr12</t>
  </si>
  <si>
    <t>R215125</t>
  </si>
  <si>
    <t xml:space="preserve">Trouba hladká Ø 125 ( těsná - např. SP) </t>
  </si>
  <si>
    <t>R220113</t>
  </si>
  <si>
    <t>OS-T koleno Ø 125/45-těsné</t>
  </si>
  <si>
    <t>R226212</t>
  </si>
  <si>
    <t>Regulátor pro nastavení konstantního průtoku, plast 125</t>
  </si>
  <si>
    <t>R221531</t>
  </si>
  <si>
    <t>KKS-T 60 125/100 - kalhotový kus-těsný</t>
  </si>
  <si>
    <t>tr10</t>
  </si>
  <si>
    <t>R215100</t>
  </si>
  <si>
    <t xml:space="preserve">Trouba hladká Ø 100 ( těsná - např. SP) </t>
  </si>
  <si>
    <t>M100030</t>
  </si>
  <si>
    <t>OS-T koleno Ø 100/30-těsné</t>
  </si>
  <si>
    <t>R230101</t>
  </si>
  <si>
    <t>Talířový ventil přívod vzduchu KI 100 - včetně rámečku</t>
  </si>
  <si>
    <t>m.č. 136</t>
  </si>
  <si>
    <t>m.č. učebna malá</t>
  </si>
  <si>
    <t>R222134</t>
  </si>
  <si>
    <t>PRR-T přechod asymetrický 315/200-těsný</t>
  </si>
  <si>
    <t>R221144</t>
  </si>
  <si>
    <t>OBJ-T Odbočka jednostrannná 90° 200/200-těsná</t>
  </si>
  <si>
    <t>m.č. 128</t>
  </si>
  <si>
    <t>R221142</t>
  </si>
  <si>
    <t>OBJ-T Odbočka jednostrannná 90° 200/125-těsná</t>
  </si>
  <si>
    <t>R163425</t>
  </si>
  <si>
    <t>DA 125 - dýza pro přívod vzduchu</t>
  </si>
  <si>
    <t>2.NP</t>
  </si>
  <si>
    <t>R151021</t>
  </si>
  <si>
    <t>Klapka škrtící KEL 250 LM24 servopohon</t>
  </si>
  <si>
    <t>R226215</t>
  </si>
  <si>
    <t>Regulátor pro nastavení konstantního průtoku, plast 250</t>
  </si>
  <si>
    <t>R221249</t>
  </si>
  <si>
    <t>OBJ-T Odbočka jednostrannná 90° 200/250-těsná</t>
  </si>
  <si>
    <t>m.č. 242</t>
  </si>
  <si>
    <t>R217120</t>
  </si>
  <si>
    <t>AT TLUMIČ -200-1000-ST (průměr 200, bez hrdel, tl. Stěny 30 mm, součástí SV 2ks)</t>
  </si>
  <si>
    <t>OBO 200</t>
  </si>
  <si>
    <t>OBO-T Odbočka oboustranná 45°200/100-těsná</t>
  </si>
  <si>
    <t>R222129</t>
  </si>
  <si>
    <t>PRR-T přechod asymetrický 200/160-těsný</t>
  </si>
  <si>
    <t>tr16</t>
  </si>
  <si>
    <t>R215160</t>
  </si>
  <si>
    <t xml:space="preserve">Trouba hladká Ø 160 ( těsná - např. SP) </t>
  </si>
  <si>
    <t>OBO 160</t>
  </si>
  <si>
    <t>OBO-T Odbočka oboustranná 45°160/100-těsná</t>
  </si>
  <si>
    <t>R222126</t>
  </si>
  <si>
    <t>PRR-T přechod asymetrický 160/125-těsný</t>
  </si>
  <si>
    <t>R221406</t>
  </si>
  <si>
    <t>OBJ-T Odbočka jednostrannná 45° 125/100-těsná</t>
  </si>
  <si>
    <t>R222123</t>
  </si>
  <si>
    <t>PRR-T přechod asymetrický 125/100-těsný</t>
  </si>
  <si>
    <t>R220012</t>
  </si>
  <si>
    <t>OS-T koleno Ø 100/90-těsné</t>
  </si>
  <si>
    <t>R163405</t>
  </si>
  <si>
    <t>DA 100 - dýza pro přívod vzduchu</t>
  </si>
  <si>
    <t>m.č. 241</t>
  </si>
  <si>
    <t>R220112</t>
  </si>
  <si>
    <t>OS-T koleno Ø 100/45-těsné</t>
  </si>
  <si>
    <t>m.č. 240</t>
  </si>
  <si>
    <t>m.č. 239</t>
  </si>
  <si>
    <t>m.č. 234</t>
  </si>
  <si>
    <t>m.č. 233</t>
  </si>
  <si>
    <t>m.č. 221</t>
  </si>
  <si>
    <t>R221409</t>
  </si>
  <si>
    <t>OBJ-T Odbočka jednostrannná 45° 160/100-těsná</t>
  </si>
  <si>
    <t>R225003</t>
  </si>
  <si>
    <t>D koncový kryt D 125</t>
  </si>
  <si>
    <t>m.č. 222</t>
  </si>
  <si>
    <t>m.č. 225</t>
  </si>
  <si>
    <t>i1 - odtah odpadního vzduchu</t>
  </si>
  <si>
    <t>i1 - odtah vzduchu z objektu - centrální stoupačka</t>
  </si>
  <si>
    <t>TR_83_atyp dle det</t>
  </si>
  <si>
    <t>Přechodový díl - rozdělovač D315/1*D 250+2*D 200 ( čistícím vstupem)</t>
  </si>
  <si>
    <t>R221149</t>
  </si>
  <si>
    <t>OBJ-T Odbočka jednostrannná 90° 250/200-těsná</t>
  </si>
  <si>
    <t>A701000c</t>
  </si>
  <si>
    <t>VAV BOX půtoku vzduchu (CP verze, část měření a regulace, univerzální)</t>
  </si>
  <si>
    <t>R161212</t>
  </si>
  <si>
    <t>Přívodně/odvodní mřížka 625x125 (dvouřadá) s přechodem pro usazení na kruhové potrubí (přes stěnu)</t>
  </si>
  <si>
    <t>R161112</t>
  </si>
  <si>
    <t>Přívodně / odvodní mřížka 425x125 (dvouřadá)</t>
  </si>
  <si>
    <t>R222128</t>
  </si>
  <si>
    <t>PRR-T přechod asymetrický200/125-těsný</t>
  </si>
  <si>
    <t>R220013</t>
  </si>
  <si>
    <t>OS-T koleno Ø 125/90-těsné</t>
  </si>
  <si>
    <t>R221135</t>
  </si>
  <si>
    <t>OBJ-T Odbočka jednostrannná 90° 125/125-těsná</t>
  </si>
  <si>
    <t>R230002</t>
  </si>
  <si>
    <t>Talířový ventil odtah vzduchu KO 125 - včetně rámečku</t>
  </si>
  <si>
    <t>m.č. 143</t>
  </si>
  <si>
    <t>R221414</t>
  </si>
  <si>
    <t>OBJ-T Odbočka jednostrannná 45° 125/125-těsná</t>
  </si>
  <si>
    <t>R223103</t>
  </si>
  <si>
    <t>SV-T 125 - spojka vnitřní ø125mm-těsná</t>
  </si>
  <si>
    <t>m.č. 142</t>
  </si>
  <si>
    <t>m.č. 140</t>
  </si>
  <si>
    <t>m.č. 129+130</t>
  </si>
  <si>
    <t>m.č. 223</t>
  </si>
  <si>
    <t>R221422</t>
  </si>
  <si>
    <t>OBJ-T Odbočka jednostrannná 45° 200/160-těsná</t>
  </si>
  <si>
    <t>R220015</t>
  </si>
  <si>
    <t>OS-T koleno Ø 160/90-těsné</t>
  </si>
  <si>
    <t>R223106</t>
  </si>
  <si>
    <t>SV-T 160 - spojka vnitřní ø160mm-těsná</t>
  </si>
  <si>
    <t>R221138</t>
  </si>
  <si>
    <t>OBJ-T Odbočka jednostrannná 90° 160/125-těsná</t>
  </si>
  <si>
    <t>R221238</t>
  </si>
  <si>
    <t>OBJ-T Odbočka jednostrannná 90° 125/160-těsná</t>
  </si>
  <si>
    <t>m.č. 224</t>
  </si>
  <si>
    <t>m.č. 220</t>
  </si>
  <si>
    <t>m.č. 235</t>
  </si>
  <si>
    <t>m.č. 236</t>
  </si>
  <si>
    <t>m.č. 232</t>
  </si>
  <si>
    <t>doplňkový  +  závěsný a těsnící materiál</t>
  </si>
  <si>
    <t>z</t>
  </si>
  <si>
    <t>R311010</t>
  </si>
  <si>
    <t>lepící páska univerzální š. - 50mm       50m</t>
  </si>
  <si>
    <t>R311030</t>
  </si>
  <si>
    <t>lepící páska AL š. - 50mm       50m</t>
  </si>
  <si>
    <t>R315010</t>
  </si>
  <si>
    <t xml:space="preserve">AL plech š. 20 mm - závěsný (a 1 bm) </t>
  </si>
  <si>
    <t>M319160</t>
  </si>
  <si>
    <t>Objímka 160 kovová bez gumy</t>
  </si>
  <si>
    <t>M319200</t>
  </si>
  <si>
    <t>Objímka 200 kovová bez gumy</t>
  </si>
  <si>
    <t>M319250</t>
  </si>
  <si>
    <t>Objímka 250 kovová bez gumy</t>
  </si>
  <si>
    <t>M319008</t>
  </si>
  <si>
    <t>Závitová tyč (1 bm)</t>
  </si>
  <si>
    <t>M319018</t>
  </si>
  <si>
    <t>Montážní objímky</t>
  </si>
  <si>
    <t>Z_02</t>
  </si>
  <si>
    <t>Závěsy a konstr. Komponenty - objímky</t>
  </si>
  <si>
    <t>M415252</t>
  </si>
  <si>
    <t>Revizní dvířka na potrubí - těsná (otvor 150x160 mm; na potrubí od D 200 mm)</t>
  </si>
  <si>
    <t>kabely pro slaboproudé komunikační propojení VZT zařízení</t>
  </si>
  <si>
    <t>SlMaR</t>
  </si>
  <si>
    <t>KO TRUBKA PVC</t>
  </si>
  <si>
    <t>SYKFY 2x2x0.5</t>
  </si>
  <si>
    <t>SYKFY 3x2x0.5</t>
  </si>
  <si>
    <t>kabel UTP CAT 5e</t>
  </si>
  <si>
    <t>KABEL JYTY 3C X 1</t>
  </si>
  <si>
    <t>KABEL JYTY 4B X 1</t>
  </si>
  <si>
    <t>KABEL CYKY 3A X 1.5</t>
  </si>
  <si>
    <t>Pružinové a propojovací svorky</t>
  </si>
  <si>
    <t>Vypínač vč. instalační krabice</t>
  </si>
  <si>
    <t>Vypínač s doutnavkou vč. instalační krabice</t>
  </si>
  <si>
    <t>Dodávka materiálu pro rozvody celkem</t>
  </si>
  <si>
    <t>D9</t>
  </si>
  <si>
    <t>Montážní práce</t>
  </si>
  <si>
    <t>D9/1</t>
  </si>
  <si>
    <t>1.část - hrubé rozvody</t>
  </si>
  <si>
    <t>Mtž rozvodů vzduchu včetně tvarovek</t>
  </si>
  <si>
    <t>soub.</t>
  </si>
  <si>
    <t>Stavební přípomoce - zhotovení prostupů a jejich zpětné utěsnění - stavba</t>
  </si>
  <si>
    <t>D9/2</t>
  </si>
  <si>
    <t>2.část - osazení jednotky a distribučních elementů,dopojení,zaregulování</t>
  </si>
  <si>
    <t>Montáž rekuperační jednotky s připojením na síť</t>
  </si>
  <si>
    <t>Mtž distribučních prvků</t>
  </si>
  <si>
    <t>Montáž čidel</t>
  </si>
  <si>
    <t>Zprovoznění centrální VZT jednotky</t>
  </si>
  <si>
    <t>Zprovoznění (oživení) systému VZT a MaR - zaregulování, nastavení</t>
  </si>
  <si>
    <t>D9/3</t>
  </si>
  <si>
    <t>3.část - instalace a připojení slaboproudých propojení MaR</t>
  </si>
  <si>
    <t>Zavedení kabelů do chrániček</t>
  </si>
  <si>
    <t>Propojení kabelů na svorkách</t>
  </si>
  <si>
    <t>D9/4</t>
  </si>
  <si>
    <t>4.část - připojení odvodu kondenzátu VZT</t>
  </si>
  <si>
    <t>Provedení trasy odpadu s vytvořením sifonu a napojení na kanalizaci</t>
  </si>
  <si>
    <t>D10</t>
  </si>
  <si>
    <t>Použití techniky - jeřáb</t>
  </si>
  <si>
    <t>hod.</t>
  </si>
  <si>
    <t>Provozní zkoušky, drobné úpravy dokončovací</t>
  </si>
  <si>
    <t>Zhotovení dokumentace skutečného provedení VZT a MaR</t>
  </si>
  <si>
    <t>kpl.</t>
  </si>
  <si>
    <t>Měření a zkoušení ke kolaudaci</t>
  </si>
  <si>
    <t>Provoz investora, zaškolení obsluhy</t>
  </si>
  <si>
    <t>Drobný materiál ostatní (štítky, cedule,……) - cca 10 ks</t>
  </si>
  <si>
    <t>Náklady na likvidaci odpadů</t>
  </si>
  <si>
    <t>Přesun hmot do výše 6 metrů</t>
  </si>
  <si>
    <t>Koordinace profesí</t>
  </si>
  <si>
    <t>Ostatní položky - záruky, servis,...</t>
  </si>
  <si>
    <t>D11</t>
  </si>
  <si>
    <t>Doprava + ubytování</t>
  </si>
  <si>
    <t>Doprava 6*(85*2)*10</t>
  </si>
  <si>
    <t>REALIZACE VĚTRÁNÍ S REKUPERACÍ SŠTP Gemini Bno - pravá část učebny</t>
  </si>
  <si>
    <t>SŠZT Gemini Bno - pravá část  - učebny</t>
  </si>
  <si>
    <t>Nástřešní větrací jednotka jmenovitého výkonu cca 2500 m3/hod, s plynulou regulací cca 10% - 100%, při 1900 m3/hod min.: 500 Pa výkonu, akustický výkon VZT sání &lt; 60dB, výtlak &lt; 85 dB, účinnost ZZT nad 80%;  uzavírací klapky na hrdlech přívodu venkovního vzduchu a odtahu vzduchu z interiéru, hrdla 400*400 mm, zařízení splňující Erp 2016 a ErP 2018,  orientačně rozměry a připojovací hrdla dle samostatné specifikace jednotky - provedení s bypassem, s prostorem pro integrovaný nízkoteplotní elektrický dohřívač vzduchu, odvod kondenzátu chránit topným kabelem
Bez ovladače, regulace umožňující komunikaci s regulačními boxy a optimalizaci výkonu nebo řízení na konstantní tlak s zapínání chodu VZT jednotky, komunikace webb pro vzdálené připojení a ovládání vč. ovládání centrální jednotky, popř. možnost nastavení parametrů na regulačních boxech průtoku vzduchu pro třídy.
Umístění na střeše na základovém rámu - dodávka jednotky s ohledem na hmotnost, přístup a manipulaci (odhad mezi 400 - 500 kg - dle výběru zařízení): 
- v případě použití jeřábu dodávka v celku
- v případě montáže bez jeřábu doporučená dodávka v dílech pro složení na stavbě na střeše</t>
  </si>
  <si>
    <t>A160516</t>
  </si>
  <si>
    <t>Nízkoteplotní elektrický dohřívač vzduchu na přívodu do objektu (např. PTC); dimenzován na zvýšení teploty o cca 5K, tedy příkon cca 3,5 kW</t>
  </si>
  <si>
    <t>TR_17_atyp dle DET</t>
  </si>
  <si>
    <t>Trouba - oblouk 90° s přírubami 400*400 (dle schéma)</t>
  </si>
  <si>
    <t>Trouba - přechod s přírubami 400*400 / 700*400 dle schéma</t>
  </si>
  <si>
    <t>Trouba - přechod s přírubami 400*400 / 400*500 - rozdělovací (dle schéma)</t>
  </si>
  <si>
    <t>R217132</t>
  </si>
  <si>
    <t>AT TLUMIČ -400-1000-ST (průměr 400, bez hrdel, tl. Stěny 30 mm, součástí SV 2ks)</t>
  </si>
  <si>
    <t>tr40</t>
  </si>
  <si>
    <t>R215400</t>
  </si>
  <si>
    <t xml:space="preserve">Trouba hladká Ø 400 ( těsná - např. SP) </t>
  </si>
  <si>
    <t>Trouba - přechod 400*500 / D 400  - dle schema</t>
  </si>
  <si>
    <t xml:space="preserve">OBJ 90° 400/315 s náběhovým kusem </t>
  </si>
  <si>
    <t>m.č. 108+104+103</t>
  </si>
  <si>
    <t>R221416</t>
  </si>
  <si>
    <t>OBJ-T Odbočka jednostrannná 45° 200/125-těsná</t>
  </si>
  <si>
    <t>velká učebna v přístavbě</t>
  </si>
  <si>
    <t>R220119</t>
  </si>
  <si>
    <t>OS-T koleno Ø 250/45-těsné</t>
  </si>
  <si>
    <t>R222029</t>
  </si>
  <si>
    <t>PRO-T přechod 200/160-těsný</t>
  </si>
  <si>
    <t>R220115</t>
  </si>
  <si>
    <t>OS-T koleno Ø 160/45-těsné</t>
  </si>
  <si>
    <t>R231218</t>
  </si>
  <si>
    <t>Dýza s dalekým dosahem do potrubí D 160 mm, natáčecí</t>
  </si>
  <si>
    <t>m.č. 109</t>
  </si>
  <si>
    <t>m.č. 110</t>
  </si>
  <si>
    <t>m.č. 106</t>
  </si>
  <si>
    <t>R221243</t>
  </si>
  <si>
    <t>OBJ-T Odbočka jednostrannná 90° 160/200-těsná</t>
  </si>
  <si>
    <t>R225005</t>
  </si>
  <si>
    <t>D koncový kryt D 160</t>
  </si>
  <si>
    <t>R222025</t>
  </si>
  <si>
    <t>PRO-T přechod 160/100-těsný</t>
  </si>
  <si>
    <t>m.č. 209,208,207,205,202,203106</t>
  </si>
  <si>
    <t>R217116</t>
  </si>
  <si>
    <t>AT TLUMIČ -160-1000-ST (průměr 160, bez hrdel, tl. Stěny 30 mm, součástí SV 2ks)</t>
  </si>
  <si>
    <t>R226213</t>
  </si>
  <si>
    <t>Regulátor pro nastavení konstantního průtoku, plast 160</t>
  </si>
  <si>
    <t>R221534</t>
  </si>
  <si>
    <t>KKS-T 60 160/125 - kalhotový kus-těsný</t>
  </si>
  <si>
    <t>M125015</t>
  </si>
  <si>
    <t>OS-T koleno Ø 125/15-těsné</t>
  </si>
  <si>
    <t>R217112</t>
  </si>
  <si>
    <t>AT TLUMIČ -125-1000-ST (průměr 125, bez hrdel, tl. Stěny 30 mm, součástí SV 2ks)</t>
  </si>
  <si>
    <t>R221134</t>
  </si>
  <si>
    <t>OBJ-T Odbočka jednostrannná 90° 125/100-těsná</t>
  </si>
  <si>
    <t>R222023</t>
  </si>
  <si>
    <t>PRO-T přechod 125/100-těsný</t>
  </si>
  <si>
    <t>R220140</t>
  </si>
  <si>
    <t>OS-T koleno Ø 400/45-těsné</t>
  </si>
  <si>
    <t>81.1</t>
  </si>
  <si>
    <t>R221176</t>
  </si>
  <si>
    <t>OBJ-T Odbočka jednostrannná 90° 315/400-těsná</t>
  </si>
  <si>
    <t>m.č. 108</t>
  </si>
  <si>
    <t>R221173</t>
  </si>
  <si>
    <t>OBJ-T Odbočka jednostrannná 90° 315/200-těsná</t>
  </si>
  <si>
    <t>R221417</t>
  </si>
  <si>
    <t>OBJ-T Odbočka jednostrannná 45° 250/125-těsná</t>
  </si>
  <si>
    <t>m.č. 105</t>
  </si>
  <si>
    <t>m.č. 206,207</t>
  </si>
  <si>
    <t>R230003</t>
  </si>
  <si>
    <t>Talířový ventil odtah vzduchu KO 160 - včetně rámečku</t>
  </si>
  <si>
    <t>REALIZACE VĚTRÁNÍ S REKUPERACÍ SŠTP Gemini Bno - střední část-kuchyň</t>
  </si>
  <si>
    <t>SŠZT Gemini Bno - střední část-kuchyň a jídelna</t>
  </si>
  <si>
    <t>Nástřešní větrací jednotka jmenovitého výkonu cca 3500 m3/hod, s plynulou regulací cca 10% - 100%, při 3000 m3/hod min.: 500 Pa výkonu, akustický výkon VZT sání &lt; 60dB, výtlak &lt; 85 dB, účinnost ZZT nad 65%;  uzavírací klapky na hrdlech přívodu venkovního vzduchu a odtahu vzduchu z interiéru, hrdla 400*400 mm (zařízení větrá kuchyňský provoz - ne,usí splňovat ErP 2018),  orientačně rozměry a připojovací hrdla dle samostatné specifikace jednotky - provedení s bypassem, s protorem pro integrovaný nízkoteplotní elektrický dohřívač vzduchu, odvod kondenzátu chránit topným kabelem
Bez ovladače, regulace umožňující komunikaci webb pro vzdálené připojení a ovládání vč. ovládání centrální jednotky a řízení klapek přívodu do jídelně.
Umístění na střeše na základovém rámu - dodávka jednotky s ohledem na hmotnost, přístup a manipulaci (odhad mezi 450 - 550 kg - dle výběru zařízení): 
- v případě použití jeřábu dodávka v celku
- v případě montáže bez jeřábu doporučená dodávka v dílech pro složení na stavbě na střeše</t>
  </si>
  <si>
    <t>Nízkoteplotní elektrický dohřívač vzduchu na přívodu do objektu (např. PTC); dimenzován na zvýšení teploty o cca 5K, tedy příkon cca 5 kW</t>
  </si>
  <si>
    <t>A999999</t>
  </si>
  <si>
    <t>Teplotní čidla odtahu vzduchu z kuchyně</t>
  </si>
  <si>
    <t>Dohřev vzduchu - ut komponenty</t>
  </si>
  <si>
    <t>ut</t>
  </si>
  <si>
    <t>R700084</t>
  </si>
  <si>
    <t>Čtyřcestná směšovací sada, DN 20, kv4, 24V</t>
  </si>
  <si>
    <t>R700085</t>
  </si>
  <si>
    <t>Oběhové čerpadlo EC-20, 230V</t>
  </si>
  <si>
    <t>RCH_17</t>
  </si>
  <si>
    <t>Nemrznoucí směs do topného systému (koncentrace na min.  -17°C)</t>
  </si>
  <si>
    <t>l</t>
  </si>
  <si>
    <t>RPV25</t>
  </si>
  <si>
    <t>Pojistný ventil DN 20 ÚT2,5 bar - pojistný ventil</t>
  </si>
  <si>
    <t>K 018</t>
  </si>
  <si>
    <t>TRUBKA CU 18x1</t>
  </si>
  <si>
    <t>TL-18/26-DG</t>
  </si>
  <si>
    <t>Pěnová izolace - hadice 2 bm na CU Ø18 / tl. 25 mm</t>
  </si>
  <si>
    <t>S 1.1"</t>
  </si>
  <si>
    <t>Šroubení s přechodkou CU - pájecí (3/4" vnitřní / CU 18)</t>
  </si>
  <si>
    <t>UT</t>
  </si>
  <si>
    <t>Další komponenty UT - pájka, čistící rouna apod.</t>
  </si>
  <si>
    <t>80.1</t>
  </si>
  <si>
    <t>Trouba - přechod 400*400 / D 400  - dle schema</t>
  </si>
  <si>
    <t>R220040</t>
  </si>
  <si>
    <t>OS-T koleno Ø 400/90-těsné</t>
  </si>
  <si>
    <t>R151024-10</t>
  </si>
  <si>
    <t>Klapka škrtící KEL 400 SR24 servopohon (řízení 0-10V, napájení 24 V)</t>
  </si>
  <si>
    <t>R223111</t>
  </si>
  <si>
    <t>SV-T 400 - spojka vnitřní ø400mm-těsná</t>
  </si>
  <si>
    <t>R225012</t>
  </si>
  <si>
    <t>D koncový kryt D 400</t>
  </si>
  <si>
    <t>R161214</t>
  </si>
  <si>
    <t>Přívodně / odvodní mřížka 625x225 (dvouřadá) s přechodem pro usazení na kruhové potrubí</t>
  </si>
  <si>
    <t>2.NP - výdejna a jídelna</t>
  </si>
  <si>
    <t>R151011</t>
  </si>
  <si>
    <t xml:space="preserve">Klapka škrtící KEL 200 LM24 servopohon </t>
  </si>
  <si>
    <t>R226214</t>
  </si>
  <si>
    <t>Regulátor pro nastavení konstantního průtoku, plast 200</t>
  </si>
  <si>
    <t>R231219</t>
  </si>
  <si>
    <t>Dýza s dalekým dosahem do potrubí D 200 mm, natáčecí</t>
  </si>
  <si>
    <t>80.2</t>
  </si>
  <si>
    <t>R225009</t>
  </si>
  <si>
    <t>D koncový kryt D 250</t>
  </si>
  <si>
    <t>Položkový rozpočet: ELEKTRO</t>
  </si>
  <si>
    <t>Název nabídky:</t>
  </si>
  <si>
    <t>ELEKTRO</t>
  </si>
  <si>
    <t>Materiál</t>
  </si>
  <si>
    <t>p.č.</t>
  </si>
  <si>
    <t>číslo položky</t>
  </si>
  <si>
    <t>název položky</t>
  </si>
  <si>
    <t>mj.</t>
  </si>
  <si>
    <t>cena za m.j.</t>
  </si>
  <si>
    <t>cena celkem</t>
  </si>
  <si>
    <t>Instalační krabice (CPV 284 220 00-6)</t>
  </si>
  <si>
    <t>KO přístrojová</t>
  </si>
  <si>
    <t>KS</t>
  </si>
  <si>
    <t>Krabice do dutých stěn vč. svorek</t>
  </si>
  <si>
    <t>1 K</t>
  </si>
  <si>
    <t>Celkem za :</t>
  </si>
  <si>
    <t>Instalační žlaby</t>
  </si>
  <si>
    <t>KO LISTA LV 40 X 15 2m</t>
  </si>
  <si>
    <t>Nosné prvky pro uložení vodičů (CPV 284 223 00-9)</t>
  </si>
  <si>
    <t>KO TRUBKA 8021 PC Z PH</t>
  </si>
  <si>
    <t>Přístrojová náplň</t>
  </si>
  <si>
    <t>Jistič 1 pól. 10A, char.C, 10 kA</t>
  </si>
  <si>
    <t>Jistič 3 pól. 10A, char.B, 10 kA</t>
  </si>
  <si>
    <t>Jistič 3 pól. 16A, char.B, 10 kA</t>
  </si>
  <si>
    <t>Jistič 3 pól. 16A, char.C, 10 kA</t>
  </si>
  <si>
    <t>Vodiče (CPV 313 000 00-9)</t>
  </si>
  <si>
    <t>KABEL CYKY 3C x 1.5</t>
  </si>
  <si>
    <t>KABEL CYKY 3C x 2.5</t>
  </si>
  <si>
    <t>KABEL CYKY 5C x 2.5</t>
  </si>
  <si>
    <t>VODIC HO7 V-U 6 ZL/Z (CY)</t>
  </si>
  <si>
    <t>Vypínače (CPV 312 120 00-5)</t>
  </si>
  <si>
    <t>Nástěnný vypínač 400V/16A průmyslový pro venkovní prostředí</t>
  </si>
  <si>
    <t>Vypínač TANGO 05 (komplet) barva - bílá</t>
  </si>
  <si>
    <t>Zásuvky (CPV 312 241 00-3)</t>
  </si>
  <si>
    <t>JBT Z 5518A-A2349 B TANGO KOMPLET 1x</t>
  </si>
  <si>
    <t>Zemnění, hromosvod (CPV 312 162 00-5)</t>
  </si>
  <si>
    <t>DRAT ZEMNICI FeZn 8mm</t>
  </si>
  <si>
    <t>H SVORKA SS</t>
  </si>
  <si>
    <t>JIMACI TYC JR 3.0M s podstavcem na ploché střechy</t>
  </si>
  <si>
    <t>PODPERA NA PLOCHÉ STŘECHY LITINOVÁ PV 21b</t>
  </si>
  <si>
    <t>Montáž (CPV 453 100 00-3)</t>
  </si>
  <si>
    <t>Hodinové zúčtovací sazby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</si>
  <si>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</si>
  <si>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</si>
  <si>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Montáž a oživení signalizačního zařízení</t>
  </si>
  <si>
    <t>Nepředvídatelné náklady a práce spojené s rekonstrukcí</t>
  </si>
  <si>
    <t>Položku možno četpat pouze se souhlasem investora nebo TDI</t>
  </si>
  <si>
    <t>Pomocné práce,kompletace</t>
  </si>
  <si>
    <t>Prověření a zmapování stávajících kabelových tras</t>
  </si>
  <si>
    <t>Přepojení domácího rozhlasu</t>
  </si>
  <si>
    <t>Převzetí pracoviště</t>
  </si>
  <si>
    <t>Spolupráce s investorem</t>
  </si>
  <si>
    <t>Úprava stávající elektroinstalace</t>
  </si>
  <si>
    <t>Úprava stávajícího hromosvodu, napojení na stávající svody</t>
  </si>
  <si>
    <t>Úprava stávajícího rozvaděče</t>
  </si>
  <si>
    <t>Úprava stávajících kabelů v kabelové trase</t>
  </si>
  <si>
    <t>Utěsnění prostupu vodičů přes střešní krytinu</t>
  </si>
  <si>
    <t>Vyhledání stávajícího kabelu a jeho přepojení</t>
  </si>
  <si>
    <t>Výchozí revize s vypracováním revizní zprávy</t>
  </si>
  <si>
    <t>Montáž hromosvodu a uzemnění</t>
  </si>
  <si>
    <t>210220302 </t>
  </si>
  <si>
    <t>Montáž svorky hromosvodové nad 2 šrouby(ST;SJ;SK;SZ;SR01;02)</t>
  </si>
  <si>
    <t>210220101 </t>
  </si>
  <si>
    <t>Položení svodového vodiče FeZn do 10mm</t>
  </si>
  <si>
    <t>210220002 </t>
  </si>
  <si>
    <t>Práce na uzemnění na povrchu FeZn 10 mm bez nátěr.ochr.posp.</t>
  </si>
  <si>
    <t>210220201 </t>
  </si>
  <si>
    <t>Upevnění jímací tyče do 3m délky</t>
  </si>
  <si>
    <t>Montáž přístrojů</t>
  </si>
  <si>
    <t>Montáž jističe 1-pól.</t>
  </si>
  <si>
    <t>Montáž jističe 3-pól.</t>
  </si>
  <si>
    <t>Montáže</t>
  </si>
  <si>
    <t>210201039 </t>
  </si>
  <si>
    <t>Demontáž stávající elektroinstalace</t>
  </si>
  <si>
    <t>215012240 </t>
  </si>
  <si>
    <t>Montáž plastové instalační lišty</t>
  </si>
  <si>
    <t>210010331 </t>
  </si>
  <si>
    <t>Montáž přístrojové krabice bez zapojení</t>
  </si>
  <si>
    <t>210010074 </t>
  </si>
  <si>
    <t>Montáž trubky instalační pancéřové z PH typ 8029 O 29mm (vu+po)</t>
  </si>
  <si>
    <t>Označení kabelu popisným štítkem</t>
  </si>
  <si>
    <t>210810042 </t>
  </si>
  <si>
    <t>Položení kabelu pevně</t>
  </si>
  <si>
    <t>Přepojení SLP vedení vč. potřebných úprav</t>
  </si>
  <si>
    <t>210100001 </t>
  </si>
  <si>
    <t>Ukončení 1 vodiče v rozvaděči vč.zap.a konc.do 2,5mm2</t>
  </si>
  <si>
    <t xml:space="preserve">vysekání rých pro uložení kabelů </t>
  </si>
  <si>
    <t xml:space="preserve">zednické zapravení rýh omítkou </t>
  </si>
  <si>
    <t>Zapojení venkovní klimatizační jednotky</t>
  </si>
  <si>
    <t>Zapojení vypínače na povrch</t>
  </si>
  <si>
    <t>Zapojení vypínače zapuštěného</t>
  </si>
  <si>
    <t>210111012 </t>
  </si>
  <si>
    <t>Zapojení zásuvky polozap./zapuštěné 10/16A 250V 2P+Z</t>
  </si>
  <si>
    <t>Cenová kalkulace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</si>
</sst>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000"/>
    <numFmt numFmtId="165" formatCode="#,##0\ _K_č"/>
    <numFmt numFmtId="166" formatCode="0.0"/>
    <numFmt numFmtId="167" formatCode="#,##0_ ;\-#,##0\ "/>
    <numFmt numFmtId="168" formatCode="#,##0.000;\-#,##0.000"/>
    <numFmt numFmtId="169" formatCode="_-* #,##0\ &quot;Kč&quot;_-;\-* #,##0\ &quot;Kč&quot;_-;_-* &quot;-&quot;??\ &quot;Kč&quot;_-;_-@_-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MS Sans Serif"/>
      <charset val="1"/>
    </font>
    <font>
      <b/>
      <sz val="14"/>
      <color indexed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indexed="10"/>
      <name val="Arial CE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9" fillId="0" borderId="0" applyAlignment="0">
      <alignment vertical="top" wrapText="1"/>
      <protection locked="0"/>
    </xf>
    <xf numFmtId="0" fontId="1" fillId="0" borderId="0"/>
    <xf numFmtId="44" fontId="1" fillId="0" borderId="0" applyFont="0" applyFill="0" applyBorder="0" applyAlignment="0" applyProtection="0"/>
  </cellStyleXfs>
  <cellXfs count="344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3" fontId="8" fillId="5" borderId="30" xfId="0" applyNumberFormat="1" applyFont="1" applyFill="1" applyBorder="1" applyAlignment="1">
      <alignment vertical="center"/>
    </xf>
    <xf numFmtId="3" fontId="8" fillId="5" borderId="31" xfId="0" applyNumberFormat="1" applyFont="1" applyFill="1" applyBorder="1" applyAlignment="1">
      <alignment vertical="center" wrapText="1"/>
    </xf>
    <xf numFmtId="3" fontId="11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4" fillId="0" borderId="35" xfId="0" applyNumberFormat="1" applyFont="1" applyBorder="1" applyAlignment="1">
      <alignment horizontal="right" vertical="center" wrapText="1" shrinkToFit="1"/>
    </xf>
    <xf numFmtId="3" fontId="4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9" fillId="0" borderId="33" xfId="0" applyNumberFormat="1" applyFont="1" applyBorder="1" applyAlignment="1">
      <alignment vertical="center"/>
    </xf>
    <xf numFmtId="3" fontId="9" fillId="0" borderId="35" xfId="0" applyNumberFormat="1" applyFont="1" applyBorder="1" applyAlignment="1">
      <alignment vertical="center" wrapText="1" shrinkToFit="1"/>
    </xf>
    <xf numFmtId="3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3" fontId="8" fillId="3" borderId="39" xfId="0" applyNumberFormat="1" applyFont="1" applyFill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6" borderId="0" xfId="2" applyFont="1" applyFill="1" applyAlignment="1" applyProtection="1">
      <alignment horizontal="left"/>
    </xf>
    <xf numFmtId="0" fontId="21" fillId="6" borderId="0" xfId="2" applyFont="1" applyFill="1" applyAlignment="1" applyProtection="1">
      <alignment horizontal="left"/>
    </xf>
    <xf numFmtId="0" fontId="21" fillId="6" borderId="0" xfId="2" applyFont="1" applyFill="1" applyAlignment="1" applyProtection="1">
      <alignment horizontal="left" wrapText="1"/>
    </xf>
    <xf numFmtId="0" fontId="22" fillId="0" borderId="0" xfId="2" applyFont="1" applyAlignment="1">
      <alignment horizontal="left" vertical="top"/>
      <protection locked="0"/>
    </xf>
    <xf numFmtId="0" fontId="23" fillId="6" borderId="0" xfId="2" applyFont="1" applyFill="1" applyAlignment="1" applyProtection="1">
      <alignment horizontal="left"/>
    </xf>
    <xf numFmtId="0" fontId="22" fillId="6" borderId="0" xfId="2" applyFont="1" applyFill="1" applyAlignment="1" applyProtection="1">
      <alignment horizontal="left" wrapText="1"/>
    </xf>
    <xf numFmtId="0" fontId="22" fillId="6" borderId="0" xfId="2" applyFont="1" applyFill="1" applyAlignment="1" applyProtection="1">
      <alignment horizontal="left"/>
    </xf>
    <xf numFmtId="14" fontId="22" fillId="6" borderId="0" xfId="2" applyNumberFormat="1" applyFont="1" applyFill="1" applyAlignment="1" applyProtection="1">
      <alignment horizontal="left"/>
    </xf>
    <xf numFmtId="0" fontId="22" fillId="7" borderId="47" xfId="2" applyFont="1" applyFill="1" applyBorder="1" applyAlignment="1" applyProtection="1">
      <alignment horizontal="center" vertical="center" wrapText="1"/>
    </xf>
    <xf numFmtId="0" fontId="21" fillId="0" borderId="0" xfId="2" applyFont="1" applyAlignment="1" applyProtection="1">
      <alignment horizontal="left"/>
    </xf>
    <xf numFmtId="0" fontId="21" fillId="0" borderId="0" xfId="2" applyFont="1" applyAlignment="1" applyProtection="1">
      <alignment horizontal="left" wrapText="1"/>
    </xf>
    <xf numFmtId="37" fontId="23" fillId="0" borderId="0" xfId="2" applyNumberFormat="1" applyFont="1" applyAlignment="1">
      <alignment horizontal="center"/>
      <protection locked="0"/>
    </xf>
    <xf numFmtId="0" fontId="23" fillId="0" borderId="0" xfId="2" applyFont="1" applyAlignment="1">
      <alignment horizontal="left" wrapText="1"/>
      <protection locked="0"/>
    </xf>
    <xf numFmtId="4" fontId="23" fillId="0" borderId="0" xfId="2" applyNumberFormat="1" applyFont="1" applyAlignment="1">
      <alignment horizontal="right"/>
      <protection locked="0"/>
    </xf>
    <xf numFmtId="0" fontId="18" fillId="0" borderId="39" xfId="2" applyFont="1" applyBorder="1" applyAlignment="1">
      <alignment horizontal="center" vertical="center"/>
      <protection locked="0"/>
    </xf>
    <xf numFmtId="165" fontId="24" fillId="0" borderId="39" xfId="2" applyNumberFormat="1" applyFont="1" applyBorder="1" applyAlignment="1">
      <alignment horizontal="left" vertical="center" wrapText="1"/>
      <protection locked="0"/>
    </xf>
    <xf numFmtId="0" fontId="18" fillId="0" borderId="39" xfId="2" applyFont="1" applyBorder="1" applyAlignment="1">
      <alignment horizontal="left" vertical="center" wrapText="1"/>
      <protection locked="0"/>
    </xf>
    <xf numFmtId="0" fontId="18" fillId="0" borderId="39" xfId="2" applyFont="1" applyBorder="1" applyAlignment="1">
      <alignment horizontal="right" vertical="center"/>
      <protection locked="0"/>
    </xf>
    <xf numFmtId="4" fontId="18" fillId="0" borderId="39" xfId="2" applyNumberFormat="1" applyFont="1" applyBorder="1" applyAlignment="1">
      <alignment horizontal="right" vertical="center"/>
      <protection locked="0"/>
    </xf>
    <xf numFmtId="39" fontId="18" fillId="0" borderId="39" xfId="2" applyNumberFormat="1" applyFont="1" applyBorder="1" applyAlignment="1">
      <alignment horizontal="right" vertical="center"/>
      <protection locked="0"/>
    </xf>
    <xf numFmtId="0" fontId="19" fillId="0" borderId="0" xfId="2" applyAlignment="1">
      <alignment horizontal="left" vertical="center"/>
      <protection locked="0"/>
    </xf>
    <xf numFmtId="3" fontId="24" fillId="0" borderId="39" xfId="2" applyNumberFormat="1" applyFont="1" applyBorder="1" applyAlignment="1">
      <alignment horizontal="left" vertical="center" wrapText="1"/>
      <protection locked="0"/>
    </xf>
    <xf numFmtId="166" fontId="18" fillId="0" borderId="39" xfId="2" applyNumberFormat="1" applyFont="1" applyBorder="1" applyAlignment="1">
      <alignment horizontal="right" vertical="center"/>
      <protection locked="0"/>
    </xf>
    <xf numFmtId="0" fontId="24" fillId="0" borderId="39" xfId="2" applyFont="1" applyBorder="1" applyAlignment="1">
      <alignment horizontal="left" vertical="center" wrapText="1"/>
      <protection locked="0"/>
    </xf>
    <xf numFmtId="167" fontId="24" fillId="0" borderId="39" xfId="2" applyNumberFormat="1" applyFont="1" applyBorder="1" applyAlignment="1">
      <alignment horizontal="left" vertical="center" wrapText="1"/>
      <protection locked="0"/>
    </xf>
    <xf numFmtId="3" fontId="25" fillId="0" borderId="39" xfId="2" applyNumberFormat="1" applyFont="1" applyBorder="1" applyAlignment="1">
      <alignment horizontal="left" vertical="center" wrapText="1"/>
      <protection locked="0"/>
    </xf>
    <xf numFmtId="37" fontId="18" fillId="0" borderId="39" xfId="2" applyNumberFormat="1" applyFont="1" applyBorder="1" applyAlignment="1">
      <alignment horizontal="center" vertical="center"/>
      <protection locked="0"/>
    </xf>
    <xf numFmtId="0" fontId="25" fillId="0" borderId="39" xfId="2" applyFont="1" applyBorder="1" applyAlignment="1">
      <alignment horizontal="left" vertical="center" wrapText="1"/>
      <protection locked="0"/>
    </xf>
    <xf numFmtId="168" fontId="18" fillId="0" borderId="39" xfId="2" applyNumberFormat="1" applyFont="1" applyBorder="1" applyAlignment="1">
      <alignment horizontal="right" vertical="center"/>
      <protection locked="0"/>
    </xf>
    <xf numFmtId="37" fontId="26" fillId="0" borderId="0" xfId="2" applyNumberFormat="1" applyFont="1" applyAlignment="1">
      <alignment horizontal="center" vertical="center"/>
      <protection locked="0"/>
    </xf>
    <xf numFmtId="0" fontId="27" fillId="0" borderId="0" xfId="2" applyFont="1" applyAlignment="1">
      <alignment horizontal="left" vertical="center" wrapText="1"/>
      <protection locked="0"/>
    </xf>
    <xf numFmtId="0" fontId="26" fillId="0" borderId="0" xfId="2" applyFont="1" applyAlignment="1">
      <alignment horizontal="left" vertical="center" wrapText="1"/>
      <protection locked="0"/>
    </xf>
    <xf numFmtId="168" fontId="26" fillId="0" borderId="0" xfId="2" applyNumberFormat="1" applyFont="1" applyAlignment="1">
      <alignment horizontal="right" vertical="center"/>
      <protection locked="0"/>
    </xf>
    <xf numFmtId="39" fontId="26" fillId="0" borderId="0" xfId="2" applyNumberFormat="1" applyFont="1" applyAlignment="1">
      <alignment horizontal="right" vertical="center"/>
      <protection locked="0"/>
    </xf>
    <xf numFmtId="37" fontId="17" fillId="0" borderId="39" xfId="2" applyNumberFormat="1" applyFont="1" applyBorder="1" applyAlignment="1">
      <alignment horizontal="center" vertical="center"/>
      <protection locked="0"/>
    </xf>
    <xf numFmtId="0" fontId="17" fillId="0" borderId="39" xfId="2" applyFont="1" applyBorder="1" applyAlignment="1">
      <alignment horizontal="left" vertical="center" wrapText="1"/>
      <protection locked="0"/>
    </xf>
    <xf numFmtId="168" fontId="17" fillId="0" borderId="39" xfId="2" applyNumberFormat="1" applyFont="1" applyBorder="1" applyAlignment="1">
      <alignment horizontal="right" vertical="center"/>
      <protection locked="0"/>
    </xf>
    <xf numFmtId="39" fontId="17" fillId="0" borderId="39" xfId="2" applyNumberFormat="1" applyFont="1" applyBorder="1" applyAlignment="1">
      <alignment horizontal="right" vertical="center"/>
      <protection locked="0"/>
    </xf>
    <xf numFmtId="0" fontId="26" fillId="0" borderId="0" xfId="2" applyFont="1" applyAlignment="1">
      <alignment horizontal="left" vertical="center"/>
      <protection locked="0"/>
    </xf>
    <xf numFmtId="37" fontId="17" fillId="0" borderId="0" xfId="2" applyNumberFormat="1" applyFont="1" applyAlignment="1">
      <alignment horizontal="center" vertical="center"/>
      <protection locked="0"/>
    </xf>
    <xf numFmtId="0" fontId="17" fillId="0" borderId="0" xfId="2" applyFont="1" applyAlignment="1">
      <alignment horizontal="left" vertical="center" wrapText="1"/>
      <protection locked="0"/>
    </xf>
    <xf numFmtId="168" fontId="17" fillId="0" borderId="0" xfId="2" applyNumberFormat="1" applyFont="1" applyAlignment="1">
      <alignment horizontal="right" vertical="center"/>
      <protection locked="0"/>
    </xf>
    <xf numFmtId="39" fontId="17" fillId="0" borderId="0" xfId="2" applyNumberFormat="1" applyFont="1" applyAlignment="1">
      <alignment horizontal="right" vertical="center"/>
      <protection locked="0"/>
    </xf>
    <xf numFmtId="0" fontId="28" fillId="0" borderId="39" xfId="2" applyFont="1" applyBorder="1" applyAlignment="1">
      <alignment horizontal="left" vertical="center" wrapText="1"/>
      <protection locked="0"/>
    </xf>
    <xf numFmtId="37" fontId="29" fillId="0" borderId="0" xfId="2" applyNumberFormat="1" applyFont="1" applyAlignment="1">
      <alignment horizontal="center"/>
      <protection locked="0"/>
    </xf>
    <xf numFmtId="0" fontId="29" fillId="0" borderId="0" xfId="2" applyFont="1" applyAlignment="1">
      <alignment horizontal="left" wrapText="1"/>
      <protection locked="0"/>
    </xf>
    <xf numFmtId="0" fontId="19" fillId="0" borderId="0" xfId="2" applyAlignment="1">
      <alignment horizontal="left" vertical="top"/>
      <protection locked="0"/>
    </xf>
    <xf numFmtId="168" fontId="29" fillId="0" borderId="0" xfId="2" applyNumberFormat="1" applyFont="1" applyAlignment="1">
      <alignment horizontal="right"/>
      <protection locked="0"/>
    </xf>
    <xf numFmtId="39" fontId="29" fillId="0" borderId="0" xfId="2" applyNumberFormat="1" applyFont="1" applyAlignment="1">
      <alignment horizontal="right"/>
      <protection locked="0"/>
    </xf>
    <xf numFmtId="0" fontId="22" fillId="0" borderId="0" xfId="2" applyFont="1" applyAlignment="1">
      <alignment horizontal="left" vertical="top" wrapText="1"/>
      <protection locked="0"/>
    </xf>
    <xf numFmtId="0" fontId="30" fillId="9" borderId="0" xfId="3" applyFont="1" applyFill="1" applyAlignment="1">
      <alignment horizontal="center" vertical="center" wrapText="1"/>
    </xf>
    <xf numFmtId="0" fontId="31" fillId="9" borderId="0" xfId="3" applyFont="1" applyFill="1"/>
    <xf numFmtId="0" fontId="34" fillId="11" borderId="39" xfId="3" applyFont="1" applyFill="1" applyBorder="1" applyAlignment="1">
      <alignment horizontal="center" vertical="center"/>
    </xf>
    <xf numFmtId="0" fontId="36" fillId="9" borderId="39" xfId="3" applyFont="1" applyFill="1" applyBorder="1" applyAlignment="1">
      <alignment horizontal="center" vertical="center" wrapText="1"/>
    </xf>
    <xf numFmtId="0" fontId="36" fillId="9" borderId="39" xfId="3" applyFont="1" applyFill="1" applyBorder="1" applyAlignment="1">
      <alignment horizontal="left" vertical="center" wrapText="1"/>
    </xf>
    <xf numFmtId="3" fontId="36" fillId="9" borderId="39" xfId="3" applyNumberFormat="1" applyFont="1" applyFill="1" applyBorder="1" applyAlignment="1">
      <alignment horizontal="right" vertical="center"/>
    </xf>
    <xf numFmtId="169" fontId="36" fillId="9" borderId="39" xfId="4" applyNumberFormat="1" applyFont="1" applyFill="1" applyBorder="1" applyAlignment="1" applyProtection="1">
      <alignment horizontal="right" vertical="center"/>
      <protection locked="0"/>
    </xf>
    <xf numFmtId="169" fontId="36" fillId="9" borderId="39" xfId="4" applyNumberFormat="1" applyFont="1" applyFill="1" applyBorder="1" applyAlignment="1" applyProtection="1">
      <alignment horizontal="right" vertical="center"/>
      <protection hidden="1"/>
    </xf>
    <xf numFmtId="169" fontId="31" fillId="9" borderId="0" xfId="3" applyNumberFormat="1" applyFont="1" applyFill="1"/>
    <xf numFmtId="0" fontId="37" fillId="12" borderId="39" xfId="3" applyFont="1" applyFill="1" applyBorder="1" applyAlignment="1">
      <alignment horizontal="left" vertical="top"/>
    </xf>
    <xf numFmtId="42" fontId="37" fillId="12" borderId="39" xfId="3" applyNumberFormat="1" applyFont="1" applyFill="1" applyBorder="1" applyAlignment="1">
      <alignment horizontal="right" vertical="center" wrapText="1"/>
    </xf>
    <xf numFmtId="0" fontId="38" fillId="10" borderId="39" xfId="3" applyFont="1" applyFill="1" applyBorder="1" applyAlignment="1">
      <alignment horizontal="left" vertical="top"/>
    </xf>
    <xf numFmtId="42" fontId="38" fillId="10" borderId="39" xfId="3" applyNumberFormat="1" applyFont="1" applyFill="1" applyBorder="1" applyAlignment="1">
      <alignment horizontal="left" vertical="center" wrapText="1"/>
    </xf>
    <xf numFmtId="0" fontId="39" fillId="9" borderId="39" xfId="3" applyFont="1" applyFill="1" applyBorder="1" applyAlignment="1">
      <alignment horizontal="left" vertical="center" wrapText="1"/>
    </xf>
    <xf numFmtId="42" fontId="30" fillId="8" borderId="39" xfId="3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4" xfId="0" applyNumberFormat="1" applyBorder="1" applyAlignment="1">
      <alignment vertical="center" wrapText="1"/>
    </xf>
    <xf numFmtId="3" fontId="9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0" fillId="9" borderId="39" xfId="3" applyFont="1" applyFill="1" applyBorder="1" applyAlignment="1">
      <alignment horizontal="left" vertical="center" wrapText="1"/>
    </xf>
    <xf numFmtId="0" fontId="35" fillId="9" borderId="39" xfId="3" applyFont="1" applyFill="1" applyBorder="1" applyAlignment="1">
      <alignment horizontal="left" vertical="center" wrapText="1"/>
    </xf>
    <xf numFmtId="0" fontId="37" fillId="12" borderId="39" xfId="3" applyFont="1" applyFill="1" applyBorder="1" applyAlignment="1">
      <alignment horizontal="left" vertical="center" wrapText="1"/>
    </xf>
    <xf numFmtId="0" fontId="1" fillId="0" borderId="39" xfId="3" applyBorder="1" applyAlignment="1">
      <alignment horizontal="left" vertical="center" wrapText="1"/>
    </xf>
    <xf numFmtId="0" fontId="38" fillId="10" borderId="39" xfId="3" applyFont="1" applyFill="1" applyBorder="1" applyAlignment="1">
      <alignment horizontal="left" vertical="center" wrapText="1"/>
    </xf>
    <xf numFmtId="0" fontId="30" fillId="8" borderId="39" xfId="3" applyFont="1" applyFill="1" applyBorder="1" applyAlignment="1">
      <alignment horizontal="left" vertical="center"/>
    </xf>
    <xf numFmtId="0" fontId="33" fillId="10" borderId="29" xfId="3" applyFont="1" applyFill="1" applyBorder="1" applyAlignment="1">
      <alignment horizontal="left" vertical="center" wrapText="1"/>
    </xf>
    <xf numFmtId="0" fontId="33" fillId="10" borderId="18" xfId="3" applyFont="1" applyFill="1" applyBorder="1" applyAlignment="1">
      <alignment horizontal="left" vertical="center" wrapText="1"/>
    </xf>
    <xf numFmtId="0" fontId="33" fillId="10" borderId="40" xfId="3" applyFont="1" applyFill="1" applyBorder="1" applyAlignment="1">
      <alignment horizontal="left" vertical="center" wrapText="1"/>
    </xf>
    <xf numFmtId="0" fontId="30" fillId="8" borderId="48" xfId="3" applyFont="1" applyFill="1" applyBorder="1" applyAlignment="1">
      <alignment horizontal="left" vertical="center" wrapText="1"/>
    </xf>
    <xf numFmtId="0" fontId="32" fillId="8" borderId="39" xfId="3" applyFont="1" applyFill="1" applyBorder="1" applyAlignment="1">
      <alignment horizontal="left" vertical="center" wrapText="1"/>
    </xf>
    <xf numFmtId="0" fontId="30" fillId="8" borderId="39" xfId="3" applyFont="1" applyFill="1" applyBorder="1" applyAlignment="1">
      <alignment horizontal="left" vertical="center" wrapText="1"/>
    </xf>
  </cellXfs>
  <cellStyles count="5">
    <cellStyle name="Měna 2" xfId="4" xr:uid="{E8E8251F-60CA-4DFE-8549-25219779389F}"/>
    <cellStyle name="Normální" xfId="0" builtinId="0"/>
    <cellStyle name="normální 2" xfId="1" xr:uid="{00000000-0005-0000-0000-000001000000}"/>
    <cellStyle name="Normální 3" xfId="2" xr:uid="{4CB06722-390B-45B8-A661-92B503E209C9}"/>
    <cellStyle name="Normální 4" xfId="3" xr:uid="{A4497432-55F8-47E3-B10C-F1EF80167AD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EST%20BUILD\DOKUMENTY%202017\nab&#237;dky\gemini%20VZT\odevzd&#225;n&#237;%2017-04-10\VZT\17.04.08_podklady%20GEMINY_VZT\rozpocet%20VZT\02a_VM_Knihovna%20Zamberk_centralni%20vetrani_16.03.2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ALOG"/>
      <sheetName val="PODRUZNY"/>
      <sheetName val="SOUHRNY"/>
      <sheetName val="data"/>
      <sheetName val="nahrazená data"/>
      <sheetName val="List1"/>
      <sheetName val="Odhad ceny realiz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54" t="s">
        <v>41</v>
      </c>
      <c r="B2" s="254"/>
      <c r="C2" s="254"/>
      <c r="D2" s="254"/>
      <c r="E2" s="254"/>
      <c r="F2" s="254"/>
      <c r="G2" s="25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M21" sqref="M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55" t="s">
        <v>4</v>
      </c>
      <c r="C1" s="256"/>
      <c r="D1" s="256"/>
      <c r="E1" s="256"/>
      <c r="F1" s="256"/>
      <c r="G1" s="256"/>
      <c r="H1" s="256"/>
      <c r="I1" s="256"/>
      <c r="J1" s="257"/>
    </row>
    <row r="2" spans="1:15" ht="36" customHeight="1" x14ac:dyDescent="0.2">
      <c r="A2" s="2"/>
      <c r="B2" s="77" t="s">
        <v>24</v>
      </c>
      <c r="C2" s="78"/>
      <c r="D2" s="79" t="s">
        <v>49</v>
      </c>
      <c r="E2" s="264" t="s">
        <v>50</v>
      </c>
      <c r="F2" s="265"/>
      <c r="G2" s="265"/>
      <c r="H2" s="265"/>
      <c r="I2" s="265"/>
      <c r="J2" s="26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67" t="s">
        <v>46</v>
      </c>
      <c r="F3" s="268"/>
      <c r="G3" s="268"/>
      <c r="H3" s="268"/>
      <c r="I3" s="268"/>
      <c r="J3" s="269"/>
    </row>
    <row r="4" spans="1:15" ht="23.25" customHeight="1" x14ac:dyDescent="0.2">
      <c r="A4" s="76">
        <v>2234</v>
      </c>
      <c r="B4" s="82" t="s">
        <v>48</v>
      </c>
      <c r="C4" s="83"/>
      <c r="D4" s="84" t="s">
        <v>43</v>
      </c>
      <c r="E4" s="277" t="s">
        <v>44</v>
      </c>
      <c r="F4" s="278"/>
      <c r="G4" s="278"/>
      <c r="H4" s="278"/>
      <c r="I4" s="278"/>
      <c r="J4" s="279"/>
    </row>
    <row r="5" spans="1:15" ht="24" customHeight="1" x14ac:dyDescent="0.2">
      <c r="A5" s="2"/>
      <c r="B5" s="31" t="s">
        <v>23</v>
      </c>
      <c r="D5" s="282"/>
      <c r="E5" s="283"/>
      <c r="F5" s="283"/>
      <c r="G5" s="28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84"/>
      <c r="E6" s="285"/>
      <c r="F6" s="285"/>
      <c r="G6" s="28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86"/>
      <c r="F7" s="287"/>
      <c r="G7" s="28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71"/>
      <c r="E11" s="271"/>
      <c r="F11" s="271"/>
      <c r="G11" s="271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76"/>
      <c r="E12" s="276"/>
      <c r="F12" s="276"/>
      <c r="G12" s="276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80"/>
      <c r="F13" s="281"/>
      <c r="G13" s="28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70"/>
      <c r="F15" s="270"/>
      <c r="G15" s="272"/>
      <c r="H15" s="272"/>
      <c r="I15" s="272" t="s">
        <v>31</v>
      </c>
      <c r="J15" s="27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61"/>
      <c r="F16" s="262"/>
      <c r="G16" s="261"/>
      <c r="H16" s="262"/>
      <c r="I16" s="261">
        <f>SUMIF(F49:F71,A16,I49:I71)+SUMIF(F49:F71,"PSU",I49:I71)</f>
        <v>0</v>
      </c>
      <c r="J16" s="263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61"/>
      <c r="F17" s="262"/>
      <c r="G17" s="261"/>
      <c r="H17" s="262"/>
      <c r="I17" s="261">
        <f>SUMIF(F49:F71,A17,I49:I71)</f>
        <v>0</v>
      </c>
      <c r="J17" s="263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61"/>
      <c r="F18" s="262"/>
      <c r="G18" s="261"/>
      <c r="H18" s="262"/>
      <c r="I18" s="261">
        <f>SUMIF(F49:F71,A18,I49:I71)</f>
        <v>0</v>
      </c>
      <c r="J18" s="263"/>
    </row>
    <row r="19" spans="1:10" ht="23.25" customHeight="1" x14ac:dyDescent="0.2">
      <c r="A19" s="139" t="s">
        <v>100</v>
      </c>
      <c r="B19" s="38" t="s">
        <v>29</v>
      </c>
      <c r="C19" s="62"/>
      <c r="D19" s="63"/>
      <c r="E19" s="261"/>
      <c r="F19" s="262"/>
      <c r="G19" s="261"/>
      <c r="H19" s="262"/>
      <c r="I19" s="261">
        <f>SUMIF(F49:F71,A19,I49:I71)</f>
        <v>0</v>
      </c>
      <c r="J19" s="263"/>
    </row>
    <row r="20" spans="1:10" ht="23.25" customHeight="1" x14ac:dyDescent="0.2">
      <c r="A20" s="139" t="s">
        <v>102</v>
      </c>
      <c r="B20" s="38" t="s">
        <v>30</v>
      </c>
      <c r="C20" s="62"/>
      <c r="D20" s="63"/>
      <c r="E20" s="261"/>
      <c r="F20" s="262"/>
      <c r="G20" s="261"/>
      <c r="H20" s="262"/>
      <c r="I20" s="261">
        <f>SUMIF(F49:F71,A20,I49:I71)</f>
        <v>0</v>
      </c>
      <c r="J20" s="263"/>
    </row>
    <row r="21" spans="1:10" ht="23.25" customHeight="1" x14ac:dyDescent="0.2">
      <c r="A21" s="2"/>
      <c r="B21" s="48" t="s">
        <v>31</v>
      </c>
      <c r="C21" s="64"/>
      <c r="D21" s="65"/>
      <c r="E21" s="274"/>
      <c r="F21" s="275"/>
      <c r="G21" s="274"/>
      <c r="H21" s="275"/>
      <c r="I21" s="274">
        <f>SUM(I16:J20)</f>
        <v>0</v>
      </c>
      <c r="J21" s="29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91">
        <f>ZakladDPHSniVypocet</f>
        <v>0</v>
      </c>
      <c r="H23" s="292"/>
      <c r="I23" s="29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89">
        <f>A23</f>
        <v>0</v>
      </c>
      <c r="H24" s="290"/>
      <c r="I24" s="29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91">
        <f>ZakladDPHZaklVypocet</f>
        <v>0</v>
      </c>
      <c r="H25" s="292"/>
      <c r="I25" s="29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58">
        <f>A25</f>
        <v>0</v>
      </c>
      <c r="H26" s="259"/>
      <c r="I26" s="25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60">
        <f>CenaCelkem-(ZakladDPHSni+DPHSni+ZakladDPHZakl+DPHZakl)</f>
        <v>0</v>
      </c>
      <c r="H27" s="260"/>
      <c r="I27" s="26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94">
        <f>ZakladDPHSniVypocet+ZakladDPHZaklVypocet</f>
        <v>0</v>
      </c>
      <c r="H28" s="295"/>
      <c r="I28" s="29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94">
        <f>A27</f>
        <v>0</v>
      </c>
      <c r="H29" s="294"/>
      <c r="I29" s="294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96"/>
      <c r="E34" s="297"/>
      <c r="G34" s="298"/>
      <c r="H34" s="299"/>
      <c r="I34" s="299"/>
      <c r="J34" s="25"/>
    </row>
    <row r="35" spans="1:10" ht="12.75" customHeight="1" x14ac:dyDescent="0.2">
      <c r="A35" s="2"/>
      <c r="B35" s="2"/>
      <c r="D35" s="288" t="s">
        <v>2</v>
      </c>
      <c r="E35" s="28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300"/>
      <c r="D39" s="300"/>
      <c r="E39" s="300"/>
      <c r="F39" s="100">
        <f>'06 01 Pol'!AE178</f>
        <v>0</v>
      </c>
      <c r="G39" s="101">
        <f>'06 01 Pol'!AF178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301" t="s">
        <v>46</v>
      </c>
      <c r="D40" s="301"/>
      <c r="E40" s="301"/>
      <c r="F40" s="105">
        <f>'06 01 Pol'!AE178</f>
        <v>0</v>
      </c>
      <c r="G40" s="106">
        <f>'06 01 Pol'!AF178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300" t="s">
        <v>44</v>
      </c>
      <c r="D41" s="300"/>
      <c r="E41" s="300"/>
      <c r="F41" s="109">
        <f>'06 01 Pol'!AE178</f>
        <v>0</v>
      </c>
      <c r="G41" s="102">
        <f>'06 01 Pol'!AF178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302" t="s">
        <v>52</v>
      </c>
      <c r="C42" s="303"/>
      <c r="D42" s="303"/>
      <c r="E42" s="30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56</v>
      </c>
      <c r="C49" s="305" t="s">
        <v>57</v>
      </c>
      <c r="D49" s="306"/>
      <c r="E49" s="306"/>
      <c r="F49" s="137" t="s">
        <v>26</v>
      </c>
      <c r="G49" s="130"/>
      <c r="H49" s="130"/>
      <c r="I49" s="130">
        <f>'06 01 Pol'!G8</f>
        <v>0</v>
      </c>
      <c r="J49" s="135" t="str">
        <f>IF(I72=0,"",I49/I72*100)</f>
        <v/>
      </c>
    </row>
    <row r="50" spans="1:10" ht="36.75" customHeight="1" x14ac:dyDescent="0.2">
      <c r="A50" s="124"/>
      <c r="B50" s="129" t="s">
        <v>58</v>
      </c>
      <c r="C50" s="305" t="s">
        <v>59</v>
      </c>
      <c r="D50" s="306"/>
      <c r="E50" s="306"/>
      <c r="F50" s="137" t="s">
        <v>26</v>
      </c>
      <c r="G50" s="130"/>
      <c r="H50" s="130"/>
      <c r="I50" s="130">
        <f>'06 01 Pol'!G24</f>
        <v>0</v>
      </c>
      <c r="J50" s="135" t="str">
        <f>IF(I72=0,"",I50/I72*100)</f>
        <v/>
      </c>
    </row>
    <row r="51" spans="1:10" ht="36.75" customHeight="1" x14ac:dyDescent="0.2">
      <c r="A51" s="124"/>
      <c r="B51" s="129" t="s">
        <v>60</v>
      </c>
      <c r="C51" s="305" t="s">
        <v>61</v>
      </c>
      <c r="D51" s="306"/>
      <c r="E51" s="306"/>
      <c r="F51" s="137" t="s">
        <v>26</v>
      </c>
      <c r="G51" s="130"/>
      <c r="H51" s="130"/>
      <c r="I51" s="130">
        <f>'06 01 Pol'!G48</f>
        <v>0</v>
      </c>
      <c r="J51" s="135" t="str">
        <f>IF(I72=0,"",I51/I72*100)</f>
        <v/>
      </c>
    </row>
    <row r="52" spans="1:10" ht="36.75" customHeight="1" x14ac:dyDescent="0.2">
      <c r="A52" s="124"/>
      <c r="B52" s="129" t="s">
        <v>62</v>
      </c>
      <c r="C52" s="305" t="s">
        <v>63</v>
      </c>
      <c r="D52" s="306"/>
      <c r="E52" s="306"/>
      <c r="F52" s="137" t="s">
        <v>26</v>
      </c>
      <c r="G52" s="130"/>
      <c r="H52" s="130"/>
      <c r="I52" s="130">
        <f>'06 01 Pol'!G64</f>
        <v>0</v>
      </c>
      <c r="J52" s="135" t="str">
        <f>IF(I72=0,"",I52/I72*100)</f>
        <v/>
      </c>
    </row>
    <row r="53" spans="1:10" ht="36.75" customHeight="1" x14ac:dyDescent="0.2">
      <c r="A53" s="124"/>
      <c r="B53" s="129" t="s">
        <v>64</v>
      </c>
      <c r="C53" s="305" t="s">
        <v>65</v>
      </c>
      <c r="D53" s="306"/>
      <c r="E53" s="306"/>
      <c r="F53" s="137" t="s">
        <v>26</v>
      </c>
      <c r="G53" s="130"/>
      <c r="H53" s="130"/>
      <c r="I53" s="130">
        <f>'06 01 Pol'!G70</f>
        <v>0</v>
      </c>
      <c r="J53" s="135" t="str">
        <f>IF(I72=0,"",I53/I72*100)</f>
        <v/>
      </c>
    </row>
    <row r="54" spans="1:10" ht="36.75" customHeight="1" x14ac:dyDescent="0.2">
      <c r="A54" s="124"/>
      <c r="B54" s="129" t="s">
        <v>66</v>
      </c>
      <c r="C54" s="305" t="s">
        <v>67</v>
      </c>
      <c r="D54" s="306"/>
      <c r="E54" s="306"/>
      <c r="F54" s="137" t="s">
        <v>26</v>
      </c>
      <c r="G54" s="130"/>
      <c r="H54" s="130"/>
      <c r="I54" s="130">
        <f>'06 01 Pol'!G75</f>
        <v>0</v>
      </c>
      <c r="J54" s="135" t="str">
        <f>IF(I72=0,"",I54/I72*100)</f>
        <v/>
      </c>
    </row>
    <row r="55" spans="1:10" ht="36.75" customHeight="1" x14ac:dyDescent="0.2">
      <c r="A55" s="124"/>
      <c r="B55" s="129" t="s">
        <v>68</v>
      </c>
      <c r="C55" s="305" t="s">
        <v>69</v>
      </c>
      <c r="D55" s="306"/>
      <c r="E55" s="306"/>
      <c r="F55" s="137" t="s">
        <v>26</v>
      </c>
      <c r="G55" s="130"/>
      <c r="H55" s="130"/>
      <c r="I55" s="130">
        <f>'06 01 Pol'!G78</f>
        <v>0</v>
      </c>
      <c r="J55" s="135" t="str">
        <f>IF(I72=0,"",I55/I72*100)</f>
        <v/>
      </c>
    </row>
    <row r="56" spans="1:10" ht="36.75" customHeight="1" x14ac:dyDescent="0.2">
      <c r="A56" s="124"/>
      <c r="B56" s="129" t="s">
        <v>70</v>
      </c>
      <c r="C56" s="305" t="s">
        <v>71</v>
      </c>
      <c r="D56" s="306"/>
      <c r="E56" s="306"/>
      <c r="F56" s="137" t="s">
        <v>26</v>
      </c>
      <c r="G56" s="130"/>
      <c r="H56" s="130"/>
      <c r="I56" s="130">
        <f>'06 01 Pol'!G85</f>
        <v>0</v>
      </c>
      <c r="J56" s="135" t="str">
        <f>IF(I72=0,"",I56/I72*100)</f>
        <v/>
      </c>
    </row>
    <row r="57" spans="1:10" ht="36.75" customHeight="1" x14ac:dyDescent="0.2">
      <c r="A57" s="124"/>
      <c r="B57" s="129" t="s">
        <v>72</v>
      </c>
      <c r="C57" s="305" t="s">
        <v>73</v>
      </c>
      <c r="D57" s="306"/>
      <c r="E57" s="306"/>
      <c r="F57" s="137" t="s">
        <v>26</v>
      </c>
      <c r="G57" s="130"/>
      <c r="H57" s="130"/>
      <c r="I57" s="130">
        <f>'06 01 Pol'!G88</f>
        <v>0</v>
      </c>
      <c r="J57" s="135" t="str">
        <f>IF(I72=0,"",I57/I72*100)</f>
        <v/>
      </c>
    </row>
    <row r="58" spans="1:10" ht="36.75" customHeight="1" x14ac:dyDescent="0.2">
      <c r="A58" s="124"/>
      <c r="B58" s="129" t="s">
        <v>74</v>
      </c>
      <c r="C58" s="305" t="s">
        <v>75</v>
      </c>
      <c r="D58" s="306"/>
      <c r="E58" s="306"/>
      <c r="F58" s="137" t="s">
        <v>26</v>
      </c>
      <c r="G58" s="130"/>
      <c r="H58" s="130"/>
      <c r="I58" s="130">
        <f>'06 01 Pol'!G99</f>
        <v>0</v>
      </c>
      <c r="J58" s="135" t="str">
        <f>IF(I72=0,"",I58/I72*100)</f>
        <v/>
      </c>
    </row>
    <row r="59" spans="1:10" ht="36.75" customHeight="1" x14ac:dyDescent="0.2">
      <c r="A59" s="124"/>
      <c r="B59" s="129" t="s">
        <v>76</v>
      </c>
      <c r="C59" s="305" t="s">
        <v>77</v>
      </c>
      <c r="D59" s="306"/>
      <c r="E59" s="306"/>
      <c r="F59" s="137" t="s">
        <v>27</v>
      </c>
      <c r="G59" s="130"/>
      <c r="H59" s="130"/>
      <c r="I59" s="130">
        <f>'06 01 Pol'!G101</f>
        <v>0</v>
      </c>
      <c r="J59" s="135" t="str">
        <f>IF(I72=0,"",I59/I72*100)</f>
        <v/>
      </c>
    </row>
    <row r="60" spans="1:10" ht="36.75" customHeight="1" x14ac:dyDescent="0.2">
      <c r="A60" s="124"/>
      <c r="B60" s="129" t="s">
        <v>78</v>
      </c>
      <c r="C60" s="305" t="s">
        <v>79</v>
      </c>
      <c r="D60" s="306"/>
      <c r="E60" s="306"/>
      <c r="F60" s="137" t="s">
        <v>27</v>
      </c>
      <c r="G60" s="130"/>
      <c r="H60" s="130"/>
      <c r="I60" s="130">
        <f>'06 01 Pol'!G103</f>
        <v>0</v>
      </c>
      <c r="J60" s="135" t="str">
        <f>IF(I72=0,"",I60/I72*100)</f>
        <v/>
      </c>
    </row>
    <row r="61" spans="1:10" ht="36.75" customHeight="1" x14ac:dyDescent="0.2">
      <c r="A61" s="124"/>
      <c r="B61" s="129" t="s">
        <v>80</v>
      </c>
      <c r="C61" s="305" t="s">
        <v>81</v>
      </c>
      <c r="D61" s="306"/>
      <c r="E61" s="306"/>
      <c r="F61" s="137" t="s">
        <v>27</v>
      </c>
      <c r="G61" s="130"/>
      <c r="H61" s="130"/>
      <c r="I61" s="130">
        <f>'06 01 Pol'!G109</f>
        <v>0</v>
      </c>
      <c r="J61" s="135" t="str">
        <f>IF(I72=0,"",I61/I72*100)</f>
        <v/>
      </c>
    </row>
    <row r="62" spans="1:10" ht="36.75" customHeight="1" x14ac:dyDescent="0.2">
      <c r="A62" s="124"/>
      <c r="B62" s="129" t="s">
        <v>82</v>
      </c>
      <c r="C62" s="305" t="s">
        <v>83</v>
      </c>
      <c r="D62" s="306"/>
      <c r="E62" s="306"/>
      <c r="F62" s="137" t="s">
        <v>27</v>
      </c>
      <c r="G62" s="130"/>
      <c r="H62" s="130"/>
      <c r="I62" s="130">
        <f>'06 01 Pol'!G113</f>
        <v>0</v>
      </c>
      <c r="J62" s="135" t="str">
        <f>IF(I72=0,"",I62/I72*100)</f>
        <v/>
      </c>
    </row>
    <row r="63" spans="1:10" ht="36.75" customHeight="1" x14ac:dyDescent="0.2">
      <c r="A63" s="124"/>
      <c r="B63" s="129" t="s">
        <v>84</v>
      </c>
      <c r="C63" s="305" t="s">
        <v>85</v>
      </c>
      <c r="D63" s="306"/>
      <c r="E63" s="306"/>
      <c r="F63" s="137" t="s">
        <v>27</v>
      </c>
      <c r="G63" s="130"/>
      <c r="H63" s="130"/>
      <c r="I63" s="130">
        <f>'06 01 Pol'!G116</f>
        <v>0</v>
      </c>
      <c r="J63" s="135" t="str">
        <f>IF(I72=0,"",I63/I72*100)</f>
        <v/>
      </c>
    </row>
    <row r="64" spans="1:10" ht="36.75" customHeight="1" x14ac:dyDescent="0.2">
      <c r="A64" s="124"/>
      <c r="B64" s="129" t="s">
        <v>86</v>
      </c>
      <c r="C64" s="305" t="s">
        <v>87</v>
      </c>
      <c r="D64" s="306"/>
      <c r="E64" s="306"/>
      <c r="F64" s="137" t="s">
        <v>27</v>
      </c>
      <c r="G64" s="130"/>
      <c r="H64" s="130"/>
      <c r="I64" s="130">
        <f>'06 01 Pol'!G124</f>
        <v>0</v>
      </c>
      <c r="J64" s="135" t="str">
        <f>IF(I72=0,"",I64/I72*100)</f>
        <v/>
      </c>
    </row>
    <row r="65" spans="1:10" ht="36.75" customHeight="1" x14ac:dyDescent="0.2">
      <c r="A65" s="124"/>
      <c r="B65" s="129" t="s">
        <v>88</v>
      </c>
      <c r="C65" s="305" t="s">
        <v>89</v>
      </c>
      <c r="D65" s="306"/>
      <c r="E65" s="306"/>
      <c r="F65" s="137" t="s">
        <v>27</v>
      </c>
      <c r="G65" s="130"/>
      <c r="H65" s="130"/>
      <c r="I65" s="130">
        <f>'06 01 Pol'!G131</f>
        <v>0</v>
      </c>
      <c r="J65" s="135" t="str">
        <f>IF(I72=0,"",I65/I72*100)</f>
        <v/>
      </c>
    </row>
    <row r="66" spans="1:10" ht="36.75" customHeight="1" x14ac:dyDescent="0.2">
      <c r="A66" s="124"/>
      <c r="B66" s="129" t="s">
        <v>90</v>
      </c>
      <c r="C66" s="305" t="s">
        <v>91</v>
      </c>
      <c r="D66" s="306"/>
      <c r="E66" s="306"/>
      <c r="F66" s="137" t="s">
        <v>27</v>
      </c>
      <c r="G66" s="130"/>
      <c r="H66" s="130"/>
      <c r="I66" s="130">
        <f>'06 01 Pol'!G139</f>
        <v>0</v>
      </c>
      <c r="J66" s="135" t="str">
        <f>IF(I72=0,"",I66/I72*100)</f>
        <v/>
      </c>
    </row>
    <row r="67" spans="1:10" ht="36.75" customHeight="1" x14ac:dyDescent="0.2">
      <c r="A67" s="124"/>
      <c r="B67" s="129" t="s">
        <v>92</v>
      </c>
      <c r="C67" s="305" t="s">
        <v>93</v>
      </c>
      <c r="D67" s="306"/>
      <c r="E67" s="306"/>
      <c r="F67" s="137" t="s">
        <v>28</v>
      </c>
      <c r="G67" s="130"/>
      <c r="H67" s="130"/>
      <c r="I67" s="130">
        <f>'06 01 Pol'!G145</f>
        <v>0</v>
      </c>
      <c r="J67" s="135" t="str">
        <f>IF(I72=0,"",I67/I72*100)</f>
        <v/>
      </c>
    </row>
    <row r="68" spans="1:10" ht="36.75" customHeight="1" x14ac:dyDescent="0.2">
      <c r="A68" s="124"/>
      <c r="B68" s="129" t="s">
        <v>94</v>
      </c>
      <c r="C68" s="305" t="s">
        <v>95</v>
      </c>
      <c r="D68" s="306"/>
      <c r="E68" s="306"/>
      <c r="F68" s="137" t="s">
        <v>28</v>
      </c>
      <c r="G68" s="130"/>
      <c r="H68" s="130"/>
      <c r="I68" s="130">
        <f>'06 01 Pol'!G152</f>
        <v>0</v>
      </c>
      <c r="J68" s="135" t="str">
        <f>IF(I72=0,"",I68/I72*100)</f>
        <v/>
      </c>
    </row>
    <row r="69" spans="1:10" ht="36.75" customHeight="1" x14ac:dyDescent="0.2">
      <c r="A69" s="124"/>
      <c r="B69" s="129" t="s">
        <v>96</v>
      </c>
      <c r="C69" s="305" t="s">
        <v>97</v>
      </c>
      <c r="D69" s="306"/>
      <c r="E69" s="306"/>
      <c r="F69" s="137" t="s">
        <v>98</v>
      </c>
      <c r="G69" s="130"/>
      <c r="H69" s="130"/>
      <c r="I69" s="130">
        <f>'06 01 Pol'!G155</f>
        <v>0</v>
      </c>
      <c r="J69" s="135" t="str">
        <f>IF(I72=0,"",I69/I72*100)</f>
        <v/>
      </c>
    </row>
    <row r="70" spans="1:10" ht="36.75" customHeight="1" x14ac:dyDescent="0.2">
      <c r="A70" s="124"/>
      <c r="B70" s="129" t="s">
        <v>99</v>
      </c>
      <c r="C70" s="305" t="s">
        <v>29</v>
      </c>
      <c r="D70" s="306"/>
      <c r="E70" s="306"/>
      <c r="F70" s="137" t="s">
        <v>100</v>
      </c>
      <c r="G70" s="130"/>
      <c r="H70" s="130"/>
      <c r="I70" s="130">
        <f>'06 01 Pol'!G164</f>
        <v>0</v>
      </c>
      <c r="J70" s="135" t="str">
        <f>IF(I72=0,"",I70/I72*100)</f>
        <v/>
      </c>
    </row>
    <row r="71" spans="1:10" ht="36.75" customHeight="1" x14ac:dyDescent="0.2">
      <c r="A71" s="124"/>
      <c r="B71" s="129" t="s">
        <v>101</v>
      </c>
      <c r="C71" s="305" t="s">
        <v>30</v>
      </c>
      <c r="D71" s="306"/>
      <c r="E71" s="306"/>
      <c r="F71" s="137" t="s">
        <v>102</v>
      </c>
      <c r="G71" s="130"/>
      <c r="H71" s="130"/>
      <c r="I71" s="130">
        <f>'06 01 Pol'!G168</f>
        <v>0</v>
      </c>
      <c r="J71" s="135" t="str">
        <f>IF(I72=0,"",I71/I72*100)</f>
        <v/>
      </c>
    </row>
    <row r="72" spans="1:10" ht="25.5" customHeight="1" x14ac:dyDescent="0.2">
      <c r="A72" s="125"/>
      <c r="B72" s="131" t="s">
        <v>1</v>
      </c>
      <c r="C72" s="132"/>
      <c r="D72" s="133"/>
      <c r="E72" s="133"/>
      <c r="F72" s="138"/>
      <c r="G72" s="134"/>
      <c r="H72" s="134"/>
      <c r="I72" s="134">
        <f>SUM(I49:I71)</f>
        <v>0</v>
      </c>
      <c r="J72" s="136">
        <f>SUM(J49:J71)</f>
        <v>0</v>
      </c>
    </row>
    <row r="73" spans="1:10" x14ac:dyDescent="0.2">
      <c r="F73" s="87"/>
      <c r="G73" s="87"/>
      <c r="H73" s="87"/>
      <c r="I73" s="87"/>
      <c r="J73" s="88"/>
    </row>
    <row r="74" spans="1:10" x14ac:dyDescent="0.2">
      <c r="F74" s="87"/>
      <c r="G74" s="87"/>
      <c r="H74" s="87"/>
      <c r="I74" s="87"/>
      <c r="J74" s="88"/>
    </row>
    <row r="75" spans="1:10" x14ac:dyDescent="0.2">
      <c r="F75" s="87"/>
      <c r="G75" s="87"/>
      <c r="H75" s="87"/>
      <c r="I75" s="87"/>
      <c r="J7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07" t="s">
        <v>7</v>
      </c>
      <c r="B1" s="307"/>
      <c r="C1" s="308"/>
      <c r="D1" s="307"/>
      <c r="E1" s="307"/>
      <c r="F1" s="307"/>
      <c r="G1" s="307"/>
    </row>
    <row r="2" spans="1:7" ht="24.95" customHeight="1" x14ac:dyDescent="0.2">
      <c r="A2" s="50" t="s">
        <v>8</v>
      </c>
      <c r="B2" s="49"/>
      <c r="C2" s="309"/>
      <c r="D2" s="309"/>
      <c r="E2" s="309"/>
      <c r="F2" s="309"/>
      <c r="G2" s="310"/>
    </row>
    <row r="3" spans="1:7" ht="24.95" customHeight="1" x14ac:dyDescent="0.2">
      <c r="A3" s="50" t="s">
        <v>9</v>
      </c>
      <c r="B3" s="49"/>
      <c r="C3" s="309"/>
      <c r="D3" s="309"/>
      <c r="E3" s="309"/>
      <c r="F3" s="309"/>
      <c r="G3" s="310"/>
    </row>
    <row r="4" spans="1:7" ht="24.95" customHeight="1" x14ac:dyDescent="0.2">
      <c r="A4" s="50" t="s">
        <v>10</v>
      </c>
      <c r="B4" s="49"/>
      <c r="C4" s="309"/>
      <c r="D4" s="309"/>
      <c r="E4" s="309"/>
      <c r="F4" s="309"/>
      <c r="G4" s="3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7473B-E4DD-4926-BD92-F8101FF1F8C7}">
  <sheetPr>
    <outlinePr summaryBelow="0"/>
  </sheetPr>
  <dimension ref="A1:BH5000"/>
  <sheetViews>
    <sheetView workbookViewId="0">
      <pane ySplit="7" topLeftCell="A8" activePane="bottomLeft" state="frozen"/>
      <selection pane="bottomLeft" activeCell="F176" sqref="F9:F17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23" t="s">
        <v>7</v>
      </c>
      <c r="B1" s="323"/>
      <c r="C1" s="323"/>
      <c r="D1" s="323"/>
      <c r="E1" s="323"/>
      <c r="F1" s="323"/>
      <c r="G1" s="323"/>
      <c r="AG1" t="s">
        <v>103</v>
      </c>
    </row>
    <row r="2" spans="1:60" ht="24.95" customHeight="1" x14ac:dyDescent="0.2">
      <c r="A2" s="140" t="s">
        <v>8</v>
      </c>
      <c r="B2" s="49" t="s">
        <v>49</v>
      </c>
      <c r="C2" s="324" t="s">
        <v>50</v>
      </c>
      <c r="D2" s="325"/>
      <c r="E2" s="325"/>
      <c r="F2" s="325"/>
      <c r="G2" s="326"/>
      <c r="AG2" t="s">
        <v>104</v>
      </c>
    </row>
    <row r="3" spans="1:60" ht="24.95" customHeight="1" x14ac:dyDescent="0.2">
      <c r="A3" s="140" t="s">
        <v>9</v>
      </c>
      <c r="B3" s="49" t="s">
        <v>45</v>
      </c>
      <c r="C3" s="324" t="s">
        <v>46</v>
      </c>
      <c r="D3" s="325"/>
      <c r="E3" s="325"/>
      <c r="F3" s="325"/>
      <c r="G3" s="326"/>
      <c r="AC3" s="122" t="s">
        <v>104</v>
      </c>
      <c r="AG3" t="s">
        <v>105</v>
      </c>
    </row>
    <row r="4" spans="1:60" ht="24.95" customHeight="1" x14ac:dyDescent="0.2">
      <c r="A4" s="141" t="s">
        <v>10</v>
      </c>
      <c r="B4" s="142" t="s">
        <v>43</v>
      </c>
      <c r="C4" s="327" t="s">
        <v>44</v>
      </c>
      <c r="D4" s="328"/>
      <c r="E4" s="328"/>
      <c r="F4" s="328"/>
      <c r="G4" s="329"/>
      <c r="AG4" t="s">
        <v>106</v>
      </c>
    </row>
    <row r="5" spans="1:60" x14ac:dyDescent="0.2">
      <c r="D5" s="10"/>
    </row>
    <row r="6" spans="1:60" ht="38.25" x14ac:dyDescent="0.2">
      <c r="A6" s="144" t="s">
        <v>107</v>
      </c>
      <c r="B6" s="146" t="s">
        <v>108</v>
      </c>
      <c r="C6" s="146" t="s">
        <v>109</v>
      </c>
      <c r="D6" s="145" t="s">
        <v>110</v>
      </c>
      <c r="E6" s="144" t="s">
        <v>111</v>
      </c>
      <c r="F6" s="143" t="s">
        <v>112</v>
      </c>
      <c r="G6" s="144" t="s">
        <v>31</v>
      </c>
      <c r="H6" s="147" t="s">
        <v>32</v>
      </c>
      <c r="I6" s="147" t="s">
        <v>113</v>
      </c>
      <c r="J6" s="147" t="s">
        <v>33</v>
      </c>
      <c r="K6" s="147" t="s">
        <v>114</v>
      </c>
      <c r="L6" s="147" t="s">
        <v>115</v>
      </c>
      <c r="M6" s="147" t="s">
        <v>116</v>
      </c>
      <c r="N6" s="147" t="s">
        <v>117</v>
      </c>
      <c r="O6" s="147" t="s">
        <v>118</v>
      </c>
      <c r="P6" s="147" t="s">
        <v>119</v>
      </c>
      <c r="Q6" s="147" t="s">
        <v>120</v>
      </c>
      <c r="R6" s="147" t="s">
        <v>121</v>
      </c>
      <c r="S6" s="147" t="s">
        <v>122</v>
      </c>
      <c r="T6" s="147" t="s">
        <v>123</v>
      </c>
      <c r="U6" s="147" t="s">
        <v>124</v>
      </c>
      <c r="V6" s="147" t="s">
        <v>125</v>
      </c>
      <c r="W6" s="147" t="s">
        <v>126</v>
      </c>
      <c r="X6" s="147" t="s">
        <v>127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128</v>
      </c>
      <c r="B8" s="162" t="s">
        <v>56</v>
      </c>
      <c r="C8" s="182" t="s">
        <v>57</v>
      </c>
      <c r="D8" s="163"/>
      <c r="E8" s="164"/>
      <c r="F8" s="165"/>
      <c r="G8" s="165">
        <f>SUMIF(AG9:AG23,"&lt;&gt;NOR",G9:G23)</f>
        <v>0</v>
      </c>
      <c r="H8" s="165"/>
      <c r="I8" s="165">
        <f>SUM(I9:I23)</f>
        <v>81027.520000000004</v>
      </c>
      <c r="J8" s="165"/>
      <c r="K8" s="165">
        <f>SUM(K9:K23)</f>
        <v>65060.080000000009</v>
      </c>
      <c r="L8" s="165"/>
      <c r="M8" s="165">
        <f>SUM(M9:M23)</f>
        <v>0</v>
      </c>
      <c r="N8" s="165"/>
      <c r="O8" s="165">
        <f>SUM(O9:O23)</f>
        <v>10.02</v>
      </c>
      <c r="P8" s="165"/>
      <c r="Q8" s="165">
        <f>SUM(Q9:Q23)</f>
        <v>0</v>
      </c>
      <c r="R8" s="165"/>
      <c r="S8" s="165"/>
      <c r="T8" s="166"/>
      <c r="U8" s="160"/>
      <c r="V8" s="160">
        <f>SUM(V9:V23)</f>
        <v>135.89999999999998</v>
      </c>
      <c r="W8" s="160"/>
      <c r="X8" s="160"/>
      <c r="AG8" t="s">
        <v>129</v>
      </c>
    </row>
    <row r="9" spans="1:60" ht="22.5" outlineLevel="1" x14ac:dyDescent="0.2">
      <c r="A9" s="167">
        <v>1</v>
      </c>
      <c r="B9" s="168" t="s">
        <v>130</v>
      </c>
      <c r="C9" s="183" t="s">
        <v>131</v>
      </c>
      <c r="D9" s="169" t="s">
        <v>132</v>
      </c>
      <c r="E9" s="170">
        <v>61</v>
      </c>
      <c r="F9" s="171"/>
      <c r="G9" s="172">
        <f>ROUND(E9*F9,2)</f>
        <v>0</v>
      </c>
      <c r="H9" s="171">
        <v>175.34</v>
      </c>
      <c r="I9" s="172">
        <f>ROUND(E9*H9,2)</f>
        <v>10695.74</v>
      </c>
      <c r="J9" s="171">
        <v>142.66</v>
      </c>
      <c r="K9" s="172">
        <f>ROUND(E9*J9,2)</f>
        <v>8702.26</v>
      </c>
      <c r="L9" s="172">
        <v>21</v>
      </c>
      <c r="M9" s="172">
        <f>G9*(1+L9/100)</f>
        <v>0</v>
      </c>
      <c r="N9" s="172">
        <v>7.4079999999999993E-2</v>
      </c>
      <c r="O9" s="172">
        <f>ROUND(E9*N9,2)</f>
        <v>4.5199999999999996</v>
      </c>
      <c r="P9" s="172">
        <v>0</v>
      </c>
      <c r="Q9" s="172">
        <f>ROUND(E9*P9,2)</f>
        <v>0</v>
      </c>
      <c r="R9" s="172"/>
      <c r="S9" s="172" t="s">
        <v>133</v>
      </c>
      <c r="T9" s="173" t="s">
        <v>133</v>
      </c>
      <c r="U9" s="157">
        <v>0.34510999999999997</v>
      </c>
      <c r="V9" s="157">
        <f>ROUND(E9*U9,2)</f>
        <v>21.05</v>
      </c>
      <c r="W9" s="157"/>
      <c r="X9" s="157" t="s">
        <v>134</v>
      </c>
      <c r="Y9" s="148"/>
      <c r="Z9" s="148"/>
      <c r="AA9" s="148"/>
      <c r="AB9" s="148"/>
      <c r="AC9" s="148"/>
      <c r="AD9" s="148"/>
      <c r="AE9" s="148"/>
      <c r="AF9" s="148"/>
      <c r="AG9" s="148" t="s">
        <v>135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4" t="s">
        <v>136</v>
      </c>
      <c r="D10" s="158"/>
      <c r="E10" s="159">
        <v>32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137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138</v>
      </c>
      <c r="D11" s="158"/>
      <c r="E11" s="159">
        <v>29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7">
        <v>2</v>
      </c>
      <c r="B12" s="168" t="s">
        <v>139</v>
      </c>
      <c r="C12" s="183" t="s">
        <v>140</v>
      </c>
      <c r="D12" s="169" t="s">
        <v>141</v>
      </c>
      <c r="E12" s="170">
        <v>39.756</v>
      </c>
      <c r="F12" s="171"/>
      <c r="G12" s="172">
        <f>ROUND(E12*F12,2)</f>
        <v>0</v>
      </c>
      <c r="H12" s="171">
        <v>862.52</v>
      </c>
      <c r="I12" s="172">
        <f>ROUND(E12*H12,2)</f>
        <v>34290.35</v>
      </c>
      <c r="J12" s="171">
        <v>884.48</v>
      </c>
      <c r="K12" s="172">
        <f>ROUND(E12*J12,2)</f>
        <v>35163.39</v>
      </c>
      <c r="L12" s="172">
        <v>21</v>
      </c>
      <c r="M12" s="172">
        <f>G12*(1+L12/100)</f>
        <v>0</v>
      </c>
      <c r="N12" s="172">
        <v>5.7290000000000001E-2</v>
      </c>
      <c r="O12" s="172">
        <f>ROUND(E12*N12,2)</f>
        <v>2.2799999999999998</v>
      </c>
      <c r="P12" s="172">
        <v>0</v>
      </c>
      <c r="Q12" s="172">
        <f>ROUND(E12*P12,2)</f>
        <v>0</v>
      </c>
      <c r="R12" s="172"/>
      <c r="S12" s="172" t="s">
        <v>133</v>
      </c>
      <c r="T12" s="173" t="s">
        <v>133</v>
      </c>
      <c r="U12" s="157">
        <v>1.673</v>
      </c>
      <c r="V12" s="157">
        <f>ROUND(E12*U12,2)</f>
        <v>66.510000000000005</v>
      </c>
      <c r="W12" s="157"/>
      <c r="X12" s="157" t="s">
        <v>134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143</v>
      </c>
      <c r="D13" s="158"/>
      <c r="E13" s="159">
        <v>40.136000000000003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137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4" t="s">
        <v>144</v>
      </c>
      <c r="D14" s="158"/>
      <c r="E14" s="159">
        <v>-5.6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137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145</v>
      </c>
      <c r="D15" s="158"/>
      <c r="E15" s="159">
        <v>5.22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137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7">
        <v>3</v>
      </c>
      <c r="B16" s="168" t="s">
        <v>146</v>
      </c>
      <c r="C16" s="183" t="s">
        <v>147</v>
      </c>
      <c r="D16" s="169" t="s">
        <v>141</v>
      </c>
      <c r="E16" s="170">
        <v>9.6</v>
      </c>
      <c r="F16" s="171"/>
      <c r="G16" s="172">
        <f>ROUND(E16*F16,2)</f>
        <v>0</v>
      </c>
      <c r="H16" s="171">
        <v>615.95000000000005</v>
      </c>
      <c r="I16" s="172">
        <f>ROUND(E16*H16,2)</f>
        <v>5913.12</v>
      </c>
      <c r="J16" s="171">
        <v>865.05</v>
      </c>
      <c r="K16" s="172">
        <f>ROUND(E16*J16,2)</f>
        <v>8304.48</v>
      </c>
      <c r="L16" s="172">
        <v>21</v>
      </c>
      <c r="M16" s="172">
        <f>G16*(1+L16/100)</f>
        <v>0</v>
      </c>
      <c r="N16" s="172">
        <v>5.1639999999999998E-2</v>
      </c>
      <c r="O16" s="172">
        <f>ROUND(E16*N16,2)</f>
        <v>0.5</v>
      </c>
      <c r="P16" s="172">
        <v>0</v>
      </c>
      <c r="Q16" s="172">
        <f>ROUND(E16*P16,2)</f>
        <v>0</v>
      </c>
      <c r="R16" s="172"/>
      <c r="S16" s="172" t="s">
        <v>133</v>
      </c>
      <c r="T16" s="173" t="s">
        <v>133</v>
      </c>
      <c r="U16" s="157">
        <v>1.9810000000000001</v>
      </c>
      <c r="V16" s="157">
        <f>ROUND(E16*U16,2)</f>
        <v>19.02</v>
      </c>
      <c r="W16" s="157"/>
      <c r="X16" s="157" t="s">
        <v>134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142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148</v>
      </c>
      <c r="D17" s="158"/>
      <c r="E17" s="159">
        <v>9.6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137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7">
        <v>4</v>
      </c>
      <c r="B18" s="168" t="s">
        <v>149</v>
      </c>
      <c r="C18" s="183" t="s">
        <v>150</v>
      </c>
      <c r="D18" s="169" t="s">
        <v>141</v>
      </c>
      <c r="E18" s="170">
        <v>3.4596</v>
      </c>
      <c r="F18" s="171"/>
      <c r="G18" s="172">
        <f>ROUND(E18*F18,2)</f>
        <v>0</v>
      </c>
      <c r="H18" s="171">
        <v>884.95</v>
      </c>
      <c r="I18" s="172">
        <f>ROUND(E18*H18,2)</f>
        <v>3061.57</v>
      </c>
      <c r="J18" s="171">
        <v>865.05</v>
      </c>
      <c r="K18" s="172">
        <f>ROUND(E18*J18,2)</f>
        <v>2992.73</v>
      </c>
      <c r="L18" s="172">
        <v>21</v>
      </c>
      <c r="M18" s="172">
        <f>G18*(1+L18/100)</f>
        <v>0</v>
      </c>
      <c r="N18" s="172">
        <v>5.8380000000000001E-2</v>
      </c>
      <c r="O18" s="172">
        <f>ROUND(E18*N18,2)</f>
        <v>0.2</v>
      </c>
      <c r="P18" s="172">
        <v>0</v>
      </c>
      <c r="Q18" s="172">
        <f>ROUND(E18*P18,2)</f>
        <v>0</v>
      </c>
      <c r="R18" s="172"/>
      <c r="S18" s="172" t="s">
        <v>133</v>
      </c>
      <c r="T18" s="173" t="s">
        <v>133</v>
      </c>
      <c r="U18" s="157">
        <v>1.9810000000000001</v>
      </c>
      <c r="V18" s="157">
        <f>ROUND(E18*U18,2)</f>
        <v>6.85</v>
      </c>
      <c r="W18" s="157"/>
      <c r="X18" s="157" t="s">
        <v>134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142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151</v>
      </c>
      <c r="D19" s="158"/>
      <c r="E19" s="159">
        <v>3.4596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137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7">
        <v>5</v>
      </c>
      <c r="B20" s="168" t="s">
        <v>152</v>
      </c>
      <c r="C20" s="183" t="s">
        <v>153</v>
      </c>
      <c r="D20" s="169" t="s">
        <v>141</v>
      </c>
      <c r="E20" s="170">
        <v>30.74</v>
      </c>
      <c r="F20" s="171"/>
      <c r="G20" s="172">
        <f>ROUND(E20*F20,2)</f>
        <v>0</v>
      </c>
      <c r="H20" s="171">
        <v>710.83</v>
      </c>
      <c r="I20" s="172">
        <f>ROUND(E20*H20,2)</f>
        <v>21850.91</v>
      </c>
      <c r="J20" s="171">
        <v>249.17</v>
      </c>
      <c r="K20" s="172">
        <f>ROUND(E20*J20,2)</f>
        <v>7659.49</v>
      </c>
      <c r="L20" s="172">
        <v>21</v>
      </c>
      <c r="M20" s="172">
        <f>G20*(1+L20/100)</f>
        <v>0</v>
      </c>
      <c r="N20" s="172">
        <v>7.8359999999999999E-2</v>
      </c>
      <c r="O20" s="172">
        <f>ROUND(E20*N20,2)</f>
        <v>2.41</v>
      </c>
      <c r="P20" s="172">
        <v>0</v>
      </c>
      <c r="Q20" s="172">
        <f>ROUND(E20*P20,2)</f>
        <v>0</v>
      </c>
      <c r="R20" s="172"/>
      <c r="S20" s="172" t="s">
        <v>133</v>
      </c>
      <c r="T20" s="173" t="s">
        <v>133</v>
      </c>
      <c r="U20" s="157">
        <v>0.55488999999999999</v>
      </c>
      <c r="V20" s="157">
        <f>ROUND(E20*U20,2)</f>
        <v>17.059999999999999</v>
      </c>
      <c r="W20" s="157"/>
      <c r="X20" s="157" t="s">
        <v>134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142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145</v>
      </c>
      <c r="D21" s="158"/>
      <c r="E21" s="159">
        <v>5.22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137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154</v>
      </c>
      <c r="D22" s="158"/>
      <c r="E22" s="159">
        <v>25.52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137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4">
        <v>6</v>
      </c>
      <c r="B23" s="175" t="s">
        <v>155</v>
      </c>
      <c r="C23" s="185" t="s">
        <v>156</v>
      </c>
      <c r="D23" s="176" t="s">
        <v>141</v>
      </c>
      <c r="E23" s="177">
        <v>41.64</v>
      </c>
      <c r="F23" s="178"/>
      <c r="G23" s="179">
        <f>ROUND(E23*F23,2)</f>
        <v>0</v>
      </c>
      <c r="H23" s="178">
        <v>125.26</v>
      </c>
      <c r="I23" s="179">
        <f>ROUND(E23*H23,2)</f>
        <v>5215.83</v>
      </c>
      <c r="J23" s="178">
        <v>53.74</v>
      </c>
      <c r="K23" s="179">
        <f>ROUND(E23*J23,2)</f>
        <v>2237.73</v>
      </c>
      <c r="L23" s="179">
        <v>21</v>
      </c>
      <c r="M23" s="179">
        <f>G23*(1+L23/100)</f>
        <v>0</v>
      </c>
      <c r="N23" s="179">
        <v>2.5699999999999998E-3</v>
      </c>
      <c r="O23" s="179">
        <f>ROUND(E23*N23,2)</f>
        <v>0.11</v>
      </c>
      <c r="P23" s="179">
        <v>0</v>
      </c>
      <c r="Q23" s="179">
        <f>ROUND(E23*P23,2)</f>
        <v>0</v>
      </c>
      <c r="R23" s="179"/>
      <c r="S23" s="179" t="s">
        <v>133</v>
      </c>
      <c r="T23" s="180" t="s">
        <v>133</v>
      </c>
      <c r="U23" s="157">
        <v>0.13</v>
      </c>
      <c r="V23" s="157">
        <f>ROUND(E23*U23,2)</f>
        <v>5.41</v>
      </c>
      <c r="W23" s="157"/>
      <c r="X23" s="157" t="s">
        <v>134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142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1" t="s">
        <v>128</v>
      </c>
      <c r="B24" s="162" t="s">
        <v>58</v>
      </c>
      <c r="C24" s="182" t="s">
        <v>59</v>
      </c>
      <c r="D24" s="163"/>
      <c r="E24" s="164"/>
      <c r="F24" s="165"/>
      <c r="G24" s="165">
        <f>SUMIF(AG25:AG47,"&lt;&gt;NOR",G25:G47)</f>
        <v>0</v>
      </c>
      <c r="H24" s="165"/>
      <c r="I24" s="165">
        <f>SUM(I25:I47)</f>
        <v>27302.14</v>
      </c>
      <c r="J24" s="165"/>
      <c r="K24" s="165">
        <f>SUM(K25:K47)</f>
        <v>25904.6</v>
      </c>
      <c r="L24" s="165"/>
      <c r="M24" s="165">
        <f>SUM(M25:M47)</f>
        <v>0</v>
      </c>
      <c r="N24" s="165"/>
      <c r="O24" s="165">
        <f>SUM(O25:O47)</f>
        <v>0.84</v>
      </c>
      <c r="P24" s="165"/>
      <c r="Q24" s="165">
        <f>SUM(Q25:Q47)</f>
        <v>0</v>
      </c>
      <c r="R24" s="165"/>
      <c r="S24" s="165"/>
      <c r="T24" s="166"/>
      <c r="U24" s="160"/>
      <c r="V24" s="160">
        <f>SUM(V25:V47)</f>
        <v>49</v>
      </c>
      <c r="W24" s="160"/>
      <c r="X24" s="160"/>
      <c r="AG24" t="s">
        <v>129</v>
      </c>
    </row>
    <row r="25" spans="1:60" outlineLevel="1" x14ac:dyDescent="0.2">
      <c r="A25" s="167">
        <v>7</v>
      </c>
      <c r="B25" s="168" t="s">
        <v>157</v>
      </c>
      <c r="C25" s="183" t="s">
        <v>158</v>
      </c>
      <c r="D25" s="169" t="s">
        <v>141</v>
      </c>
      <c r="E25" s="170">
        <v>53.26</v>
      </c>
      <c r="F25" s="171"/>
      <c r="G25" s="172">
        <f>ROUND(E25*F25,2)</f>
        <v>0</v>
      </c>
      <c r="H25" s="171">
        <v>512.62</v>
      </c>
      <c r="I25" s="172">
        <f>ROUND(E25*H25,2)</f>
        <v>27302.14</v>
      </c>
      <c r="J25" s="171">
        <v>486.38</v>
      </c>
      <c r="K25" s="172">
        <f>ROUND(E25*J25,2)</f>
        <v>25904.6</v>
      </c>
      <c r="L25" s="172">
        <v>21</v>
      </c>
      <c r="M25" s="172">
        <f>G25*(1+L25/100)</f>
        <v>0</v>
      </c>
      <c r="N25" s="172">
        <v>1.5720000000000001E-2</v>
      </c>
      <c r="O25" s="172">
        <f>ROUND(E25*N25,2)</f>
        <v>0.84</v>
      </c>
      <c r="P25" s="172">
        <v>0</v>
      </c>
      <c r="Q25" s="172">
        <f>ROUND(E25*P25,2)</f>
        <v>0</v>
      </c>
      <c r="R25" s="172"/>
      <c r="S25" s="172" t="s">
        <v>133</v>
      </c>
      <c r="T25" s="173" t="s">
        <v>133</v>
      </c>
      <c r="U25" s="157">
        <v>0.92</v>
      </c>
      <c r="V25" s="157">
        <f>ROUND(E25*U25,2)</f>
        <v>49</v>
      </c>
      <c r="W25" s="157"/>
      <c r="X25" s="157" t="s">
        <v>134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142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159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137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4" t="s">
        <v>160</v>
      </c>
      <c r="D27" s="158"/>
      <c r="E27" s="159">
        <v>2.2400000000000002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137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4" t="s">
        <v>161</v>
      </c>
      <c r="D28" s="158"/>
      <c r="E28" s="159">
        <v>1.91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137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4" t="s">
        <v>162</v>
      </c>
      <c r="D29" s="158"/>
      <c r="E29" s="159">
        <v>0.68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137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163</v>
      </c>
      <c r="D30" s="158"/>
      <c r="E30" s="159">
        <v>2.1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137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164</v>
      </c>
      <c r="D31" s="158"/>
      <c r="E31" s="159">
        <v>1.5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137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165</v>
      </c>
      <c r="D32" s="158"/>
      <c r="E32" s="159">
        <v>2.9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137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166</v>
      </c>
      <c r="D33" s="158"/>
      <c r="E33" s="159">
        <v>4.2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137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167</v>
      </c>
      <c r="D34" s="158"/>
      <c r="E34" s="159">
        <v>1.9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137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4" t="s">
        <v>168</v>
      </c>
      <c r="D35" s="158"/>
      <c r="E35" s="159">
        <v>5.6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137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4" t="s">
        <v>167</v>
      </c>
      <c r="D36" s="158"/>
      <c r="E36" s="159">
        <v>1.9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4" t="s">
        <v>169</v>
      </c>
      <c r="D37" s="158"/>
      <c r="E37" s="159">
        <v>1.5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137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4" t="s">
        <v>165</v>
      </c>
      <c r="D38" s="158"/>
      <c r="E38" s="159">
        <v>2.9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137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170</v>
      </c>
      <c r="D39" s="158"/>
      <c r="E39" s="159">
        <v>2.2400000000000002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161</v>
      </c>
      <c r="D40" s="158"/>
      <c r="E40" s="159">
        <v>1.91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137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4" t="s">
        <v>162</v>
      </c>
      <c r="D41" s="158"/>
      <c r="E41" s="159">
        <v>0.68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137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4" t="s">
        <v>163</v>
      </c>
      <c r="D42" s="158"/>
      <c r="E42" s="159">
        <v>2.1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137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4" t="s">
        <v>171</v>
      </c>
      <c r="D43" s="158"/>
      <c r="E43" s="159">
        <v>7.1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137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172</v>
      </c>
      <c r="D44" s="158"/>
      <c r="E44" s="159">
        <v>2.1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137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173</v>
      </c>
      <c r="D45" s="158"/>
      <c r="E45" s="159">
        <v>1.3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174</v>
      </c>
      <c r="D46" s="158"/>
      <c r="E46" s="159">
        <v>1.5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175</v>
      </c>
      <c r="D47" s="158"/>
      <c r="E47" s="159">
        <v>5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1" t="s">
        <v>128</v>
      </c>
      <c r="B48" s="162" t="s">
        <v>60</v>
      </c>
      <c r="C48" s="182" t="s">
        <v>61</v>
      </c>
      <c r="D48" s="163"/>
      <c r="E48" s="164"/>
      <c r="F48" s="165"/>
      <c r="G48" s="165">
        <f>SUMIF(AG49:AG63,"&lt;&gt;NOR",G49:G63)</f>
        <v>0</v>
      </c>
      <c r="H48" s="165"/>
      <c r="I48" s="165">
        <f>SUM(I49:I63)</f>
        <v>78418.02</v>
      </c>
      <c r="J48" s="165"/>
      <c r="K48" s="165">
        <f>SUM(K49:K63)</f>
        <v>281968.57999999996</v>
      </c>
      <c r="L48" s="165"/>
      <c r="M48" s="165">
        <f>SUM(M49:M63)</f>
        <v>0</v>
      </c>
      <c r="N48" s="165"/>
      <c r="O48" s="165">
        <f>SUM(O49:O63)</f>
        <v>20.220000000000002</v>
      </c>
      <c r="P48" s="165"/>
      <c r="Q48" s="165">
        <f>SUM(Q49:Q63)</f>
        <v>0</v>
      </c>
      <c r="R48" s="165"/>
      <c r="S48" s="165"/>
      <c r="T48" s="166"/>
      <c r="U48" s="160"/>
      <c r="V48" s="160">
        <f>SUM(V49:V63)</f>
        <v>572.83000000000015</v>
      </c>
      <c r="W48" s="160"/>
      <c r="X48" s="160"/>
      <c r="AG48" t="s">
        <v>129</v>
      </c>
    </row>
    <row r="49" spans="1:60" outlineLevel="1" x14ac:dyDescent="0.2">
      <c r="A49" s="167">
        <v>8</v>
      </c>
      <c r="B49" s="168" t="s">
        <v>176</v>
      </c>
      <c r="C49" s="183" t="s">
        <v>177</v>
      </c>
      <c r="D49" s="169" t="s">
        <v>141</v>
      </c>
      <c r="E49" s="170">
        <v>106.3</v>
      </c>
      <c r="F49" s="171"/>
      <c r="G49" s="172">
        <f>ROUND(E49*F49,2)</f>
        <v>0</v>
      </c>
      <c r="H49" s="171">
        <v>39.32</v>
      </c>
      <c r="I49" s="172">
        <f>ROUND(E49*H49,2)</f>
        <v>4179.72</v>
      </c>
      <c r="J49" s="171">
        <v>39.68</v>
      </c>
      <c r="K49" s="172">
        <f>ROUND(E49*J49,2)</f>
        <v>4217.9799999999996</v>
      </c>
      <c r="L49" s="172">
        <v>21</v>
      </c>
      <c r="M49" s="172">
        <f>G49*(1+L49/100)</f>
        <v>0</v>
      </c>
      <c r="N49" s="172">
        <v>5.7800000000000004E-3</v>
      </c>
      <c r="O49" s="172">
        <f>ROUND(E49*N49,2)</f>
        <v>0.61</v>
      </c>
      <c r="P49" s="172">
        <v>0</v>
      </c>
      <c r="Q49" s="172">
        <f>ROUND(E49*P49,2)</f>
        <v>0</v>
      </c>
      <c r="R49" s="172"/>
      <c r="S49" s="172" t="s">
        <v>133</v>
      </c>
      <c r="T49" s="173" t="s">
        <v>133</v>
      </c>
      <c r="U49" s="157">
        <v>9.6000000000000002E-2</v>
      </c>
      <c r="V49" s="157">
        <f>ROUND(E49*U49,2)</f>
        <v>10.199999999999999</v>
      </c>
      <c r="W49" s="157"/>
      <c r="X49" s="157" t="s">
        <v>134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142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178</v>
      </c>
      <c r="D50" s="158"/>
      <c r="E50" s="159">
        <v>49.5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137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179</v>
      </c>
      <c r="D51" s="158"/>
      <c r="E51" s="159">
        <v>56.8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137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9</v>
      </c>
      <c r="B52" s="175" t="s">
        <v>180</v>
      </c>
      <c r="C52" s="185" t="s">
        <v>181</v>
      </c>
      <c r="D52" s="176" t="s">
        <v>141</v>
      </c>
      <c r="E52" s="177">
        <v>106.3</v>
      </c>
      <c r="F52" s="178"/>
      <c r="G52" s="179">
        <f>ROUND(E52*F52,2)</f>
        <v>0</v>
      </c>
      <c r="H52" s="178">
        <v>77.739999999999995</v>
      </c>
      <c r="I52" s="179">
        <f>ROUND(E52*H52,2)</f>
        <v>8263.76</v>
      </c>
      <c r="J52" s="178">
        <v>404.76</v>
      </c>
      <c r="K52" s="179">
        <f>ROUND(E52*J52,2)</f>
        <v>43025.99</v>
      </c>
      <c r="L52" s="179">
        <v>21</v>
      </c>
      <c r="M52" s="179">
        <f>G52*(1+L52/100)</f>
        <v>0</v>
      </c>
      <c r="N52" s="179">
        <v>5.1229999999999998E-2</v>
      </c>
      <c r="O52" s="179">
        <f>ROUND(E52*N52,2)</f>
        <v>5.45</v>
      </c>
      <c r="P52" s="179">
        <v>0</v>
      </c>
      <c r="Q52" s="179">
        <f>ROUND(E52*P52,2)</f>
        <v>0</v>
      </c>
      <c r="R52" s="179"/>
      <c r="S52" s="179" t="s">
        <v>133</v>
      </c>
      <c r="T52" s="180" t="s">
        <v>133</v>
      </c>
      <c r="U52" s="157">
        <v>0.90800000000000003</v>
      </c>
      <c r="V52" s="157">
        <f>ROUND(E52*U52,2)</f>
        <v>96.52</v>
      </c>
      <c r="W52" s="157"/>
      <c r="X52" s="157" t="s">
        <v>134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4">
        <v>10</v>
      </c>
      <c r="B53" s="175" t="s">
        <v>182</v>
      </c>
      <c r="C53" s="185" t="s">
        <v>183</v>
      </c>
      <c r="D53" s="176" t="s">
        <v>141</v>
      </c>
      <c r="E53" s="177">
        <v>325.8</v>
      </c>
      <c r="F53" s="178"/>
      <c r="G53" s="179">
        <f>ROUND(E53*F53,2)</f>
        <v>0</v>
      </c>
      <c r="H53" s="178">
        <v>88.63</v>
      </c>
      <c r="I53" s="179">
        <f>ROUND(E53*H53,2)</f>
        <v>28875.65</v>
      </c>
      <c r="J53" s="178">
        <v>289.87</v>
      </c>
      <c r="K53" s="179">
        <f>ROUND(E53*J53,2)</f>
        <v>94439.65</v>
      </c>
      <c r="L53" s="179">
        <v>21</v>
      </c>
      <c r="M53" s="179">
        <f>G53*(1+L53/100)</f>
        <v>0</v>
      </c>
      <c r="N53" s="179">
        <v>1.8599999999999998E-2</v>
      </c>
      <c r="O53" s="179">
        <f>ROUND(E53*N53,2)</f>
        <v>6.06</v>
      </c>
      <c r="P53" s="179">
        <v>0</v>
      </c>
      <c r="Q53" s="179">
        <f>ROUND(E53*P53,2)</f>
        <v>0</v>
      </c>
      <c r="R53" s="179"/>
      <c r="S53" s="179" t="s">
        <v>133</v>
      </c>
      <c r="T53" s="180" t="s">
        <v>133</v>
      </c>
      <c r="U53" s="157">
        <v>0.61311000000000004</v>
      </c>
      <c r="V53" s="157">
        <f>ROUND(E53*U53,2)</f>
        <v>199.75</v>
      </c>
      <c r="W53" s="157"/>
      <c r="X53" s="157" t="s">
        <v>134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142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4">
        <v>11</v>
      </c>
      <c r="B54" s="175" t="s">
        <v>184</v>
      </c>
      <c r="C54" s="185" t="s">
        <v>185</v>
      </c>
      <c r="D54" s="176" t="s">
        <v>186</v>
      </c>
      <c r="E54" s="177">
        <v>26</v>
      </c>
      <c r="F54" s="178"/>
      <c r="G54" s="179">
        <f>ROUND(E54*F54,2)</f>
        <v>0</v>
      </c>
      <c r="H54" s="178">
        <v>8.6300000000000008</v>
      </c>
      <c r="I54" s="179">
        <f>ROUND(E54*H54,2)</f>
        <v>224.38</v>
      </c>
      <c r="J54" s="178">
        <v>75.37</v>
      </c>
      <c r="K54" s="179">
        <f>ROUND(E54*J54,2)</f>
        <v>1959.62</v>
      </c>
      <c r="L54" s="179">
        <v>21</v>
      </c>
      <c r="M54" s="179">
        <f>G54*(1+L54/100)</f>
        <v>0</v>
      </c>
      <c r="N54" s="179">
        <v>2.3800000000000002E-3</v>
      </c>
      <c r="O54" s="179">
        <f>ROUND(E54*N54,2)</f>
        <v>0.06</v>
      </c>
      <c r="P54" s="179">
        <v>0</v>
      </c>
      <c r="Q54" s="179">
        <f>ROUND(E54*P54,2)</f>
        <v>0</v>
      </c>
      <c r="R54" s="179"/>
      <c r="S54" s="179" t="s">
        <v>133</v>
      </c>
      <c r="T54" s="180" t="s">
        <v>133</v>
      </c>
      <c r="U54" s="157">
        <v>0.18232999999999999</v>
      </c>
      <c r="V54" s="157">
        <f>ROUND(E54*U54,2)</f>
        <v>4.74</v>
      </c>
      <c r="W54" s="157"/>
      <c r="X54" s="157" t="s">
        <v>134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135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4">
        <v>12</v>
      </c>
      <c r="B55" s="175" t="s">
        <v>187</v>
      </c>
      <c r="C55" s="185" t="s">
        <v>188</v>
      </c>
      <c r="D55" s="176" t="s">
        <v>141</v>
      </c>
      <c r="E55" s="177">
        <v>284.89999999999998</v>
      </c>
      <c r="F55" s="178"/>
      <c r="G55" s="179">
        <f>ROUND(E55*F55,2)</f>
        <v>0</v>
      </c>
      <c r="H55" s="178">
        <v>73.430000000000007</v>
      </c>
      <c r="I55" s="179">
        <f>ROUND(E55*H55,2)</f>
        <v>20920.21</v>
      </c>
      <c r="J55" s="178">
        <v>278.57</v>
      </c>
      <c r="K55" s="179">
        <f>ROUND(E55*J55,2)</f>
        <v>79364.59</v>
      </c>
      <c r="L55" s="179">
        <v>21</v>
      </c>
      <c r="M55" s="179">
        <f>G55*(1+L55/100)</f>
        <v>0</v>
      </c>
      <c r="N55" s="179">
        <v>1.6459999999999999E-2</v>
      </c>
      <c r="O55" s="179">
        <f>ROUND(E55*N55,2)</f>
        <v>4.6900000000000004</v>
      </c>
      <c r="P55" s="179">
        <v>0</v>
      </c>
      <c r="Q55" s="179">
        <f>ROUND(E55*P55,2)</f>
        <v>0</v>
      </c>
      <c r="R55" s="179"/>
      <c r="S55" s="179" t="s">
        <v>133</v>
      </c>
      <c r="T55" s="180" t="s">
        <v>133</v>
      </c>
      <c r="U55" s="157">
        <v>0.58574999999999999</v>
      </c>
      <c r="V55" s="157">
        <f>ROUND(E55*U55,2)</f>
        <v>166.88</v>
      </c>
      <c r="W55" s="157"/>
      <c r="X55" s="157" t="s">
        <v>134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7">
        <v>13</v>
      </c>
      <c r="B56" s="168" t="s">
        <v>189</v>
      </c>
      <c r="C56" s="183" t="s">
        <v>190</v>
      </c>
      <c r="D56" s="169" t="s">
        <v>141</v>
      </c>
      <c r="E56" s="170">
        <v>37.6</v>
      </c>
      <c r="F56" s="171"/>
      <c r="G56" s="172">
        <f>ROUND(E56*F56,2)</f>
        <v>0</v>
      </c>
      <c r="H56" s="171">
        <v>151.36000000000001</v>
      </c>
      <c r="I56" s="172">
        <f>ROUND(E56*H56,2)</f>
        <v>5691.14</v>
      </c>
      <c r="J56" s="171">
        <v>604.64</v>
      </c>
      <c r="K56" s="172">
        <f>ROUND(E56*J56,2)</f>
        <v>22734.46</v>
      </c>
      <c r="L56" s="172">
        <v>21</v>
      </c>
      <c r="M56" s="172">
        <f>G56*(1+L56/100)</f>
        <v>0</v>
      </c>
      <c r="N56" s="172">
        <v>3.3419999999999998E-2</v>
      </c>
      <c r="O56" s="172">
        <f>ROUND(E56*N56,2)</f>
        <v>1.26</v>
      </c>
      <c r="P56" s="172">
        <v>0</v>
      </c>
      <c r="Q56" s="172">
        <f>ROUND(E56*P56,2)</f>
        <v>0</v>
      </c>
      <c r="R56" s="172"/>
      <c r="S56" s="172" t="s">
        <v>133</v>
      </c>
      <c r="T56" s="173" t="s">
        <v>133</v>
      </c>
      <c r="U56" s="157">
        <v>1.26858</v>
      </c>
      <c r="V56" s="157">
        <f>ROUND(E56*U56,2)</f>
        <v>47.7</v>
      </c>
      <c r="W56" s="157"/>
      <c r="X56" s="157" t="s">
        <v>134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135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191</v>
      </c>
      <c r="D57" s="158"/>
      <c r="E57" s="159">
        <v>37.6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137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4">
        <v>14</v>
      </c>
      <c r="B58" s="175" t="s">
        <v>192</v>
      </c>
      <c r="C58" s="185" t="s">
        <v>193</v>
      </c>
      <c r="D58" s="176" t="s">
        <v>141</v>
      </c>
      <c r="E58" s="177">
        <v>15.3</v>
      </c>
      <c r="F58" s="178"/>
      <c r="G58" s="179">
        <f>ROUND(E58*F58,2)</f>
        <v>0</v>
      </c>
      <c r="H58" s="178">
        <v>127.94</v>
      </c>
      <c r="I58" s="179">
        <f>ROUND(E58*H58,2)</f>
        <v>1957.48</v>
      </c>
      <c r="J58" s="178">
        <v>314.56</v>
      </c>
      <c r="K58" s="179">
        <f>ROUND(E58*J58,2)</f>
        <v>4812.7700000000004</v>
      </c>
      <c r="L58" s="179">
        <v>21</v>
      </c>
      <c r="M58" s="179">
        <f>G58*(1+L58/100)</f>
        <v>0</v>
      </c>
      <c r="N58" s="179">
        <v>2.7980000000000001E-2</v>
      </c>
      <c r="O58" s="179">
        <f>ROUND(E58*N58,2)</f>
        <v>0.43</v>
      </c>
      <c r="P58" s="179">
        <v>0</v>
      </c>
      <c r="Q58" s="179">
        <f>ROUND(E58*P58,2)</f>
        <v>0</v>
      </c>
      <c r="R58" s="179"/>
      <c r="S58" s="179" t="s">
        <v>133</v>
      </c>
      <c r="T58" s="180" t="s">
        <v>133</v>
      </c>
      <c r="U58" s="157">
        <v>0.626</v>
      </c>
      <c r="V58" s="157">
        <f>ROUND(E58*U58,2)</f>
        <v>9.58</v>
      </c>
      <c r="W58" s="157"/>
      <c r="X58" s="157" t="s">
        <v>134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7">
        <v>15</v>
      </c>
      <c r="B59" s="168" t="s">
        <v>194</v>
      </c>
      <c r="C59" s="183" t="s">
        <v>195</v>
      </c>
      <c r="D59" s="169" t="s">
        <v>141</v>
      </c>
      <c r="E59" s="170">
        <v>25.52</v>
      </c>
      <c r="F59" s="171"/>
      <c r="G59" s="172">
        <f>ROUND(E59*F59,2)</f>
        <v>0</v>
      </c>
      <c r="H59" s="171">
        <v>131.86000000000001</v>
      </c>
      <c r="I59" s="172">
        <f>ROUND(E59*H59,2)</f>
        <v>3365.07</v>
      </c>
      <c r="J59" s="171">
        <v>365.64</v>
      </c>
      <c r="K59" s="172">
        <f>ROUND(E59*J59,2)</f>
        <v>9331.1299999999992</v>
      </c>
      <c r="L59" s="172">
        <v>21</v>
      </c>
      <c r="M59" s="172">
        <f>G59*(1+L59/100)</f>
        <v>0</v>
      </c>
      <c r="N59" s="172">
        <v>3.2030000000000003E-2</v>
      </c>
      <c r="O59" s="172">
        <f>ROUND(E59*N59,2)</f>
        <v>0.82</v>
      </c>
      <c r="P59" s="172">
        <v>0</v>
      </c>
      <c r="Q59" s="172">
        <f>ROUND(E59*P59,2)</f>
        <v>0</v>
      </c>
      <c r="R59" s="172"/>
      <c r="S59" s="172" t="s">
        <v>133</v>
      </c>
      <c r="T59" s="173" t="s">
        <v>133</v>
      </c>
      <c r="U59" s="157">
        <v>0.81599999999999995</v>
      </c>
      <c r="V59" s="157">
        <f>ROUND(E59*U59,2)</f>
        <v>20.82</v>
      </c>
      <c r="W59" s="157"/>
      <c r="X59" s="157" t="s">
        <v>134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142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154</v>
      </c>
      <c r="D60" s="158"/>
      <c r="E60" s="159">
        <v>25.52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137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4">
        <v>16</v>
      </c>
      <c r="B61" s="175" t="s">
        <v>196</v>
      </c>
      <c r="C61" s="185" t="s">
        <v>197</v>
      </c>
      <c r="D61" s="176" t="s">
        <v>141</v>
      </c>
      <c r="E61" s="177">
        <v>25.52</v>
      </c>
      <c r="F61" s="178"/>
      <c r="G61" s="179">
        <f>ROUND(E61*F61,2)</f>
        <v>0</v>
      </c>
      <c r="H61" s="178">
        <v>61.6</v>
      </c>
      <c r="I61" s="179">
        <f>ROUND(E61*H61,2)</f>
        <v>1572.03</v>
      </c>
      <c r="J61" s="178">
        <v>175.9</v>
      </c>
      <c r="K61" s="179">
        <f>ROUND(E61*J61,2)</f>
        <v>4488.97</v>
      </c>
      <c r="L61" s="179">
        <v>21</v>
      </c>
      <c r="M61" s="179">
        <f>G61*(1+L61/100)</f>
        <v>0</v>
      </c>
      <c r="N61" s="179">
        <v>3.6700000000000001E-3</v>
      </c>
      <c r="O61" s="179">
        <f>ROUND(E61*N61,2)</f>
        <v>0.09</v>
      </c>
      <c r="P61" s="179">
        <v>0</v>
      </c>
      <c r="Q61" s="179">
        <f>ROUND(E61*P61,2)</f>
        <v>0</v>
      </c>
      <c r="R61" s="179"/>
      <c r="S61" s="179" t="s">
        <v>133</v>
      </c>
      <c r="T61" s="180" t="s">
        <v>133</v>
      </c>
      <c r="U61" s="157">
        <v>0.36199999999999999</v>
      </c>
      <c r="V61" s="157">
        <f>ROUND(E61*U61,2)</f>
        <v>9.24</v>
      </c>
      <c r="W61" s="157"/>
      <c r="X61" s="157" t="s">
        <v>134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142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7">
        <v>17</v>
      </c>
      <c r="B62" s="168" t="s">
        <v>198</v>
      </c>
      <c r="C62" s="183" t="s">
        <v>199</v>
      </c>
      <c r="D62" s="169" t="s">
        <v>141</v>
      </c>
      <c r="E62" s="170">
        <v>18.8</v>
      </c>
      <c r="F62" s="171"/>
      <c r="G62" s="172">
        <f>ROUND(E62*F62,2)</f>
        <v>0</v>
      </c>
      <c r="H62" s="171">
        <v>179.18</v>
      </c>
      <c r="I62" s="172">
        <f>ROUND(E62*H62,2)</f>
        <v>3368.58</v>
      </c>
      <c r="J62" s="171">
        <v>935.82</v>
      </c>
      <c r="K62" s="172">
        <f>ROUND(E62*J62,2)</f>
        <v>17593.419999999998</v>
      </c>
      <c r="L62" s="172">
        <v>21</v>
      </c>
      <c r="M62" s="172">
        <f>G62*(1+L62/100)</f>
        <v>0</v>
      </c>
      <c r="N62" s="172">
        <v>0.04</v>
      </c>
      <c r="O62" s="172">
        <f>ROUND(E62*N62,2)</f>
        <v>0.75</v>
      </c>
      <c r="P62" s="172">
        <v>0</v>
      </c>
      <c r="Q62" s="172">
        <f>ROUND(E62*P62,2)</f>
        <v>0</v>
      </c>
      <c r="R62" s="172"/>
      <c r="S62" s="172" t="s">
        <v>133</v>
      </c>
      <c r="T62" s="173" t="s">
        <v>133</v>
      </c>
      <c r="U62" s="157">
        <v>0.39368999999999998</v>
      </c>
      <c r="V62" s="157">
        <f>ROUND(E62*U62,2)</f>
        <v>7.4</v>
      </c>
      <c r="W62" s="157"/>
      <c r="X62" s="157" t="s">
        <v>200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201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202</v>
      </c>
      <c r="D63" s="158"/>
      <c r="E63" s="159">
        <v>18.8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137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161" t="s">
        <v>128</v>
      </c>
      <c r="B64" s="162" t="s">
        <v>62</v>
      </c>
      <c r="C64" s="182" t="s">
        <v>63</v>
      </c>
      <c r="D64" s="163"/>
      <c r="E64" s="164"/>
      <c r="F64" s="165"/>
      <c r="G64" s="165">
        <f>SUMIF(AG65:AG69,"&lt;&gt;NOR",G65:G69)</f>
        <v>0</v>
      </c>
      <c r="H64" s="165"/>
      <c r="I64" s="165">
        <f>SUM(I65:I69)</f>
        <v>14132.07</v>
      </c>
      <c r="J64" s="165"/>
      <c r="K64" s="165">
        <f>SUM(K65:K69)</f>
        <v>3201.93</v>
      </c>
      <c r="L64" s="165"/>
      <c r="M64" s="165">
        <f>SUM(M65:M69)</f>
        <v>0</v>
      </c>
      <c r="N64" s="165"/>
      <c r="O64" s="165">
        <f>SUM(O65:O69)</f>
        <v>3.7</v>
      </c>
      <c r="P64" s="165"/>
      <c r="Q64" s="165">
        <f>SUM(Q65:Q69)</f>
        <v>0</v>
      </c>
      <c r="R64" s="165"/>
      <c r="S64" s="165"/>
      <c r="T64" s="166"/>
      <c r="U64" s="160"/>
      <c r="V64" s="160">
        <f>SUM(V65:V69)</f>
        <v>7.6899999999999995</v>
      </c>
      <c r="W64" s="160"/>
      <c r="X64" s="160"/>
      <c r="AG64" t="s">
        <v>129</v>
      </c>
    </row>
    <row r="65" spans="1:60" ht="22.5" outlineLevel="1" x14ac:dyDescent="0.2">
      <c r="A65" s="167">
        <v>18</v>
      </c>
      <c r="B65" s="168" t="s">
        <v>203</v>
      </c>
      <c r="C65" s="183" t="s">
        <v>204</v>
      </c>
      <c r="D65" s="169" t="s">
        <v>205</v>
      </c>
      <c r="E65" s="170">
        <v>1.8</v>
      </c>
      <c r="F65" s="171"/>
      <c r="G65" s="172">
        <f>ROUND(E65*F65,2)</f>
        <v>0</v>
      </c>
      <c r="H65" s="171">
        <v>6168.86</v>
      </c>
      <c r="I65" s="172">
        <f>ROUND(E65*H65,2)</f>
        <v>11103.95</v>
      </c>
      <c r="J65" s="171">
        <v>991.14</v>
      </c>
      <c r="K65" s="172">
        <f>ROUND(E65*J65,2)</f>
        <v>1784.05</v>
      </c>
      <c r="L65" s="172">
        <v>21</v>
      </c>
      <c r="M65" s="172">
        <f>G65*(1+L65/100)</f>
        <v>0</v>
      </c>
      <c r="N65" s="172">
        <v>1.919</v>
      </c>
      <c r="O65" s="172">
        <f>ROUND(E65*N65,2)</f>
        <v>3.45</v>
      </c>
      <c r="P65" s="172">
        <v>0</v>
      </c>
      <c r="Q65" s="172">
        <f>ROUND(E65*P65,2)</f>
        <v>0</v>
      </c>
      <c r="R65" s="172"/>
      <c r="S65" s="172" t="s">
        <v>133</v>
      </c>
      <c r="T65" s="173" t="s">
        <v>133</v>
      </c>
      <c r="U65" s="157">
        <v>2.3170000000000002</v>
      </c>
      <c r="V65" s="157">
        <f>ROUND(E65*U65,2)</f>
        <v>4.17</v>
      </c>
      <c r="W65" s="157"/>
      <c r="X65" s="157" t="s">
        <v>134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4" t="s">
        <v>206</v>
      </c>
      <c r="D66" s="158"/>
      <c r="E66" s="159">
        <v>1.8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137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7">
        <v>19</v>
      </c>
      <c r="B67" s="168" t="s">
        <v>207</v>
      </c>
      <c r="C67" s="183" t="s">
        <v>208</v>
      </c>
      <c r="D67" s="169" t="s">
        <v>141</v>
      </c>
      <c r="E67" s="170">
        <v>5.4</v>
      </c>
      <c r="F67" s="171"/>
      <c r="G67" s="172">
        <f>ROUND(E67*F67,2)</f>
        <v>0</v>
      </c>
      <c r="H67" s="171">
        <v>323.61</v>
      </c>
      <c r="I67" s="172">
        <f>ROUND(E67*H67,2)</f>
        <v>1747.49</v>
      </c>
      <c r="J67" s="171">
        <v>206.39</v>
      </c>
      <c r="K67" s="172">
        <f>ROUND(E67*J67,2)</f>
        <v>1114.51</v>
      </c>
      <c r="L67" s="172">
        <v>21</v>
      </c>
      <c r="M67" s="172">
        <f>G67*(1+L67/100)</f>
        <v>0</v>
      </c>
      <c r="N67" s="172">
        <v>3.6400000000000002E-2</v>
      </c>
      <c r="O67" s="172">
        <f>ROUND(E67*N67,2)</f>
        <v>0.2</v>
      </c>
      <c r="P67" s="172">
        <v>0</v>
      </c>
      <c r="Q67" s="172">
        <f>ROUND(E67*P67,2)</f>
        <v>0</v>
      </c>
      <c r="R67" s="172"/>
      <c r="S67" s="172" t="s">
        <v>133</v>
      </c>
      <c r="T67" s="173" t="s">
        <v>133</v>
      </c>
      <c r="U67" s="157">
        <v>0.52700000000000002</v>
      </c>
      <c r="V67" s="157">
        <f>ROUND(E67*U67,2)</f>
        <v>2.85</v>
      </c>
      <c r="W67" s="157"/>
      <c r="X67" s="157" t="s">
        <v>134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135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209</v>
      </c>
      <c r="D68" s="158"/>
      <c r="E68" s="159">
        <v>5.4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137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4">
        <v>20</v>
      </c>
      <c r="B69" s="175" t="s">
        <v>210</v>
      </c>
      <c r="C69" s="185" t="s">
        <v>211</v>
      </c>
      <c r="D69" s="176" t="s">
        <v>212</v>
      </c>
      <c r="E69" s="177">
        <v>4.3999999999999997E-2</v>
      </c>
      <c r="F69" s="178"/>
      <c r="G69" s="179">
        <f>ROUND(E69*F69,2)</f>
        <v>0</v>
      </c>
      <c r="H69" s="178">
        <v>29105.16</v>
      </c>
      <c r="I69" s="179">
        <f>ROUND(E69*H69,2)</f>
        <v>1280.6300000000001</v>
      </c>
      <c r="J69" s="178">
        <v>6894.84</v>
      </c>
      <c r="K69" s="179">
        <f>ROUND(E69*J69,2)</f>
        <v>303.37</v>
      </c>
      <c r="L69" s="179">
        <v>21</v>
      </c>
      <c r="M69" s="179">
        <f>G69*(1+L69/100)</f>
        <v>0</v>
      </c>
      <c r="N69" s="179">
        <v>1.0662499999999999</v>
      </c>
      <c r="O69" s="179">
        <f>ROUND(E69*N69,2)</f>
        <v>0.05</v>
      </c>
      <c r="P69" s="179">
        <v>0</v>
      </c>
      <c r="Q69" s="179">
        <f>ROUND(E69*P69,2)</f>
        <v>0</v>
      </c>
      <c r="R69" s="179"/>
      <c r="S69" s="179" t="s">
        <v>133</v>
      </c>
      <c r="T69" s="180" t="s">
        <v>133</v>
      </c>
      <c r="U69" s="157">
        <v>15.231</v>
      </c>
      <c r="V69" s="157">
        <f>ROUND(E69*U69,2)</f>
        <v>0.67</v>
      </c>
      <c r="W69" s="157"/>
      <c r="X69" s="157" t="s">
        <v>134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135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1" t="s">
        <v>128</v>
      </c>
      <c r="B70" s="162" t="s">
        <v>64</v>
      </c>
      <c r="C70" s="182" t="s">
        <v>65</v>
      </c>
      <c r="D70" s="163"/>
      <c r="E70" s="164"/>
      <c r="F70" s="165"/>
      <c r="G70" s="165">
        <f>SUMIF(AG71:AG74,"&lt;&gt;NOR",G71:G74)</f>
        <v>0</v>
      </c>
      <c r="H70" s="165"/>
      <c r="I70" s="165">
        <f>SUM(I71:I74)</f>
        <v>11149.14</v>
      </c>
      <c r="J70" s="165"/>
      <c r="K70" s="165">
        <f>SUM(K71:K74)</f>
        <v>17376.86</v>
      </c>
      <c r="L70" s="165"/>
      <c r="M70" s="165">
        <f>SUM(M71:M74)</f>
        <v>0</v>
      </c>
      <c r="N70" s="165"/>
      <c r="O70" s="165">
        <f>SUM(O71:O74)</f>
        <v>2.98</v>
      </c>
      <c r="P70" s="165"/>
      <c r="Q70" s="165">
        <f>SUM(Q71:Q74)</f>
        <v>2.85</v>
      </c>
      <c r="R70" s="165"/>
      <c r="S70" s="165"/>
      <c r="T70" s="166"/>
      <c r="U70" s="160"/>
      <c r="V70" s="160">
        <f>SUM(V71:V74)</f>
        <v>75.900000000000006</v>
      </c>
      <c r="W70" s="160"/>
      <c r="X70" s="160"/>
      <c r="AG70" t="s">
        <v>129</v>
      </c>
    </row>
    <row r="71" spans="1:60" ht="22.5" outlineLevel="1" x14ac:dyDescent="0.2">
      <c r="A71" s="174">
        <v>21</v>
      </c>
      <c r="B71" s="175" t="s">
        <v>213</v>
      </c>
      <c r="C71" s="185" t="s">
        <v>214</v>
      </c>
      <c r="D71" s="176" t="s">
        <v>132</v>
      </c>
      <c r="E71" s="177">
        <v>4</v>
      </c>
      <c r="F71" s="178"/>
      <c r="G71" s="179">
        <f>ROUND(E71*F71,2)</f>
        <v>0</v>
      </c>
      <c r="H71" s="178">
        <v>936.81</v>
      </c>
      <c r="I71" s="179">
        <f>ROUND(E71*H71,2)</f>
        <v>3747.24</v>
      </c>
      <c r="J71" s="178">
        <v>847.19</v>
      </c>
      <c r="K71" s="179">
        <f>ROUND(E71*J71,2)</f>
        <v>3388.76</v>
      </c>
      <c r="L71" s="179">
        <v>21</v>
      </c>
      <c r="M71" s="179">
        <f>G71*(1+L71/100)</f>
        <v>0</v>
      </c>
      <c r="N71" s="179">
        <v>3.083E-2</v>
      </c>
      <c r="O71" s="179">
        <f>ROUND(E71*N71,2)</f>
        <v>0.12</v>
      </c>
      <c r="P71" s="179">
        <v>0</v>
      </c>
      <c r="Q71" s="179">
        <f>ROUND(E71*P71,2)</f>
        <v>0</v>
      </c>
      <c r="R71" s="179"/>
      <c r="S71" s="179" t="s">
        <v>133</v>
      </c>
      <c r="T71" s="180" t="s">
        <v>133</v>
      </c>
      <c r="U71" s="157">
        <v>1.86</v>
      </c>
      <c r="V71" s="157">
        <f>ROUND(E71*U71,2)</f>
        <v>7.44</v>
      </c>
      <c r="W71" s="157"/>
      <c r="X71" s="157" t="s">
        <v>134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135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4">
        <v>22</v>
      </c>
      <c r="B72" s="175" t="s">
        <v>215</v>
      </c>
      <c r="C72" s="185" t="s">
        <v>216</v>
      </c>
      <c r="D72" s="176" t="s">
        <v>132</v>
      </c>
      <c r="E72" s="177">
        <v>2</v>
      </c>
      <c r="F72" s="178"/>
      <c r="G72" s="179">
        <f>ROUND(E72*F72,2)</f>
        <v>0</v>
      </c>
      <c r="H72" s="178">
        <v>1096.6600000000001</v>
      </c>
      <c r="I72" s="179">
        <f>ROUND(E72*H72,2)</f>
        <v>2193.3200000000002</v>
      </c>
      <c r="J72" s="178">
        <v>4508.34</v>
      </c>
      <c r="K72" s="179">
        <f>ROUND(E72*J72,2)</f>
        <v>9016.68</v>
      </c>
      <c r="L72" s="179">
        <v>21</v>
      </c>
      <c r="M72" s="179">
        <f>G72*(1+L72/100)</f>
        <v>0</v>
      </c>
      <c r="N72" s="179">
        <v>0.49075000000000002</v>
      </c>
      <c r="O72" s="179">
        <f>ROUND(E72*N72,2)</f>
        <v>0.98</v>
      </c>
      <c r="P72" s="179">
        <v>0</v>
      </c>
      <c r="Q72" s="179">
        <f>ROUND(E72*P72,2)</f>
        <v>0</v>
      </c>
      <c r="R72" s="179"/>
      <c r="S72" s="179" t="s">
        <v>133</v>
      </c>
      <c r="T72" s="180" t="s">
        <v>133</v>
      </c>
      <c r="U72" s="157">
        <v>8.82</v>
      </c>
      <c r="V72" s="157">
        <f>ROUND(E72*U72,2)</f>
        <v>17.64</v>
      </c>
      <c r="W72" s="157"/>
      <c r="X72" s="157" t="s">
        <v>134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142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4">
        <v>23</v>
      </c>
      <c r="B73" s="175" t="s">
        <v>217</v>
      </c>
      <c r="C73" s="185" t="s">
        <v>218</v>
      </c>
      <c r="D73" s="176" t="s">
        <v>132</v>
      </c>
      <c r="E73" s="177">
        <v>2</v>
      </c>
      <c r="F73" s="178"/>
      <c r="G73" s="179">
        <f>ROUND(E73*F73,2)</f>
        <v>0</v>
      </c>
      <c r="H73" s="178">
        <v>1014.29</v>
      </c>
      <c r="I73" s="179">
        <f>ROUND(E73*H73,2)</f>
        <v>2028.58</v>
      </c>
      <c r="J73" s="178">
        <v>2485.71</v>
      </c>
      <c r="K73" s="179">
        <f>ROUND(E73*J73,2)</f>
        <v>4971.42</v>
      </c>
      <c r="L73" s="179">
        <v>21</v>
      </c>
      <c r="M73" s="179">
        <f>G73*(1+L73/100)</f>
        <v>0</v>
      </c>
      <c r="N73" s="179">
        <v>0.93093000000000004</v>
      </c>
      <c r="O73" s="179">
        <f>ROUND(E73*N73,2)</f>
        <v>1.86</v>
      </c>
      <c r="P73" s="179">
        <v>1.4256</v>
      </c>
      <c r="Q73" s="179">
        <f>ROUND(E73*P73,2)</f>
        <v>2.85</v>
      </c>
      <c r="R73" s="179"/>
      <c r="S73" s="179" t="s">
        <v>219</v>
      </c>
      <c r="T73" s="180" t="s">
        <v>220</v>
      </c>
      <c r="U73" s="157">
        <v>25.41161</v>
      </c>
      <c r="V73" s="157">
        <f>ROUND(E73*U73,2)</f>
        <v>50.82</v>
      </c>
      <c r="W73" s="157"/>
      <c r="X73" s="157" t="s">
        <v>200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201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33.75" outlineLevel="1" x14ac:dyDescent="0.2">
      <c r="A74" s="174">
        <v>24</v>
      </c>
      <c r="B74" s="175" t="s">
        <v>221</v>
      </c>
      <c r="C74" s="185" t="s">
        <v>222</v>
      </c>
      <c r="D74" s="176" t="s">
        <v>132</v>
      </c>
      <c r="E74" s="177">
        <v>2</v>
      </c>
      <c r="F74" s="178"/>
      <c r="G74" s="179">
        <f>ROUND(E74*F74,2)</f>
        <v>0</v>
      </c>
      <c r="H74" s="178">
        <v>1590</v>
      </c>
      <c r="I74" s="179">
        <f>ROUND(E74*H74,2)</f>
        <v>3180</v>
      </c>
      <c r="J74" s="178">
        <v>0</v>
      </c>
      <c r="K74" s="179">
        <f>ROUND(E74*J74,2)</f>
        <v>0</v>
      </c>
      <c r="L74" s="179">
        <v>21</v>
      </c>
      <c r="M74" s="179">
        <f>G74*(1+L74/100)</f>
        <v>0</v>
      </c>
      <c r="N74" s="179">
        <v>1.17E-2</v>
      </c>
      <c r="O74" s="179">
        <f>ROUND(E74*N74,2)</f>
        <v>0.02</v>
      </c>
      <c r="P74" s="179">
        <v>0</v>
      </c>
      <c r="Q74" s="179">
        <f>ROUND(E74*P74,2)</f>
        <v>0</v>
      </c>
      <c r="R74" s="179" t="s">
        <v>223</v>
      </c>
      <c r="S74" s="179" t="s">
        <v>133</v>
      </c>
      <c r="T74" s="180" t="s">
        <v>133</v>
      </c>
      <c r="U74" s="157">
        <v>0</v>
      </c>
      <c r="V74" s="157">
        <f>ROUND(E74*U74,2)</f>
        <v>0</v>
      </c>
      <c r="W74" s="157"/>
      <c r="X74" s="157" t="s">
        <v>224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225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x14ac:dyDescent="0.2">
      <c r="A75" s="161" t="s">
        <v>128</v>
      </c>
      <c r="B75" s="162" t="s">
        <v>66</v>
      </c>
      <c r="C75" s="182" t="s">
        <v>67</v>
      </c>
      <c r="D75" s="163"/>
      <c r="E75" s="164"/>
      <c r="F75" s="165"/>
      <c r="G75" s="165">
        <f>SUMIF(AG76:AG77,"&lt;&gt;NOR",G76:G77)</f>
        <v>0</v>
      </c>
      <c r="H75" s="165"/>
      <c r="I75" s="165">
        <f>SUM(I76:I77)</f>
        <v>2011.1</v>
      </c>
      <c r="J75" s="165"/>
      <c r="K75" s="165">
        <f>SUM(K76:K77)</f>
        <v>3641.4</v>
      </c>
      <c r="L75" s="165"/>
      <c r="M75" s="165">
        <f>SUM(M76:M77)</f>
        <v>0</v>
      </c>
      <c r="N75" s="165"/>
      <c r="O75" s="165">
        <f>SUM(O76:O77)</f>
        <v>7.0000000000000007E-2</v>
      </c>
      <c r="P75" s="165"/>
      <c r="Q75" s="165">
        <f>SUM(Q76:Q77)</f>
        <v>0</v>
      </c>
      <c r="R75" s="165"/>
      <c r="S75" s="165"/>
      <c r="T75" s="166"/>
      <c r="U75" s="160"/>
      <c r="V75" s="160">
        <f>SUM(V76:V77)</f>
        <v>9.1</v>
      </c>
      <c r="W75" s="160"/>
      <c r="X75" s="160"/>
      <c r="AG75" t="s">
        <v>129</v>
      </c>
    </row>
    <row r="76" spans="1:60" outlineLevel="1" x14ac:dyDescent="0.2">
      <c r="A76" s="167">
        <v>25</v>
      </c>
      <c r="B76" s="168" t="s">
        <v>226</v>
      </c>
      <c r="C76" s="183" t="s">
        <v>227</v>
      </c>
      <c r="D76" s="169" t="s">
        <v>141</v>
      </c>
      <c r="E76" s="170">
        <v>42.5</v>
      </c>
      <c r="F76" s="171"/>
      <c r="G76" s="172">
        <f>ROUND(E76*F76,2)</f>
        <v>0</v>
      </c>
      <c r="H76" s="171">
        <v>47.32</v>
      </c>
      <c r="I76" s="172">
        <f>ROUND(E76*H76,2)</f>
        <v>2011.1</v>
      </c>
      <c r="J76" s="171">
        <v>85.68</v>
      </c>
      <c r="K76" s="172">
        <f>ROUND(E76*J76,2)</f>
        <v>3641.4</v>
      </c>
      <c r="L76" s="172">
        <v>21</v>
      </c>
      <c r="M76" s="172">
        <f>G76*(1+L76/100)</f>
        <v>0</v>
      </c>
      <c r="N76" s="172">
        <v>1.58E-3</v>
      </c>
      <c r="O76" s="172">
        <f>ROUND(E76*N76,2)</f>
        <v>7.0000000000000007E-2</v>
      </c>
      <c r="P76" s="172">
        <v>0</v>
      </c>
      <c r="Q76" s="172">
        <f>ROUND(E76*P76,2)</f>
        <v>0</v>
      </c>
      <c r="R76" s="172"/>
      <c r="S76" s="172" t="s">
        <v>133</v>
      </c>
      <c r="T76" s="173" t="s">
        <v>133</v>
      </c>
      <c r="U76" s="157">
        <v>0.214</v>
      </c>
      <c r="V76" s="157">
        <f>ROUND(E76*U76,2)</f>
        <v>9.1</v>
      </c>
      <c r="W76" s="157"/>
      <c r="X76" s="157" t="s">
        <v>134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4" t="s">
        <v>228</v>
      </c>
      <c r="D77" s="158"/>
      <c r="E77" s="159">
        <v>42.5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137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5.5" x14ac:dyDescent="0.2">
      <c r="A78" s="161" t="s">
        <v>128</v>
      </c>
      <c r="B78" s="162" t="s">
        <v>68</v>
      </c>
      <c r="C78" s="182" t="s">
        <v>69</v>
      </c>
      <c r="D78" s="163"/>
      <c r="E78" s="164"/>
      <c r="F78" s="165"/>
      <c r="G78" s="165">
        <f>SUMIF(AG79:AG84,"&lt;&gt;NOR",G79:G84)</f>
        <v>0</v>
      </c>
      <c r="H78" s="165"/>
      <c r="I78" s="165">
        <f>SUM(I79:I84)</f>
        <v>1981.92</v>
      </c>
      <c r="J78" s="165"/>
      <c r="K78" s="165">
        <f>SUM(K79:K84)</f>
        <v>73962.080000000002</v>
      </c>
      <c r="L78" s="165"/>
      <c r="M78" s="165">
        <f>SUM(M79:M84)</f>
        <v>0</v>
      </c>
      <c r="N78" s="165"/>
      <c r="O78" s="165">
        <f>SUM(O79:O84)</f>
        <v>0.03</v>
      </c>
      <c r="P78" s="165"/>
      <c r="Q78" s="165">
        <f>SUM(Q79:Q84)</f>
        <v>0</v>
      </c>
      <c r="R78" s="165"/>
      <c r="S78" s="165"/>
      <c r="T78" s="166"/>
      <c r="U78" s="160"/>
      <c r="V78" s="160">
        <f>SUM(V79:V84)</f>
        <v>199.12</v>
      </c>
      <c r="W78" s="160"/>
      <c r="X78" s="160"/>
      <c r="AG78" t="s">
        <v>129</v>
      </c>
    </row>
    <row r="79" spans="1:60" outlineLevel="1" x14ac:dyDescent="0.2">
      <c r="A79" s="167">
        <v>26</v>
      </c>
      <c r="B79" s="168" t="s">
        <v>229</v>
      </c>
      <c r="C79" s="183" t="s">
        <v>230</v>
      </c>
      <c r="D79" s="169" t="s">
        <v>141</v>
      </c>
      <c r="E79" s="170">
        <v>640</v>
      </c>
      <c r="F79" s="171"/>
      <c r="G79" s="172">
        <f>ROUND(E79*F79,2)</f>
        <v>0</v>
      </c>
      <c r="H79" s="171">
        <v>1.43</v>
      </c>
      <c r="I79" s="172">
        <f>ROUND(E79*H79,2)</f>
        <v>915.2</v>
      </c>
      <c r="J79" s="171">
        <v>114.07</v>
      </c>
      <c r="K79" s="172">
        <f>ROUND(E79*J79,2)</f>
        <v>73004.800000000003</v>
      </c>
      <c r="L79" s="172">
        <v>21</v>
      </c>
      <c r="M79" s="172">
        <f>G79*(1+L79/100)</f>
        <v>0</v>
      </c>
      <c r="N79" s="172">
        <v>4.0000000000000003E-5</v>
      </c>
      <c r="O79" s="172">
        <f>ROUND(E79*N79,2)</f>
        <v>0.03</v>
      </c>
      <c r="P79" s="172">
        <v>0</v>
      </c>
      <c r="Q79" s="172">
        <f>ROUND(E79*P79,2)</f>
        <v>0</v>
      </c>
      <c r="R79" s="172"/>
      <c r="S79" s="172" t="s">
        <v>133</v>
      </c>
      <c r="T79" s="173" t="s">
        <v>133</v>
      </c>
      <c r="U79" s="157">
        <v>0.308</v>
      </c>
      <c r="V79" s="157">
        <f>ROUND(E79*U79,2)</f>
        <v>197.12</v>
      </c>
      <c r="W79" s="157"/>
      <c r="X79" s="157" t="s">
        <v>134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135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4" t="s">
        <v>231</v>
      </c>
      <c r="D80" s="158"/>
      <c r="E80" s="159">
        <v>350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137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232</v>
      </c>
      <c r="D81" s="158"/>
      <c r="E81" s="159">
        <v>290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137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67">
        <v>27</v>
      </c>
      <c r="B82" s="168" t="s">
        <v>233</v>
      </c>
      <c r="C82" s="183" t="s">
        <v>234</v>
      </c>
      <c r="D82" s="169" t="s">
        <v>132</v>
      </c>
      <c r="E82" s="170">
        <v>16</v>
      </c>
      <c r="F82" s="171"/>
      <c r="G82" s="172">
        <f>ROUND(E82*F82,2)</f>
        <v>0</v>
      </c>
      <c r="H82" s="171">
        <v>66.67</v>
      </c>
      <c r="I82" s="172">
        <f>ROUND(E82*H82,2)</f>
        <v>1066.72</v>
      </c>
      <c r="J82" s="171">
        <v>59.83</v>
      </c>
      <c r="K82" s="172">
        <f>ROUND(E82*J82,2)</f>
        <v>957.28</v>
      </c>
      <c r="L82" s="172">
        <v>21</v>
      </c>
      <c r="M82" s="172">
        <f>G82*(1+L82/100)</f>
        <v>0</v>
      </c>
      <c r="N82" s="172">
        <v>0</v>
      </c>
      <c r="O82" s="172">
        <f>ROUND(E82*N82,2)</f>
        <v>0</v>
      </c>
      <c r="P82" s="172">
        <v>0</v>
      </c>
      <c r="Q82" s="172">
        <f>ROUND(E82*P82,2)</f>
        <v>0</v>
      </c>
      <c r="R82" s="172"/>
      <c r="S82" s="172" t="s">
        <v>133</v>
      </c>
      <c r="T82" s="173" t="s">
        <v>133</v>
      </c>
      <c r="U82" s="157">
        <v>0.125</v>
      </c>
      <c r="V82" s="157">
        <f>ROUND(E82*U82,2)</f>
        <v>2</v>
      </c>
      <c r="W82" s="157"/>
      <c r="X82" s="157" t="s">
        <v>134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135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4" t="s">
        <v>235</v>
      </c>
      <c r="D83" s="158"/>
      <c r="E83" s="159">
        <v>12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137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236</v>
      </c>
      <c r="D84" s="158"/>
      <c r="E84" s="159">
        <v>4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137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">
      <c r="A85" s="161" t="s">
        <v>128</v>
      </c>
      <c r="B85" s="162" t="s">
        <v>70</v>
      </c>
      <c r="C85" s="182" t="s">
        <v>71</v>
      </c>
      <c r="D85" s="163"/>
      <c r="E85" s="164"/>
      <c r="F85" s="165"/>
      <c r="G85" s="165">
        <f>SUMIF(AG86:AG87,"&lt;&gt;NOR",G86:G87)</f>
        <v>0</v>
      </c>
      <c r="H85" s="165"/>
      <c r="I85" s="165">
        <f>SUM(I86:I87)</f>
        <v>484.03</v>
      </c>
      <c r="J85" s="165"/>
      <c r="K85" s="165">
        <f>SUM(K86:K87)</f>
        <v>1867.97</v>
      </c>
      <c r="L85" s="165"/>
      <c r="M85" s="165">
        <f>SUM(M86:M87)</f>
        <v>0</v>
      </c>
      <c r="N85" s="165"/>
      <c r="O85" s="165">
        <f>SUM(O86:O87)</f>
        <v>0.02</v>
      </c>
      <c r="P85" s="165"/>
      <c r="Q85" s="165">
        <f>SUM(Q86:Q87)</f>
        <v>0.39</v>
      </c>
      <c r="R85" s="165"/>
      <c r="S85" s="165"/>
      <c r="T85" s="166"/>
      <c r="U85" s="160"/>
      <c r="V85" s="160">
        <f>SUM(V86:V87)</f>
        <v>4.99</v>
      </c>
      <c r="W85" s="160"/>
      <c r="X85" s="160"/>
      <c r="AG85" t="s">
        <v>129</v>
      </c>
    </row>
    <row r="86" spans="1:60" outlineLevel="1" x14ac:dyDescent="0.2">
      <c r="A86" s="167">
        <v>28</v>
      </c>
      <c r="B86" s="168" t="s">
        <v>237</v>
      </c>
      <c r="C86" s="183" t="s">
        <v>238</v>
      </c>
      <c r="D86" s="169" t="s">
        <v>141</v>
      </c>
      <c r="E86" s="170">
        <v>9.6</v>
      </c>
      <c r="F86" s="171"/>
      <c r="G86" s="172">
        <f>ROUND(E86*F86,2)</f>
        <v>0</v>
      </c>
      <c r="H86" s="171">
        <v>50.42</v>
      </c>
      <c r="I86" s="172">
        <f>ROUND(E86*H86,2)</f>
        <v>484.03</v>
      </c>
      <c r="J86" s="171">
        <v>194.58</v>
      </c>
      <c r="K86" s="172">
        <f>ROUND(E86*J86,2)</f>
        <v>1867.97</v>
      </c>
      <c r="L86" s="172">
        <v>21</v>
      </c>
      <c r="M86" s="172">
        <f>G86*(1+L86/100)</f>
        <v>0</v>
      </c>
      <c r="N86" s="172">
        <v>2.1900000000000001E-3</v>
      </c>
      <c r="O86" s="172">
        <f>ROUND(E86*N86,2)</f>
        <v>0.02</v>
      </c>
      <c r="P86" s="172">
        <v>4.1000000000000002E-2</v>
      </c>
      <c r="Q86" s="172">
        <f>ROUND(E86*P86,2)</f>
        <v>0.39</v>
      </c>
      <c r="R86" s="172"/>
      <c r="S86" s="172" t="s">
        <v>133</v>
      </c>
      <c r="T86" s="173" t="s">
        <v>133</v>
      </c>
      <c r="U86" s="157">
        <v>0.52</v>
      </c>
      <c r="V86" s="157">
        <f>ROUND(E86*U86,2)</f>
        <v>4.99</v>
      </c>
      <c r="W86" s="157"/>
      <c r="X86" s="157" t="s">
        <v>134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142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148</v>
      </c>
      <c r="D87" s="158"/>
      <c r="E87" s="159">
        <v>9.6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137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x14ac:dyDescent="0.2">
      <c r="A88" s="161" t="s">
        <v>128</v>
      </c>
      <c r="B88" s="162" t="s">
        <v>72</v>
      </c>
      <c r="C88" s="182" t="s">
        <v>73</v>
      </c>
      <c r="D88" s="163"/>
      <c r="E88" s="164"/>
      <c r="F88" s="165"/>
      <c r="G88" s="165">
        <f>SUMIF(AG89:AG98,"&lt;&gt;NOR",G89:G98)</f>
        <v>0</v>
      </c>
      <c r="H88" s="165"/>
      <c r="I88" s="165">
        <f>SUM(I89:I98)</f>
        <v>7792.31</v>
      </c>
      <c r="J88" s="165"/>
      <c r="K88" s="165">
        <f>SUM(K89:K98)</f>
        <v>80640.350000000006</v>
      </c>
      <c r="L88" s="165"/>
      <c r="M88" s="165">
        <f>SUM(M89:M98)</f>
        <v>0</v>
      </c>
      <c r="N88" s="165"/>
      <c r="O88" s="165">
        <f>SUM(O89:O98)</f>
        <v>0.04</v>
      </c>
      <c r="P88" s="165"/>
      <c r="Q88" s="165">
        <f>SUM(Q89:Q98)</f>
        <v>22.679999999999996</v>
      </c>
      <c r="R88" s="165"/>
      <c r="S88" s="165"/>
      <c r="T88" s="166"/>
      <c r="U88" s="160"/>
      <c r="V88" s="160">
        <f>SUM(V89:V98)</f>
        <v>215.51</v>
      </c>
      <c r="W88" s="160"/>
      <c r="X88" s="160"/>
      <c r="AG88" t="s">
        <v>129</v>
      </c>
    </row>
    <row r="89" spans="1:60" outlineLevel="1" x14ac:dyDescent="0.2">
      <c r="A89" s="167">
        <v>29</v>
      </c>
      <c r="B89" s="168" t="s">
        <v>239</v>
      </c>
      <c r="C89" s="183" t="s">
        <v>240</v>
      </c>
      <c r="D89" s="169" t="s">
        <v>186</v>
      </c>
      <c r="E89" s="170">
        <v>0.14137</v>
      </c>
      <c r="F89" s="171"/>
      <c r="G89" s="172">
        <f>ROUND(E89*F89,2)</f>
        <v>0</v>
      </c>
      <c r="H89" s="171">
        <v>1025.1500000000001</v>
      </c>
      <c r="I89" s="172">
        <f>ROUND(E89*H89,2)</f>
        <v>144.93</v>
      </c>
      <c r="J89" s="171">
        <v>1954.85</v>
      </c>
      <c r="K89" s="172">
        <f>ROUND(E89*J89,2)</f>
        <v>276.36</v>
      </c>
      <c r="L89" s="172">
        <v>21</v>
      </c>
      <c r="M89" s="172">
        <f>G89*(1+L89/100)</f>
        <v>0</v>
      </c>
      <c r="N89" s="172">
        <v>0</v>
      </c>
      <c r="O89" s="172">
        <f>ROUND(E89*N89,2)</f>
        <v>0</v>
      </c>
      <c r="P89" s="172">
        <v>2.8700000000000002E-3</v>
      </c>
      <c r="Q89" s="172">
        <f>ROUND(E89*P89,2)</f>
        <v>0</v>
      </c>
      <c r="R89" s="172"/>
      <c r="S89" s="172" t="s">
        <v>133</v>
      </c>
      <c r="T89" s="173" t="s">
        <v>133</v>
      </c>
      <c r="U89" s="157">
        <v>3.9</v>
      </c>
      <c r="V89" s="157">
        <f>ROUND(E89*U89,2)</f>
        <v>0.55000000000000004</v>
      </c>
      <c r="W89" s="157"/>
      <c r="X89" s="157" t="s">
        <v>134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142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4" t="s">
        <v>241</v>
      </c>
      <c r="D90" s="158"/>
      <c r="E90" s="159">
        <v>0.14137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137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7">
        <v>30</v>
      </c>
      <c r="B91" s="168" t="s">
        <v>242</v>
      </c>
      <c r="C91" s="183" t="s">
        <v>243</v>
      </c>
      <c r="D91" s="169" t="s">
        <v>186</v>
      </c>
      <c r="E91" s="170">
        <v>18</v>
      </c>
      <c r="F91" s="171"/>
      <c r="G91" s="172">
        <f>ROUND(E91*F91,2)</f>
        <v>0</v>
      </c>
      <c r="H91" s="171">
        <v>371.66</v>
      </c>
      <c r="I91" s="172">
        <f>ROUND(E91*H91,2)</f>
        <v>6689.88</v>
      </c>
      <c r="J91" s="171">
        <v>1544.34</v>
      </c>
      <c r="K91" s="172">
        <f>ROUND(E91*J91,2)</f>
        <v>27798.12</v>
      </c>
      <c r="L91" s="172">
        <v>21</v>
      </c>
      <c r="M91" s="172">
        <f>G91*(1+L91/100)</f>
        <v>0</v>
      </c>
      <c r="N91" s="172">
        <v>0</v>
      </c>
      <c r="O91" s="172">
        <f>ROUND(E91*N91,2)</f>
        <v>0</v>
      </c>
      <c r="P91" s="172">
        <v>4.6000000000000001E-4</v>
      </c>
      <c r="Q91" s="172">
        <f>ROUND(E91*P91,2)</f>
        <v>0.01</v>
      </c>
      <c r="R91" s="172"/>
      <c r="S91" s="172" t="s">
        <v>133</v>
      </c>
      <c r="T91" s="173" t="s">
        <v>133</v>
      </c>
      <c r="U91" s="157">
        <v>3</v>
      </c>
      <c r="V91" s="157">
        <f>ROUND(E91*U91,2)</f>
        <v>54</v>
      </c>
      <c r="W91" s="157"/>
      <c r="X91" s="157" t="s">
        <v>134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135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244</v>
      </c>
      <c r="D92" s="158"/>
      <c r="E92" s="159">
        <v>18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137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4">
        <v>31</v>
      </c>
      <c r="B93" s="175" t="s">
        <v>245</v>
      </c>
      <c r="C93" s="185" t="s">
        <v>246</v>
      </c>
      <c r="D93" s="176" t="s">
        <v>132</v>
      </c>
      <c r="E93" s="177">
        <v>61</v>
      </c>
      <c r="F93" s="178"/>
      <c r="G93" s="179">
        <f t="shared" ref="G93:G98" si="0">ROUND(E93*F93,2)</f>
        <v>0</v>
      </c>
      <c r="H93" s="178">
        <v>7.7</v>
      </c>
      <c r="I93" s="179">
        <f t="shared" ref="I93:I98" si="1">ROUND(E93*H93,2)</f>
        <v>469.7</v>
      </c>
      <c r="J93" s="178">
        <v>265.8</v>
      </c>
      <c r="K93" s="179">
        <f t="shared" ref="K93:K98" si="2">ROUND(E93*J93,2)</f>
        <v>16213.8</v>
      </c>
      <c r="L93" s="179">
        <v>21</v>
      </c>
      <c r="M93" s="179">
        <f t="shared" ref="M93:M98" si="3">G93*(1+L93/100)</f>
        <v>0</v>
      </c>
      <c r="N93" s="179">
        <v>3.4000000000000002E-4</v>
      </c>
      <c r="O93" s="179">
        <f t="shared" ref="O93:O98" si="4">ROUND(E93*N93,2)</f>
        <v>0.02</v>
      </c>
      <c r="P93" s="179">
        <v>0.13800000000000001</v>
      </c>
      <c r="Q93" s="179">
        <f t="shared" ref="Q93:Q98" si="5">ROUND(E93*P93,2)</f>
        <v>8.42</v>
      </c>
      <c r="R93" s="179"/>
      <c r="S93" s="179" t="s">
        <v>133</v>
      </c>
      <c r="T93" s="180" t="s">
        <v>133</v>
      </c>
      <c r="U93" s="157">
        <v>0.81299999999999994</v>
      </c>
      <c r="V93" s="157">
        <f t="shared" ref="V93:V98" si="6">ROUND(E93*U93,2)</f>
        <v>49.59</v>
      </c>
      <c r="W93" s="157"/>
      <c r="X93" s="157" t="s">
        <v>134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142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4">
        <v>32</v>
      </c>
      <c r="B94" s="175" t="s">
        <v>247</v>
      </c>
      <c r="C94" s="185" t="s">
        <v>248</v>
      </c>
      <c r="D94" s="176" t="s">
        <v>132</v>
      </c>
      <c r="E94" s="177">
        <v>34</v>
      </c>
      <c r="F94" s="178"/>
      <c r="G94" s="179">
        <f t="shared" si="0"/>
        <v>0</v>
      </c>
      <c r="H94" s="178">
        <v>7.7</v>
      </c>
      <c r="I94" s="179">
        <f t="shared" si="1"/>
        <v>261.8</v>
      </c>
      <c r="J94" s="178">
        <v>83.3</v>
      </c>
      <c r="K94" s="179">
        <f t="shared" si="2"/>
        <v>2832.2</v>
      </c>
      <c r="L94" s="179">
        <v>21</v>
      </c>
      <c r="M94" s="179">
        <f t="shared" si="3"/>
        <v>0</v>
      </c>
      <c r="N94" s="179">
        <v>3.4000000000000002E-4</v>
      </c>
      <c r="O94" s="179">
        <f t="shared" si="4"/>
        <v>0.01</v>
      </c>
      <c r="P94" s="179">
        <v>2.8000000000000001E-2</v>
      </c>
      <c r="Q94" s="179">
        <f t="shared" si="5"/>
        <v>0.95</v>
      </c>
      <c r="R94" s="179"/>
      <c r="S94" s="179" t="s">
        <v>133</v>
      </c>
      <c r="T94" s="180" t="s">
        <v>133</v>
      </c>
      <c r="U94" s="157">
        <v>0.25</v>
      </c>
      <c r="V94" s="157">
        <f t="shared" si="6"/>
        <v>8.5</v>
      </c>
      <c r="W94" s="157"/>
      <c r="X94" s="157" t="s">
        <v>134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142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4">
        <v>33</v>
      </c>
      <c r="B95" s="175" t="s">
        <v>249</v>
      </c>
      <c r="C95" s="185" t="s">
        <v>250</v>
      </c>
      <c r="D95" s="176" t="s">
        <v>186</v>
      </c>
      <c r="E95" s="177">
        <v>20</v>
      </c>
      <c r="F95" s="178"/>
      <c r="G95" s="179">
        <f t="shared" si="0"/>
        <v>0</v>
      </c>
      <c r="H95" s="178">
        <v>11.3</v>
      </c>
      <c r="I95" s="179">
        <f t="shared" si="1"/>
        <v>226</v>
      </c>
      <c r="J95" s="178">
        <v>114.2</v>
      </c>
      <c r="K95" s="179">
        <f t="shared" si="2"/>
        <v>2284</v>
      </c>
      <c r="L95" s="179">
        <v>21</v>
      </c>
      <c r="M95" s="179">
        <f t="shared" si="3"/>
        <v>0</v>
      </c>
      <c r="N95" s="179">
        <v>4.8999999999999998E-4</v>
      </c>
      <c r="O95" s="179">
        <f t="shared" si="4"/>
        <v>0.01</v>
      </c>
      <c r="P95" s="179">
        <v>1.2999999999999999E-2</v>
      </c>
      <c r="Q95" s="179">
        <f t="shared" si="5"/>
        <v>0.26</v>
      </c>
      <c r="R95" s="179"/>
      <c r="S95" s="179" t="s">
        <v>133</v>
      </c>
      <c r="T95" s="180" t="s">
        <v>133</v>
      </c>
      <c r="U95" s="157">
        <v>0.34200000000000003</v>
      </c>
      <c r="V95" s="157">
        <f t="shared" si="6"/>
        <v>6.84</v>
      </c>
      <c r="W95" s="157"/>
      <c r="X95" s="157" t="s">
        <v>134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142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4">
        <v>34</v>
      </c>
      <c r="B96" s="175" t="s">
        <v>251</v>
      </c>
      <c r="C96" s="185" t="s">
        <v>252</v>
      </c>
      <c r="D96" s="176" t="s">
        <v>141</v>
      </c>
      <c r="E96" s="177">
        <v>325.8</v>
      </c>
      <c r="F96" s="178"/>
      <c r="G96" s="179">
        <f t="shared" si="0"/>
        <v>0</v>
      </c>
      <c r="H96" s="178">
        <v>0</v>
      </c>
      <c r="I96" s="179">
        <f t="shared" si="1"/>
        <v>0</v>
      </c>
      <c r="J96" s="178">
        <v>55.1</v>
      </c>
      <c r="K96" s="179">
        <f t="shared" si="2"/>
        <v>17951.580000000002</v>
      </c>
      <c r="L96" s="179">
        <v>21</v>
      </c>
      <c r="M96" s="179">
        <f t="shared" si="3"/>
        <v>0</v>
      </c>
      <c r="N96" s="179">
        <v>0</v>
      </c>
      <c r="O96" s="179">
        <f t="shared" si="4"/>
        <v>0</v>
      </c>
      <c r="P96" s="179">
        <v>0.02</v>
      </c>
      <c r="Q96" s="179">
        <f t="shared" si="5"/>
        <v>6.52</v>
      </c>
      <c r="R96" s="179"/>
      <c r="S96" s="179" t="s">
        <v>133</v>
      </c>
      <c r="T96" s="180" t="s">
        <v>133</v>
      </c>
      <c r="U96" s="157">
        <v>0.17</v>
      </c>
      <c r="V96" s="157">
        <f t="shared" si="6"/>
        <v>55.39</v>
      </c>
      <c r="W96" s="157"/>
      <c r="X96" s="157" t="s">
        <v>134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142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4">
        <v>35</v>
      </c>
      <c r="B97" s="175" t="s">
        <v>253</v>
      </c>
      <c r="C97" s="185" t="s">
        <v>254</v>
      </c>
      <c r="D97" s="176" t="s">
        <v>141</v>
      </c>
      <c r="E97" s="177">
        <v>284.89999999999998</v>
      </c>
      <c r="F97" s="178"/>
      <c r="G97" s="179">
        <f t="shared" si="0"/>
        <v>0</v>
      </c>
      <c r="H97" s="178">
        <v>0</v>
      </c>
      <c r="I97" s="179">
        <f t="shared" si="1"/>
        <v>0</v>
      </c>
      <c r="J97" s="178">
        <v>42.1</v>
      </c>
      <c r="K97" s="179">
        <f t="shared" si="2"/>
        <v>11994.29</v>
      </c>
      <c r="L97" s="179">
        <v>21</v>
      </c>
      <c r="M97" s="179">
        <f t="shared" si="3"/>
        <v>0</v>
      </c>
      <c r="N97" s="179">
        <v>0</v>
      </c>
      <c r="O97" s="179">
        <f t="shared" si="4"/>
        <v>0</v>
      </c>
      <c r="P97" s="179">
        <v>0.02</v>
      </c>
      <c r="Q97" s="179">
        <f t="shared" si="5"/>
        <v>5.7</v>
      </c>
      <c r="R97" s="179"/>
      <c r="S97" s="179" t="s">
        <v>133</v>
      </c>
      <c r="T97" s="180" t="s">
        <v>133</v>
      </c>
      <c r="U97" s="157">
        <v>0.13</v>
      </c>
      <c r="V97" s="157">
        <f t="shared" si="6"/>
        <v>37.04</v>
      </c>
      <c r="W97" s="157"/>
      <c r="X97" s="157" t="s">
        <v>134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142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36</v>
      </c>
      <c r="B98" s="175" t="s">
        <v>255</v>
      </c>
      <c r="C98" s="185" t="s">
        <v>256</v>
      </c>
      <c r="D98" s="176" t="s">
        <v>141</v>
      </c>
      <c r="E98" s="177">
        <v>12</v>
      </c>
      <c r="F98" s="178"/>
      <c r="G98" s="179">
        <f t="shared" si="0"/>
        <v>0</v>
      </c>
      <c r="H98" s="178">
        <v>0</v>
      </c>
      <c r="I98" s="179">
        <f t="shared" si="1"/>
        <v>0</v>
      </c>
      <c r="J98" s="178">
        <v>107.5</v>
      </c>
      <c r="K98" s="179">
        <f t="shared" si="2"/>
        <v>1290</v>
      </c>
      <c r="L98" s="179">
        <v>21</v>
      </c>
      <c r="M98" s="179">
        <f t="shared" si="3"/>
        <v>0</v>
      </c>
      <c r="N98" s="179">
        <v>0</v>
      </c>
      <c r="O98" s="179">
        <f t="shared" si="4"/>
        <v>0</v>
      </c>
      <c r="P98" s="179">
        <v>6.8000000000000005E-2</v>
      </c>
      <c r="Q98" s="179">
        <f t="shared" si="5"/>
        <v>0.82</v>
      </c>
      <c r="R98" s="179"/>
      <c r="S98" s="179" t="s">
        <v>133</v>
      </c>
      <c r="T98" s="180" t="s">
        <v>133</v>
      </c>
      <c r="U98" s="157">
        <v>0.3</v>
      </c>
      <c r="V98" s="157">
        <f t="shared" si="6"/>
        <v>3.6</v>
      </c>
      <c r="W98" s="157"/>
      <c r="X98" s="157" t="s">
        <v>134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61" t="s">
        <v>128</v>
      </c>
      <c r="B99" s="162" t="s">
        <v>74</v>
      </c>
      <c r="C99" s="182" t="s">
        <v>75</v>
      </c>
      <c r="D99" s="163"/>
      <c r="E99" s="164"/>
      <c r="F99" s="165"/>
      <c r="G99" s="165">
        <f>SUMIF(AG100:AG100,"&lt;&gt;NOR",G100:G100)</f>
        <v>0</v>
      </c>
      <c r="H99" s="165"/>
      <c r="I99" s="165">
        <f>SUM(I100:I100)</f>
        <v>0</v>
      </c>
      <c r="J99" s="165"/>
      <c r="K99" s="165">
        <f>SUM(K100:K100)</f>
        <v>26225.05</v>
      </c>
      <c r="L99" s="165"/>
      <c r="M99" s="165">
        <f>SUM(M100:M100)</f>
        <v>0</v>
      </c>
      <c r="N99" s="165"/>
      <c r="O99" s="165">
        <f>SUM(O100:O100)</f>
        <v>0</v>
      </c>
      <c r="P99" s="165"/>
      <c r="Q99" s="165">
        <f>SUM(Q100:Q100)</f>
        <v>0</v>
      </c>
      <c r="R99" s="165"/>
      <c r="S99" s="165"/>
      <c r="T99" s="166"/>
      <c r="U99" s="160"/>
      <c r="V99" s="160">
        <f>SUM(V100:V100)</f>
        <v>66.78</v>
      </c>
      <c r="W99" s="160"/>
      <c r="X99" s="160"/>
      <c r="AG99" t="s">
        <v>129</v>
      </c>
    </row>
    <row r="100" spans="1:60" outlineLevel="1" x14ac:dyDescent="0.2">
      <c r="A100" s="174">
        <v>37</v>
      </c>
      <c r="B100" s="175" t="s">
        <v>257</v>
      </c>
      <c r="C100" s="185" t="s">
        <v>258</v>
      </c>
      <c r="D100" s="176" t="s">
        <v>212</v>
      </c>
      <c r="E100" s="177">
        <v>35.29616</v>
      </c>
      <c r="F100" s="178"/>
      <c r="G100" s="179">
        <f>ROUND(E100*F100,2)</f>
        <v>0</v>
      </c>
      <c r="H100" s="178">
        <v>0</v>
      </c>
      <c r="I100" s="179">
        <f>ROUND(E100*H100,2)</f>
        <v>0</v>
      </c>
      <c r="J100" s="178">
        <v>743</v>
      </c>
      <c r="K100" s="179">
        <f>ROUND(E100*J100,2)</f>
        <v>26225.05</v>
      </c>
      <c r="L100" s="179">
        <v>21</v>
      </c>
      <c r="M100" s="179">
        <f>G100*(1+L100/100)</f>
        <v>0</v>
      </c>
      <c r="N100" s="179">
        <v>0</v>
      </c>
      <c r="O100" s="179">
        <f>ROUND(E100*N100,2)</f>
        <v>0</v>
      </c>
      <c r="P100" s="179">
        <v>0</v>
      </c>
      <c r="Q100" s="179">
        <f>ROUND(E100*P100,2)</f>
        <v>0</v>
      </c>
      <c r="R100" s="179"/>
      <c r="S100" s="179" t="s">
        <v>133</v>
      </c>
      <c r="T100" s="180" t="s">
        <v>133</v>
      </c>
      <c r="U100" s="157">
        <v>1.8919999999999999</v>
      </c>
      <c r="V100" s="157">
        <f>ROUND(E100*U100,2)</f>
        <v>66.78</v>
      </c>
      <c r="W100" s="157"/>
      <c r="X100" s="157" t="s">
        <v>259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260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1" t="s">
        <v>128</v>
      </c>
      <c r="B101" s="162" t="s">
        <v>76</v>
      </c>
      <c r="C101" s="182" t="s">
        <v>77</v>
      </c>
      <c r="D101" s="163"/>
      <c r="E101" s="164"/>
      <c r="F101" s="165"/>
      <c r="G101" s="165">
        <f>SUMIF(AG102:AG102,"&lt;&gt;NOR",G102:G102)</f>
        <v>0</v>
      </c>
      <c r="H101" s="165"/>
      <c r="I101" s="165">
        <f>SUM(I102:I102)</f>
        <v>0</v>
      </c>
      <c r="J101" s="165"/>
      <c r="K101" s="165">
        <f>SUM(K102:K102)</f>
        <v>87</v>
      </c>
      <c r="L101" s="165"/>
      <c r="M101" s="165">
        <f>SUM(M102:M102)</f>
        <v>0</v>
      </c>
      <c r="N101" s="165"/>
      <c r="O101" s="165">
        <f>SUM(O102:O102)</f>
        <v>0</v>
      </c>
      <c r="P101" s="165"/>
      <c r="Q101" s="165">
        <f>SUM(Q102:Q102)</f>
        <v>0</v>
      </c>
      <c r="R101" s="165"/>
      <c r="S101" s="165"/>
      <c r="T101" s="166"/>
      <c r="U101" s="160"/>
      <c r="V101" s="160">
        <f>SUM(V102:V102)</f>
        <v>0.21</v>
      </c>
      <c r="W101" s="160"/>
      <c r="X101" s="160"/>
      <c r="AG101" t="s">
        <v>129</v>
      </c>
    </row>
    <row r="102" spans="1:60" outlineLevel="1" x14ac:dyDescent="0.2">
      <c r="A102" s="174">
        <v>38</v>
      </c>
      <c r="B102" s="175" t="s">
        <v>261</v>
      </c>
      <c r="C102" s="185" t="s">
        <v>262</v>
      </c>
      <c r="D102" s="176" t="s">
        <v>141</v>
      </c>
      <c r="E102" s="177">
        <v>6</v>
      </c>
      <c r="F102" s="178"/>
      <c r="G102" s="179">
        <f>ROUND(E102*F102,2)</f>
        <v>0</v>
      </c>
      <c r="H102" s="178">
        <v>0</v>
      </c>
      <c r="I102" s="179">
        <f>ROUND(E102*H102,2)</f>
        <v>0</v>
      </c>
      <c r="J102" s="178">
        <v>14.5</v>
      </c>
      <c r="K102" s="179">
        <f>ROUND(E102*J102,2)</f>
        <v>87</v>
      </c>
      <c r="L102" s="179">
        <v>21</v>
      </c>
      <c r="M102" s="179">
        <f>G102*(1+L102/100)</f>
        <v>0</v>
      </c>
      <c r="N102" s="179">
        <v>0</v>
      </c>
      <c r="O102" s="179">
        <f>ROUND(E102*N102,2)</f>
        <v>0</v>
      </c>
      <c r="P102" s="179">
        <v>7.3999999999999999E-4</v>
      </c>
      <c r="Q102" s="179">
        <f>ROUND(E102*P102,2)</f>
        <v>0</v>
      </c>
      <c r="R102" s="179"/>
      <c r="S102" s="179" t="s">
        <v>133</v>
      </c>
      <c r="T102" s="180" t="s">
        <v>133</v>
      </c>
      <c r="U102" s="157">
        <v>3.5000000000000003E-2</v>
      </c>
      <c r="V102" s="157">
        <f>ROUND(E102*U102,2)</f>
        <v>0.21</v>
      </c>
      <c r="W102" s="157"/>
      <c r="X102" s="157" t="s">
        <v>134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142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161" t="s">
        <v>128</v>
      </c>
      <c r="B103" s="162" t="s">
        <v>78</v>
      </c>
      <c r="C103" s="182" t="s">
        <v>79</v>
      </c>
      <c r="D103" s="163"/>
      <c r="E103" s="164"/>
      <c r="F103" s="165"/>
      <c r="G103" s="165">
        <f>SUMIF(AG104:AG108,"&lt;&gt;NOR",G104:G108)</f>
        <v>0</v>
      </c>
      <c r="H103" s="165"/>
      <c r="I103" s="165">
        <f>SUM(I104:I108)</f>
        <v>10347.6</v>
      </c>
      <c r="J103" s="165"/>
      <c r="K103" s="165">
        <f>SUM(K104:K108)</f>
        <v>13626.12</v>
      </c>
      <c r="L103" s="165"/>
      <c r="M103" s="165">
        <f>SUM(M104:M108)</f>
        <v>0</v>
      </c>
      <c r="N103" s="165"/>
      <c r="O103" s="165">
        <f>SUM(O104:O108)</f>
        <v>0.16</v>
      </c>
      <c r="P103" s="165"/>
      <c r="Q103" s="165">
        <f>SUM(Q104:Q108)</f>
        <v>0</v>
      </c>
      <c r="R103" s="165"/>
      <c r="S103" s="165"/>
      <c r="T103" s="166"/>
      <c r="U103" s="160"/>
      <c r="V103" s="160">
        <f>SUM(V104:V108)</f>
        <v>26.69</v>
      </c>
      <c r="W103" s="160"/>
      <c r="X103" s="160"/>
      <c r="AG103" t="s">
        <v>129</v>
      </c>
    </row>
    <row r="104" spans="1:60" ht="22.5" outlineLevel="1" x14ac:dyDescent="0.2">
      <c r="A104" s="174">
        <v>39</v>
      </c>
      <c r="B104" s="175" t="s">
        <v>263</v>
      </c>
      <c r="C104" s="185" t="s">
        <v>264</v>
      </c>
      <c r="D104" s="176" t="s">
        <v>141</v>
      </c>
      <c r="E104" s="177">
        <v>24</v>
      </c>
      <c r="F104" s="178"/>
      <c r="G104" s="179">
        <f>ROUND(E104*F104,2)</f>
        <v>0</v>
      </c>
      <c r="H104" s="178">
        <v>333.35</v>
      </c>
      <c r="I104" s="179">
        <f>ROUND(E104*H104,2)</f>
        <v>8000.4</v>
      </c>
      <c r="J104" s="178">
        <v>407.65</v>
      </c>
      <c r="K104" s="179">
        <f>ROUND(E104*J104,2)</f>
        <v>9783.6</v>
      </c>
      <c r="L104" s="179">
        <v>21</v>
      </c>
      <c r="M104" s="179">
        <f>G104*(1+L104/100)</f>
        <v>0</v>
      </c>
      <c r="N104" s="179">
        <v>2.2000000000000001E-3</v>
      </c>
      <c r="O104" s="179">
        <f>ROUND(E104*N104,2)</f>
        <v>0.05</v>
      </c>
      <c r="P104" s="179">
        <v>0</v>
      </c>
      <c r="Q104" s="179">
        <f>ROUND(E104*P104,2)</f>
        <v>0</v>
      </c>
      <c r="R104" s="179"/>
      <c r="S104" s="179" t="s">
        <v>133</v>
      </c>
      <c r="T104" s="180" t="s">
        <v>133</v>
      </c>
      <c r="U104" s="157">
        <v>0.84799999999999998</v>
      </c>
      <c r="V104" s="157">
        <f>ROUND(E104*U104,2)</f>
        <v>20.350000000000001</v>
      </c>
      <c r="W104" s="157"/>
      <c r="X104" s="157" t="s">
        <v>134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142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74">
        <v>40</v>
      </c>
      <c r="B105" s="175" t="s">
        <v>265</v>
      </c>
      <c r="C105" s="185" t="s">
        <v>266</v>
      </c>
      <c r="D105" s="176" t="s">
        <v>141</v>
      </c>
      <c r="E105" s="177">
        <v>24</v>
      </c>
      <c r="F105" s="178"/>
      <c r="G105" s="179">
        <f>ROUND(E105*F105,2)</f>
        <v>0</v>
      </c>
      <c r="H105" s="178">
        <v>31.3</v>
      </c>
      <c r="I105" s="179">
        <f>ROUND(E105*H105,2)</f>
        <v>751.2</v>
      </c>
      <c r="J105" s="178">
        <v>23.5</v>
      </c>
      <c r="K105" s="179">
        <f>ROUND(E105*J105,2)</f>
        <v>564</v>
      </c>
      <c r="L105" s="179">
        <v>21</v>
      </c>
      <c r="M105" s="179">
        <f>G105*(1+L105/100)</f>
        <v>0</v>
      </c>
      <c r="N105" s="179">
        <v>5.9999999999999995E-4</v>
      </c>
      <c r="O105" s="179">
        <f>ROUND(E105*N105,2)</f>
        <v>0.01</v>
      </c>
      <c r="P105" s="179">
        <v>0</v>
      </c>
      <c r="Q105" s="179">
        <f>ROUND(E105*P105,2)</f>
        <v>0</v>
      </c>
      <c r="R105" s="179"/>
      <c r="S105" s="179" t="s">
        <v>133</v>
      </c>
      <c r="T105" s="180" t="s">
        <v>133</v>
      </c>
      <c r="U105" s="157">
        <v>5.3999999999999999E-2</v>
      </c>
      <c r="V105" s="157">
        <f>ROUND(E105*U105,2)</f>
        <v>1.3</v>
      </c>
      <c r="W105" s="157"/>
      <c r="X105" s="157" t="s">
        <v>134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267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4">
        <v>41</v>
      </c>
      <c r="B106" s="175" t="s">
        <v>268</v>
      </c>
      <c r="C106" s="185" t="s">
        <v>269</v>
      </c>
      <c r="D106" s="176" t="s">
        <v>141</v>
      </c>
      <c r="E106" s="177">
        <v>24</v>
      </c>
      <c r="F106" s="178"/>
      <c r="G106" s="179">
        <f>ROUND(E106*F106,2)</f>
        <v>0</v>
      </c>
      <c r="H106" s="178">
        <v>7.5</v>
      </c>
      <c r="I106" s="179">
        <f>ROUND(E106*H106,2)</f>
        <v>180</v>
      </c>
      <c r="J106" s="178">
        <v>100.5</v>
      </c>
      <c r="K106" s="179">
        <f>ROUND(E106*J106,2)</f>
        <v>2412</v>
      </c>
      <c r="L106" s="179">
        <v>21</v>
      </c>
      <c r="M106" s="179">
        <f>G106*(1+L106/100)</f>
        <v>0</v>
      </c>
      <c r="N106" s="179">
        <v>4.0999999999999999E-4</v>
      </c>
      <c r="O106" s="179">
        <f>ROUND(E106*N106,2)</f>
        <v>0.01</v>
      </c>
      <c r="P106" s="179">
        <v>0</v>
      </c>
      <c r="Q106" s="179">
        <f>ROUND(E106*P106,2)</f>
        <v>0</v>
      </c>
      <c r="R106" s="179"/>
      <c r="S106" s="179" t="s">
        <v>133</v>
      </c>
      <c r="T106" s="180" t="s">
        <v>133</v>
      </c>
      <c r="U106" s="157">
        <v>0.21</v>
      </c>
      <c r="V106" s="157">
        <f>ROUND(E106*U106,2)</f>
        <v>5.04</v>
      </c>
      <c r="W106" s="157"/>
      <c r="X106" s="157" t="s">
        <v>134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267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4">
        <v>42</v>
      </c>
      <c r="B107" s="175" t="s">
        <v>270</v>
      </c>
      <c r="C107" s="185" t="s">
        <v>271</v>
      </c>
      <c r="D107" s="176" t="s">
        <v>141</v>
      </c>
      <c r="E107" s="177">
        <v>24</v>
      </c>
      <c r="F107" s="178"/>
      <c r="G107" s="179">
        <f>ROUND(E107*F107,2)</f>
        <v>0</v>
      </c>
      <c r="H107" s="178">
        <v>59</v>
      </c>
      <c r="I107" s="179">
        <f>ROUND(E107*H107,2)</f>
        <v>1416</v>
      </c>
      <c r="J107" s="178">
        <v>0</v>
      </c>
      <c r="K107" s="179">
        <f>ROUND(E107*J107,2)</f>
        <v>0</v>
      </c>
      <c r="L107" s="179">
        <v>21</v>
      </c>
      <c r="M107" s="179">
        <f>G107*(1+L107/100)</f>
        <v>0</v>
      </c>
      <c r="N107" s="179">
        <v>3.7000000000000002E-3</v>
      </c>
      <c r="O107" s="179">
        <f>ROUND(E107*N107,2)</f>
        <v>0.09</v>
      </c>
      <c r="P107" s="179">
        <v>0</v>
      </c>
      <c r="Q107" s="179">
        <f>ROUND(E107*P107,2)</f>
        <v>0</v>
      </c>
      <c r="R107" s="179" t="s">
        <v>223</v>
      </c>
      <c r="S107" s="179" t="s">
        <v>272</v>
      </c>
      <c r="T107" s="180" t="s">
        <v>272</v>
      </c>
      <c r="U107" s="157">
        <v>0</v>
      </c>
      <c r="V107" s="157">
        <f>ROUND(E107*U107,2)</f>
        <v>0</v>
      </c>
      <c r="W107" s="157"/>
      <c r="X107" s="157" t="s">
        <v>224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273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4">
        <v>43</v>
      </c>
      <c r="B108" s="175" t="s">
        <v>274</v>
      </c>
      <c r="C108" s="185" t="s">
        <v>275</v>
      </c>
      <c r="D108" s="176" t="s">
        <v>0</v>
      </c>
      <c r="E108" s="177">
        <v>231.072</v>
      </c>
      <c r="F108" s="178"/>
      <c r="G108" s="179">
        <f>ROUND(E108*F108,2)</f>
        <v>0</v>
      </c>
      <c r="H108" s="178">
        <v>0</v>
      </c>
      <c r="I108" s="179">
        <f>ROUND(E108*H108,2)</f>
        <v>0</v>
      </c>
      <c r="J108" s="178">
        <v>3.75</v>
      </c>
      <c r="K108" s="179">
        <f>ROUND(E108*J108,2)</f>
        <v>866.52</v>
      </c>
      <c r="L108" s="179">
        <v>21</v>
      </c>
      <c r="M108" s="179">
        <f>G108*(1+L108/100)</f>
        <v>0</v>
      </c>
      <c r="N108" s="179">
        <v>0</v>
      </c>
      <c r="O108" s="179">
        <f>ROUND(E108*N108,2)</f>
        <v>0</v>
      </c>
      <c r="P108" s="179">
        <v>0</v>
      </c>
      <c r="Q108" s="179">
        <f>ROUND(E108*P108,2)</f>
        <v>0</v>
      </c>
      <c r="R108" s="179"/>
      <c r="S108" s="179" t="s">
        <v>133</v>
      </c>
      <c r="T108" s="180" t="s">
        <v>133</v>
      </c>
      <c r="U108" s="157">
        <v>0</v>
      </c>
      <c r="V108" s="157">
        <f>ROUND(E108*U108,2)</f>
        <v>0</v>
      </c>
      <c r="W108" s="157"/>
      <c r="X108" s="157" t="s">
        <v>259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276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161" t="s">
        <v>128</v>
      </c>
      <c r="B109" s="162" t="s">
        <v>80</v>
      </c>
      <c r="C109" s="182" t="s">
        <v>81</v>
      </c>
      <c r="D109" s="163"/>
      <c r="E109" s="164"/>
      <c r="F109" s="165"/>
      <c r="G109" s="165">
        <f>SUMIF(AG110:AG112,"&lt;&gt;NOR",G110:G112)</f>
        <v>0</v>
      </c>
      <c r="H109" s="165"/>
      <c r="I109" s="165">
        <f>SUM(I110:I112)</f>
        <v>4318.3500000000004</v>
      </c>
      <c r="J109" s="165"/>
      <c r="K109" s="165">
        <f>SUM(K110:K112)</f>
        <v>4920.1499999999996</v>
      </c>
      <c r="L109" s="165"/>
      <c r="M109" s="165">
        <f>SUM(M110:M112)</f>
        <v>0</v>
      </c>
      <c r="N109" s="165"/>
      <c r="O109" s="165">
        <f>SUM(O110:O112)</f>
        <v>0.01</v>
      </c>
      <c r="P109" s="165"/>
      <c r="Q109" s="165">
        <f>SUM(Q110:Q112)</f>
        <v>0</v>
      </c>
      <c r="R109" s="165"/>
      <c r="S109" s="165"/>
      <c r="T109" s="166"/>
      <c r="U109" s="160"/>
      <c r="V109" s="160">
        <f>SUM(V110:V112)</f>
        <v>10.28</v>
      </c>
      <c r="W109" s="160"/>
      <c r="X109" s="160"/>
      <c r="AG109" t="s">
        <v>129</v>
      </c>
    </row>
    <row r="110" spans="1:60" outlineLevel="1" x14ac:dyDescent="0.2">
      <c r="A110" s="174">
        <v>44</v>
      </c>
      <c r="B110" s="175" t="s">
        <v>277</v>
      </c>
      <c r="C110" s="185" t="s">
        <v>278</v>
      </c>
      <c r="D110" s="176" t="s">
        <v>132</v>
      </c>
      <c r="E110" s="177">
        <v>3</v>
      </c>
      <c r="F110" s="178"/>
      <c r="G110" s="179">
        <f>ROUND(E110*F110,2)</f>
        <v>0</v>
      </c>
      <c r="H110" s="178">
        <v>43.73</v>
      </c>
      <c r="I110" s="179">
        <f>ROUND(E110*H110,2)</f>
        <v>131.19</v>
      </c>
      <c r="J110" s="178">
        <v>190.77</v>
      </c>
      <c r="K110" s="179">
        <f>ROUND(E110*J110,2)</f>
        <v>572.30999999999995</v>
      </c>
      <c r="L110" s="179">
        <v>21</v>
      </c>
      <c r="M110" s="179">
        <f>G110*(1+L110/100)</f>
        <v>0</v>
      </c>
      <c r="N110" s="179">
        <v>1.2E-4</v>
      </c>
      <c r="O110" s="179">
        <f>ROUND(E110*N110,2)</f>
        <v>0</v>
      </c>
      <c r="P110" s="179">
        <v>0</v>
      </c>
      <c r="Q110" s="179">
        <f>ROUND(E110*P110,2)</f>
        <v>0</v>
      </c>
      <c r="R110" s="179"/>
      <c r="S110" s="179" t="s">
        <v>133</v>
      </c>
      <c r="T110" s="180" t="s">
        <v>133</v>
      </c>
      <c r="U110" s="157">
        <v>0.39900000000000002</v>
      </c>
      <c r="V110" s="157">
        <f>ROUND(E110*U110,2)</f>
        <v>1.2</v>
      </c>
      <c r="W110" s="157"/>
      <c r="X110" s="157" t="s">
        <v>134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142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4">
        <v>45</v>
      </c>
      <c r="B111" s="175" t="s">
        <v>279</v>
      </c>
      <c r="C111" s="185" t="s">
        <v>280</v>
      </c>
      <c r="D111" s="176" t="s">
        <v>186</v>
      </c>
      <c r="E111" s="177">
        <v>27</v>
      </c>
      <c r="F111" s="178"/>
      <c r="G111" s="179">
        <f>ROUND(E111*F111,2)</f>
        <v>0</v>
      </c>
      <c r="H111" s="178">
        <v>99.84</v>
      </c>
      <c r="I111" s="179">
        <f>ROUND(E111*H111,2)</f>
        <v>2695.68</v>
      </c>
      <c r="J111" s="178">
        <v>153.16</v>
      </c>
      <c r="K111" s="179">
        <f>ROUND(E111*J111,2)</f>
        <v>4135.32</v>
      </c>
      <c r="L111" s="179">
        <v>21</v>
      </c>
      <c r="M111" s="179">
        <f>G111*(1+L111/100)</f>
        <v>0</v>
      </c>
      <c r="N111" s="179">
        <v>3.4000000000000002E-4</v>
      </c>
      <c r="O111" s="179">
        <f>ROUND(E111*N111,2)</f>
        <v>0.01</v>
      </c>
      <c r="P111" s="179">
        <v>0</v>
      </c>
      <c r="Q111" s="179">
        <f>ROUND(E111*P111,2)</f>
        <v>0</v>
      </c>
      <c r="R111" s="179"/>
      <c r="S111" s="179" t="s">
        <v>133</v>
      </c>
      <c r="T111" s="180" t="s">
        <v>133</v>
      </c>
      <c r="U111" s="157">
        <v>0.32</v>
      </c>
      <c r="V111" s="157">
        <f>ROUND(E111*U111,2)</f>
        <v>8.64</v>
      </c>
      <c r="W111" s="157"/>
      <c r="X111" s="157" t="s">
        <v>134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142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4">
        <v>46</v>
      </c>
      <c r="B112" s="175" t="s">
        <v>281</v>
      </c>
      <c r="C112" s="185" t="s">
        <v>282</v>
      </c>
      <c r="D112" s="176" t="s">
        <v>132</v>
      </c>
      <c r="E112" s="177">
        <v>3</v>
      </c>
      <c r="F112" s="178"/>
      <c r="G112" s="179">
        <f>ROUND(E112*F112,2)</f>
        <v>0</v>
      </c>
      <c r="H112" s="178">
        <v>497.16</v>
      </c>
      <c r="I112" s="179">
        <f>ROUND(E112*H112,2)</f>
        <v>1491.48</v>
      </c>
      <c r="J112" s="178">
        <v>70.84</v>
      </c>
      <c r="K112" s="179">
        <f>ROUND(E112*J112,2)</f>
        <v>212.52</v>
      </c>
      <c r="L112" s="179">
        <v>21</v>
      </c>
      <c r="M112" s="179">
        <f>G112*(1+L112/100)</f>
        <v>0</v>
      </c>
      <c r="N112" s="179">
        <v>8.0000000000000007E-5</v>
      </c>
      <c r="O112" s="179">
        <f>ROUND(E112*N112,2)</f>
        <v>0</v>
      </c>
      <c r="P112" s="179">
        <v>0</v>
      </c>
      <c r="Q112" s="179">
        <f>ROUND(E112*P112,2)</f>
        <v>0</v>
      </c>
      <c r="R112" s="179"/>
      <c r="S112" s="179" t="s">
        <v>133</v>
      </c>
      <c r="T112" s="180" t="s">
        <v>133</v>
      </c>
      <c r="U112" s="157">
        <v>0.14799999999999999</v>
      </c>
      <c r="V112" s="157">
        <f>ROUND(E112*U112,2)</f>
        <v>0.44</v>
      </c>
      <c r="W112" s="157"/>
      <c r="X112" s="157" t="s">
        <v>134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142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x14ac:dyDescent="0.2">
      <c r="A113" s="161" t="s">
        <v>128</v>
      </c>
      <c r="B113" s="162" t="s">
        <v>82</v>
      </c>
      <c r="C113" s="182" t="s">
        <v>83</v>
      </c>
      <c r="D113" s="163"/>
      <c r="E113" s="164"/>
      <c r="F113" s="165"/>
      <c r="G113" s="165">
        <f>SUMIF(AG114:AG115,"&lt;&gt;NOR",G114:G115)</f>
        <v>0</v>
      </c>
      <c r="H113" s="165"/>
      <c r="I113" s="165">
        <f>SUM(I114:I115)</f>
        <v>16992</v>
      </c>
      <c r="J113" s="165"/>
      <c r="K113" s="165">
        <f>SUM(K114:K115)</f>
        <v>12944</v>
      </c>
      <c r="L113" s="165"/>
      <c r="M113" s="165">
        <f>SUM(M114:M115)</f>
        <v>0</v>
      </c>
      <c r="N113" s="165"/>
      <c r="O113" s="165">
        <f>SUM(O114:O115)</f>
        <v>0</v>
      </c>
      <c r="P113" s="165"/>
      <c r="Q113" s="165">
        <f>SUM(Q114:Q115)</f>
        <v>0</v>
      </c>
      <c r="R113" s="165"/>
      <c r="S113" s="165"/>
      <c r="T113" s="166"/>
      <c r="U113" s="160"/>
      <c r="V113" s="160">
        <f>SUM(V114:V115)</f>
        <v>29.76</v>
      </c>
      <c r="W113" s="160"/>
      <c r="X113" s="160"/>
      <c r="AG113" t="s">
        <v>129</v>
      </c>
    </row>
    <row r="114" spans="1:60" outlineLevel="1" x14ac:dyDescent="0.2">
      <c r="A114" s="174">
        <v>47</v>
      </c>
      <c r="B114" s="175" t="s">
        <v>283</v>
      </c>
      <c r="C114" s="185" t="s">
        <v>284</v>
      </c>
      <c r="D114" s="176" t="s">
        <v>132</v>
      </c>
      <c r="E114" s="177">
        <v>32</v>
      </c>
      <c r="F114" s="178"/>
      <c r="G114" s="179">
        <f>ROUND(E114*F114,2)</f>
        <v>0</v>
      </c>
      <c r="H114" s="178">
        <v>0</v>
      </c>
      <c r="I114" s="179">
        <f>ROUND(E114*H114,2)</f>
        <v>0</v>
      </c>
      <c r="J114" s="178">
        <v>404.5</v>
      </c>
      <c r="K114" s="179">
        <f>ROUND(E114*J114,2)</f>
        <v>12944</v>
      </c>
      <c r="L114" s="179">
        <v>21</v>
      </c>
      <c r="M114" s="179">
        <f>G114*(1+L114/100)</f>
        <v>0</v>
      </c>
      <c r="N114" s="179">
        <v>0</v>
      </c>
      <c r="O114" s="179">
        <f>ROUND(E114*N114,2)</f>
        <v>0</v>
      </c>
      <c r="P114" s="179">
        <v>0</v>
      </c>
      <c r="Q114" s="179">
        <f>ROUND(E114*P114,2)</f>
        <v>0</v>
      </c>
      <c r="R114" s="179"/>
      <c r="S114" s="179" t="s">
        <v>133</v>
      </c>
      <c r="T114" s="180" t="s">
        <v>133</v>
      </c>
      <c r="U114" s="157">
        <v>0.93</v>
      </c>
      <c r="V114" s="157">
        <f>ROUND(E114*U114,2)</f>
        <v>29.76</v>
      </c>
      <c r="W114" s="157"/>
      <c r="X114" s="157" t="s">
        <v>134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142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4">
        <v>48</v>
      </c>
      <c r="B115" s="175" t="s">
        <v>285</v>
      </c>
      <c r="C115" s="185" t="s">
        <v>286</v>
      </c>
      <c r="D115" s="176" t="s">
        <v>132</v>
      </c>
      <c r="E115" s="177">
        <v>32</v>
      </c>
      <c r="F115" s="178"/>
      <c r="G115" s="179">
        <f>ROUND(E115*F115,2)</f>
        <v>0</v>
      </c>
      <c r="H115" s="178">
        <v>531</v>
      </c>
      <c r="I115" s="179">
        <f>ROUND(E115*H115,2)</f>
        <v>16992</v>
      </c>
      <c r="J115" s="178">
        <v>0</v>
      </c>
      <c r="K115" s="179">
        <f>ROUND(E115*J115,2)</f>
        <v>0</v>
      </c>
      <c r="L115" s="179">
        <v>21</v>
      </c>
      <c r="M115" s="179">
        <f>G115*(1+L115/100)</f>
        <v>0</v>
      </c>
      <c r="N115" s="179">
        <v>0</v>
      </c>
      <c r="O115" s="179">
        <f>ROUND(E115*N115,2)</f>
        <v>0</v>
      </c>
      <c r="P115" s="179">
        <v>0</v>
      </c>
      <c r="Q115" s="179">
        <f>ROUND(E115*P115,2)</f>
        <v>0</v>
      </c>
      <c r="R115" s="179" t="s">
        <v>223</v>
      </c>
      <c r="S115" s="179" t="s">
        <v>133</v>
      </c>
      <c r="T115" s="180" t="s">
        <v>133</v>
      </c>
      <c r="U115" s="157">
        <v>0</v>
      </c>
      <c r="V115" s="157">
        <f>ROUND(E115*U115,2)</f>
        <v>0</v>
      </c>
      <c r="W115" s="157"/>
      <c r="X115" s="157" t="s">
        <v>224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225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">
      <c r="A116" s="161" t="s">
        <v>128</v>
      </c>
      <c r="B116" s="162" t="s">
        <v>84</v>
      </c>
      <c r="C116" s="182" t="s">
        <v>85</v>
      </c>
      <c r="D116" s="163"/>
      <c r="E116" s="164"/>
      <c r="F116" s="165"/>
      <c r="G116" s="165">
        <f>SUMIF(AG117:AG123,"&lt;&gt;NOR",G117:G123)</f>
        <v>0</v>
      </c>
      <c r="H116" s="165"/>
      <c r="I116" s="165">
        <f>SUM(I117:I123)</f>
        <v>44466</v>
      </c>
      <c r="J116" s="165"/>
      <c r="K116" s="165">
        <f>SUM(K117:K123)</f>
        <v>7617.2</v>
      </c>
      <c r="L116" s="165"/>
      <c r="M116" s="165">
        <f>SUM(M117:M123)</f>
        <v>0</v>
      </c>
      <c r="N116" s="165"/>
      <c r="O116" s="165">
        <f>SUM(O117:O123)</f>
        <v>0.16</v>
      </c>
      <c r="P116" s="165"/>
      <c r="Q116" s="165">
        <f>SUM(Q117:Q123)</f>
        <v>0.05</v>
      </c>
      <c r="R116" s="165"/>
      <c r="S116" s="165"/>
      <c r="T116" s="166"/>
      <c r="U116" s="160"/>
      <c r="V116" s="160">
        <f>SUM(V117:V123)</f>
        <v>17.299999999999997</v>
      </c>
      <c r="W116" s="160"/>
      <c r="X116" s="160"/>
      <c r="AG116" t="s">
        <v>129</v>
      </c>
    </row>
    <row r="117" spans="1:60" outlineLevel="1" x14ac:dyDescent="0.2">
      <c r="A117" s="174">
        <v>49</v>
      </c>
      <c r="B117" s="175" t="s">
        <v>287</v>
      </c>
      <c r="C117" s="185" t="s">
        <v>288</v>
      </c>
      <c r="D117" s="176" t="s">
        <v>132</v>
      </c>
      <c r="E117" s="177">
        <v>4</v>
      </c>
      <c r="F117" s="178"/>
      <c r="G117" s="179">
        <f t="shared" ref="G117:G123" si="7">ROUND(E117*F117,2)</f>
        <v>0</v>
      </c>
      <c r="H117" s="178">
        <v>0</v>
      </c>
      <c r="I117" s="179">
        <f t="shared" ref="I117:I123" si="8">ROUND(E117*H117,2)</f>
        <v>0</v>
      </c>
      <c r="J117" s="178">
        <v>631</v>
      </c>
      <c r="K117" s="179">
        <f t="shared" ref="K117:K123" si="9">ROUND(E117*J117,2)</f>
        <v>2524</v>
      </c>
      <c r="L117" s="179">
        <v>21</v>
      </c>
      <c r="M117" s="179">
        <f t="shared" ref="M117:M123" si="10">G117*(1+L117/100)</f>
        <v>0</v>
      </c>
      <c r="N117" s="179">
        <v>0</v>
      </c>
      <c r="O117" s="179">
        <f t="shared" ref="O117:O123" si="11">ROUND(E117*N117,2)</f>
        <v>0</v>
      </c>
      <c r="P117" s="179">
        <v>0</v>
      </c>
      <c r="Q117" s="179">
        <f t="shared" ref="Q117:Q123" si="12">ROUND(E117*P117,2)</f>
        <v>0</v>
      </c>
      <c r="R117" s="179"/>
      <c r="S117" s="179" t="s">
        <v>133</v>
      </c>
      <c r="T117" s="180" t="s">
        <v>133</v>
      </c>
      <c r="U117" s="157">
        <v>1.45</v>
      </c>
      <c r="V117" s="157">
        <f t="shared" ref="V117:V123" si="13">ROUND(E117*U117,2)</f>
        <v>5.8</v>
      </c>
      <c r="W117" s="157"/>
      <c r="X117" s="157" t="s">
        <v>134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267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4">
        <v>50</v>
      </c>
      <c r="B118" s="175" t="s">
        <v>289</v>
      </c>
      <c r="C118" s="185" t="s">
        <v>290</v>
      </c>
      <c r="D118" s="176" t="s">
        <v>132</v>
      </c>
      <c r="E118" s="177">
        <v>2</v>
      </c>
      <c r="F118" s="178"/>
      <c r="G118" s="179">
        <f t="shared" si="7"/>
        <v>0</v>
      </c>
      <c r="H118" s="178">
        <v>0</v>
      </c>
      <c r="I118" s="179">
        <f t="shared" si="8"/>
        <v>0</v>
      </c>
      <c r="J118" s="178">
        <v>754</v>
      </c>
      <c r="K118" s="179">
        <f t="shared" si="9"/>
        <v>1508</v>
      </c>
      <c r="L118" s="179">
        <v>21</v>
      </c>
      <c r="M118" s="179">
        <f t="shared" si="10"/>
        <v>0</v>
      </c>
      <c r="N118" s="179">
        <v>0</v>
      </c>
      <c r="O118" s="179">
        <f t="shared" si="11"/>
        <v>0</v>
      </c>
      <c r="P118" s="179">
        <v>0</v>
      </c>
      <c r="Q118" s="179">
        <f t="shared" si="12"/>
        <v>0</v>
      </c>
      <c r="R118" s="179"/>
      <c r="S118" s="179" t="s">
        <v>133</v>
      </c>
      <c r="T118" s="180" t="s">
        <v>133</v>
      </c>
      <c r="U118" s="157">
        <v>1.63</v>
      </c>
      <c r="V118" s="157">
        <f t="shared" si="13"/>
        <v>3.26</v>
      </c>
      <c r="W118" s="157"/>
      <c r="X118" s="157" t="s">
        <v>134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142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4">
        <v>51</v>
      </c>
      <c r="B119" s="175" t="s">
        <v>291</v>
      </c>
      <c r="C119" s="185" t="s">
        <v>292</v>
      </c>
      <c r="D119" s="176" t="s">
        <v>132</v>
      </c>
      <c r="E119" s="177">
        <v>28</v>
      </c>
      <c r="F119" s="178"/>
      <c r="G119" s="179">
        <f t="shared" si="7"/>
        <v>0</v>
      </c>
      <c r="H119" s="178">
        <v>0</v>
      </c>
      <c r="I119" s="179">
        <f t="shared" si="8"/>
        <v>0</v>
      </c>
      <c r="J119" s="178">
        <v>47.9</v>
      </c>
      <c r="K119" s="179">
        <f t="shared" si="9"/>
        <v>1341.2</v>
      </c>
      <c r="L119" s="179">
        <v>21</v>
      </c>
      <c r="M119" s="179">
        <f t="shared" si="10"/>
        <v>0</v>
      </c>
      <c r="N119" s="179">
        <v>0</v>
      </c>
      <c r="O119" s="179">
        <f t="shared" si="11"/>
        <v>0</v>
      </c>
      <c r="P119" s="179">
        <v>1.8E-3</v>
      </c>
      <c r="Q119" s="179">
        <f t="shared" si="12"/>
        <v>0.05</v>
      </c>
      <c r="R119" s="179"/>
      <c r="S119" s="179" t="s">
        <v>133</v>
      </c>
      <c r="T119" s="180" t="s">
        <v>133</v>
      </c>
      <c r="U119" s="157">
        <v>0.11</v>
      </c>
      <c r="V119" s="157">
        <f t="shared" si="13"/>
        <v>3.08</v>
      </c>
      <c r="W119" s="157"/>
      <c r="X119" s="157" t="s">
        <v>134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142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4">
        <v>52</v>
      </c>
      <c r="B120" s="175" t="s">
        <v>293</v>
      </c>
      <c r="C120" s="185" t="s">
        <v>294</v>
      </c>
      <c r="D120" s="176" t="s">
        <v>132</v>
      </c>
      <c r="E120" s="177">
        <v>6</v>
      </c>
      <c r="F120" s="178"/>
      <c r="G120" s="179">
        <f t="shared" si="7"/>
        <v>0</v>
      </c>
      <c r="H120" s="178">
        <v>0</v>
      </c>
      <c r="I120" s="179">
        <f t="shared" si="8"/>
        <v>0</v>
      </c>
      <c r="J120" s="178">
        <v>374</v>
      </c>
      <c r="K120" s="179">
        <f t="shared" si="9"/>
        <v>2244</v>
      </c>
      <c r="L120" s="179">
        <v>21</v>
      </c>
      <c r="M120" s="179">
        <f t="shared" si="10"/>
        <v>0</v>
      </c>
      <c r="N120" s="179">
        <v>0</v>
      </c>
      <c r="O120" s="179">
        <f t="shared" si="11"/>
        <v>0</v>
      </c>
      <c r="P120" s="179">
        <v>0</v>
      </c>
      <c r="Q120" s="179">
        <f t="shared" si="12"/>
        <v>0</v>
      </c>
      <c r="R120" s="179"/>
      <c r="S120" s="179" t="s">
        <v>133</v>
      </c>
      <c r="T120" s="180" t="s">
        <v>133</v>
      </c>
      <c r="U120" s="157">
        <v>0.86</v>
      </c>
      <c r="V120" s="157">
        <f t="shared" si="13"/>
        <v>5.16</v>
      </c>
      <c r="W120" s="157"/>
      <c r="X120" s="157" t="s">
        <v>134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267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4">
        <v>53</v>
      </c>
      <c r="B121" s="175" t="s">
        <v>295</v>
      </c>
      <c r="C121" s="185" t="s">
        <v>296</v>
      </c>
      <c r="D121" s="176" t="s">
        <v>132</v>
      </c>
      <c r="E121" s="177">
        <v>6</v>
      </c>
      <c r="F121" s="178"/>
      <c r="G121" s="179">
        <f t="shared" si="7"/>
        <v>0</v>
      </c>
      <c r="H121" s="178">
        <v>751</v>
      </c>
      <c r="I121" s="179">
        <f t="shared" si="8"/>
        <v>4506</v>
      </c>
      <c r="J121" s="178">
        <v>0</v>
      </c>
      <c r="K121" s="179">
        <f t="shared" si="9"/>
        <v>0</v>
      </c>
      <c r="L121" s="179">
        <v>21</v>
      </c>
      <c r="M121" s="179">
        <f t="shared" si="10"/>
        <v>0</v>
      </c>
      <c r="N121" s="179">
        <v>8.0000000000000004E-4</v>
      </c>
      <c r="O121" s="179">
        <f t="shared" si="11"/>
        <v>0</v>
      </c>
      <c r="P121" s="179">
        <v>0</v>
      </c>
      <c r="Q121" s="179">
        <f t="shared" si="12"/>
        <v>0</v>
      </c>
      <c r="R121" s="179" t="s">
        <v>223</v>
      </c>
      <c r="S121" s="179" t="s">
        <v>133</v>
      </c>
      <c r="T121" s="180" t="s">
        <v>133</v>
      </c>
      <c r="U121" s="157">
        <v>0</v>
      </c>
      <c r="V121" s="157">
        <f t="shared" si="13"/>
        <v>0</v>
      </c>
      <c r="W121" s="157"/>
      <c r="X121" s="157" t="s">
        <v>224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273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4">
        <v>54</v>
      </c>
      <c r="B122" s="175" t="s">
        <v>297</v>
      </c>
      <c r="C122" s="185" t="s">
        <v>298</v>
      </c>
      <c r="D122" s="176" t="s">
        <v>132</v>
      </c>
      <c r="E122" s="177">
        <v>2</v>
      </c>
      <c r="F122" s="178"/>
      <c r="G122" s="179">
        <f t="shared" si="7"/>
        <v>0</v>
      </c>
      <c r="H122" s="178">
        <v>11580</v>
      </c>
      <c r="I122" s="179">
        <f t="shared" si="8"/>
        <v>23160</v>
      </c>
      <c r="J122" s="178">
        <v>0</v>
      </c>
      <c r="K122" s="179">
        <f t="shared" si="9"/>
        <v>0</v>
      </c>
      <c r="L122" s="179">
        <v>21</v>
      </c>
      <c r="M122" s="179">
        <f t="shared" si="10"/>
        <v>0</v>
      </c>
      <c r="N122" s="179">
        <v>0.08</v>
      </c>
      <c r="O122" s="179">
        <f t="shared" si="11"/>
        <v>0.16</v>
      </c>
      <c r="P122" s="179">
        <v>0</v>
      </c>
      <c r="Q122" s="179">
        <f t="shared" si="12"/>
        <v>0</v>
      </c>
      <c r="R122" s="179" t="s">
        <v>223</v>
      </c>
      <c r="S122" s="179" t="s">
        <v>133</v>
      </c>
      <c r="T122" s="180" t="s">
        <v>133</v>
      </c>
      <c r="U122" s="157">
        <v>0</v>
      </c>
      <c r="V122" s="157">
        <f t="shared" si="13"/>
        <v>0</v>
      </c>
      <c r="W122" s="157"/>
      <c r="X122" s="157" t="s">
        <v>224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225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74">
        <v>55</v>
      </c>
      <c r="B123" s="175" t="s">
        <v>299</v>
      </c>
      <c r="C123" s="185" t="s">
        <v>300</v>
      </c>
      <c r="D123" s="176" t="s">
        <v>132</v>
      </c>
      <c r="E123" s="177">
        <v>4</v>
      </c>
      <c r="F123" s="178"/>
      <c r="G123" s="179">
        <f t="shared" si="7"/>
        <v>0</v>
      </c>
      <c r="H123" s="178">
        <v>4200</v>
      </c>
      <c r="I123" s="179">
        <f t="shared" si="8"/>
        <v>16800</v>
      </c>
      <c r="J123" s="178">
        <v>0</v>
      </c>
      <c r="K123" s="179">
        <f t="shared" si="9"/>
        <v>0</v>
      </c>
      <c r="L123" s="179">
        <v>21</v>
      </c>
      <c r="M123" s="179">
        <f t="shared" si="10"/>
        <v>0</v>
      </c>
      <c r="N123" s="179">
        <v>0</v>
      </c>
      <c r="O123" s="179">
        <f t="shared" si="11"/>
        <v>0</v>
      </c>
      <c r="P123" s="179">
        <v>0</v>
      </c>
      <c r="Q123" s="179">
        <f t="shared" si="12"/>
        <v>0</v>
      </c>
      <c r="R123" s="179"/>
      <c r="S123" s="179" t="s">
        <v>219</v>
      </c>
      <c r="T123" s="180" t="s">
        <v>220</v>
      </c>
      <c r="U123" s="157">
        <v>0</v>
      </c>
      <c r="V123" s="157">
        <f t="shared" si="13"/>
        <v>0</v>
      </c>
      <c r="W123" s="157"/>
      <c r="X123" s="157" t="s">
        <v>224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273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x14ac:dyDescent="0.2">
      <c r="A124" s="161" t="s">
        <v>128</v>
      </c>
      <c r="B124" s="162" t="s">
        <v>86</v>
      </c>
      <c r="C124" s="182" t="s">
        <v>87</v>
      </c>
      <c r="D124" s="163"/>
      <c r="E124" s="164"/>
      <c r="F124" s="165"/>
      <c r="G124" s="165">
        <f>SUMIF(AG125:AG130,"&lt;&gt;NOR",G125:G130)</f>
        <v>0</v>
      </c>
      <c r="H124" s="165"/>
      <c r="I124" s="165">
        <f>SUM(I125:I130)</f>
        <v>3296.7</v>
      </c>
      <c r="J124" s="165"/>
      <c r="K124" s="165">
        <f>SUM(K125:K130)</f>
        <v>6803.07</v>
      </c>
      <c r="L124" s="165"/>
      <c r="M124" s="165">
        <f>SUM(M125:M130)</f>
        <v>0</v>
      </c>
      <c r="N124" s="165"/>
      <c r="O124" s="165">
        <f>SUM(O125:O130)</f>
        <v>0.47000000000000003</v>
      </c>
      <c r="P124" s="165"/>
      <c r="Q124" s="165">
        <f>SUM(Q125:Q130)</f>
        <v>0.39</v>
      </c>
      <c r="R124" s="165"/>
      <c r="S124" s="165"/>
      <c r="T124" s="166"/>
      <c r="U124" s="160"/>
      <c r="V124" s="160">
        <f>SUM(V125:V130)</f>
        <v>14.920000000000002</v>
      </c>
      <c r="W124" s="160"/>
      <c r="X124" s="160"/>
      <c r="AG124" t="s">
        <v>129</v>
      </c>
    </row>
    <row r="125" spans="1:60" outlineLevel="1" x14ac:dyDescent="0.2">
      <c r="A125" s="174">
        <v>56</v>
      </c>
      <c r="B125" s="175" t="s">
        <v>301</v>
      </c>
      <c r="C125" s="185" t="s">
        <v>302</v>
      </c>
      <c r="D125" s="176" t="s">
        <v>141</v>
      </c>
      <c r="E125" s="177">
        <v>6</v>
      </c>
      <c r="F125" s="178"/>
      <c r="G125" s="179">
        <f t="shared" ref="G125:G130" si="14">ROUND(E125*F125,2)</f>
        <v>0</v>
      </c>
      <c r="H125" s="178">
        <v>47.74</v>
      </c>
      <c r="I125" s="179">
        <f t="shared" ref="I125:I130" si="15">ROUND(E125*H125,2)</f>
        <v>286.44</v>
      </c>
      <c r="J125" s="178">
        <v>191.26</v>
      </c>
      <c r="K125" s="179">
        <f t="shared" ref="K125:K130" si="16">ROUND(E125*J125,2)</f>
        <v>1147.56</v>
      </c>
      <c r="L125" s="179">
        <v>21</v>
      </c>
      <c r="M125" s="179">
        <f t="shared" ref="M125:M130" si="17">G125*(1+L125/100)</f>
        <v>0</v>
      </c>
      <c r="N125" s="179">
        <v>2.2000000000000001E-3</v>
      </c>
      <c r="O125" s="179">
        <f t="shared" ref="O125:O130" si="18">ROUND(E125*N125,2)</f>
        <v>0.01</v>
      </c>
      <c r="P125" s="179">
        <v>0</v>
      </c>
      <c r="Q125" s="179">
        <f t="shared" ref="Q125:Q130" si="19">ROUND(E125*P125,2)</f>
        <v>0</v>
      </c>
      <c r="R125" s="179"/>
      <c r="S125" s="179" t="s">
        <v>133</v>
      </c>
      <c r="T125" s="180" t="s">
        <v>133</v>
      </c>
      <c r="U125" s="157">
        <v>0.4</v>
      </c>
      <c r="V125" s="157">
        <f t="shared" ref="V125:V130" si="20">ROUND(E125*U125,2)</f>
        <v>2.4</v>
      </c>
      <c r="W125" s="157"/>
      <c r="X125" s="157" t="s">
        <v>134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267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4">
        <v>57</v>
      </c>
      <c r="B126" s="175" t="s">
        <v>303</v>
      </c>
      <c r="C126" s="185" t="s">
        <v>304</v>
      </c>
      <c r="D126" s="176" t="s">
        <v>141</v>
      </c>
      <c r="E126" s="177">
        <v>6</v>
      </c>
      <c r="F126" s="178"/>
      <c r="G126" s="179">
        <f t="shared" si="14"/>
        <v>0</v>
      </c>
      <c r="H126" s="178">
        <v>0</v>
      </c>
      <c r="I126" s="179">
        <f t="shared" si="15"/>
        <v>0</v>
      </c>
      <c r="J126" s="178">
        <v>45</v>
      </c>
      <c r="K126" s="179">
        <f t="shared" si="16"/>
        <v>270</v>
      </c>
      <c r="L126" s="179">
        <v>21</v>
      </c>
      <c r="M126" s="179">
        <f t="shared" si="17"/>
        <v>0</v>
      </c>
      <c r="N126" s="179">
        <v>2.9999999999999997E-4</v>
      </c>
      <c r="O126" s="179">
        <f t="shared" si="18"/>
        <v>0</v>
      </c>
      <c r="P126" s="179">
        <v>0</v>
      </c>
      <c r="Q126" s="179">
        <f t="shared" si="19"/>
        <v>0</v>
      </c>
      <c r="R126" s="179"/>
      <c r="S126" s="179" t="s">
        <v>219</v>
      </c>
      <c r="T126" s="180" t="s">
        <v>220</v>
      </c>
      <c r="U126" s="157">
        <v>0</v>
      </c>
      <c r="V126" s="157">
        <f t="shared" si="20"/>
        <v>0</v>
      </c>
      <c r="W126" s="157"/>
      <c r="X126" s="157" t="s">
        <v>134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267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 x14ac:dyDescent="0.2">
      <c r="A127" s="174">
        <v>58</v>
      </c>
      <c r="B127" s="175" t="s">
        <v>305</v>
      </c>
      <c r="C127" s="185" t="s">
        <v>306</v>
      </c>
      <c r="D127" s="176" t="s">
        <v>141</v>
      </c>
      <c r="E127" s="177">
        <v>6</v>
      </c>
      <c r="F127" s="178"/>
      <c r="G127" s="179">
        <f t="shared" si="14"/>
        <v>0</v>
      </c>
      <c r="H127" s="178">
        <v>63.21</v>
      </c>
      <c r="I127" s="179">
        <f t="shared" si="15"/>
        <v>379.26</v>
      </c>
      <c r="J127" s="178">
        <v>641.79</v>
      </c>
      <c r="K127" s="179">
        <f t="shared" si="16"/>
        <v>3850.74</v>
      </c>
      <c r="L127" s="179">
        <v>21</v>
      </c>
      <c r="M127" s="179">
        <f t="shared" si="17"/>
        <v>0</v>
      </c>
      <c r="N127" s="179">
        <v>5.62E-2</v>
      </c>
      <c r="O127" s="179">
        <f t="shared" si="18"/>
        <v>0.34</v>
      </c>
      <c r="P127" s="179">
        <v>0</v>
      </c>
      <c r="Q127" s="179">
        <f t="shared" si="19"/>
        <v>0</v>
      </c>
      <c r="R127" s="179"/>
      <c r="S127" s="179" t="s">
        <v>133</v>
      </c>
      <c r="T127" s="180" t="s">
        <v>133</v>
      </c>
      <c r="U127" s="157">
        <v>1.20739</v>
      </c>
      <c r="V127" s="157">
        <f t="shared" si="20"/>
        <v>7.24</v>
      </c>
      <c r="W127" s="157"/>
      <c r="X127" s="157" t="s">
        <v>200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307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4">
        <v>59</v>
      </c>
      <c r="B128" s="175" t="s">
        <v>308</v>
      </c>
      <c r="C128" s="185" t="s">
        <v>309</v>
      </c>
      <c r="D128" s="176" t="s">
        <v>141</v>
      </c>
      <c r="E128" s="177">
        <v>6</v>
      </c>
      <c r="F128" s="178"/>
      <c r="G128" s="179">
        <f t="shared" si="14"/>
        <v>0</v>
      </c>
      <c r="H128" s="178">
        <v>0</v>
      </c>
      <c r="I128" s="179">
        <f t="shared" si="15"/>
        <v>0</v>
      </c>
      <c r="J128" s="178">
        <v>211</v>
      </c>
      <c r="K128" s="179">
        <f t="shared" si="16"/>
        <v>1266</v>
      </c>
      <c r="L128" s="179">
        <v>21</v>
      </c>
      <c r="M128" s="179">
        <f t="shared" si="17"/>
        <v>0</v>
      </c>
      <c r="N128" s="179">
        <v>0</v>
      </c>
      <c r="O128" s="179">
        <f t="shared" si="18"/>
        <v>0</v>
      </c>
      <c r="P128" s="179">
        <v>6.5000000000000002E-2</v>
      </c>
      <c r="Q128" s="179">
        <f t="shared" si="19"/>
        <v>0.39</v>
      </c>
      <c r="R128" s="179"/>
      <c r="S128" s="179" t="s">
        <v>133</v>
      </c>
      <c r="T128" s="180" t="s">
        <v>133</v>
      </c>
      <c r="U128" s="157">
        <v>0.88005999999999995</v>
      </c>
      <c r="V128" s="157">
        <f t="shared" si="20"/>
        <v>5.28</v>
      </c>
      <c r="W128" s="157"/>
      <c r="X128" s="157" t="s">
        <v>200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201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4">
        <v>60</v>
      </c>
      <c r="B129" s="175" t="s">
        <v>310</v>
      </c>
      <c r="C129" s="185" t="s">
        <v>311</v>
      </c>
      <c r="D129" s="176" t="s">
        <v>141</v>
      </c>
      <c r="E129" s="177">
        <v>6</v>
      </c>
      <c r="F129" s="178"/>
      <c r="G129" s="179">
        <f t="shared" si="14"/>
        <v>0</v>
      </c>
      <c r="H129" s="178">
        <v>438.5</v>
      </c>
      <c r="I129" s="179">
        <f t="shared" si="15"/>
        <v>2631</v>
      </c>
      <c r="J129" s="178">
        <v>0</v>
      </c>
      <c r="K129" s="179">
        <f t="shared" si="16"/>
        <v>0</v>
      </c>
      <c r="L129" s="179">
        <v>21</v>
      </c>
      <c r="M129" s="179">
        <f t="shared" si="17"/>
        <v>0</v>
      </c>
      <c r="N129" s="179">
        <v>1.9199999999999998E-2</v>
      </c>
      <c r="O129" s="179">
        <f t="shared" si="18"/>
        <v>0.12</v>
      </c>
      <c r="P129" s="179">
        <v>0</v>
      </c>
      <c r="Q129" s="179">
        <f t="shared" si="19"/>
        <v>0</v>
      </c>
      <c r="R129" s="179" t="s">
        <v>223</v>
      </c>
      <c r="S129" s="179" t="s">
        <v>133</v>
      </c>
      <c r="T129" s="180" t="s">
        <v>133</v>
      </c>
      <c r="U129" s="157">
        <v>0</v>
      </c>
      <c r="V129" s="157">
        <f t="shared" si="20"/>
        <v>0</v>
      </c>
      <c r="W129" s="157"/>
      <c r="X129" s="157" t="s">
        <v>224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273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4">
        <v>61</v>
      </c>
      <c r="B130" s="175" t="s">
        <v>312</v>
      </c>
      <c r="C130" s="185" t="s">
        <v>313</v>
      </c>
      <c r="D130" s="176" t="s">
        <v>0</v>
      </c>
      <c r="E130" s="177">
        <v>43.35</v>
      </c>
      <c r="F130" s="178"/>
      <c r="G130" s="179">
        <f t="shared" si="14"/>
        <v>0</v>
      </c>
      <c r="H130" s="178">
        <v>0</v>
      </c>
      <c r="I130" s="179">
        <f t="shared" si="15"/>
        <v>0</v>
      </c>
      <c r="J130" s="178">
        <v>6.2</v>
      </c>
      <c r="K130" s="179">
        <f t="shared" si="16"/>
        <v>268.77</v>
      </c>
      <c r="L130" s="179">
        <v>21</v>
      </c>
      <c r="M130" s="179">
        <f t="shared" si="17"/>
        <v>0</v>
      </c>
      <c r="N130" s="179">
        <v>0</v>
      </c>
      <c r="O130" s="179">
        <f t="shared" si="18"/>
        <v>0</v>
      </c>
      <c r="P130" s="179">
        <v>0</v>
      </c>
      <c r="Q130" s="179">
        <f t="shared" si="19"/>
        <v>0</v>
      </c>
      <c r="R130" s="179"/>
      <c r="S130" s="179" t="s">
        <v>133</v>
      </c>
      <c r="T130" s="180" t="s">
        <v>133</v>
      </c>
      <c r="U130" s="157">
        <v>0</v>
      </c>
      <c r="V130" s="157">
        <f t="shared" si="20"/>
        <v>0</v>
      </c>
      <c r="W130" s="157"/>
      <c r="X130" s="157" t="s">
        <v>259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276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1" t="s">
        <v>128</v>
      </c>
      <c r="B131" s="162" t="s">
        <v>88</v>
      </c>
      <c r="C131" s="182" t="s">
        <v>89</v>
      </c>
      <c r="D131" s="163"/>
      <c r="E131" s="164"/>
      <c r="F131" s="165"/>
      <c r="G131" s="165">
        <f>SUMIF(AG132:AG138,"&lt;&gt;NOR",G132:G138)</f>
        <v>0</v>
      </c>
      <c r="H131" s="165"/>
      <c r="I131" s="165">
        <f>SUM(I132:I138)</f>
        <v>6758.0599999999995</v>
      </c>
      <c r="J131" s="165"/>
      <c r="K131" s="165">
        <f>SUM(K132:K138)</f>
        <v>10625.93</v>
      </c>
      <c r="L131" s="165"/>
      <c r="M131" s="165">
        <f>SUM(M132:M138)</f>
        <v>0</v>
      </c>
      <c r="N131" s="165"/>
      <c r="O131" s="165">
        <f>SUM(O132:O138)</f>
        <v>0.25</v>
      </c>
      <c r="P131" s="165"/>
      <c r="Q131" s="165">
        <f>SUM(Q132:Q138)</f>
        <v>0</v>
      </c>
      <c r="R131" s="165"/>
      <c r="S131" s="165"/>
      <c r="T131" s="166"/>
      <c r="U131" s="160"/>
      <c r="V131" s="160">
        <f>SUM(V132:V138)</f>
        <v>18.86</v>
      </c>
      <c r="W131" s="160"/>
      <c r="X131" s="160"/>
      <c r="AG131" t="s">
        <v>129</v>
      </c>
    </row>
    <row r="132" spans="1:60" outlineLevel="1" x14ac:dyDescent="0.2">
      <c r="A132" s="174">
        <v>62</v>
      </c>
      <c r="B132" s="175" t="s">
        <v>314</v>
      </c>
      <c r="C132" s="185" t="s">
        <v>315</v>
      </c>
      <c r="D132" s="176" t="s">
        <v>141</v>
      </c>
      <c r="E132" s="177">
        <v>12</v>
      </c>
      <c r="F132" s="178"/>
      <c r="G132" s="179">
        <f>ROUND(E132*F132,2)</f>
        <v>0</v>
      </c>
      <c r="H132" s="178">
        <v>0</v>
      </c>
      <c r="I132" s="179">
        <f>ROUND(E132*H132,2)</f>
        <v>0</v>
      </c>
      <c r="J132" s="178">
        <v>163.5</v>
      </c>
      <c r="K132" s="179">
        <f>ROUND(E132*J132,2)</f>
        <v>1962</v>
      </c>
      <c r="L132" s="179">
        <v>21</v>
      </c>
      <c r="M132" s="179">
        <f>G132*(1+L132/100)</f>
        <v>0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79"/>
      <c r="S132" s="179" t="s">
        <v>133</v>
      </c>
      <c r="T132" s="180" t="s">
        <v>133</v>
      </c>
      <c r="U132" s="157">
        <v>0.33</v>
      </c>
      <c r="V132" s="157">
        <f>ROUND(E132*U132,2)</f>
        <v>3.96</v>
      </c>
      <c r="W132" s="157"/>
      <c r="X132" s="157" t="s">
        <v>134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267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4">
        <v>63</v>
      </c>
      <c r="B133" s="175" t="s">
        <v>316</v>
      </c>
      <c r="C133" s="185" t="s">
        <v>317</v>
      </c>
      <c r="D133" s="176" t="s">
        <v>141</v>
      </c>
      <c r="E133" s="177">
        <v>12</v>
      </c>
      <c r="F133" s="178"/>
      <c r="G133" s="179">
        <f>ROUND(E133*F133,2)</f>
        <v>0</v>
      </c>
      <c r="H133" s="178">
        <v>81.73</v>
      </c>
      <c r="I133" s="179">
        <f>ROUND(E133*H133,2)</f>
        <v>980.76</v>
      </c>
      <c r="J133" s="178">
        <v>617.27</v>
      </c>
      <c r="K133" s="179">
        <f>ROUND(E133*J133,2)</f>
        <v>7407.24</v>
      </c>
      <c r="L133" s="179">
        <v>21</v>
      </c>
      <c r="M133" s="179">
        <f>G133*(1+L133/100)</f>
        <v>0</v>
      </c>
      <c r="N133" s="179">
        <v>4.7299999999999998E-3</v>
      </c>
      <c r="O133" s="179">
        <f>ROUND(E133*N133,2)</f>
        <v>0.06</v>
      </c>
      <c r="P133" s="179">
        <v>0</v>
      </c>
      <c r="Q133" s="179">
        <f>ROUND(E133*P133,2)</f>
        <v>0</v>
      </c>
      <c r="R133" s="179"/>
      <c r="S133" s="179" t="s">
        <v>133</v>
      </c>
      <c r="T133" s="180" t="s">
        <v>133</v>
      </c>
      <c r="U133" s="157">
        <v>1.242</v>
      </c>
      <c r="V133" s="157">
        <f>ROUND(E133*U133,2)</f>
        <v>14.9</v>
      </c>
      <c r="W133" s="157"/>
      <c r="X133" s="157" t="s">
        <v>134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267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4">
        <v>64</v>
      </c>
      <c r="B134" s="175" t="s">
        <v>318</v>
      </c>
      <c r="C134" s="185" t="s">
        <v>319</v>
      </c>
      <c r="D134" s="176" t="s">
        <v>141</v>
      </c>
      <c r="E134" s="177">
        <v>12</v>
      </c>
      <c r="F134" s="178"/>
      <c r="G134" s="179">
        <f>ROUND(E134*F134,2)</f>
        <v>0</v>
      </c>
      <c r="H134" s="178">
        <v>0</v>
      </c>
      <c r="I134" s="179">
        <f>ROUND(E134*H134,2)</f>
        <v>0</v>
      </c>
      <c r="J134" s="178">
        <v>45</v>
      </c>
      <c r="K134" s="179">
        <f>ROUND(E134*J134,2)</f>
        <v>540</v>
      </c>
      <c r="L134" s="179">
        <v>21</v>
      </c>
      <c r="M134" s="179">
        <f>G134*(1+L134/100)</f>
        <v>0</v>
      </c>
      <c r="N134" s="179">
        <v>2.9999999999999997E-4</v>
      </c>
      <c r="O134" s="179">
        <f>ROUND(E134*N134,2)</f>
        <v>0</v>
      </c>
      <c r="P134" s="179">
        <v>0</v>
      </c>
      <c r="Q134" s="179">
        <f>ROUND(E134*P134,2)</f>
        <v>0</v>
      </c>
      <c r="R134" s="179"/>
      <c r="S134" s="179" t="s">
        <v>219</v>
      </c>
      <c r="T134" s="180" t="s">
        <v>220</v>
      </c>
      <c r="U134" s="157">
        <v>0</v>
      </c>
      <c r="V134" s="157">
        <f>ROUND(E134*U134,2)</f>
        <v>0</v>
      </c>
      <c r="W134" s="157"/>
      <c r="X134" s="157" t="s">
        <v>134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267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67">
        <v>65</v>
      </c>
      <c r="B135" s="168" t="s">
        <v>320</v>
      </c>
      <c r="C135" s="183" t="s">
        <v>321</v>
      </c>
      <c r="D135" s="169" t="s">
        <v>322</v>
      </c>
      <c r="E135" s="170">
        <v>37.68</v>
      </c>
      <c r="F135" s="171"/>
      <c r="G135" s="172">
        <f>ROUND(E135*F135,2)</f>
        <v>0</v>
      </c>
      <c r="H135" s="171">
        <v>50.3</v>
      </c>
      <c r="I135" s="172">
        <f>ROUND(E135*H135,2)</f>
        <v>1895.3</v>
      </c>
      <c r="J135" s="171">
        <v>0</v>
      </c>
      <c r="K135" s="172">
        <f>ROUND(E135*J135,2)</f>
        <v>0</v>
      </c>
      <c r="L135" s="172">
        <v>21</v>
      </c>
      <c r="M135" s="172">
        <f>G135*(1+L135/100)</f>
        <v>0</v>
      </c>
      <c r="N135" s="172">
        <v>1E-3</v>
      </c>
      <c r="O135" s="172">
        <f>ROUND(E135*N135,2)</f>
        <v>0.04</v>
      </c>
      <c r="P135" s="172">
        <v>0</v>
      </c>
      <c r="Q135" s="172">
        <f>ROUND(E135*P135,2)</f>
        <v>0</v>
      </c>
      <c r="R135" s="172" t="s">
        <v>223</v>
      </c>
      <c r="S135" s="172" t="s">
        <v>133</v>
      </c>
      <c r="T135" s="173" t="s">
        <v>133</v>
      </c>
      <c r="U135" s="157">
        <v>0</v>
      </c>
      <c r="V135" s="157">
        <f>ROUND(E135*U135,2)</f>
        <v>0</v>
      </c>
      <c r="W135" s="157"/>
      <c r="X135" s="157" t="s">
        <v>224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273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4" t="s">
        <v>323</v>
      </c>
      <c r="D136" s="158"/>
      <c r="E136" s="159">
        <v>37.68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4">
        <v>66</v>
      </c>
      <c r="B137" s="175" t="s">
        <v>324</v>
      </c>
      <c r="C137" s="185" t="s">
        <v>325</v>
      </c>
      <c r="D137" s="176" t="s">
        <v>141</v>
      </c>
      <c r="E137" s="177">
        <v>12</v>
      </c>
      <c r="F137" s="178"/>
      <c r="G137" s="179">
        <f>ROUND(E137*F137,2)</f>
        <v>0</v>
      </c>
      <c r="H137" s="178">
        <v>323.5</v>
      </c>
      <c r="I137" s="179">
        <f>ROUND(E137*H137,2)</f>
        <v>3882</v>
      </c>
      <c r="J137" s="178">
        <v>0</v>
      </c>
      <c r="K137" s="179">
        <f>ROUND(E137*J137,2)</f>
        <v>0</v>
      </c>
      <c r="L137" s="179">
        <v>21</v>
      </c>
      <c r="M137" s="179">
        <f>G137*(1+L137/100)</f>
        <v>0</v>
      </c>
      <c r="N137" s="179">
        <v>1.26E-2</v>
      </c>
      <c r="O137" s="179">
        <f>ROUND(E137*N137,2)</f>
        <v>0.15</v>
      </c>
      <c r="P137" s="179">
        <v>0</v>
      </c>
      <c r="Q137" s="179">
        <f>ROUND(E137*P137,2)</f>
        <v>0</v>
      </c>
      <c r="R137" s="179" t="s">
        <v>223</v>
      </c>
      <c r="S137" s="179" t="s">
        <v>133</v>
      </c>
      <c r="T137" s="180" t="s">
        <v>133</v>
      </c>
      <c r="U137" s="157">
        <v>0</v>
      </c>
      <c r="V137" s="157">
        <f>ROUND(E137*U137,2)</f>
        <v>0</v>
      </c>
      <c r="W137" s="157"/>
      <c r="X137" s="157" t="s">
        <v>224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273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4">
        <v>67</v>
      </c>
      <c r="B138" s="175" t="s">
        <v>326</v>
      </c>
      <c r="C138" s="185" t="s">
        <v>327</v>
      </c>
      <c r="D138" s="176" t="s">
        <v>0</v>
      </c>
      <c r="E138" s="177">
        <v>166.673</v>
      </c>
      <c r="F138" s="178"/>
      <c r="G138" s="179">
        <f>ROUND(E138*F138,2)</f>
        <v>0</v>
      </c>
      <c r="H138" s="178">
        <v>0</v>
      </c>
      <c r="I138" s="179">
        <f>ROUND(E138*H138,2)</f>
        <v>0</v>
      </c>
      <c r="J138" s="178">
        <v>4.3</v>
      </c>
      <c r="K138" s="179">
        <f>ROUND(E138*J138,2)</f>
        <v>716.69</v>
      </c>
      <c r="L138" s="179">
        <v>21</v>
      </c>
      <c r="M138" s="179">
        <f>G138*(1+L138/100)</f>
        <v>0</v>
      </c>
      <c r="N138" s="179">
        <v>0</v>
      </c>
      <c r="O138" s="179">
        <f>ROUND(E138*N138,2)</f>
        <v>0</v>
      </c>
      <c r="P138" s="179">
        <v>0</v>
      </c>
      <c r="Q138" s="179">
        <f>ROUND(E138*P138,2)</f>
        <v>0</v>
      </c>
      <c r="R138" s="179"/>
      <c r="S138" s="179" t="s">
        <v>133</v>
      </c>
      <c r="T138" s="180" t="s">
        <v>133</v>
      </c>
      <c r="U138" s="157">
        <v>0</v>
      </c>
      <c r="V138" s="157">
        <f>ROUND(E138*U138,2)</f>
        <v>0</v>
      </c>
      <c r="W138" s="157"/>
      <c r="X138" s="157" t="s">
        <v>259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276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1" t="s">
        <v>128</v>
      </c>
      <c r="B139" s="162" t="s">
        <v>90</v>
      </c>
      <c r="C139" s="182" t="s">
        <v>91</v>
      </c>
      <c r="D139" s="163"/>
      <c r="E139" s="164"/>
      <c r="F139" s="165"/>
      <c r="G139" s="165">
        <f>SUMIF(AG140:AG144,"&lt;&gt;NOR",G140:G144)</f>
        <v>0</v>
      </c>
      <c r="H139" s="165"/>
      <c r="I139" s="165">
        <f>SUM(I140:I144)</f>
        <v>8722.07</v>
      </c>
      <c r="J139" s="165"/>
      <c r="K139" s="165">
        <f>SUM(K140:K144)</f>
        <v>48850.04</v>
      </c>
      <c r="L139" s="165"/>
      <c r="M139" s="165">
        <f>SUM(M140:M144)</f>
        <v>0</v>
      </c>
      <c r="N139" s="165"/>
      <c r="O139" s="165">
        <f>SUM(O140:O144)</f>
        <v>0.19</v>
      </c>
      <c r="P139" s="165"/>
      <c r="Q139" s="165">
        <f>SUM(Q140:Q144)</f>
        <v>0</v>
      </c>
      <c r="R139" s="165"/>
      <c r="S139" s="165"/>
      <c r="T139" s="166"/>
      <c r="U139" s="160"/>
      <c r="V139" s="160">
        <f>SUM(V140:V144)</f>
        <v>103.00999999999999</v>
      </c>
      <c r="W139" s="160"/>
      <c r="X139" s="160"/>
      <c r="AG139" t="s">
        <v>129</v>
      </c>
    </row>
    <row r="140" spans="1:60" outlineLevel="1" x14ac:dyDescent="0.2">
      <c r="A140" s="174">
        <v>68</v>
      </c>
      <c r="B140" s="175" t="s">
        <v>328</v>
      </c>
      <c r="C140" s="185" t="s">
        <v>329</v>
      </c>
      <c r="D140" s="176" t="s">
        <v>141</v>
      </c>
      <c r="E140" s="177">
        <v>717</v>
      </c>
      <c r="F140" s="178"/>
      <c r="G140" s="179">
        <f>ROUND(E140*F140,2)</f>
        <v>0</v>
      </c>
      <c r="H140" s="178">
        <v>5.63</v>
      </c>
      <c r="I140" s="179">
        <f>ROUND(E140*H140,2)</f>
        <v>4036.71</v>
      </c>
      <c r="J140" s="178">
        <v>15.37</v>
      </c>
      <c r="K140" s="179">
        <f>ROUND(E140*J140,2)</f>
        <v>11020.29</v>
      </c>
      <c r="L140" s="179">
        <v>21</v>
      </c>
      <c r="M140" s="179">
        <f>G140*(1+L140/100)</f>
        <v>0</v>
      </c>
      <c r="N140" s="179">
        <v>6.9999999999999994E-5</v>
      </c>
      <c r="O140" s="179">
        <f>ROUND(E140*N140,2)</f>
        <v>0.05</v>
      </c>
      <c r="P140" s="179">
        <v>0</v>
      </c>
      <c r="Q140" s="179">
        <f>ROUND(E140*P140,2)</f>
        <v>0</v>
      </c>
      <c r="R140" s="179"/>
      <c r="S140" s="179" t="s">
        <v>133</v>
      </c>
      <c r="T140" s="180" t="s">
        <v>133</v>
      </c>
      <c r="U140" s="157">
        <v>3.2480000000000002E-2</v>
      </c>
      <c r="V140" s="157">
        <f>ROUND(E140*U140,2)</f>
        <v>23.29</v>
      </c>
      <c r="W140" s="157"/>
      <c r="X140" s="157" t="s">
        <v>134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142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67">
        <v>69</v>
      </c>
      <c r="B141" s="168" t="s">
        <v>330</v>
      </c>
      <c r="C141" s="183" t="s">
        <v>331</v>
      </c>
      <c r="D141" s="169" t="s">
        <v>141</v>
      </c>
      <c r="E141" s="170">
        <v>717</v>
      </c>
      <c r="F141" s="171"/>
      <c r="G141" s="172">
        <f>ROUND(E141*F141,2)</f>
        <v>0</v>
      </c>
      <c r="H141" s="171">
        <v>5.04</v>
      </c>
      <c r="I141" s="172">
        <f>ROUND(E141*H141,2)</f>
        <v>3613.68</v>
      </c>
      <c r="J141" s="171">
        <v>48.36</v>
      </c>
      <c r="K141" s="172">
        <f>ROUND(E141*J141,2)</f>
        <v>34674.120000000003</v>
      </c>
      <c r="L141" s="172">
        <v>21</v>
      </c>
      <c r="M141" s="172">
        <f>G141*(1+L141/100)</f>
        <v>0</v>
      </c>
      <c r="N141" s="172">
        <v>1.4999999999999999E-4</v>
      </c>
      <c r="O141" s="172">
        <f>ROUND(E141*N141,2)</f>
        <v>0.11</v>
      </c>
      <c r="P141" s="172">
        <v>0</v>
      </c>
      <c r="Q141" s="172">
        <f>ROUND(E141*P141,2)</f>
        <v>0</v>
      </c>
      <c r="R141" s="172"/>
      <c r="S141" s="172" t="s">
        <v>133</v>
      </c>
      <c r="T141" s="173" t="s">
        <v>133</v>
      </c>
      <c r="U141" s="157">
        <v>0.10191</v>
      </c>
      <c r="V141" s="157">
        <f>ROUND(E141*U141,2)</f>
        <v>73.069999999999993</v>
      </c>
      <c r="W141" s="157"/>
      <c r="X141" s="157" t="s">
        <v>134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267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4" t="s">
        <v>332</v>
      </c>
      <c r="D142" s="158"/>
      <c r="E142" s="159">
        <v>393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137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4" t="s">
        <v>333</v>
      </c>
      <c r="D143" s="158"/>
      <c r="E143" s="159">
        <v>324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137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74">
        <v>70</v>
      </c>
      <c r="B144" s="175" t="s">
        <v>334</v>
      </c>
      <c r="C144" s="185" t="s">
        <v>335</v>
      </c>
      <c r="D144" s="176" t="s">
        <v>141</v>
      </c>
      <c r="E144" s="177">
        <v>49.5</v>
      </c>
      <c r="F144" s="178"/>
      <c r="G144" s="179">
        <f>ROUND(E144*F144,2)</f>
        <v>0</v>
      </c>
      <c r="H144" s="178">
        <v>21.65</v>
      </c>
      <c r="I144" s="179">
        <f>ROUND(E144*H144,2)</f>
        <v>1071.68</v>
      </c>
      <c r="J144" s="178">
        <v>63.75</v>
      </c>
      <c r="K144" s="179">
        <f>ROUND(E144*J144,2)</f>
        <v>3155.63</v>
      </c>
      <c r="L144" s="179">
        <v>21</v>
      </c>
      <c r="M144" s="179">
        <f>G144*(1+L144/100)</f>
        <v>0</v>
      </c>
      <c r="N144" s="179">
        <v>6.4000000000000005E-4</v>
      </c>
      <c r="O144" s="179">
        <f>ROUND(E144*N144,2)</f>
        <v>0.03</v>
      </c>
      <c r="P144" s="179">
        <v>0</v>
      </c>
      <c r="Q144" s="179">
        <f>ROUND(E144*P144,2)</f>
        <v>0</v>
      </c>
      <c r="R144" s="179"/>
      <c r="S144" s="179" t="s">
        <v>133</v>
      </c>
      <c r="T144" s="180" t="s">
        <v>133</v>
      </c>
      <c r="U144" s="157">
        <v>0.13439999999999999</v>
      </c>
      <c r="V144" s="157">
        <f>ROUND(E144*U144,2)</f>
        <v>6.65</v>
      </c>
      <c r="W144" s="157"/>
      <c r="X144" s="157" t="s">
        <v>134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142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1" t="s">
        <v>128</v>
      </c>
      <c r="B145" s="162" t="s">
        <v>92</v>
      </c>
      <c r="C145" s="182" t="s">
        <v>93</v>
      </c>
      <c r="D145" s="163"/>
      <c r="E145" s="164"/>
      <c r="F145" s="165"/>
      <c r="G145" s="165">
        <f>SUMIF(AG146:AG151,"&lt;&gt;NOR",G146:G151)</f>
        <v>0</v>
      </c>
      <c r="H145" s="165"/>
      <c r="I145" s="165">
        <f>SUM(I146:I151)</f>
        <v>0</v>
      </c>
      <c r="J145" s="165"/>
      <c r="K145" s="165">
        <f>SUM(K146:K151)</f>
        <v>72618</v>
      </c>
      <c r="L145" s="165"/>
      <c r="M145" s="165">
        <f>SUM(M146:M151)</f>
        <v>0</v>
      </c>
      <c r="N145" s="165"/>
      <c r="O145" s="165">
        <f>SUM(O146:O151)</f>
        <v>0</v>
      </c>
      <c r="P145" s="165"/>
      <c r="Q145" s="165">
        <f>SUM(Q146:Q151)</f>
        <v>0</v>
      </c>
      <c r="R145" s="165"/>
      <c r="S145" s="165"/>
      <c r="T145" s="166"/>
      <c r="U145" s="160"/>
      <c r="V145" s="160">
        <f>SUM(V146:V151)</f>
        <v>308.02999999999997</v>
      </c>
      <c r="W145" s="160"/>
      <c r="X145" s="160"/>
      <c r="AG145" t="s">
        <v>129</v>
      </c>
    </row>
    <row r="146" spans="1:60" outlineLevel="1" x14ac:dyDescent="0.2">
      <c r="A146" s="167">
        <v>71</v>
      </c>
      <c r="B146" s="168" t="s">
        <v>336</v>
      </c>
      <c r="C146" s="183" t="s">
        <v>337</v>
      </c>
      <c r="D146" s="169" t="s">
        <v>141</v>
      </c>
      <c r="E146" s="170">
        <v>3.6</v>
      </c>
      <c r="F146" s="171"/>
      <c r="G146" s="172">
        <f>ROUND(E146*F146,2)</f>
        <v>0</v>
      </c>
      <c r="H146" s="171">
        <v>0</v>
      </c>
      <c r="I146" s="172">
        <f>ROUND(E146*H146,2)</f>
        <v>0</v>
      </c>
      <c r="J146" s="171">
        <v>2755</v>
      </c>
      <c r="K146" s="172">
        <f>ROUND(E146*J146,2)</f>
        <v>9918</v>
      </c>
      <c r="L146" s="172">
        <v>21</v>
      </c>
      <c r="M146" s="172">
        <f>G146*(1+L146/100)</f>
        <v>0</v>
      </c>
      <c r="N146" s="172">
        <v>0</v>
      </c>
      <c r="O146" s="172">
        <f>ROUND(E146*N146,2)</f>
        <v>0</v>
      </c>
      <c r="P146" s="172">
        <v>0</v>
      </c>
      <c r="Q146" s="172">
        <f>ROUND(E146*P146,2)</f>
        <v>0</v>
      </c>
      <c r="R146" s="172"/>
      <c r="S146" s="172" t="s">
        <v>219</v>
      </c>
      <c r="T146" s="173" t="s">
        <v>338</v>
      </c>
      <c r="U146" s="157">
        <v>7.3791700000000002</v>
      </c>
      <c r="V146" s="157">
        <f>ROUND(E146*U146,2)</f>
        <v>26.57</v>
      </c>
      <c r="W146" s="157"/>
      <c r="X146" s="157" t="s">
        <v>134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142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4" t="s">
        <v>339</v>
      </c>
      <c r="D147" s="158"/>
      <c r="E147" s="159">
        <v>3.6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137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2.5" outlineLevel="1" x14ac:dyDescent="0.2">
      <c r="A148" s="174">
        <v>72</v>
      </c>
      <c r="B148" s="175" t="s">
        <v>340</v>
      </c>
      <c r="C148" s="185" t="s">
        <v>341</v>
      </c>
      <c r="D148" s="176" t="s">
        <v>141</v>
      </c>
      <c r="E148" s="177">
        <v>3</v>
      </c>
      <c r="F148" s="178"/>
      <c r="G148" s="179">
        <f>ROUND(E148*F148,2)</f>
        <v>0</v>
      </c>
      <c r="H148" s="178">
        <v>0</v>
      </c>
      <c r="I148" s="179">
        <f>ROUND(E148*H148,2)</f>
        <v>0</v>
      </c>
      <c r="J148" s="178">
        <v>4000</v>
      </c>
      <c r="K148" s="179">
        <f>ROUND(E148*J148,2)</f>
        <v>12000</v>
      </c>
      <c r="L148" s="179">
        <v>21</v>
      </c>
      <c r="M148" s="179">
        <f>G148*(1+L148/100)</f>
        <v>0</v>
      </c>
      <c r="N148" s="179">
        <v>0</v>
      </c>
      <c r="O148" s="179">
        <f>ROUND(E148*N148,2)</f>
        <v>0</v>
      </c>
      <c r="P148" s="179">
        <v>0</v>
      </c>
      <c r="Q148" s="179">
        <f>ROUND(E148*P148,2)</f>
        <v>0</v>
      </c>
      <c r="R148" s="179"/>
      <c r="S148" s="179" t="s">
        <v>219</v>
      </c>
      <c r="T148" s="180" t="s">
        <v>220</v>
      </c>
      <c r="U148" s="157">
        <v>28.04083</v>
      </c>
      <c r="V148" s="157">
        <f>ROUND(E148*U148,2)</f>
        <v>84.12</v>
      </c>
      <c r="W148" s="157"/>
      <c r="X148" s="157" t="s">
        <v>134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142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74">
        <v>73</v>
      </c>
      <c r="B149" s="175" t="s">
        <v>342</v>
      </c>
      <c r="C149" s="185" t="s">
        <v>343</v>
      </c>
      <c r="D149" s="176" t="s">
        <v>132</v>
      </c>
      <c r="E149" s="177">
        <v>8</v>
      </c>
      <c r="F149" s="178"/>
      <c r="G149" s="179">
        <f>ROUND(E149*F149,2)</f>
        <v>0</v>
      </c>
      <c r="H149" s="178">
        <v>0</v>
      </c>
      <c r="I149" s="179">
        <f>ROUND(E149*H149,2)</f>
        <v>0</v>
      </c>
      <c r="J149" s="178">
        <v>4500</v>
      </c>
      <c r="K149" s="179">
        <f>ROUND(E149*J149,2)</f>
        <v>36000</v>
      </c>
      <c r="L149" s="179">
        <v>21</v>
      </c>
      <c r="M149" s="179">
        <f>G149*(1+L149/100)</f>
        <v>0</v>
      </c>
      <c r="N149" s="179">
        <v>0</v>
      </c>
      <c r="O149" s="179">
        <f>ROUND(E149*N149,2)</f>
        <v>0</v>
      </c>
      <c r="P149" s="179">
        <v>0</v>
      </c>
      <c r="Q149" s="179">
        <f>ROUND(E149*P149,2)</f>
        <v>0</v>
      </c>
      <c r="R149" s="179"/>
      <c r="S149" s="179" t="s">
        <v>219</v>
      </c>
      <c r="T149" s="180" t="s">
        <v>220</v>
      </c>
      <c r="U149" s="157">
        <v>24.6675</v>
      </c>
      <c r="V149" s="157">
        <f>ROUND(E149*U149,2)</f>
        <v>197.34</v>
      </c>
      <c r="W149" s="157"/>
      <c r="X149" s="157" t="s">
        <v>134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74">
        <v>74</v>
      </c>
      <c r="B150" s="175" t="s">
        <v>344</v>
      </c>
      <c r="C150" s="185" t="s">
        <v>345</v>
      </c>
      <c r="D150" s="176" t="s">
        <v>346</v>
      </c>
      <c r="E150" s="177">
        <v>35</v>
      </c>
      <c r="F150" s="178"/>
      <c r="G150" s="179">
        <f>ROUND(E150*F150,2)</f>
        <v>0</v>
      </c>
      <c r="H150" s="178">
        <v>0</v>
      </c>
      <c r="I150" s="179">
        <f>ROUND(E150*H150,2)</f>
        <v>0</v>
      </c>
      <c r="J150" s="178">
        <v>420</v>
      </c>
      <c r="K150" s="179">
        <f>ROUND(E150*J150,2)</f>
        <v>14700</v>
      </c>
      <c r="L150" s="179">
        <v>21</v>
      </c>
      <c r="M150" s="179">
        <f>G150*(1+L150/100)</f>
        <v>0</v>
      </c>
      <c r="N150" s="179">
        <v>0</v>
      </c>
      <c r="O150" s="179">
        <f>ROUND(E150*N150,2)</f>
        <v>0</v>
      </c>
      <c r="P150" s="179">
        <v>0</v>
      </c>
      <c r="Q150" s="179">
        <f>ROUND(E150*P150,2)</f>
        <v>0</v>
      </c>
      <c r="R150" s="179"/>
      <c r="S150" s="179" t="s">
        <v>219</v>
      </c>
      <c r="T150" s="180" t="s">
        <v>220</v>
      </c>
      <c r="U150" s="157">
        <v>0</v>
      </c>
      <c r="V150" s="157">
        <f>ROUND(E150*U150,2)</f>
        <v>0</v>
      </c>
      <c r="W150" s="157"/>
      <c r="X150" s="157" t="s">
        <v>134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142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74">
        <v>75</v>
      </c>
      <c r="B151" s="175" t="s">
        <v>347</v>
      </c>
      <c r="C151" s="185" t="s">
        <v>93</v>
      </c>
      <c r="D151" s="176" t="s">
        <v>348</v>
      </c>
      <c r="E151" s="177">
        <v>1</v>
      </c>
      <c r="F151" s="178"/>
      <c r="G151" s="179">
        <f>ROUND(E151*F151,2)</f>
        <v>0</v>
      </c>
      <c r="H151" s="178">
        <v>0</v>
      </c>
      <c r="I151" s="179">
        <f>ROUND(E151*H151,2)</f>
        <v>0</v>
      </c>
      <c r="J151" s="178">
        <v>0</v>
      </c>
      <c r="K151" s="179">
        <f>ROUND(E151*J151,2)</f>
        <v>0</v>
      </c>
      <c r="L151" s="179">
        <v>21</v>
      </c>
      <c r="M151" s="179">
        <f>G151*(1+L151/100)</f>
        <v>0</v>
      </c>
      <c r="N151" s="179">
        <v>0</v>
      </c>
      <c r="O151" s="179">
        <f>ROUND(E151*N151,2)</f>
        <v>0</v>
      </c>
      <c r="P151" s="179">
        <v>0</v>
      </c>
      <c r="Q151" s="179">
        <f>ROUND(E151*P151,2)</f>
        <v>0</v>
      </c>
      <c r="R151" s="179"/>
      <c r="S151" s="179" t="s">
        <v>219</v>
      </c>
      <c r="T151" s="180" t="s">
        <v>349</v>
      </c>
      <c r="U151" s="157">
        <v>0</v>
      </c>
      <c r="V151" s="157">
        <f>ROUND(E151*U151,2)</f>
        <v>0</v>
      </c>
      <c r="W151" s="157"/>
      <c r="X151" s="157" t="s">
        <v>134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142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x14ac:dyDescent="0.2">
      <c r="A152" s="161" t="s">
        <v>128</v>
      </c>
      <c r="B152" s="162" t="s">
        <v>94</v>
      </c>
      <c r="C152" s="182" t="s">
        <v>95</v>
      </c>
      <c r="D152" s="163"/>
      <c r="E152" s="164"/>
      <c r="F152" s="165"/>
      <c r="G152" s="165">
        <f>SUMIF(AG153:AG154,"&lt;&gt;NOR",G153:G154)</f>
        <v>0</v>
      </c>
      <c r="H152" s="165"/>
      <c r="I152" s="165">
        <f>SUM(I153:I154)</f>
        <v>0</v>
      </c>
      <c r="J152" s="165"/>
      <c r="K152" s="165">
        <f>SUM(K153:K154)</f>
        <v>25200</v>
      </c>
      <c r="L152" s="165"/>
      <c r="M152" s="165">
        <f>SUM(M153:M154)</f>
        <v>0</v>
      </c>
      <c r="N152" s="165"/>
      <c r="O152" s="165">
        <f>SUM(O153:O154)</f>
        <v>0</v>
      </c>
      <c r="P152" s="165"/>
      <c r="Q152" s="165">
        <f>SUM(Q153:Q154)</f>
        <v>0</v>
      </c>
      <c r="R152" s="165"/>
      <c r="S152" s="165"/>
      <c r="T152" s="166"/>
      <c r="U152" s="160"/>
      <c r="V152" s="160">
        <f>SUM(V153:V154)</f>
        <v>0</v>
      </c>
      <c r="W152" s="160"/>
      <c r="X152" s="160"/>
      <c r="AG152" t="s">
        <v>129</v>
      </c>
    </row>
    <row r="153" spans="1:60" outlineLevel="1" x14ac:dyDescent="0.2">
      <c r="A153" s="174">
        <v>76</v>
      </c>
      <c r="B153" s="175" t="s">
        <v>350</v>
      </c>
      <c r="C153" s="185" t="s">
        <v>351</v>
      </c>
      <c r="D153" s="176" t="s">
        <v>348</v>
      </c>
      <c r="E153" s="177">
        <v>1</v>
      </c>
      <c r="F153" s="178"/>
      <c r="G153" s="179">
        <f>ROUND(E153*F153,2)</f>
        <v>0</v>
      </c>
      <c r="H153" s="178">
        <v>0</v>
      </c>
      <c r="I153" s="179">
        <f>ROUND(E153*H153,2)</f>
        <v>0</v>
      </c>
      <c r="J153" s="178">
        <v>0</v>
      </c>
      <c r="K153" s="179">
        <f>ROUND(E153*J153,2)</f>
        <v>0</v>
      </c>
      <c r="L153" s="179">
        <v>21</v>
      </c>
      <c r="M153" s="179">
        <f>G153*(1+L153/100)</f>
        <v>0</v>
      </c>
      <c r="N153" s="179">
        <v>0</v>
      </c>
      <c r="O153" s="179">
        <f>ROUND(E153*N153,2)</f>
        <v>0</v>
      </c>
      <c r="P153" s="179">
        <v>0</v>
      </c>
      <c r="Q153" s="179">
        <f>ROUND(E153*P153,2)</f>
        <v>0</v>
      </c>
      <c r="R153" s="179"/>
      <c r="S153" s="179" t="s">
        <v>219</v>
      </c>
      <c r="T153" s="180" t="s">
        <v>349</v>
      </c>
      <c r="U153" s="157">
        <v>0</v>
      </c>
      <c r="V153" s="157">
        <f>ROUND(E153*U153,2)</f>
        <v>0</v>
      </c>
      <c r="W153" s="157"/>
      <c r="X153" s="157" t="s">
        <v>134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142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4">
        <v>77</v>
      </c>
      <c r="B154" s="175" t="s">
        <v>352</v>
      </c>
      <c r="C154" s="185" t="s">
        <v>353</v>
      </c>
      <c r="D154" s="176" t="s">
        <v>346</v>
      </c>
      <c r="E154" s="177">
        <v>60</v>
      </c>
      <c r="F154" s="178"/>
      <c r="G154" s="179">
        <f>ROUND(E154*F154,2)</f>
        <v>0</v>
      </c>
      <c r="H154" s="178">
        <v>0</v>
      </c>
      <c r="I154" s="179">
        <f>ROUND(E154*H154,2)</f>
        <v>0</v>
      </c>
      <c r="J154" s="178">
        <v>420</v>
      </c>
      <c r="K154" s="179">
        <f>ROUND(E154*J154,2)</f>
        <v>25200</v>
      </c>
      <c r="L154" s="179">
        <v>21</v>
      </c>
      <c r="M154" s="179">
        <f>G154*(1+L154/100)</f>
        <v>0</v>
      </c>
      <c r="N154" s="179">
        <v>0</v>
      </c>
      <c r="O154" s="179">
        <f>ROUND(E154*N154,2)</f>
        <v>0</v>
      </c>
      <c r="P154" s="179">
        <v>0</v>
      </c>
      <c r="Q154" s="179">
        <f>ROUND(E154*P154,2)</f>
        <v>0</v>
      </c>
      <c r="R154" s="179"/>
      <c r="S154" s="179" t="s">
        <v>219</v>
      </c>
      <c r="T154" s="180" t="s">
        <v>220</v>
      </c>
      <c r="U154" s="157">
        <v>0</v>
      </c>
      <c r="V154" s="157">
        <f>ROUND(E154*U154,2)</f>
        <v>0</v>
      </c>
      <c r="W154" s="157"/>
      <c r="X154" s="157" t="s">
        <v>134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142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x14ac:dyDescent="0.2">
      <c r="A155" s="161" t="s">
        <v>128</v>
      </c>
      <c r="B155" s="162" t="s">
        <v>96</v>
      </c>
      <c r="C155" s="182" t="s">
        <v>97</v>
      </c>
      <c r="D155" s="163"/>
      <c r="E155" s="164"/>
      <c r="F155" s="165"/>
      <c r="G155" s="165">
        <f>SUMIF(AG156:AG163,"&lt;&gt;NOR",G156:G163)</f>
        <v>0</v>
      </c>
      <c r="H155" s="165"/>
      <c r="I155" s="165">
        <f>SUM(I156:I163)</f>
        <v>0</v>
      </c>
      <c r="J155" s="165"/>
      <c r="K155" s="165">
        <f>SUM(K156:K163)</f>
        <v>88957.01999999999</v>
      </c>
      <c r="L155" s="165"/>
      <c r="M155" s="165">
        <f>SUM(M156:M163)</f>
        <v>0</v>
      </c>
      <c r="N155" s="165"/>
      <c r="O155" s="165">
        <f>SUM(O156:O163)</f>
        <v>0</v>
      </c>
      <c r="P155" s="165"/>
      <c r="Q155" s="165">
        <f>SUM(Q156:Q163)</f>
        <v>0</v>
      </c>
      <c r="R155" s="165"/>
      <c r="S155" s="165"/>
      <c r="T155" s="166"/>
      <c r="U155" s="160"/>
      <c r="V155" s="160">
        <f>SUM(V156:V163)</f>
        <v>235.49</v>
      </c>
      <c r="W155" s="160"/>
      <c r="X155" s="160"/>
      <c r="AG155" t="s">
        <v>129</v>
      </c>
    </row>
    <row r="156" spans="1:60" outlineLevel="1" x14ac:dyDescent="0.2">
      <c r="A156" s="174">
        <v>78</v>
      </c>
      <c r="B156" s="175" t="s">
        <v>354</v>
      </c>
      <c r="C156" s="185" t="s">
        <v>355</v>
      </c>
      <c r="D156" s="176" t="s">
        <v>212</v>
      </c>
      <c r="E156" s="177">
        <v>23.11713</v>
      </c>
      <c r="F156" s="178"/>
      <c r="G156" s="179">
        <f t="shared" ref="G156:G163" si="21">ROUND(E156*F156,2)</f>
        <v>0</v>
      </c>
      <c r="H156" s="178">
        <v>0</v>
      </c>
      <c r="I156" s="179">
        <f t="shared" ref="I156:I163" si="22">ROUND(E156*H156,2)</f>
        <v>0</v>
      </c>
      <c r="J156" s="178">
        <v>220</v>
      </c>
      <c r="K156" s="179">
        <f t="shared" ref="K156:K163" si="23">ROUND(E156*J156,2)</f>
        <v>5085.7700000000004</v>
      </c>
      <c r="L156" s="179">
        <v>21</v>
      </c>
      <c r="M156" s="179">
        <f t="shared" ref="M156:M163" si="24">G156*(1+L156/100)</f>
        <v>0</v>
      </c>
      <c r="N156" s="179">
        <v>0</v>
      </c>
      <c r="O156" s="179">
        <f t="shared" ref="O156:O163" si="25">ROUND(E156*N156,2)</f>
        <v>0</v>
      </c>
      <c r="P156" s="179">
        <v>0</v>
      </c>
      <c r="Q156" s="179">
        <f t="shared" ref="Q156:Q163" si="26">ROUND(E156*P156,2)</f>
        <v>0</v>
      </c>
      <c r="R156" s="179"/>
      <c r="S156" s="179" t="s">
        <v>133</v>
      </c>
      <c r="T156" s="180" t="s">
        <v>133</v>
      </c>
      <c r="U156" s="157">
        <v>0.98</v>
      </c>
      <c r="V156" s="157">
        <f t="shared" ref="V156:V163" si="27">ROUND(E156*U156,2)</f>
        <v>22.65</v>
      </c>
      <c r="W156" s="157"/>
      <c r="X156" s="157" t="s">
        <v>356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357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4">
        <v>79</v>
      </c>
      <c r="B157" s="175" t="s">
        <v>358</v>
      </c>
      <c r="C157" s="185" t="s">
        <v>359</v>
      </c>
      <c r="D157" s="176" t="s">
        <v>212</v>
      </c>
      <c r="E157" s="177">
        <v>300.52262999999999</v>
      </c>
      <c r="F157" s="178"/>
      <c r="G157" s="179">
        <f t="shared" si="21"/>
        <v>0</v>
      </c>
      <c r="H157" s="178">
        <v>0</v>
      </c>
      <c r="I157" s="179">
        <f t="shared" si="22"/>
        <v>0</v>
      </c>
      <c r="J157" s="178">
        <v>15.7</v>
      </c>
      <c r="K157" s="179">
        <f t="shared" si="23"/>
        <v>4718.21</v>
      </c>
      <c r="L157" s="179">
        <v>21</v>
      </c>
      <c r="M157" s="179">
        <f t="shared" si="24"/>
        <v>0</v>
      </c>
      <c r="N157" s="179">
        <v>0</v>
      </c>
      <c r="O157" s="179">
        <f t="shared" si="25"/>
        <v>0</v>
      </c>
      <c r="P157" s="179">
        <v>0</v>
      </c>
      <c r="Q157" s="179">
        <f t="shared" si="26"/>
        <v>0</v>
      </c>
      <c r="R157" s="179"/>
      <c r="S157" s="179" t="s">
        <v>133</v>
      </c>
      <c r="T157" s="180" t="s">
        <v>133</v>
      </c>
      <c r="U157" s="157">
        <v>0</v>
      </c>
      <c r="V157" s="157">
        <f t="shared" si="27"/>
        <v>0</v>
      </c>
      <c r="W157" s="157"/>
      <c r="X157" s="157" t="s">
        <v>356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357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74">
        <v>80</v>
      </c>
      <c r="B158" s="175" t="s">
        <v>360</v>
      </c>
      <c r="C158" s="185" t="s">
        <v>361</v>
      </c>
      <c r="D158" s="176" t="s">
        <v>212</v>
      </c>
      <c r="E158" s="177">
        <v>23.11713</v>
      </c>
      <c r="F158" s="178"/>
      <c r="G158" s="179">
        <f t="shared" si="21"/>
        <v>0</v>
      </c>
      <c r="H158" s="178">
        <v>0</v>
      </c>
      <c r="I158" s="179">
        <f t="shared" si="22"/>
        <v>0</v>
      </c>
      <c r="J158" s="178">
        <v>305.5</v>
      </c>
      <c r="K158" s="179">
        <f t="shared" si="23"/>
        <v>7062.28</v>
      </c>
      <c r="L158" s="179">
        <v>21</v>
      </c>
      <c r="M158" s="179">
        <f t="shared" si="24"/>
        <v>0</v>
      </c>
      <c r="N158" s="179">
        <v>0</v>
      </c>
      <c r="O158" s="179">
        <f t="shared" si="25"/>
        <v>0</v>
      </c>
      <c r="P158" s="179">
        <v>0</v>
      </c>
      <c r="Q158" s="179">
        <f t="shared" si="26"/>
        <v>0</v>
      </c>
      <c r="R158" s="179"/>
      <c r="S158" s="179" t="s">
        <v>133</v>
      </c>
      <c r="T158" s="180" t="s">
        <v>133</v>
      </c>
      <c r="U158" s="157">
        <v>1.8839999999999999</v>
      </c>
      <c r="V158" s="157">
        <f t="shared" si="27"/>
        <v>43.55</v>
      </c>
      <c r="W158" s="157"/>
      <c r="X158" s="157" t="s">
        <v>356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357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74">
        <v>81</v>
      </c>
      <c r="B159" s="175" t="s">
        <v>362</v>
      </c>
      <c r="C159" s="185" t="s">
        <v>363</v>
      </c>
      <c r="D159" s="176" t="s">
        <v>212</v>
      </c>
      <c r="E159" s="177">
        <v>92.468500000000006</v>
      </c>
      <c r="F159" s="178"/>
      <c r="G159" s="179">
        <f t="shared" si="21"/>
        <v>0</v>
      </c>
      <c r="H159" s="178">
        <v>0</v>
      </c>
      <c r="I159" s="179">
        <f t="shared" si="22"/>
        <v>0</v>
      </c>
      <c r="J159" s="178">
        <v>34</v>
      </c>
      <c r="K159" s="179">
        <f t="shared" si="23"/>
        <v>3143.93</v>
      </c>
      <c r="L159" s="179">
        <v>21</v>
      </c>
      <c r="M159" s="179">
        <f t="shared" si="24"/>
        <v>0</v>
      </c>
      <c r="N159" s="179">
        <v>0</v>
      </c>
      <c r="O159" s="179">
        <f t="shared" si="25"/>
        <v>0</v>
      </c>
      <c r="P159" s="179">
        <v>0</v>
      </c>
      <c r="Q159" s="179">
        <f t="shared" si="26"/>
        <v>0</v>
      </c>
      <c r="R159" s="179"/>
      <c r="S159" s="179" t="s">
        <v>133</v>
      </c>
      <c r="T159" s="180" t="s">
        <v>133</v>
      </c>
      <c r="U159" s="157">
        <v>0.21</v>
      </c>
      <c r="V159" s="157">
        <f t="shared" si="27"/>
        <v>19.420000000000002</v>
      </c>
      <c r="W159" s="157"/>
      <c r="X159" s="157" t="s">
        <v>356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357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4">
        <v>82</v>
      </c>
      <c r="B160" s="175" t="s">
        <v>364</v>
      </c>
      <c r="C160" s="185" t="s">
        <v>365</v>
      </c>
      <c r="D160" s="176" t="s">
        <v>212</v>
      </c>
      <c r="E160" s="177">
        <v>23.11713</v>
      </c>
      <c r="F160" s="178"/>
      <c r="G160" s="179">
        <f t="shared" si="21"/>
        <v>0</v>
      </c>
      <c r="H160" s="178">
        <v>0</v>
      </c>
      <c r="I160" s="179">
        <f t="shared" si="22"/>
        <v>0</v>
      </c>
      <c r="J160" s="178">
        <v>651</v>
      </c>
      <c r="K160" s="179">
        <f t="shared" si="23"/>
        <v>15049.25</v>
      </c>
      <c r="L160" s="179">
        <v>21</v>
      </c>
      <c r="M160" s="179">
        <f t="shared" si="24"/>
        <v>0</v>
      </c>
      <c r="N160" s="179">
        <v>0</v>
      </c>
      <c r="O160" s="179">
        <f t="shared" si="25"/>
        <v>0</v>
      </c>
      <c r="P160" s="179">
        <v>0</v>
      </c>
      <c r="Q160" s="179">
        <f t="shared" si="26"/>
        <v>0</v>
      </c>
      <c r="R160" s="179"/>
      <c r="S160" s="179" t="s">
        <v>133</v>
      </c>
      <c r="T160" s="180" t="s">
        <v>133</v>
      </c>
      <c r="U160" s="157">
        <v>2.0089999999999999</v>
      </c>
      <c r="V160" s="157">
        <f t="shared" si="27"/>
        <v>46.44</v>
      </c>
      <c r="W160" s="157"/>
      <c r="X160" s="157" t="s">
        <v>356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357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4">
        <v>83</v>
      </c>
      <c r="B161" s="175" t="s">
        <v>366</v>
      </c>
      <c r="C161" s="185" t="s">
        <v>367</v>
      </c>
      <c r="D161" s="176" t="s">
        <v>212</v>
      </c>
      <c r="E161" s="177">
        <v>92.468500000000006</v>
      </c>
      <c r="F161" s="178"/>
      <c r="G161" s="179">
        <f t="shared" si="21"/>
        <v>0</v>
      </c>
      <c r="H161" s="178">
        <v>0</v>
      </c>
      <c r="I161" s="179">
        <f t="shared" si="22"/>
        <v>0</v>
      </c>
      <c r="J161" s="178">
        <v>311</v>
      </c>
      <c r="K161" s="179">
        <f t="shared" si="23"/>
        <v>28757.7</v>
      </c>
      <c r="L161" s="179">
        <v>21</v>
      </c>
      <c r="M161" s="179">
        <f t="shared" si="24"/>
        <v>0</v>
      </c>
      <c r="N161" s="179">
        <v>0</v>
      </c>
      <c r="O161" s="179">
        <f t="shared" si="25"/>
        <v>0</v>
      </c>
      <c r="P161" s="179">
        <v>0</v>
      </c>
      <c r="Q161" s="179">
        <f t="shared" si="26"/>
        <v>0</v>
      </c>
      <c r="R161" s="179"/>
      <c r="S161" s="179" t="s">
        <v>133</v>
      </c>
      <c r="T161" s="180" t="s">
        <v>133</v>
      </c>
      <c r="U161" s="157">
        <v>0.95899999999999996</v>
      </c>
      <c r="V161" s="157">
        <f t="shared" si="27"/>
        <v>88.68</v>
      </c>
      <c r="W161" s="157"/>
      <c r="X161" s="157" t="s">
        <v>356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357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4">
        <v>84</v>
      </c>
      <c r="B162" s="175" t="s">
        <v>368</v>
      </c>
      <c r="C162" s="185" t="s">
        <v>369</v>
      </c>
      <c r="D162" s="176" t="s">
        <v>212</v>
      </c>
      <c r="E162" s="177">
        <v>23.11713</v>
      </c>
      <c r="F162" s="178"/>
      <c r="G162" s="179">
        <f t="shared" si="21"/>
        <v>0</v>
      </c>
      <c r="H162" s="178">
        <v>0</v>
      </c>
      <c r="I162" s="179">
        <f t="shared" si="22"/>
        <v>0</v>
      </c>
      <c r="J162" s="178">
        <v>486.5</v>
      </c>
      <c r="K162" s="179">
        <f t="shared" si="23"/>
        <v>11246.48</v>
      </c>
      <c r="L162" s="179">
        <v>21</v>
      </c>
      <c r="M162" s="179">
        <f t="shared" si="24"/>
        <v>0</v>
      </c>
      <c r="N162" s="179">
        <v>0</v>
      </c>
      <c r="O162" s="179">
        <f t="shared" si="25"/>
        <v>0</v>
      </c>
      <c r="P162" s="179">
        <v>0</v>
      </c>
      <c r="Q162" s="179">
        <f t="shared" si="26"/>
        <v>0</v>
      </c>
      <c r="R162" s="179"/>
      <c r="S162" s="179" t="s">
        <v>133</v>
      </c>
      <c r="T162" s="180" t="s">
        <v>133</v>
      </c>
      <c r="U162" s="157">
        <v>0.63800000000000001</v>
      </c>
      <c r="V162" s="157">
        <f t="shared" si="27"/>
        <v>14.75</v>
      </c>
      <c r="W162" s="157"/>
      <c r="X162" s="157" t="s">
        <v>356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357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74">
        <v>85</v>
      </c>
      <c r="B163" s="175" t="s">
        <v>370</v>
      </c>
      <c r="C163" s="185" t="s">
        <v>371</v>
      </c>
      <c r="D163" s="176" t="s">
        <v>212</v>
      </c>
      <c r="E163" s="177">
        <v>23.11713</v>
      </c>
      <c r="F163" s="178"/>
      <c r="G163" s="179">
        <f t="shared" si="21"/>
        <v>0</v>
      </c>
      <c r="H163" s="178">
        <v>0</v>
      </c>
      <c r="I163" s="179">
        <f t="shared" si="22"/>
        <v>0</v>
      </c>
      <c r="J163" s="178">
        <v>601</v>
      </c>
      <c r="K163" s="179">
        <f t="shared" si="23"/>
        <v>13893.4</v>
      </c>
      <c r="L163" s="179">
        <v>21</v>
      </c>
      <c r="M163" s="179">
        <f t="shared" si="24"/>
        <v>0</v>
      </c>
      <c r="N163" s="179">
        <v>0</v>
      </c>
      <c r="O163" s="179">
        <f t="shared" si="25"/>
        <v>0</v>
      </c>
      <c r="P163" s="179">
        <v>0</v>
      </c>
      <c r="Q163" s="179">
        <f t="shared" si="26"/>
        <v>0</v>
      </c>
      <c r="R163" s="179"/>
      <c r="S163" s="179" t="s">
        <v>133</v>
      </c>
      <c r="T163" s="180" t="s">
        <v>133</v>
      </c>
      <c r="U163" s="157">
        <v>0</v>
      </c>
      <c r="V163" s="157">
        <f t="shared" si="27"/>
        <v>0</v>
      </c>
      <c r="W163" s="157"/>
      <c r="X163" s="157" t="s">
        <v>356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357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x14ac:dyDescent="0.2">
      <c r="A164" s="161" t="s">
        <v>128</v>
      </c>
      <c r="B164" s="162" t="s">
        <v>99</v>
      </c>
      <c r="C164" s="182" t="s">
        <v>29</v>
      </c>
      <c r="D164" s="163"/>
      <c r="E164" s="164"/>
      <c r="F164" s="165"/>
      <c r="G164" s="165">
        <f>SUMIF(AG165:AG167,"&lt;&gt;NOR",G165:G167)</f>
        <v>0</v>
      </c>
      <c r="H164" s="165"/>
      <c r="I164" s="165">
        <f>SUM(I165:I167)</f>
        <v>25000</v>
      </c>
      <c r="J164" s="165"/>
      <c r="K164" s="165">
        <f>SUM(K165:K167)</f>
        <v>170000</v>
      </c>
      <c r="L164" s="165"/>
      <c r="M164" s="165">
        <f>SUM(M165:M167)</f>
        <v>0</v>
      </c>
      <c r="N164" s="165"/>
      <c r="O164" s="165">
        <f>SUM(O165:O167)</f>
        <v>0</v>
      </c>
      <c r="P164" s="165"/>
      <c r="Q164" s="165">
        <f>SUM(Q165:Q167)</f>
        <v>0</v>
      </c>
      <c r="R164" s="165"/>
      <c r="S164" s="165"/>
      <c r="T164" s="166"/>
      <c r="U164" s="160"/>
      <c r="V164" s="160">
        <f>SUM(V165:V167)</f>
        <v>0</v>
      </c>
      <c r="W164" s="160"/>
      <c r="X164" s="160"/>
      <c r="AG164" t="s">
        <v>129</v>
      </c>
    </row>
    <row r="165" spans="1:60" outlineLevel="1" x14ac:dyDescent="0.2">
      <c r="A165" s="174">
        <v>86</v>
      </c>
      <c r="B165" s="175" t="s">
        <v>372</v>
      </c>
      <c r="C165" s="185" t="s">
        <v>373</v>
      </c>
      <c r="D165" s="176" t="s">
        <v>374</v>
      </c>
      <c r="E165" s="177">
        <v>1</v>
      </c>
      <c r="F165" s="178"/>
      <c r="G165" s="179">
        <f>ROUND(E165*F165,2)</f>
        <v>0</v>
      </c>
      <c r="H165" s="178">
        <v>0</v>
      </c>
      <c r="I165" s="179">
        <f>ROUND(E165*H165,2)</f>
        <v>0</v>
      </c>
      <c r="J165" s="178">
        <v>130000</v>
      </c>
      <c r="K165" s="179">
        <f>ROUND(E165*J165,2)</f>
        <v>130000</v>
      </c>
      <c r="L165" s="179">
        <v>21</v>
      </c>
      <c r="M165" s="179">
        <f>G165*(1+L165/100)</f>
        <v>0</v>
      </c>
      <c r="N165" s="179">
        <v>0</v>
      </c>
      <c r="O165" s="179">
        <f>ROUND(E165*N165,2)</f>
        <v>0</v>
      </c>
      <c r="P165" s="179">
        <v>0</v>
      </c>
      <c r="Q165" s="179">
        <f>ROUND(E165*P165,2)</f>
        <v>0</v>
      </c>
      <c r="R165" s="179"/>
      <c r="S165" s="179" t="s">
        <v>219</v>
      </c>
      <c r="T165" s="180" t="s">
        <v>220</v>
      </c>
      <c r="U165" s="157">
        <v>0</v>
      </c>
      <c r="V165" s="157">
        <f>ROUND(E165*U165,2)</f>
        <v>0</v>
      </c>
      <c r="W165" s="157"/>
      <c r="X165" s="157" t="s">
        <v>134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135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74">
        <v>87</v>
      </c>
      <c r="B166" s="175" t="s">
        <v>375</v>
      </c>
      <c r="C166" s="185" t="s">
        <v>376</v>
      </c>
      <c r="D166" s="176" t="s">
        <v>374</v>
      </c>
      <c r="E166" s="177">
        <v>1</v>
      </c>
      <c r="F166" s="178"/>
      <c r="G166" s="179">
        <f>ROUND(E166*F166,2)</f>
        <v>0</v>
      </c>
      <c r="H166" s="178">
        <v>0</v>
      </c>
      <c r="I166" s="179">
        <f>ROUND(E166*H166,2)</f>
        <v>0</v>
      </c>
      <c r="J166" s="178">
        <v>40000</v>
      </c>
      <c r="K166" s="179">
        <f>ROUND(E166*J166,2)</f>
        <v>40000</v>
      </c>
      <c r="L166" s="179">
        <v>21</v>
      </c>
      <c r="M166" s="179">
        <f>G166*(1+L166/100)</f>
        <v>0</v>
      </c>
      <c r="N166" s="179">
        <v>0</v>
      </c>
      <c r="O166" s="179">
        <f>ROUND(E166*N166,2)</f>
        <v>0</v>
      </c>
      <c r="P166" s="179">
        <v>0</v>
      </c>
      <c r="Q166" s="179">
        <f>ROUND(E166*P166,2)</f>
        <v>0</v>
      </c>
      <c r="R166" s="179"/>
      <c r="S166" s="179" t="s">
        <v>219</v>
      </c>
      <c r="T166" s="180" t="s">
        <v>220</v>
      </c>
      <c r="U166" s="157">
        <v>0</v>
      </c>
      <c r="V166" s="157">
        <f>ROUND(E166*U166,2)</f>
        <v>0</v>
      </c>
      <c r="W166" s="157"/>
      <c r="X166" s="157" t="s">
        <v>134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135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74">
        <v>88</v>
      </c>
      <c r="B167" s="175" t="s">
        <v>377</v>
      </c>
      <c r="C167" s="185" t="s">
        <v>378</v>
      </c>
      <c r="D167" s="176" t="s">
        <v>374</v>
      </c>
      <c r="E167" s="177">
        <v>1</v>
      </c>
      <c r="F167" s="178"/>
      <c r="G167" s="179">
        <f>ROUND(E167*F167,2)</f>
        <v>0</v>
      </c>
      <c r="H167" s="178">
        <v>25000</v>
      </c>
      <c r="I167" s="179">
        <f>ROUND(E167*H167,2)</f>
        <v>25000</v>
      </c>
      <c r="J167" s="178">
        <v>0</v>
      </c>
      <c r="K167" s="179">
        <f>ROUND(E167*J167,2)</f>
        <v>0</v>
      </c>
      <c r="L167" s="179">
        <v>21</v>
      </c>
      <c r="M167" s="179">
        <f>G167*(1+L167/100)</f>
        <v>0</v>
      </c>
      <c r="N167" s="179">
        <v>0</v>
      </c>
      <c r="O167" s="179">
        <f>ROUND(E167*N167,2)</f>
        <v>0</v>
      </c>
      <c r="P167" s="179">
        <v>0</v>
      </c>
      <c r="Q167" s="179">
        <f>ROUND(E167*P167,2)</f>
        <v>0</v>
      </c>
      <c r="R167" s="179"/>
      <c r="S167" s="179" t="s">
        <v>219</v>
      </c>
      <c r="T167" s="180" t="s">
        <v>220</v>
      </c>
      <c r="U167" s="157">
        <v>0</v>
      </c>
      <c r="V167" s="157">
        <f>ROUND(E167*U167,2)</f>
        <v>0</v>
      </c>
      <c r="W167" s="157"/>
      <c r="X167" s="157" t="s">
        <v>224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379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x14ac:dyDescent="0.2">
      <c r="A168" s="161" t="s">
        <v>128</v>
      </c>
      <c r="B168" s="162" t="s">
        <v>101</v>
      </c>
      <c r="C168" s="182" t="s">
        <v>30</v>
      </c>
      <c r="D168" s="163"/>
      <c r="E168" s="164"/>
      <c r="F168" s="165"/>
      <c r="G168" s="165">
        <f>SUMIF(AG169:AG176,"&lt;&gt;NOR",G169:G176)</f>
        <v>0</v>
      </c>
      <c r="H168" s="165"/>
      <c r="I168" s="165">
        <f>SUM(I169:I176)</f>
        <v>10000</v>
      </c>
      <c r="J168" s="165"/>
      <c r="K168" s="165">
        <f>SUM(K169:K176)</f>
        <v>70000</v>
      </c>
      <c r="L168" s="165"/>
      <c r="M168" s="165">
        <f>SUM(M169:M176)</f>
        <v>0</v>
      </c>
      <c r="N168" s="165"/>
      <c r="O168" s="165">
        <f>SUM(O169:O176)</f>
        <v>0</v>
      </c>
      <c r="P168" s="165"/>
      <c r="Q168" s="165">
        <f>SUM(Q169:Q176)</f>
        <v>0</v>
      </c>
      <c r="R168" s="165"/>
      <c r="S168" s="165"/>
      <c r="T168" s="166"/>
      <c r="U168" s="160"/>
      <c r="V168" s="160">
        <f>SUM(V169:V176)</f>
        <v>0</v>
      </c>
      <c r="W168" s="160"/>
      <c r="X168" s="160"/>
      <c r="AG168" t="s">
        <v>129</v>
      </c>
    </row>
    <row r="169" spans="1:60" outlineLevel="1" x14ac:dyDescent="0.2">
      <c r="A169" s="174">
        <v>89</v>
      </c>
      <c r="B169" s="175" t="s">
        <v>380</v>
      </c>
      <c r="C169" s="185" t="s">
        <v>381</v>
      </c>
      <c r="D169" s="176" t="s">
        <v>374</v>
      </c>
      <c r="E169" s="177">
        <v>1</v>
      </c>
      <c r="F169" s="178"/>
      <c r="G169" s="179">
        <f t="shared" ref="G169:G176" si="28">ROUND(E169*F169,2)</f>
        <v>0</v>
      </c>
      <c r="H169" s="178">
        <v>0</v>
      </c>
      <c r="I169" s="179">
        <f t="shared" ref="I169:I176" si="29">ROUND(E169*H169,2)</f>
        <v>0</v>
      </c>
      <c r="J169" s="178">
        <v>30000</v>
      </c>
      <c r="K169" s="179">
        <f t="shared" ref="K169:K176" si="30">ROUND(E169*J169,2)</f>
        <v>30000</v>
      </c>
      <c r="L169" s="179">
        <v>21</v>
      </c>
      <c r="M169" s="179">
        <f t="shared" ref="M169:M176" si="31">G169*(1+L169/100)</f>
        <v>0</v>
      </c>
      <c r="N169" s="179">
        <v>0</v>
      </c>
      <c r="O169" s="179">
        <f t="shared" ref="O169:O176" si="32">ROUND(E169*N169,2)</f>
        <v>0</v>
      </c>
      <c r="P169" s="179">
        <v>0</v>
      </c>
      <c r="Q169" s="179">
        <f t="shared" ref="Q169:Q176" si="33">ROUND(E169*P169,2)</f>
        <v>0</v>
      </c>
      <c r="R169" s="179"/>
      <c r="S169" s="179" t="s">
        <v>219</v>
      </c>
      <c r="T169" s="180" t="s">
        <v>220</v>
      </c>
      <c r="U169" s="157">
        <v>0</v>
      </c>
      <c r="V169" s="157">
        <f t="shared" ref="V169:V176" si="34">ROUND(E169*U169,2)</f>
        <v>0</v>
      </c>
      <c r="W169" s="157"/>
      <c r="X169" s="157" t="s">
        <v>134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135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74">
        <v>90</v>
      </c>
      <c r="B170" s="175" t="s">
        <v>382</v>
      </c>
      <c r="C170" s="185" t="s">
        <v>383</v>
      </c>
      <c r="D170" s="176" t="s">
        <v>374</v>
      </c>
      <c r="E170" s="177">
        <v>1</v>
      </c>
      <c r="F170" s="178"/>
      <c r="G170" s="179">
        <f t="shared" si="28"/>
        <v>0</v>
      </c>
      <c r="H170" s="178">
        <v>0</v>
      </c>
      <c r="I170" s="179">
        <f t="shared" si="29"/>
        <v>0</v>
      </c>
      <c r="J170" s="178">
        <v>10000</v>
      </c>
      <c r="K170" s="179">
        <f t="shared" si="30"/>
        <v>10000</v>
      </c>
      <c r="L170" s="179">
        <v>21</v>
      </c>
      <c r="M170" s="179">
        <f t="shared" si="31"/>
        <v>0</v>
      </c>
      <c r="N170" s="179">
        <v>0</v>
      </c>
      <c r="O170" s="179">
        <f t="shared" si="32"/>
        <v>0</v>
      </c>
      <c r="P170" s="179">
        <v>0</v>
      </c>
      <c r="Q170" s="179">
        <f t="shared" si="33"/>
        <v>0</v>
      </c>
      <c r="R170" s="179"/>
      <c r="S170" s="179" t="s">
        <v>219</v>
      </c>
      <c r="T170" s="180" t="s">
        <v>220</v>
      </c>
      <c r="U170" s="157">
        <v>0</v>
      </c>
      <c r="V170" s="157">
        <f t="shared" si="34"/>
        <v>0</v>
      </c>
      <c r="W170" s="157"/>
      <c r="X170" s="157" t="s">
        <v>134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135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74">
        <v>91</v>
      </c>
      <c r="B171" s="175" t="s">
        <v>384</v>
      </c>
      <c r="C171" s="185" t="s">
        <v>385</v>
      </c>
      <c r="D171" s="176" t="s">
        <v>374</v>
      </c>
      <c r="E171" s="177">
        <v>1</v>
      </c>
      <c r="F171" s="178"/>
      <c r="G171" s="179">
        <f t="shared" si="28"/>
        <v>0</v>
      </c>
      <c r="H171" s="178">
        <v>10000</v>
      </c>
      <c r="I171" s="179">
        <f t="shared" si="29"/>
        <v>10000</v>
      </c>
      <c r="J171" s="178">
        <v>0</v>
      </c>
      <c r="K171" s="179">
        <f t="shared" si="30"/>
        <v>0</v>
      </c>
      <c r="L171" s="179">
        <v>21</v>
      </c>
      <c r="M171" s="179">
        <f t="shared" si="31"/>
        <v>0</v>
      </c>
      <c r="N171" s="179">
        <v>0</v>
      </c>
      <c r="O171" s="179">
        <f t="shared" si="32"/>
        <v>0</v>
      </c>
      <c r="P171" s="179">
        <v>0</v>
      </c>
      <c r="Q171" s="179">
        <f t="shared" si="33"/>
        <v>0</v>
      </c>
      <c r="R171" s="179"/>
      <c r="S171" s="179" t="s">
        <v>219</v>
      </c>
      <c r="T171" s="180" t="s">
        <v>220</v>
      </c>
      <c r="U171" s="157">
        <v>0</v>
      </c>
      <c r="V171" s="157">
        <f t="shared" si="34"/>
        <v>0</v>
      </c>
      <c r="W171" s="157"/>
      <c r="X171" s="157" t="s">
        <v>224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379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74">
        <v>92</v>
      </c>
      <c r="B172" s="175" t="s">
        <v>386</v>
      </c>
      <c r="C172" s="185" t="s">
        <v>387</v>
      </c>
      <c r="D172" s="176" t="s">
        <v>374</v>
      </c>
      <c r="E172" s="177">
        <v>1</v>
      </c>
      <c r="F172" s="178"/>
      <c r="G172" s="179">
        <f t="shared" si="28"/>
        <v>0</v>
      </c>
      <c r="H172" s="178">
        <v>0</v>
      </c>
      <c r="I172" s="179">
        <f t="shared" si="29"/>
        <v>0</v>
      </c>
      <c r="J172" s="178">
        <v>0</v>
      </c>
      <c r="K172" s="179">
        <f t="shared" si="30"/>
        <v>0</v>
      </c>
      <c r="L172" s="179">
        <v>21</v>
      </c>
      <c r="M172" s="179">
        <f t="shared" si="31"/>
        <v>0</v>
      </c>
      <c r="N172" s="179">
        <v>0</v>
      </c>
      <c r="O172" s="179">
        <f t="shared" si="32"/>
        <v>0</v>
      </c>
      <c r="P172" s="179">
        <v>0</v>
      </c>
      <c r="Q172" s="179">
        <f t="shared" si="33"/>
        <v>0</v>
      </c>
      <c r="R172" s="179"/>
      <c r="S172" s="179" t="s">
        <v>219</v>
      </c>
      <c r="T172" s="180" t="s">
        <v>349</v>
      </c>
      <c r="U172" s="157">
        <v>0</v>
      </c>
      <c r="V172" s="157">
        <f t="shared" si="34"/>
        <v>0</v>
      </c>
      <c r="W172" s="157"/>
      <c r="X172" s="157" t="s">
        <v>224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379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74">
        <v>93</v>
      </c>
      <c r="B173" s="175" t="s">
        <v>388</v>
      </c>
      <c r="C173" s="185" t="s">
        <v>389</v>
      </c>
      <c r="D173" s="176" t="s">
        <v>374</v>
      </c>
      <c r="E173" s="177">
        <v>1</v>
      </c>
      <c r="F173" s="178"/>
      <c r="G173" s="179">
        <f t="shared" si="28"/>
        <v>0</v>
      </c>
      <c r="H173" s="178">
        <v>0</v>
      </c>
      <c r="I173" s="179">
        <f t="shared" si="29"/>
        <v>0</v>
      </c>
      <c r="J173" s="178">
        <v>0</v>
      </c>
      <c r="K173" s="179">
        <f t="shared" si="30"/>
        <v>0</v>
      </c>
      <c r="L173" s="179">
        <v>21</v>
      </c>
      <c r="M173" s="179">
        <f t="shared" si="31"/>
        <v>0</v>
      </c>
      <c r="N173" s="179">
        <v>0</v>
      </c>
      <c r="O173" s="179">
        <f t="shared" si="32"/>
        <v>0</v>
      </c>
      <c r="P173" s="179">
        <v>0</v>
      </c>
      <c r="Q173" s="179">
        <f t="shared" si="33"/>
        <v>0</v>
      </c>
      <c r="R173" s="179"/>
      <c r="S173" s="179" t="s">
        <v>219</v>
      </c>
      <c r="T173" s="180" t="s">
        <v>349</v>
      </c>
      <c r="U173" s="157">
        <v>0</v>
      </c>
      <c r="V173" s="157">
        <f t="shared" si="34"/>
        <v>0</v>
      </c>
      <c r="W173" s="157"/>
      <c r="X173" s="157" t="s">
        <v>224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379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4">
        <v>94</v>
      </c>
      <c r="B174" s="175" t="s">
        <v>390</v>
      </c>
      <c r="C174" s="185" t="s">
        <v>391</v>
      </c>
      <c r="D174" s="176" t="s">
        <v>374</v>
      </c>
      <c r="E174" s="177">
        <v>1</v>
      </c>
      <c r="F174" s="178"/>
      <c r="G174" s="179">
        <f t="shared" si="28"/>
        <v>0</v>
      </c>
      <c r="H174" s="178">
        <v>0</v>
      </c>
      <c r="I174" s="179">
        <f t="shared" si="29"/>
        <v>0</v>
      </c>
      <c r="J174" s="178">
        <v>0</v>
      </c>
      <c r="K174" s="179">
        <f t="shared" si="30"/>
        <v>0</v>
      </c>
      <c r="L174" s="179">
        <v>21</v>
      </c>
      <c r="M174" s="179">
        <f t="shared" si="31"/>
        <v>0</v>
      </c>
      <c r="N174" s="179">
        <v>0</v>
      </c>
      <c r="O174" s="179">
        <f t="shared" si="32"/>
        <v>0</v>
      </c>
      <c r="P174" s="179">
        <v>0</v>
      </c>
      <c r="Q174" s="179">
        <f t="shared" si="33"/>
        <v>0</v>
      </c>
      <c r="R174" s="179"/>
      <c r="S174" s="179" t="s">
        <v>219</v>
      </c>
      <c r="T174" s="180" t="s">
        <v>349</v>
      </c>
      <c r="U174" s="157">
        <v>0</v>
      </c>
      <c r="V174" s="157">
        <f t="shared" si="34"/>
        <v>0</v>
      </c>
      <c r="W174" s="157"/>
      <c r="X174" s="157" t="s">
        <v>224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379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4">
        <v>95</v>
      </c>
      <c r="B175" s="175" t="s">
        <v>392</v>
      </c>
      <c r="C175" s="185" t="s">
        <v>393</v>
      </c>
      <c r="D175" s="176" t="s">
        <v>374</v>
      </c>
      <c r="E175" s="177">
        <v>1</v>
      </c>
      <c r="F175" s="178"/>
      <c r="G175" s="179">
        <f t="shared" si="28"/>
        <v>0</v>
      </c>
      <c r="H175" s="178">
        <v>0</v>
      </c>
      <c r="I175" s="179">
        <f t="shared" si="29"/>
        <v>0</v>
      </c>
      <c r="J175" s="178">
        <v>15000</v>
      </c>
      <c r="K175" s="179">
        <f t="shared" si="30"/>
        <v>15000</v>
      </c>
      <c r="L175" s="179">
        <v>21</v>
      </c>
      <c r="M175" s="179">
        <f t="shared" si="31"/>
        <v>0</v>
      </c>
      <c r="N175" s="179">
        <v>0</v>
      </c>
      <c r="O175" s="179">
        <f t="shared" si="32"/>
        <v>0</v>
      </c>
      <c r="P175" s="179">
        <v>0</v>
      </c>
      <c r="Q175" s="179">
        <f t="shared" si="33"/>
        <v>0</v>
      </c>
      <c r="R175" s="179"/>
      <c r="S175" s="179" t="s">
        <v>219</v>
      </c>
      <c r="T175" s="180" t="s">
        <v>220</v>
      </c>
      <c r="U175" s="157">
        <v>0</v>
      </c>
      <c r="V175" s="157">
        <f t="shared" si="34"/>
        <v>0</v>
      </c>
      <c r="W175" s="157"/>
      <c r="X175" s="157" t="s">
        <v>394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395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67">
        <v>96</v>
      </c>
      <c r="B176" s="168" t="s">
        <v>396</v>
      </c>
      <c r="C176" s="183" t="s">
        <v>397</v>
      </c>
      <c r="D176" s="169" t="s">
        <v>374</v>
      </c>
      <c r="E176" s="170">
        <v>1</v>
      </c>
      <c r="F176" s="171"/>
      <c r="G176" s="172">
        <f t="shared" si="28"/>
        <v>0</v>
      </c>
      <c r="H176" s="171">
        <v>0</v>
      </c>
      <c r="I176" s="172">
        <f t="shared" si="29"/>
        <v>0</v>
      </c>
      <c r="J176" s="171">
        <v>15000</v>
      </c>
      <c r="K176" s="172">
        <f t="shared" si="30"/>
        <v>15000</v>
      </c>
      <c r="L176" s="172">
        <v>21</v>
      </c>
      <c r="M176" s="172">
        <f t="shared" si="31"/>
        <v>0</v>
      </c>
      <c r="N176" s="172">
        <v>0</v>
      </c>
      <c r="O176" s="172">
        <f t="shared" si="32"/>
        <v>0</v>
      </c>
      <c r="P176" s="172">
        <v>0</v>
      </c>
      <c r="Q176" s="172">
        <f t="shared" si="33"/>
        <v>0</v>
      </c>
      <c r="R176" s="172"/>
      <c r="S176" s="172" t="s">
        <v>219</v>
      </c>
      <c r="T176" s="173" t="s">
        <v>220</v>
      </c>
      <c r="U176" s="157">
        <v>0</v>
      </c>
      <c r="V176" s="157">
        <f t="shared" si="34"/>
        <v>0</v>
      </c>
      <c r="W176" s="157"/>
      <c r="X176" s="157" t="s">
        <v>394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395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33" x14ac:dyDescent="0.2">
      <c r="A177" s="3"/>
      <c r="B177" s="4"/>
      <c r="C177" s="186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E177">
        <v>15</v>
      </c>
      <c r="AF177">
        <v>21</v>
      </c>
      <c r="AG177" t="s">
        <v>115</v>
      </c>
    </row>
    <row r="178" spans="1:33" x14ac:dyDescent="0.2">
      <c r="A178" s="151"/>
      <c r="B178" s="152" t="s">
        <v>31</v>
      </c>
      <c r="C178" s="187"/>
      <c r="D178" s="153"/>
      <c r="E178" s="154"/>
      <c r="F178" s="154"/>
      <c r="G178" s="181">
        <f>G8+G24+G48+G64+G70+G75+G78+G85+G88+G99+G101+G103+G109+G113+G116+G124+G131+G139+G145+G152+G155+G164+G168</f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AE178">
        <f>SUMIF(L7:L176,AE177,G7:G176)</f>
        <v>0</v>
      </c>
      <c r="AF178">
        <f>SUMIF(L7:L176,AF177,G7:G176)</f>
        <v>0</v>
      </c>
      <c r="AG178" t="s">
        <v>398</v>
      </c>
    </row>
    <row r="179" spans="1:33" x14ac:dyDescent="0.2">
      <c r="A179" s="3"/>
      <c r="B179" s="4"/>
      <c r="C179" s="186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3"/>
      <c r="B180" s="4"/>
      <c r="C180" s="186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330" t="s">
        <v>399</v>
      </c>
      <c r="B181" s="330"/>
      <c r="C181" s="331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311"/>
      <c r="B182" s="312"/>
      <c r="C182" s="313"/>
      <c r="D182" s="312"/>
      <c r="E182" s="312"/>
      <c r="F182" s="312"/>
      <c r="G182" s="314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G182" t="s">
        <v>400</v>
      </c>
    </row>
    <row r="183" spans="1:33" x14ac:dyDescent="0.2">
      <c r="A183" s="315"/>
      <c r="B183" s="316"/>
      <c r="C183" s="317"/>
      <c r="D183" s="316"/>
      <c r="E183" s="316"/>
      <c r="F183" s="316"/>
      <c r="G183" s="318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315"/>
      <c r="B184" s="316"/>
      <c r="C184" s="317"/>
      <c r="D184" s="316"/>
      <c r="E184" s="316"/>
      <c r="F184" s="316"/>
      <c r="G184" s="318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A185" s="315"/>
      <c r="B185" s="316"/>
      <c r="C185" s="317"/>
      <c r="D185" s="316"/>
      <c r="E185" s="316"/>
      <c r="F185" s="316"/>
      <c r="G185" s="318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33" x14ac:dyDescent="0.2">
      <c r="A186" s="319"/>
      <c r="B186" s="320"/>
      <c r="C186" s="321"/>
      <c r="D186" s="320"/>
      <c r="E186" s="320"/>
      <c r="F186" s="320"/>
      <c r="G186" s="322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33" x14ac:dyDescent="0.2">
      <c r="A187" s="3"/>
      <c r="B187" s="4"/>
      <c r="C187" s="186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33" x14ac:dyDescent="0.2">
      <c r="C188" s="188"/>
      <c r="D188" s="10"/>
      <c r="AG188" t="s">
        <v>401</v>
      </c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82:G186"/>
    <mergeCell ref="A1:G1"/>
    <mergeCell ref="C2:G2"/>
    <mergeCell ref="C3:G3"/>
    <mergeCell ref="C4:G4"/>
    <mergeCell ref="A181:C18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59C42-DEAA-4409-9510-16061219E819}">
  <sheetPr>
    <pageSetUpPr fitToPage="1"/>
  </sheetPr>
  <dimension ref="A1:G360"/>
  <sheetViews>
    <sheetView showGridLines="0" zoomScaleNormal="100" workbookViewId="0">
      <selection activeCell="F12" sqref="F12:F357"/>
    </sheetView>
  </sheetViews>
  <sheetFormatPr defaultColWidth="8.42578125" defaultRowHeight="12.2" customHeight="1" x14ac:dyDescent="0.2"/>
  <cols>
    <col min="1" max="1" width="3" style="192" customWidth="1"/>
    <col min="2" max="2" width="9.42578125" style="192" customWidth="1"/>
    <col min="3" max="3" width="51.85546875" style="238" customWidth="1"/>
    <col min="4" max="4" width="4.28515625" style="192" customWidth="1"/>
    <col min="5" max="5" width="6.42578125" style="192" customWidth="1"/>
    <col min="6" max="6" width="8.85546875" style="192" customWidth="1"/>
    <col min="7" max="7" width="10.7109375" style="192" customWidth="1"/>
    <col min="8" max="256" width="8.42578125" style="192"/>
    <col min="257" max="257" width="3" style="192" customWidth="1"/>
    <col min="258" max="258" width="9.42578125" style="192" customWidth="1"/>
    <col min="259" max="259" width="51.85546875" style="192" customWidth="1"/>
    <col min="260" max="260" width="4.28515625" style="192" customWidth="1"/>
    <col min="261" max="261" width="6.42578125" style="192" customWidth="1"/>
    <col min="262" max="262" width="8.85546875" style="192" customWidth="1"/>
    <col min="263" max="263" width="10.7109375" style="192" customWidth="1"/>
    <col min="264" max="512" width="8.42578125" style="192"/>
    <col min="513" max="513" width="3" style="192" customWidth="1"/>
    <col min="514" max="514" width="9.42578125" style="192" customWidth="1"/>
    <col min="515" max="515" width="51.85546875" style="192" customWidth="1"/>
    <col min="516" max="516" width="4.28515625" style="192" customWidth="1"/>
    <col min="517" max="517" width="6.42578125" style="192" customWidth="1"/>
    <col min="518" max="518" width="8.85546875" style="192" customWidth="1"/>
    <col min="519" max="519" width="10.7109375" style="192" customWidth="1"/>
    <col min="520" max="768" width="8.42578125" style="192"/>
    <col min="769" max="769" width="3" style="192" customWidth="1"/>
    <col min="770" max="770" width="9.42578125" style="192" customWidth="1"/>
    <col min="771" max="771" width="51.85546875" style="192" customWidth="1"/>
    <col min="772" max="772" width="4.28515625" style="192" customWidth="1"/>
    <col min="773" max="773" width="6.42578125" style="192" customWidth="1"/>
    <col min="774" max="774" width="8.85546875" style="192" customWidth="1"/>
    <col min="775" max="775" width="10.7109375" style="192" customWidth="1"/>
    <col min="776" max="1024" width="8.42578125" style="192"/>
    <col min="1025" max="1025" width="3" style="192" customWidth="1"/>
    <col min="1026" max="1026" width="9.42578125" style="192" customWidth="1"/>
    <col min="1027" max="1027" width="51.85546875" style="192" customWidth="1"/>
    <col min="1028" max="1028" width="4.28515625" style="192" customWidth="1"/>
    <col min="1029" max="1029" width="6.42578125" style="192" customWidth="1"/>
    <col min="1030" max="1030" width="8.85546875" style="192" customWidth="1"/>
    <col min="1031" max="1031" width="10.7109375" style="192" customWidth="1"/>
    <col min="1032" max="1280" width="8.42578125" style="192"/>
    <col min="1281" max="1281" width="3" style="192" customWidth="1"/>
    <col min="1282" max="1282" width="9.42578125" style="192" customWidth="1"/>
    <col min="1283" max="1283" width="51.85546875" style="192" customWidth="1"/>
    <col min="1284" max="1284" width="4.28515625" style="192" customWidth="1"/>
    <col min="1285" max="1285" width="6.42578125" style="192" customWidth="1"/>
    <col min="1286" max="1286" width="8.85546875" style="192" customWidth="1"/>
    <col min="1287" max="1287" width="10.7109375" style="192" customWidth="1"/>
    <col min="1288" max="1536" width="8.42578125" style="192"/>
    <col min="1537" max="1537" width="3" style="192" customWidth="1"/>
    <col min="1538" max="1538" width="9.42578125" style="192" customWidth="1"/>
    <col min="1539" max="1539" width="51.85546875" style="192" customWidth="1"/>
    <col min="1540" max="1540" width="4.28515625" style="192" customWidth="1"/>
    <col min="1541" max="1541" width="6.42578125" style="192" customWidth="1"/>
    <col min="1542" max="1542" width="8.85546875" style="192" customWidth="1"/>
    <col min="1543" max="1543" width="10.7109375" style="192" customWidth="1"/>
    <col min="1544" max="1792" width="8.42578125" style="192"/>
    <col min="1793" max="1793" width="3" style="192" customWidth="1"/>
    <col min="1794" max="1794" width="9.42578125" style="192" customWidth="1"/>
    <col min="1795" max="1795" width="51.85546875" style="192" customWidth="1"/>
    <col min="1796" max="1796" width="4.28515625" style="192" customWidth="1"/>
    <col min="1797" max="1797" width="6.42578125" style="192" customWidth="1"/>
    <col min="1798" max="1798" width="8.85546875" style="192" customWidth="1"/>
    <col min="1799" max="1799" width="10.7109375" style="192" customWidth="1"/>
    <col min="1800" max="2048" width="8.42578125" style="192"/>
    <col min="2049" max="2049" width="3" style="192" customWidth="1"/>
    <col min="2050" max="2050" width="9.42578125" style="192" customWidth="1"/>
    <col min="2051" max="2051" width="51.85546875" style="192" customWidth="1"/>
    <col min="2052" max="2052" width="4.28515625" style="192" customWidth="1"/>
    <col min="2053" max="2053" width="6.42578125" style="192" customWidth="1"/>
    <col min="2054" max="2054" width="8.85546875" style="192" customWidth="1"/>
    <col min="2055" max="2055" width="10.7109375" style="192" customWidth="1"/>
    <col min="2056" max="2304" width="8.42578125" style="192"/>
    <col min="2305" max="2305" width="3" style="192" customWidth="1"/>
    <col min="2306" max="2306" width="9.42578125" style="192" customWidth="1"/>
    <col min="2307" max="2307" width="51.85546875" style="192" customWidth="1"/>
    <col min="2308" max="2308" width="4.28515625" style="192" customWidth="1"/>
    <col min="2309" max="2309" width="6.42578125" style="192" customWidth="1"/>
    <col min="2310" max="2310" width="8.85546875" style="192" customWidth="1"/>
    <col min="2311" max="2311" width="10.7109375" style="192" customWidth="1"/>
    <col min="2312" max="2560" width="8.42578125" style="192"/>
    <col min="2561" max="2561" width="3" style="192" customWidth="1"/>
    <col min="2562" max="2562" width="9.42578125" style="192" customWidth="1"/>
    <col min="2563" max="2563" width="51.85546875" style="192" customWidth="1"/>
    <col min="2564" max="2564" width="4.28515625" style="192" customWidth="1"/>
    <col min="2565" max="2565" width="6.42578125" style="192" customWidth="1"/>
    <col min="2566" max="2566" width="8.85546875" style="192" customWidth="1"/>
    <col min="2567" max="2567" width="10.7109375" style="192" customWidth="1"/>
    <col min="2568" max="2816" width="8.42578125" style="192"/>
    <col min="2817" max="2817" width="3" style="192" customWidth="1"/>
    <col min="2818" max="2818" width="9.42578125" style="192" customWidth="1"/>
    <col min="2819" max="2819" width="51.85546875" style="192" customWidth="1"/>
    <col min="2820" max="2820" width="4.28515625" style="192" customWidth="1"/>
    <col min="2821" max="2821" width="6.42578125" style="192" customWidth="1"/>
    <col min="2822" max="2822" width="8.85546875" style="192" customWidth="1"/>
    <col min="2823" max="2823" width="10.7109375" style="192" customWidth="1"/>
    <col min="2824" max="3072" width="8.42578125" style="192"/>
    <col min="3073" max="3073" width="3" style="192" customWidth="1"/>
    <col min="3074" max="3074" width="9.42578125" style="192" customWidth="1"/>
    <col min="3075" max="3075" width="51.85546875" style="192" customWidth="1"/>
    <col min="3076" max="3076" width="4.28515625" style="192" customWidth="1"/>
    <col min="3077" max="3077" width="6.42578125" style="192" customWidth="1"/>
    <col min="3078" max="3078" width="8.85546875" style="192" customWidth="1"/>
    <col min="3079" max="3079" width="10.7109375" style="192" customWidth="1"/>
    <col min="3080" max="3328" width="8.42578125" style="192"/>
    <col min="3329" max="3329" width="3" style="192" customWidth="1"/>
    <col min="3330" max="3330" width="9.42578125" style="192" customWidth="1"/>
    <col min="3331" max="3331" width="51.85546875" style="192" customWidth="1"/>
    <col min="3332" max="3332" width="4.28515625" style="192" customWidth="1"/>
    <col min="3333" max="3333" width="6.42578125" style="192" customWidth="1"/>
    <col min="3334" max="3334" width="8.85546875" style="192" customWidth="1"/>
    <col min="3335" max="3335" width="10.7109375" style="192" customWidth="1"/>
    <col min="3336" max="3584" width="8.42578125" style="192"/>
    <col min="3585" max="3585" width="3" style="192" customWidth="1"/>
    <col min="3586" max="3586" width="9.42578125" style="192" customWidth="1"/>
    <col min="3587" max="3587" width="51.85546875" style="192" customWidth="1"/>
    <col min="3588" max="3588" width="4.28515625" style="192" customWidth="1"/>
    <col min="3589" max="3589" width="6.42578125" style="192" customWidth="1"/>
    <col min="3590" max="3590" width="8.85546875" style="192" customWidth="1"/>
    <col min="3591" max="3591" width="10.7109375" style="192" customWidth="1"/>
    <col min="3592" max="3840" width="8.42578125" style="192"/>
    <col min="3841" max="3841" width="3" style="192" customWidth="1"/>
    <col min="3842" max="3842" width="9.42578125" style="192" customWidth="1"/>
    <col min="3843" max="3843" width="51.85546875" style="192" customWidth="1"/>
    <col min="3844" max="3844" width="4.28515625" style="192" customWidth="1"/>
    <col min="3845" max="3845" width="6.42578125" style="192" customWidth="1"/>
    <col min="3846" max="3846" width="8.85546875" style="192" customWidth="1"/>
    <col min="3847" max="3847" width="10.7109375" style="192" customWidth="1"/>
    <col min="3848" max="4096" width="8.42578125" style="192"/>
    <col min="4097" max="4097" width="3" style="192" customWidth="1"/>
    <col min="4098" max="4098" width="9.42578125" style="192" customWidth="1"/>
    <col min="4099" max="4099" width="51.85546875" style="192" customWidth="1"/>
    <col min="4100" max="4100" width="4.28515625" style="192" customWidth="1"/>
    <col min="4101" max="4101" width="6.42578125" style="192" customWidth="1"/>
    <col min="4102" max="4102" width="8.85546875" style="192" customWidth="1"/>
    <col min="4103" max="4103" width="10.7109375" style="192" customWidth="1"/>
    <col min="4104" max="4352" width="8.42578125" style="192"/>
    <col min="4353" max="4353" width="3" style="192" customWidth="1"/>
    <col min="4354" max="4354" width="9.42578125" style="192" customWidth="1"/>
    <col min="4355" max="4355" width="51.85546875" style="192" customWidth="1"/>
    <col min="4356" max="4356" width="4.28515625" style="192" customWidth="1"/>
    <col min="4357" max="4357" width="6.42578125" style="192" customWidth="1"/>
    <col min="4358" max="4358" width="8.85546875" style="192" customWidth="1"/>
    <col min="4359" max="4359" width="10.7109375" style="192" customWidth="1"/>
    <col min="4360" max="4608" width="8.42578125" style="192"/>
    <col min="4609" max="4609" width="3" style="192" customWidth="1"/>
    <col min="4610" max="4610" width="9.42578125" style="192" customWidth="1"/>
    <col min="4611" max="4611" width="51.85546875" style="192" customWidth="1"/>
    <col min="4612" max="4612" width="4.28515625" style="192" customWidth="1"/>
    <col min="4613" max="4613" width="6.42578125" style="192" customWidth="1"/>
    <col min="4614" max="4614" width="8.85546875" style="192" customWidth="1"/>
    <col min="4615" max="4615" width="10.7109375" style="192" customWidth="1"/>
    <col min="4616" max="4864" width="8.42578125" style="192"/>
    <col min="4865" max="4865" width="3" style="192" customWidth="1"/>
    <col min="4866" max="4866" width="9.42578125" style="192" customWidth="1"/>
    <col min="4867" max="4867" width="51.85546875" style="192" customWidth="1"/>
    <col min="4868" max="4868" width="4.28515625" style="192" customWidth="1"/>
    <col min="4869" max="4869" width="6.42578125" style="192" customWidth="1"/>
    <col min="4870" max="4870" width="8.85546875" style="192" customWidth="1"/>
    <col min="4871" max="4871" width="10.7109375" style="192" customWidth="1"/>
    <col min="4872" max="5120" width="8.42578125" style="192"/>
    <col min="5121" max="5121" width="3" style="192" customWidth="1"/>
    <col min="5122" max="5122" width="9.42578125" style="192" customWidth="1"/>
    <col min="5123" max="5123" width="51.85546875" style="192" customWidth="1"/>
    <col min="5124" max="5124" width="4.28515625" style="192" customWidth="1"/>
    <col min="5125" max="5125" width="6.42578125" style="192" customWidth="1"/>
    <col min="5126" max="5126" width="8.85546875" style="192" customWidth="1"/>
    <col min="5127" max="5127" width="10.7109375" style="192" customWidth="1"/>
    <col min="5128" max="5376" width="8.42578125" style="192"/>
    <col min="5377" max="5377" width="3" style="192" customWidth="1"/>
    <col min="5378" max="5378" width="9.42578125" style="192" customWidth="1"/>
    <col min="5379" max="5379" width="51.85546875" style="192" customWidth="1"/>
    <col min="5380" max="5380" width="4.28515625" style="192" customWidth="1"/>
    <col min="5381" max="5381" width="6.42578125" style="192" customWidth="1"/>
    <col min="5382" max="5382" width="8.85546875" style="192" customWidth="1"/>
    <col min="5383" max="5383" width="10.7109375" style="192" customWidth="1"/>
    <col min="5384" max="5632" width="8.42578125" style="192"/>
    <col min="5633" max="5633" width="3" style="192" customWidth="1"/>
    <col min="5634" max="5634" width="9.42578125" style="192" customWidth="1"/>
    <col min="5635" max="5635" width="51.85546875" style="192" customWidth="1"/>
    <col min="5636" max="5636" width="4.28515625" style="192" customWidth="1"/>
    <col min="5637" max="5637" width="6.42578125" style="192" customWidth="1"/>
    <col min="5638" max="5638" width="8.85546875" style="192" customWidth="1"/>
    <col min="5639" max="5639" width="10.7109375" style="192" customWidth="1"/>
    <col min="5640" max="5888" width="8.42578125" style="192"/>
    <col min="5889" max="5889" width="3" style="192" customWidth="1"/>
    <col min="5890" max="5890" width="9.42578125" style="192" customWidth="1"/>
    <col min="5891" max="5891" width="51.85546875" style="192" customWidth="1"/>
    <col min="5892" max="5892" width="4.28515625" style="192" customWidth="1"/>
    <col min="5893" max="5893" width="6.42578125" style="192" customWidth="1"/>
    <col min="5894" max="5894" width="8.85546875" style="192" customWidth="1"/>
    <col min="5895" max="5895" width="10.7109375" style="192" customWidth="1"/>
    <col min="5896" max="6144" width="8.42578125" style="192"/>
    <col min="6145" max="6145" width="3" style="192" customWidth="1"/>
    <col min="6146" max="6146" width="9.42578125" style="192" customWidth="1"/>
    <col min="6147" max="6147" width="51.85546875" style="192" customWidth="1"/>
    <col min="6148" max="6148" width="4.28515625" style="192" customWidth="1"/>
    <col min="6149" max="6149" width="6.42578125" style="192" customWidth="1"/>
    <col min="6150" max="6150" width="8.85546875" style="192" customWidth="1"/>
    <col min="6151" max="6151" width="10.7109375" style="192" customWidth="1"/>
    <col min="6152" max="6400" width="8.42578125" style="192"/>
    <col min="6401" max="6401" width="3" style="192" customWidth="1"/>
    <col min="6402" max="6402" width="9.42578125" style="192" customWidth="1"/>
    <col min="6403" max="6403" width="51.85546875" style="192" customWidth="1"/>
    <col min="6404" max="6404" width="4.28515625" style="192" customWidth="1"/>
    <col min="6405" max="6405" width="6.42578125" style="192" customWidth="1"/>
    <col min="6406" max="6406" width="8.85546875" style="192" customWidth="1"/>
    <col min="6407" max="6407" width="10.7109375" style="192" customWidth="1"/>
    <col min="6408" max="6656" width="8.42578125" style="192"/>
    <col min="6657" max="6657" width="3" style="192" customWidth="1"/>
    <col min="6658" max="6658" width="9.42578125" style="192" customWidth="1"/>
    <col min="6659" max="6659" width="51.85546875" style="192" customWidth="1"/>
    <col min="6660" max="6660" width="4.28515625" style="192" customWidth="1"/>
    <col min="6661" max="6661" width="6.42578125" style="192" customWidth="1"/>
    <col min="6662" max="6662" width="8.85546875" style="192" customWidth="1"/>
    <col min="6663" max="6663" width="10.7109375" style="192" customWidth="1"/>
    <col min="6664" max="6912" width="8.42578125" style="192"/>
    <col min="6913" max="6913" width="3" style="192" customWidth="1"/>
    <col min="6914" max="6914" width="9.42578125" style="192" customWidth="1"/>
    <col min="6915" max="6915" width="51.85546875" style="192" customWidth="1"/>
    <col min="6916" max="6916" width="4.28515625" style="192" customWidth="1"/>
    <col min="6917" max="6917" width="6.42578125" style="192" customWidth="1"/>
    <col min="6918" max="6918" width="8.85546875" style="192" customWidth="1"/>
    <col min="6919" max="6919" width="10.7109375" style="192" customWidth="1"/>
    <col min="6920" max="7168" width="8.42578125" style="192"/>
    <col min="7169" max="7169" width="3" style="192" customWidth="1"/>
    <col min="7170" max="7170" width="9.42578125" style="192" customWidth="1"/>
    <col min="7171" max="7171" width="51.85546875" style="192" customWidth="1"/>
    <col min="7172" max="7172" width="4.28515625" style="192" customWidth="1"/>
    <col min="7173" max="7173" width="6.42578125" style="192" customWidth="1"/>
    <col min="7174" max="7174" width="8.85546875" style="192" customWidth="1"/>
    <col min="7175" max="7175" width="10.7109375" style="192" customWidth="1"/>
    <col min="7176" max="7424" width="8.42578125" style="192"/>
    <col min="7425" max="7425" width="3" style="192" customWidth="1"/>
    <col min="7426" max="7426" width="9.42578125" style="192" customWidth="1"/>
    <col min="7427" max="7427" width="51.85546875" style="192" customWidth="1"/>
    <col min="7428" max="7428" width="4.28515625" style="192" customWidth="1"/>
    <col min="7429" max="7429" width="6.42578125" style="192" customWidth="1"/>
    <col min="7430" max="7430" width="8.85546875" style="192" customWidth="1"/>
    <col min="7431" max="7431" width="10.7109375" style="192" customWidth="1"/>
    <col min="7432" max="7680" width="8.42578125" style="192"/>
    <col min="7681" max="7681" width="3" style="192" customWidth="1"/>
    <col min="7682" max="7682" width="9.42578125" style="192" customWidth="1"/>
    <col min="7683" max="7683" width="51.85546875" style="192" customWidth="1"/>
    <col min="7684" max="7684" width="4.28515625" style="192" customWidth="1"/>
    <col min="7685" max="7685" width="6.42578125" style="192" customWidth="1"/>
    <col min="7686" max="7686" width="8.85546875" style="192" customWidth="1"/>
    <col min="7687" max="7687" width="10.7109375" style="192" customWidth="1"/>
    <col min="7688" max="7936" width="8.42578125" style="192"/>
    <col min="7937" max="7937" width="3" style="192" customWidth="1"/>
    <col min="7938" max="7938" width="9.42578125" style="192" customWidth="1"/>
    <col min="7939" max="7939" width="51.85546875" style="192" customWidth="1"/>
    <col min="7940" max="7940" width="4.28515625" style="192" customWidth="1"/>
    <col min="7941" max="7941" width="6.42578125" style="192" customWidth="1"/>
    <col min="7942" max="7942" width="8.85546875" style="192" customWidth="1"/>
    <col min="7943" max="7943" width="10.7109375" style="192" customWidth="1"/>
    <col min="7944" max="8192" width="8.42578125" style="192"/>
    <col min="8193" max="8193" width="3" style="192" customWidth="1"/>
    <col min="8194" max="8194" width="9.42578125" style="192" customWidth="1"/>
    <col min="8195" max="8195" width="51.85546875" style="192" customWidth="1"/>
    <col min="8196" max="8196" width="4.28515625" style="192" customWidth="1"/>
    <col min="8197" max="8197" width="6.42578125" style="192" customWidth="1"/>
    <col min="8198" max="8198" width="8.85546875" style="192" customWidth="1"/>
    <col min="8199" max="8199" width="10.7109375" style="192" customWidth="1"/>
    <col min="8200" max="8448" width="8.42578125" style="192"/>
    <col min="8449" max="8449" width="3" style="192" customWidth="1"/>
    <col min="8450" max="8450" width="9.42578125" style="192" customWidth="1"/>
    <col min="8451" max="8451" width="51.85546875" style="192" customWidth="1"/>
    <col min="8452" max="8452" width="4.28515625" style="192" customWidth="1"/>
    <col min="8453" max="8453" width="6.42578125" style="192" customWidth="1"/>
    <col min="8454" max="8454" width="8.85546875" style="192" customWidth="1"/>
    <col min="8455" max="8455" width="10.7109375" style="192" customWidth="1"/>
    <col min="8456" max="8704" width="8.42578125" style="192"/>
    <col min="8705" max="8705" width="3" style="192" customWidth="1"/>
    <col min="8706" max="8706" width="9.42578125" style="192" customWidth="1"/>
    <col min="8707" max="8707" width="51.85546875" style="192" customWidth="1"/>
    <col min="8708" max="8708" width="4.28515625" style="192" customWidth="1"/>
    <col min="8709" max="8709" width="6.42578125" style="192" customWidth="1"/>
    <col min="8710" max="8710" width="8.85546875" style="192" customWidth="1"/>
    <col min="8711" max="8711" width="10.7109375" style="192" customWidth="1"/>
    <col min="8712" max="8960" width="8.42578125" style="192"/>
    <col min="8961" max="8961" width="3" style="192" customWidth="1"/>
    <col min="8962" max="8962" width="9.42578125" style="192" customWidth="1"/>
    <col min="8963" max="8963" width="51.85546875" style="192" customWidth="1"/>
    <col min="8964" max="8964" width="4.28515625" style="192" customWidth="1"/>
    <col min="8965" max="8965" width="6.42578125" style="192" customWidth="1"/>
    <col min="8966" max="8966" width="8.85546875" style="192" customWidth="1"/>
    <col min="8967" max="8967" width="10.7109375" style="192" customWidth="1"/>
    <col min="8968" max="9216" width="8.42578125" style="192"/>
    <col min="9217" max="9217" width="3" style="192" customWidth="1"/>
    <col min="9218" max="9218" width="9.42578125" style="192" customWidth="1"/>
    <col min="9219" max="9219" width="51.85546875" style="192" customWidth="1"/>
    <col min="9220" max="9220" width="4.28515625" style="192" customWidth="1"/>
    <col min="9221" max="9221" width="6.42578125" style="192" customWidth="1"/>
    <col min="9222" max="9222" width="8.85546875" style="192" customWidth="1"/>
    <col min="9223" max="9223" width="10.7109375" style="192" customWidth="1"/>
    <col min="9224" max="9472" width="8.42578125" style="192"/>
    <col min="9473" max="9473" width="3" style="192" customWidth="1"/>
    <col min="9474" max="9474" width="9.42578125" style="192" customWidth="1"/>
    <col min="9475" max="9475" width="51.85546875" style="192" customWidth="1"/>
    <col min="9476" max="9476" width="4.28515625" style="192" customWidth="1"/>
    <col min="9477" max="9477" width="6.42578125" style="192" customWidth="1"/>
    <col min="9478" max="9478" width="8.85546875" style="192" customWidth="1"/>
    <col min="9479" max="9479" width="10.7109375" style="192" customWidth="1"/>
    <col min="9480" max="9728" width="8.42578125" style="192"/>
    <col min="9729" max="9729" width="3" style="192" customWidth="1"/>
    <col min="9730" max="9730" width="9.42578125" style="192" customWidth="1"/>
    <col min="9731" max="9731" width="51.85546875" style="192" customWidth="1"/>
    <col min="9732" max="9732" width="4.28515625" style="192" customWidth="1"/>
    <col min="9733" max="9733" width="6.42578125" style="192" customWidth="1"/>
    <col min="9734" max="9734" width="8.85546875" style="192" customWidth="1"/>
    <col min="9735" max="9735" width="10.7109375" style="192" customWidth="1"/>
    <col min="9736" max="9984" width="8.42578125" style="192"/>
    <col min="9985" max="9985" width="3" style="192" customWidth="1"/>
    <col min="9986" max="9986" width="9.42578125" style="192" customWidth="1"/>
    <col min="9987" max="9987" width="51.85546875" style="192" customWidth="1"/>
    <col min="9988" max="9988" width="4.28515625" style="192" customWidth="1"/>
    <col min="9989" max="9989" width="6.42578125" style="192" customWidth="1"/>
    <col min="9990" max="9990" width="8.85546875" style="192" customWidth="1"/>
    <col min="9991" max="9991" width="10.7109375" style="192" customWidth="1"/>
    <col min="9992" max="10240" width="8.42578125" style="192"/>
    <col min="10241" max="10241" width="3" style="192" customWidth="1"/>
    <col min="10242" max="10242" width="9.42578125" style="192" customWidth="1"/>
    <col min="10243" max="10243" width="51.85546875" style="192" customWidth="1"/>
    <col min="10244" max="10244" width="4.28515625" style="192" customWidth="1"/>
    <col min="10245" max="10245" width="6.42578125" style="192" customWidth="1"/>
    <col min="10246" max="10246" width="8.85546875" style="192" customWidth="1"/>
    <col min="10247" max="10247" width="10.7109375" style="192" customWidth="1"/>
    <col min="10248" max="10496" width="8.42578125" style="192"/>
    <col min="10497" max="10497" width="3" style="192" customWidth="1"/>
    <col min="10498" max="10498" width="9.42578125" style="192" customWidth="1"/>
    <col min="10499" max="10499" width="51.85546875" style="192" customWidth="1"/>
    <col min="10500" max="10500" width="4.28515625" style="192" customWidth="1"/>
    <col min="10501" max="10501" width="6.42578125" style="192" customWidth="1"/>
    <col min="10502" max="10502" width="8.85546875" style="192" customWidth="1"/>
    <col min="10503" max="10503" width="10.7109375" style="192" customWidth="1"/>
    <col min="10504" max="10752" width="8.42578125" style="192"/>
    <col min="10753" max="10753" width="3" style="192" customWidth="1"/>
    <col min="10754" max="10754" width="9.42578125" style="192" customWidth="1"/>
    <col min="10755" max="10755" width="51.85546875" style="192" customWidth="1"/>
    <col min="10756" max="10756" width="4.28515625" style="192" customWidth="1"/>
    <col min="10757" max="10757" width="6.42578125" style="192" customWidth="1"/>
    <col min="10758" max="10758" width="8.85546875" style="192" customWidth="1"/>
    <col min="10759" max="10759" width="10.7109375" style="192" customWidth="1"/>
    <col min="10760" max="11008" width="8.42578125" style="192"/>
    <col min="11009" max="11009" width="3" style="192" customWidth="1"/>
    <col min="11010" max="11010" width="9.42578125" style="192" customWidth="1"/>
    <col min="11011" max="11011" width="51.85546875" style="192" customWidth="1"/>
    <col min="11012" max="11012" width="4.28515625" style="192" customWidth="1"/>
    <col min="11013" max="11013" width="6.42578125" style="192" customWidth="1"/>
    <col min="11014" max="11014" width="8.85546875" style="192" customWidth="1"/>
    <col min="11015" max="11015" width="10.7109375" style="192" customWidth="1"/>
    <col min="11016" max="11264" width="8.42578125" style="192"/>
    <col min="11265" max="11265" width="3" style="192" customWidth="1"/>
    <col min="11266" max="11266" width="9.42578125" style="192" customWidth="1"/>
    <col min="11267" max="11267" width="51.85546875" style="192" customWidth="1"/>
    <col min="11268" max="11268" width="4.28515625" style="192" customWidth="1"/>
    <col min="11269" max="11269" width="6.42578125" style="192" customWidth="1"/>
    <col min="11270" max="11270" width="8.85546875" style="192" customWidth="1"/>
    <col min="11271" max="11271" width="10.7109375" style="192" customWidth="1"/>
    <col min="11272" max="11520" width="8.42578125" style="192"/>
    <col min="11521" max="11521" width="3" style="192" customWidth="1"/>
    <col min="11522" max="11522" width="9.42578125" style="192" customWidth="1"/>
    <col min="11523" max="11523" width="51.85546875" style="192" customWidth="1"/>
    <col min="11524" max="11524" width="4.28515625" style="192" customWidth="1"/>
    <col min="11525" max="11525" width="6.42578125" style="192" customWidth="1"/>
    <col min="11526" max="11526" width="8.85546875" style="192" customWidth="1"/>
    <col min="11527" max="11527" width="10.7109375" style="192" customWidth="1"/>
    <col min="11528" max="11776" width="8.42578125" style="192"/>
    <col min="11777" max="11777" width="3" style="192" customWidth="1"/>
    <col min="11778" max="11778" width="9.42578125" style="192" customWidth="1"/>
    <col min="11779" max="11779" width="51.85546875" style="192" customWidth="1"/>
    <col min="11780" max="11780" width="4.28515625" style="192" customWidth="1"/>
    <col min="11781" max="11781" width="6.42578125" style="192" customWidth="1"/>
    <col min="11782" max="11782" width="8.85546875" style="192" customWidth="1"/>
    <col min="11783" max="11783" width="10.7109375" style="192" customWidth="1"/>
    <col min="11784" max="12032" width="8.42578125" style="192"/>
    <col min="12033" max="12033" width="3" style="192" customWidth="1"/>
    <col min="12034" max="12034" width="9.42578125" style="192" customWidth="1"/>
    <col min="12035" max="12035" width="51.85546875" style="192" customWidth="1"/>
    <col min="12036" max="12036" width="4.28515625" style="192" customWidth="1"/>
    <col min="12037" max="12037" width="6.42578125" style="192" customWidth="1"/>
    <col min="12038" max="12038" width="8.85546875" style="192" customWidth="1"/>
    <col min="12039" max="12039" width="10.7109375" style="192" customWidth="1"/>
    <col min="12040" max="12288" width="8.42578125" style="192"/>
    <col min="12289" max="12289" width="3" style="192" customWidth="1"/>
    <col min="12290" max="12290" width="9.42578125" style="192" customWidth="1"/>
    <col min="12291" max="12291" width="51.85546875" style="192" customWidth="1"/>
    <col min="12292" max="12292" width="4.28515625" style="192" customWidth="1"/>
    <col min="12293" max="12293" width="6.42578125" style="192" customWidth="1"/>
    <col min="12294" max="12294" width="8.85546875" style="192" customWidth="1"/>
    <col min="12295" max="12295" width="10.7109375" style="192" customWidth="1"/>
    <col min="12296" max="12544" width="8.42578125" style="192"/>
    <col min="12545" max="12545" width="3" style="192" customWidth="1"/>
    <col min="12546" max="12546" width="9.42578125" style="192" customWidth="1"/>
    <col min="12547" max="12547" width="51.85546875" style="192" customWidth="1"/>
    <col min="12548" max="12548" width="4.28515625" style="192" customWidth="1"/>
    <col min="12549" max="12549" width="6.42578125" style="192" customWidth="1"/>
    <col min="12550" max="12550" width="8.85546875" style="192" customWidth="1"/>
    <col min="12551" max="12551" width="10.7109375" style="192" customWidth="1"/>
    <col min="12552" max="12800" width="8.42578125" style="192"/>
    <col min="12801" max="12801" width="3" style="192" customWidth="1"/>
    <col min="12802" max="12802" width="9.42578125" style="192" customWidth="1"/>
    <col min="12803" max="12803" width="51.85546875" style="192" customWidth="1"/>
    <col min="12804" max="12804" width="4.28515625" style="192" customWidth="1"/>
    <col min="12805" max="12805" width="6.42578125" style="192" customWidth="1"/>
    <col min="12806" max="12806" width="8.85546875" style="192" customWidth="1"/>
    <col min="12807" max="12807" width="10.7109375" style="192" customWidth="1"/>
    <col min="12808" max="13056" width="8.42578125" style="192"/>
    <col min="13057" max="13057" width="3" style="192" customWidth="1"/>
    <col min="13058" max="13058" width="9.42578125" style="192" customWidth="1"/>
    <col min="13059" max="13059" width="51.85546875" style="192" customWidth="1"/>
    <col min="13060" max="13060" width="4.28515625" style="192" customWidth="1"/>
    <col min="13061" max="13061" width="6.42578125" style="192" customWidth="1"/>
    <col min="13062" max="13062" width="8.85546875" style="192" customWidth="1"/>
    <col min="13063" max="13063" width="10.7109375" style="192" customWidth="1"/>
    <col min="13064" max="13312" width="8.42578125" style="192"/>
    <col min="13313" max="13313" width="3" style="192" customWidth="1"/>
    <col min="13314" max="13314" width="9.42578125" style="192" customWidth="1"/>
    <col min="13315" max="13315" width="51.85546875" style="192" customWidth="1"/>
    <col min="13316" max="13316" width="4.28515625" style="192" customWidth="1"/>
    <col min="13317" max="13317" width="6.42578125" style="192" customWidth="1"/>
    <col min="13318" max="13318" width="8.85546875" style="192" customWidth="1"/>
    <col min="13319" max="13319" width="10.7109375" style="192" customWidth="1"/>
    <col min="13320" max="13568" width="8.42578125" style="192"/>
    <col min="13569" max="13569" width="3" style="192" customWidth="1"/>
    <col min="13570" max="13570" width="9.42578125" style="192" customWidth="1"/>
    <col min="13571" max="13571" width="51.85546875" style="192" customWidth="1"/>
    <col min="13572" max="13572" width="4.28515625" style="192" customWidth="1"/>
    <col min="13573" max="13573" width="6.42578125" style="192" customWidth="1"/>
    <col min="13574" max="13574" width="8.85546875" style="192" customWidth="1"/>
    <col min="13575" max="13575" width="10.7109375" style="192" customWidth="1"/>
    <col min="13576" max="13824" width="8.42578125" style="192"/>
    <col min="13825" max="13825" width="3" style="192" customWidth="1"/>
    <col min="13826" max="13826" width="9.42578125" style="192" customWidth="1"/>
    <col min="13827" max="13827" width="51.85546875" style="192" customWidth="1"/>
    <col min="13828" max="13828" width="4.28515625" style="192" customWidth="1"/>
    <col min="13829" max="13829" width="6.42578125" style="192" customWidth="1"/>
    <col min="13830" max="13830" width="8.85546875" style="192" customWidth="1"/>
    <col min="13831" max="13831" width="10.7109375" style="192" customWidth="1"/>
    <col min="13832" max="14080" width="8.42578125" style="192"/>
    <col min="14081" max="14081" width="3" style="192" customWidth="1"/>
    <col min="14082" max="14082" width="9.42578125" style="192" customWidth="1"/>
    <col min="14083" max="14083" width="51.85546875" style="192" customWidth="1"/>
    <col min="14084" max="14084" width="4.28515625" style="192" customWidth="1"/>
    <col min="14085" max="14085" width="6.42578125" style="192" customWidth="1"/>
    <col min="14086" max="14086" width="8.85546875" style="192" customWidth="1"/>
    <col min="14087" max="14087" width="10.7109375" style="192" customWidth="1"/>
    <col min="14088" max="14336" width="8.42578125" style="192"/>
    <col min="14337" max="14337" width="3" style="192" customWidth="1"/>
    <col min="14338" max="14338" width="9.42578125" style="192" customWidth="1"/>
    <col min="14339" max="14339" width="51.85546875" style="192" customWidth="1"/>
    <col min="14340" max="14340" width="4.28515625" style="192" customWidth="1"/>
    <col min="14341" max="14341" width="6.42578125" style="192" customWidth="1"/>
    <col min="14342" max="14342" width="8.85546875" style="192" customWidth="1"/>
    <col min="14343" max="14343" width="10.7109375" style="192" customWidth="1"/>
    <col min="14344" max="14592" width="8.42578125" style="192"/>
    <col min="14593" max="14593" width="3" style="192" customWidth="1"/>
    <col min="14594" max="14594" width="9.42578125" style="192" customWidth="1"/>
    <col min="14595" max="14595" width="51.85546875" style="192" customWidth="1"/>
    <col min="14596" max="14596" width="4.28515625" style="192" customWidth="1"/>
    <col min="14597" max="14597" width="6.42578125" style="192" customWidth="1"/>
    <col min="14598" max="14598" width="8.85546875" style="192" customWidth="1"/>
    <col min="14599" max="14599" width="10.7109375" style="192" customWidth="1"/>
    <col min="14600" max="14848" width="8.42578125" style="192"/>
    <col min="14849" max="14849" width="3" style="192" customWidth="1"/>
    <col min="14850" max="14850" width="9.42578125" style="192" customWidth="1"/>
    <col min="14851" max="14851" width="51.85546875" style="192" customWidth="1"/>
    <col min="14852" max="14852" width="4.28515625" style="192" customWidth="1"/>
    <col min="14853" max="14853" width="6.42578125" style="192" customWidth="1"/>
    <col min="14854" max="14854" width="8.85546875" style="192" customWidth="1"/>
    <col min="14855" max="14855" width="10.7109375" style="192" customWidth="1"/>
    <col min="14856" max="15104" width="8.42578125" style="192"/>
    <col min="15105" max="15105" width="3" style="192" customWidth="1"/>
    <col min="15106" max="15106" width="9.42578125" style="192" customWidth="1"/>
    <col min="15107" max="15107" width="51.85546875" style="192" customWidth="1"/>
    <col min="15108" max="15108" width="4.28515625" style="192" customWidth="1"/>
    <col min="15109" max="15109" width="6.42578125" style="192" customWidth="1"/>
    <col min="15110" max="15110" width="8.85546875" style="192" customWidth="1"/>
    <col min="15111" max="15111" width="10.7109375" style="192" customWidth="1"/>
    <col min="15112" max="15360" width="8.42578125" style="192"/>
    <col min="15361" max="15361" width="3" style="192" customWidth="1"/>
    <col min="15362" max="15362" width="9.42578125" style="192" customWidth="1"/>
    <col min="15363" max="15363" width="51.85546875" style="192" customWidth="1"/>
    <col min="15364" max="15364" width="4.28515625" style="192" customWidth="1"/>
    <col min="15365" max="15365" width="6.42578125" style="192" customWidth="1"/>
    <col min="15366" max="15366" width="8.85546875" style="192" customWidth="1"/>
    <col min="15367" max="15367" width="10.7109375" style="192" customWidth="1"/>
    <col min="15368" max="15616" width="8.42578125" style="192"/>
    <col min="15617" max="15617" width="3" style="192" customWidth="1"/>
    <col min="15618" max="15618" width="9.42578125" style="192" customWidth="1"/>
    <col min="15619" max="15619" width="51.85546875" style="192" customWidth="1"/>
    <col min="15620" max="15620" width="4.28515625" style="192" customWidth="1"/>
    <col min="15621" max="15621" width="6.42578125" style="192" customWidth="1"/>
    <col min="15622" max="15622" width="8.85546875" style="192" customWidth="1"/>
    <col min="15623" max="15623" width="10.7109375" style="192" customWidth="1"/>
    <col min="15624" max="15872" width="8.42578125" style="192"/>
    <col min="15873" max="15873" width="3" style="192" customWidth="1"/>
    <col min="15874" max="15874" width="9.42578125" style="192" customWidth="1"/>
    <col min="15875" max="15875" width="51.85546875" style="192" customWidth="1"/>
    <col min="15876" max="15876" width="4.28515625" style="192" customWidth="1"/>
    <col min="15877" max="15877" width="6.42578125" style="192" customWidth="1"/>
    <col min="15878" max="15878" width="8.85546875" style="192" customWidth="1"/>
    <col min="15879" max="15879" width="10.7109375" style="192" customWidth="1"/>
    <col min="15880" max="16128" width="8.42578125" style="192"/>
    <col min="16129" max="16129" width="3" style="192" customWidth="1"/>
    <col min="16130" max="16130" width="9.42578125" style="192" customWidth="1"/>
    <col min="16131" max="16131" width="51.85546875" style="192" customWidth="1"/>
    <col min="16132" max="16132" width="4.28515625" style="192" customWidth="1"/>
    <col min="16133" max="16133" width="6.42578125" style="192" customWidth="1"/>
    <col min="16134" max="16134" width="8.85546875" style="192" customWidth="1"/>
    <col min="16135" max="16135" width="10.7109375" style="192" customWidth="1"/>
    <col min="16136" max="16384" width="8.42578125" style="192"/>
  </cols>
  <sheetData>
    <row r="1" spans="1:7" ht="17.45" customHeight="1" x14ac:dyDescent="0.25">
      <c r="A1" s="189" t="s">
        <v>403</v>
      </c>
      <c r="B1" s="190"/>
      <c r="C1" s="191"/>
      <c r="D1" s="190"/>
      <c r="E1" s="190"/>
      <c r="F1" s="190"/>
      <c r="G1" s="190"/>
    </row>
    <row r="2" spans="1:7" ht="12.75" customHeight="1" x14ac:dyDescent="0.2">
      <c r="A2" s="193" t="s">
        <v>404</v>
      </c>
      <c r="B2" s="190"/>
      <c r="C2" s="194" t="s">
        <v>405</v>
      </c>
      <c r="D2" s="190"/>
      <c r="E2" s="190"/>
      <c r="F2" s="190"/>
      <c r="G2" s="190"/>
    </row>
    <row r="3" spans="1:7" ht="12.75" customHeight="1" x14ac:dyDescent="0.2">
      <c r="A3" s="193" t="s">
        <v>406</v>
      </c>
      <c r="B3" s="190"/>
      <c r="C3" s="194" t="s">
        <v>407</v>
      </c>
      <c r="D3" s="190"/>
      <c r="E3" s="195"/>
      <c r="F3" s="190"/>
      <c r="G3" s="190"/>
    </row>
    <row r="4" spans="1:7" ht="12.75" customHeight="1" x14ac:dyDescent="0.2">
      <c r="A4" s="193" t="s">
        <v>408</v>
      </c>
      <c r="B4" s="190"/>
      <c r="C4" s="194" t="s">
        <v>409</v>
      </c>
      <c r="D4" s="190"/>
      <c r="E4" s="195"/>
      <c r="F4" s="190"/>
      <c r="G4" s="190"/>
    </row>
    <row r="5" spans="1:7" ht="12.75" customHeight="1" x14ac:dyDescent="0.2">
      <c r="A5" s="195" t="s">
        <v>410</v>
      </c>
      <c r="B5" s="190"/>
      <c r="C5" s="194" t="s">
        <v>411</v>
      </c>
      <c r="D5" s="190"/>
      <c r="E5" s="195" t="s">
        <v>412</v>
      </c>
      <c r="F5" s="195">
        <v>0</v>
      </c>
      <c r="G5" s="190"/>
    </row>
    <row r="6" spans="1:7" ht="12.75" customHeight="1" x14ac:dyDescent="0.2">
      <c r="A6" s="195" t="s">
        <v>20</v>
      </c>
      <c r="B6" s="190"/>
      <c r="C6" s="194">
        <v>0</v>
      </c>
      <c r="D6" s="190"/>
      <c r="E6" s="195" t="s">
        <v>413</v>
      </c>
      <c r="F6" s="196">
        <v>42832</v>
      </c>
      <c r="G6" s="190"/>
    </row>
    <row r="7" spans="1:7" ht="6" customHeight="1" thickBot="1" x14ac:dyDescent="0.25">
      <c r="A7" s="190"/>
      <c r="B7" s="190"/>
      <c r="C7" s="191"/>
      <c r="D7" s="190"/>
      <c r="E7" s="190"/>
      <c r="F7" s="190"/>
      <c r="G7" s="190"/>
    </row>
    <row r="8" spans="1:7" ht="28.5" customHeight="1" thickBot="1" x14ac:dyDescent="0.25">
      <c r="A8" s="197" t="s">
        <v>414</v>
      </c>
      <c r="B8" s="197" t="s">
        <v>415</v>
      </c>
      <c r="C8" s="197" t="s">
        <v>416</v>
      </c>
      <c r="D8" s="197" t="s">
        <v>110</v>
      </c>
      <c r="E8" s="197" t="s">
        <v>417</v>
      </c>
      <c r="F8" s="197" t="s">
        <v>418</v>
      </c>
      <c r="G8" s="197" t="s">
        <v>1</v>
      </c>
    </row>
    <row r="9" spans="1:7" ht="12.75" customHeight="1" thickBot="1" x14ac:dyDescent="0.25">
      <c r="A9" s="197" t="s">
        <v>419</v>
      </c>
      <c r="B9" s="197" t="s">
        <v>420</v>
      </c>
      <c r="C9" s="197" t="s">
        <v>56</v>
      </c>
      <c r="D9" s="197" t="s">
        <v>58</v>
      </c>
      <c r="E9" s="197" t="s">
        <v>175</v>
      </c>
      <c r="F9" s="197" t="s">
        <v>421</v>
      </c>
      <c r="G9" s="197" t="s">
        <v>422</v>
      </c>
    </row>
    <row r="10" spans="1:7" ht="9.75" customHeight="1" x14ac:dyDescent="0.2">
      <c r="A10" s="198"/>
      <c r="B10" s="198"/>
      <c r="C10" s="199"/>
      <c r="D10" s="198"/>
      <c r="E10" s="198"/>
      <c r="F10" s="198"/>
      <c r="G10" s="198"/>
    </row>
    <row r="11" spans="1:7" ht="21.2" customHeight="1" x14ac:dyDescent="0.2">
      <c r="A11" s="200"/>
      <c r="B11" s="201" t="s">
        <v>423</v>
      </c>
      <c r="C11" s="201" t="s">
        <v>424</v>
      </c>
      <c r="D11" s="201"/>
      <c r="E11" s="202"/>
      <c r="F11" s="202"/>
      <c r="G11" s="202"/>
    </row>
    <row r="12" spans="1:7" s="209" customFormat="1" ht="219.75" customHeight="1" x14ac:dyDescent="0.2">
      <c r="A12" s="203">
        <v>1</v>
      </c>
      <c r="B12" s="204" t="s">
        <v>425</v>
      </c>
      <c r="C12" s="205" t="s">
        <v>426</v>
      </c>
      <c r="D12" s="205" t="s">
        <v>427</v>
      </c>
      <c r="E12" s="206">
        <v>1</v>
      </c>
      <c r="F12" s="207"/>
      <c r="G12" s="208">
        <f>E12*F12</f>
        <v>0</v>
      </c>
    </row>
    <row r="13" spans="1:7" s="209" customFormat="1" ht="23.1" customHeight="1" x14ac:dyDescent="0.2">
      <c r="A13" s="203">
        <v>1</v>
      </c>
      <c r="B13" s="204" t="s">
        <v>428</v>
      </c>
      <c r="C13" s="205" t="s">
        <v>429</v>
      </c>
      <c r="D13" s="205" t="s">
        <v>427</v>
      </c>
      <c r="E13" s="206">
        <v>1</v>
      </c>
      <c r="F13" s="207"/>
      <c r="G13" s="208">
        <f t="shared" ref="G13:G76" si="0">E13*F13</f>
        <v>0</v>
      </c>
    </row>
    <row r="14" spans="1:7" s="209" customFormat="1" ht="23.1" customHeight="1" x14ac:dyDescent="0.2">
      <c r="A14" s="203">
        <v>2</v>
      </c>
      <c r="B14" s="210" t="s">
        <v>430</v>
      </c>
      <c r="C14" s="205" t="s">
        <v>431</v>
      </c>
      <c r="D14" s="205" t="s">
        <v>132</v>
      </c>
      <c r="E14" s="206">
        <v>1</v>
      </c>
      <c r="F14" s="207"/>
      <c r="G14" s="208">
        <f t="shared" si="0"/>
        <v>0</v>
      </c>
    </row>
    <row r="15" spans="1:7" s="209" customFormat="1" ht="23.1" customHeight="1" x14ac:dyDescent="0.2">
      <c r="A15" s="203">
        <v>6</v>
      </c>
      <c r="B15" s="204" t="s">
        <v>432</v>
      </c>
      <c r="C15" s="205" t="s">
        <v>433</v>
      </c>
      <c r="D15" s="205" t="s">
        <v>427</v>
      </c>
      <c r="E15" s="206">
        <v>2</v>
      </c>
      <c r="F15" s="207"/>
      <c r="G15" s="208">
        <f t="shared" si="0"/>
        <v>0</v>
      </c>
    </row>
    <row r="16" spans="1:7" s="209" customFormat="1" ht="23.1" customHeight="1" x14ac:dyDescent="0.2">
      <c r="A16" s="203">
        <v>5</v>
      </c>
      <c r="B16" s="210" t="s">
        <v>434</v>
      </c>
      <c r="C16" s="205" t="s">
        <v>435</v>
      </c>
      <c r="D16" s="205" t="s">
        <v>427</v>
      </c>
      <c r="E16" s="206">
        <v>5</v>
      </c>
      <c r="F16" s="207"/>
      <c r="G16" s="208">
        <f t="shared" si="0"/>
        <v>0</v>
      </c>
    </row>
    <row r="17" spans="1:7" s="209" customFormat="1" ht="23.1" customHeight="1" x14ac:dyDescent="0.2">
      <c r="A17" s="203"/>
      <c r="B17" s="210"/>
      <c r="C17" s="205"/>
      <c r="D17" s="205"/>
      <c r="E17" s="206"/>
      <c r="F17" s="207"/>
      <c r="G17" s="208"/>
    </row>
    <row r="18" spans="1:7" s="209" customFormat="1" ht="23.1" customHeight="1" x14ac:dyDescent="0.2">
      <c r="A18" s="203"/>
      <c r="B18" s="210"/>
      <c r="C18" s="205" t="s">
        <v>436</v>
      </c>
      <c r="D18" s="205" t="s">
        <v>437</v>
      </c>
      <c r="E18" s="211"/>
      <c r="F18" s="207"/>
      <c r="G18" s="208"/>
    </row>
    <row r="19" spans="1:7" s="209" customFormat="1" ht="23.1" customHeight="1" x14ac:dyDescent="0.2">
      <c r="A19" s="203" t="s">
        <v>438</v>
      </c>
      <c r="B19" s="210" t="s">
        <v>439</v>
      </c>
      <c r="C19" s="205" t="s">
        <v>440</v>
      </c>
      <c r="D19" s="205" t="s">
        <v>427</v>
      </c>
      <c r="E19" s="211">
        <v>8</v>
      </c>
      <c r="F19" s="207"/>
      <c r="G19" s="208">
        <f t="shared" si="0"/>
        <v>0</v>
      </c>
    </row>
    <row r="20" spans="1:7" s="209" customFormat="1" ht="23.1" customHeight="1" x14ac:dyDescent="0.2">
      <c r="A20" s="203" t="s">
        <v>438</v>
      </c>
      <c r="B20" s="210" t="s">
        <v>441</v>
      </c>
      <c r="C20" s="205" t="s">
        <v>442</v>
      </c>
      <c r="D20" s="205" t="s">
        <v>427</v>
      </c>
      <c r="E20" s="211">
        <v>2</v>
      </c>
      <c r="F20" s="207"/>
      <c r="G20" s="208">
        <f t="shared" si="0"/>
        <v>0</v>
      </c>
    </row>
    <row r="21" spans="1:7" s="209" customFormat="1" ht="23.1" customHeight="1" x14ac:dyDescent="0.2">
      <c r="A21" s="203" t="s">
        <v>438</v>
      </c>
      <c r="B21" s="210" t="s">
        <v>443</v>
      </c>
      <c r="C21" s="205" t="s">
        <v>444</v>
      </c>
      <c r="D21" s="205" t="s">
        <v>445</v>
      </c>
      <c r="E21" s="211">
        <v>4.5</v>
      </c>
      <c r="F21" s="207"/>
      <c r="G21" s="208">
        <f t="shared" si="0"/>
        <v>0</v>
      </c>
    </row>
    <row r="22" spans="1:7" s="209" customFormat="1" ht="23.1" customHeight="1" x14ac:dyDescent="0.2">
      <c r="A22" s="203"/>
      <c r="B22" s="204"/>
      <c r="C22" s="205"/>
      <c r="D22" s="205"/>
      <c r="E22" s="206"/>
      <c r="F22" s="207"/>
      <c r="G22" s="208"/>
    </row>
    <row r="23" spans="1:7" s="209" customFormat="1" ht="23.1" customHeight="1" x14ac:dyDescent="0.2">
      <c r="A23" s="203"/>
      <c r="B23" s="204"/>
      <c r="C23" s="205" t="s">
        <v>446</v>
      </c>
      <c r="D23" s="205" t="s">
        <v>437</v>
      </c>
      <c r="E23" s="206"/>
      <c r="F23" s="207"/>
      <c r="G23" s="208"/>
    </row>
    <row r="24" spans="1:7" s="209" customFormat="1" ht="23.1" customHeight="1" x14ac:dyDescent="0.2">
      <c r="A24" s="203">
        <v>10</v>
      </c>
      <c r="B24" s="210" t="s">
        <v>447</v>
      </c>
      <c r="C24" s="205" t="s">
        <v>448</v>
      </c>
      <c r="D24" s="205" t="s">
        <v>132</v>
      </c>
      <c r="E24" s="206">
        <v>1</v>
      </c>
      <c r="F24" s="207"/>
      <c r="G24" s="208">
        <f t="shared" si="0"/>
        <v>0</v>
      </c>
    </row>
    <row r="25" spans="1:7" s="209" customFormat="1" ht="23.1" customHeight="1" x14ac:dyDescent="0.2">
      <c r="A25" s="203">
        <v>11</v>
      </c>
      <c r="B25" s="210" t="s">
        <v>449</v>
      </c>
      <c r="C25" s="205" t="s">
        <v>450</v>
      </c>
      <c r="D25" s="205" t="s">
        <v>132</v>
      </c>
      <c r="E25" s="206">
        <v>1</v>
      </c>
      <c r="F25" s="207"/>
      <c r="G25" s="208">
        <f t="shared" si="0"/>
        <v>0</v>
      </c>
    </row>
    <row r="26" spans="1:7" s="209" customFormat="1" ht="23.1" customHeight="1" x14ac:dyDescent="0.2">
      <c r="A26" s="203">
        <v>14</v>
      </c>
      <c r="B26" s="210" t="s">
        <v>451</v>
      </c>
      <c r="C26" s="205" t="s">
        <v>452</v>
      </c>
      <c r="D26" s="205" t="s">
        <v>132</v>
      </c>
      <c r="E26" s="206">
        <v>1</v>
      </c>
      <c r="F26" s="207"/>
      <c r="G26" s="208">
        <f t="shared" si="0"/>
        <v>0</v>
      </c>
    </row>
    <row r="27" spans="1:7" s="209" customFormat="1" ht="23.1" customHeight="1" x14ac:dyDescent="0.2">
      <c r="A27" s="203">
        <v>15</v>
      </c>
      <c r="B27" s="210" t="s">
        <v>453</v>
      </c>
      <c r="C27" s="205" t="s">
        <v>454</v>
      </c>
      <c r="D27" s="205" t="s">
        <v>455</v>
      </c>
      <c r="E27" s="206">
        <v>2</v>
      </c>
      <c r="F27" s="207"/>
      <c r="G27" s="208">
        <f t="shared" si="0"/>
        <v>0</v>
      </c>
    </row>
    <row r="28" spans="1:7" s="209" customFormat="1" ht="23.1" customHeight="1" x14ac:dyDescent="0.2">
      <c r="A28" s="203"/>
      <c r="B28" s="210"/>
      <c r="C28" s="205"/>
      <c r="D28" s="205"/>
      <c r="E28" s="206"/>
      <c r="F28" s="207"/>
      <c r="G28" s="208"/>
    </row>
    <row r="29" spans="1:7" s="209" customFormat="1" ht="23.1" customHeight="1" x14ac:dyDescent="0.2">
      <c r="A29" s="203"/>
      <c r="B29" s="210"/>
      <c r="C29" s="205" t="s">
        <v>456</v>
      </c>
      <c r="D29" s="205" t="s">
        <v>437</v>
      </c>
      <c r="E29" s="206"/>
      <c r="F29" s="207"/>
      <c r="G29" s="208"/>
    </row>
    <row r="30" spans="1:7" s="209" customFormat="1" ht="23.1" customHeight="1" x14ac:dyDescent="0.2">
      <c r="A30" s="203">
        <v>10</v>
      </c>
      <c r="B30" s="210" t="s">
        <v>447</v>
      </c>
      <c r="C30" s="205" t="s">
        <v>448</v>
      </c>
      <c r="D30" s="205" t="s">
        <v>132</v>
      </c>
      <c r="E30" s="206">
        <v>1</v>
      </c>
      <c r="F30" s="207"/>
      <c r="G30" s="208">
        <f t="shared" si="0"/>
        <v>0</v>
      </c>
    </row>
    <row r="31" spans="1:7" s="209" customFormat="1" ht="23.1" customHeight="1" x14ac:dyDescent="0.2">
      <c r="A31" s="203">
        <v>11</v>
      </c>
      <c r="B31" s="210" t="s">
        <v>449</v>
      </c>
      <c r="C31" s="205" t="s">
        <v>450</v>
      </c>
      <c r="D31" s="205" t="s">
        <v>132</v>
      </c>
      <c r="E31" s="206">
        <v>1</v>
      </c>
      <c r="F31" s="207"/>
      <c r="G31" s="208">
        <f t="shared" si="0"/>
        <v>0</v>
      </c>
    </row>
    <row r="32" spans="1:7" s="209" customFormat="1" ht="23.1" customHeight="1" x14ac:dyDescent="0.2">
      <c r="A32" s="203">
        <v>14</v>
      </c>
      <c r="B32" s="210" t="s">
        <v>451</v>
      </c>
      <c r="C32" s="205" t="s">
        <v>452</v>
      </c>
      <c r="D32" s="205" t="s">
        <v>132</v>
      </c>
      <c r="E32" s="206">
        <v>1</v>
      </c>
      <c r="F32" s="207"/>
      <c r="G32" s="208">
        <f t="shared" si="0"/>
        <v>0</v>
      </c>
    </row>
    <row r="33" spans="1:7" s="209" customFormat="1" ht="23.1" customHeight="1" x14ac:dyDescent="0.2">
      <c r="A33" s="203">
        <v>15</v>
      </c>
      <c r="B33" s="210" t="s">
        <v>453</v>
      </c>
      <c r="C33" s="205" t="s">
        <v>454</v>
      </c>
      <c r="D33" s="205" t="s">
        <v>455</v>
      </c>
      <c r="E33" s="206">
        <v>2</v>
      </c>
      <c r="F33" s="207"/>
      <c r="G33" s="208">
        <f t="shared" si="0"/>
        <v>0</v>
      </c>
    </row>
    <row r="34" spans="1:7" s="209" customFormat="1" ht="23.1" customHeight="1" x14ac:dyDescent="0.2">
      <c r="A34" s="203"/>
      <c r="B34" s="210"/>
      <c r="C34" s="205"/>
      <c r="D34" s="205"/>
      <c r="E34" s="206"/>
      <c r="F34" s="207"/>
      <c r="G34" s="208"/>
    </row>
    <row r="35" spans="1:7" s="209" customFormat="1" ht="23.1" customHeight="1" x14ac:dyDescent="0.2">
      <c r="A35" s="203"/>
      <c r="B35" s="210"/>
      <c r="C35" s="205" t="s">
        <v>457</v>
      </c>
      <c r="D35" s="205" t="s">
        <v>437</v>
      </c>
      <c r="E35" s="206"/>
      <c r="F35" s="207"/>
      <c r="G35" s="208"/>
    </row>
    <row r="36" spans="1:7" s="209" customFormat="1" ht="23.1" customHeight="1" x14ac:dyDescent="0.2">
      <c r="A36" s="203">
        <v>80</v>
      </c>
      <c r="B36" s="210" t="s">
        <v>458</v>
      </c>
      <c r="C36" s="205" t="s">
        <v>459</v>
      </c>
      <c r="D36" s="205" t="s">
        <v>132</v>
      </c>
      <c r="E36" s="206">
        <v>1</v>
      </c>
      <c r="F36" s="207"/>
      <c r="G36" s="208">
        <f t="shared" si="0"/>
        <v>0</v>
      </c>
    </row>
    <row r="37" spans="1:7" s="209" customFormat="1" ht="23.1" customHeight="1" x14ac:dyDescent="0.2">
      <c r="A37" s="203" t="s">
        <v>460</v>
      </c>
      <c r="B37" s="210" t="s">
        <v>461</v>
      </c>
      <c r="C37" s="205" t="s">
        <v>462</v>
      </c>
      <c r="D37" s="205" t="s">
        <v>141</v>
      </c>
      <c r="E37" s="206">
        <v>0.88000000000000012</v>
      </c>
      <c r="F37" s="207"/>
      <c r="G37" s="208">
        <f t="shared" si="0"/>
        <v>0</v>
      </c>
    </row>
    <row r="38" spans="1:7" s="209" customFormat="1" ht="23.1" customHeight="1" x14ac:dyDescent="0.2">
      <c r="A38" s="203">
        <v>84</v>
      </c>
      <c r="B38" s="210" t="s">
        <v>463</v>
      </c>
      <c r="C38" s="205" t="s">
        <v>464</v>
      </c>
      <c r="D38" s="205" t="s">
        <v>427</v>
      </c>
      <c r="E38" s="206">
        <v>2</v>
      </c>
      <c r="F38" s="207"/>
      <c r="G38" s="208">
        <f t="shared" si="0"/>
        <v>0</v>
      </c>
    </row>
    <row r="39" spans="1:7" s="209" customFormat="1" ht="23.1" customHeight="1" x14ac:dyDescent="0.2">
      <c r="A39" s="203" t="s">
        <v>465</v>
      </c>
      <c r="B39" s="210" t="s">
        <v>466</v>
      </c>
      <c r="C39" s="205" t="s">
        <v>467</v>
      </c>
      <c r="D39" s="205" t="s">
        <v>468</v>
      </c>
      <c r="E39" s="206">
        <v>1.2</v>
      </c>
      <c r="F39" s="207"/>
      <c r="G39" s="208">
        <f t="shared" si="0"/>
        <v>0</v>
      </c>
    </row>
    <row r="40" spans="1:7" s="209" customFormat="1" ht="23.1" customHeight="1" x14ac:dyDescent="0.2">
      <c r="A40" s="203">
        <v>81</v>
      </c>
      <c r="B40" s="210" t="s">
        <v>469</v>
      </c>
      <c r="C40" s="205" t="s">
        <v>470</v>
      </c>
      <c r="D40" s="205" t="s">
        <v>132</v>
      </c>
      <c r="E40" s="206">
        <v>1</v>
      </c>
      <c r="F40" s="207"/>
      <c r="G40" s="208">
        <f t="shared" si="0"/>
        <v>0</v>
      </c>
    </row>
    <row r="41" spans="1:7" s="209" customFormat="1" ht="23.1" customHeight="1" x14ac:dyDescent="0.2">
      <c r="A41" s="203" t="s">
        <v>460</v>
      </c>
      <c r="B41" s="210" t="s">
        <v>471</v>
      </c>
      <c r="C41" s="205" t="s">
        <v>472</v>
      </c>
      <c r="D41" s="205" t="s">
        <v>141</v>
      </c>
      <c r="E41" s="206">
        <v>4</v>
      </c>
      <c r="F41" s="207"/>
      <c r="G41" s="208">
        <f t="shared" si="0"/>
        <v>0</v>
      </c>
    </row>
    <row r="42" spans="1:7" s="209" customFormat="1" ht="23.1" customHeight="1" x14ac:dyDescent="0.2">
      <c r="A42" s="203">
        <v>82</v>
      </c>
      <c r="B42" s="210" t="s">
        <v>473</v>
      </c>
      <c r="C42" s="205" t="s">
        <v>474</v>
      </c>
      <c r="D42" s="205" t="s">
        <v>427</v>
      </c>
      <c r="E42" s="206">
        <v>1</v>
      </c>
      <c r="F42" s="207"/>
      <c r="G42" s="208">
        <f t="shared" si="0"/>
        <v>0</v>
      </c>
    </row>
    <row r="43" spans="1:7" s="209" customFormat="1" ht="23.1" customHeight="1" x14ac:dyDescent="0.2">
      <c r="A43" s="203"/>
      <c r="B43" s="210"/>
      <c r="C43" s="205" t="s">
        <v>475</v>
      </c>
      <c r="D43" s="205" t="s">
        <v>437</v>
      </c>
      <c r="E43" s="206"/>
      <c r="F43" s="207"/>
      <c r="G43" s="208"/>
    </row>
    <row r="44" spans="1:7" s="209" customFormat="1" ht="23.1" customHeight="1" x14ac:dyDescent="0.2">
      <c r="A44" s="203"/>
      <c r="B44" s="210"/>
      <c r="C44" s="205" t="s">
        <v>476</v>
      </c>
      <c r="D44" s="205" t="s">
        <v>437</v>
      </c>
      <c r="E44" s="206"/>
      <c r="F44" s="207"/>
      <c r="G44" s="208"/>
    </row>
    <row r="45" spans="1:7" s="209" customFormat="1" ht="23.1" customHeight="1" x14ac:dyDescent="0.2">
      <c r="A45" s="203" t="s">
        <v>477</v>
      </c>
      <c r="B45" s="210" t="s">
        <v>466</v>
      </c>
      <c r="C45" s="205" t="s">
        <v>467</v>
      </c>
      <c r="D45" s="205" t="s">
        <v>468</v>
      </c>
      <c r="E45" s="206">
        <v>4.5999999999999996</v>
      </c>
      <c r="F45" s="207"/>
      <c r="G45" s="208">
        <f t="shared" si="0"/>
        <v>0</v>
      </c>
    </row>
    <row r="46" spans="1:7" s="209" customFormat="1" ht="23.1" customHeight="1" x14ac:dyDescent="0.2">
      <c r="A46" s="203">
        <v>30</v>
      </c>
      <c r="B46" s="210" t="s">
        <v>478</v>
      </c>
      <c r="C46" s="205" t="s">
        <v>479</v>
      </c>
      <c r="D46" s="205" t="s">
        <v>427</v>
      </c>
      <c r="E46" s="206">
        <v>1</v>
      </c>
      <c r="F46" s="207"/>
      <c r="G46" s="208">
        <f t="shared" si="0"/>
        <v>0</v>
      </c>
    </row>
    <row r="47" spans="1:7" s="209" customFormat="1" ht="23.1" customHeight="1" x14ac:dyDescent="0.2">
      <c r="A47" s="203">
        <v>31</v>
      </c>
      <c r="B47" s="210" t="s">
        <v>480</v>
      </c>
      <c r="C47" s="205" t="s">
        <v>481</v>
      </c>
      <c r="D47" s="205" t="s">
        <v>427</v>
      </c>
      <c r="E47" s="206">
        <v>1</v>
      </c>
      <c r="F47" s="207"/>
      <c r="G47" s="208">
        <f t="shared" si="0"/>
        <v>0</v>
      </c>
    </row>
    <row r="48" spans="1:7" s="209" customFormat="1" ht="23.1" customHeight="1" x14ac:dyDescent="0.2">
      <c r="A48" s="203">
        <v>32</v>
      </c>
      <c r="B48" s="210" t="s">
        <v>482</v>
      </c>
      <c r="C48" s="205" t="s">
        <v>483</v>
      </c>
      <c r="D48" s="205" t="s">
        <v>427</v>
      </c>
      <c r="E48" s="206">
        <v>1</v>
      </c>
      <c r="F48" s="207"/>
      <c r="G48" s="208">
        <f t="shared" si="0"/>
        <v>0</v>
      </c>
    </row>
    <row r="49" spans="1:7" s="209" customFormat="1" ht="23.1" customHeight="1" x14ac:dyDescent="0.2">
      <c r="A49" s="203">
        <v>33</v>
      </c>
      <c r="B49" s="210" t="s">
        <v>484</v>
      </c>
      <c r="C49" s="205" t="s">
        <v>485</v>
      </c>
      <c r="D49" s="205" t="s">
        <v>427</v>
      </c>
      <c r="E49" s="206">
        <v>1</v>
      </c>
      <c r="F49" s="207"/>
      <c r="G49" s="208">
        <f t="shared" si="0"/>
        <v>0</v>
      </c>
    </row>
    <row r="50" spans="1:7" s="209" customFormat="1" ht="23.1" customHeight="1" x14ac:dyDescent="0.2">
      <c r="A50" s="203">
        <v>34</v>
      </c>
      <c r="B50" s="210" t="s">
        <v>486</v>
      </c>
      <c r="C50" s="205" t="s">
        <v>487</v>
      </c>
      <c r="D50" s="205" t="s">
        <v>427</v>
      </c>
      <c r="E50" s="206">
        <v>1</v>
      </c>
      <c r="F50" s="207"/>
      <c r="G50" s="208">
        <f t="shared" si="0"/>
        <v>0</v>
      </c>
    </row>
    <row r="51" spans="1:7" s="209" customFormat="1" ht="23.1" customHeight="1" x14ac:dyDescent="0.2">
      <c r="A51" s="203" t="s">
        <v>488</v>
      </c>
      <c r="B51" s="210" t="s">
        <v>489</v>
      </c>
      <c r="C51" s="205" t="s">
        <v>490</v>
      </c>
      <c r="D51" s="205" t="s">
        <v>468</v>
      </c>
      <c r="E51" s="206">
        <v>4</v>
      </c>
      <c r="F51" s="207"/>
      <c r="G51" s="208">
        <f t="shared" si="0"/>
        <v>0</v>
      </c>
    </row>
    <row r="52" spans="1:7" s="209" customFormat="1" ht="23.1" customHeight="1" x14ac:dyDescent="0.2">
      <c r="A52" s="203">
        <v>35</v>
      </c>
      <c r="B52" s="210" t="s">
        <v>491</v>
      </c>
      <c r="C52" s="205" t="s">
        <v>492</v>
      </c>
      <c r="D52" s="205" t="s">
        <v>427</v>
      </c>
      <c r="E52" s="206">
        <v>1</v>
      </c>
      <c r="F52" s="207"/>
      <c r="G52" s="208">
        <f t="shared" si="0"/>
        <v>0</v>
      </c>
    </row>
    <row r="53" spans="1:7" s="209" customFormat="1" ht="23.1" customHeight="1" x14ac:dyDescent="0.2">
      <c r="A53" s="203">
        <v>36</v>
      </c>
      <c r="B53" s="210" t="s">
        <v>493</v>
      </c>
      <c r="C53" s="205" t="s">
        <v>494</v>
      </c>
      <c r="D53" s="205" t="s">
        <v>427</v>
      </c>
      <c r="E53" s="206">
        <v>1</v>
      </c>
      <c r="F53" s="207"/>
      <c r="G53" s="208">
        <f t="shared" si="0"/>
        <v>0</v>
      </c>
    </row>
    <row r="54" spans="1:7" s="209" customFormat="1" ht="23.1" customHeight="1" x14ac:dyDescent="0.2">
      <c r="A54" s="203">
        <v>37</v>
      </c>
      <c r="B54" s="210" t="s">
        <v>495</v>
      </c>
      <c r="C54" s="205" t="s">
        <v>496</v>
      </c>
      <c r="D54" s="205" t="s">
        <v>427</v>
      </c>
      <c r="E54" s="206">
        <v>1</v>
      </c>
      <c r="F54" s="207"/>
      <c r="G54" s="208">
        <f t="shared" si="0"/>
        <v>0</v>
      </c>
    </row>
    <row r="55" spans="1:7" s="209" customFormat="1" ht="23.1" customHeight="1" x14ac:dyDescent="0.2">
      <c r="A55" s="203" t="s">
        <v>497</v>
      </c>
      <c r="B55" s="210" t="s">
        <v>498</v>
      </c>
      <c r="C55" s="205" t="s">
        <v>499</v>
      </c>
      <c r="D55" s="205" t="s">
        <v>468</v>
      </c>
      <c r="E55" s="206">
        <v>3.7</v>
      </c>
      <c r="F55" s="207"/>
      <c r="G55" s="208">
        <f t="shared" si="0"/>
        <v>0</v>
      </c>
    </row>
    <row r="56" spans="1:7" s="209" customFormat="1" ht="23.1" customHeight="1" x14ac:dyDescent="0.2">
      <c r="A56" s="203">
        <v>38</v>
      </c>
      <c r="B56" s="210" t="s">
        <v>500</v>
      </c>
      <c r="C56" s="205" t="s">
        <v>501</v>
      </c>
      <c r="D56" s="205" t="s">
        <v>427</v>
      </c>
      <c r="E56" s="206">
        <v>1</v>
      </c>
      <c r="F56" s="207"/>
      <c r="G56" s="208">
        <f t="shared" si="0"/>
        <v>0</v>
      </c>
    </row>
    <row r="57" spans="1:7" s="209" customFormat="1" ht="23.1" customHeight="1" x14ac:dyDescent="0.2">
      <c r="A57" s="203">
        <v>29</v>
      </c>
      <c r="B57" s="210" t="s">
        <v>502</v>
      </c>
      <c r="C57" s="205" t="s">
        <v>503</v>
      </c>
      <c r="D57" s="205" t="s">
        <v>427</v>
      </c>
      <c r="E57" s="206">
        <v>1</v>
      </c>
      <c r="F57" s="207"/>
      <c r="G57" s="208">
        <f t="shared" si="0"/>
        <v>0</v>
      </c>
    </row>
    <row r="58" spans="1:7" s="209" customFormat="1" ht="23.1" customHeight="1" x14ac:dyDescent="0.2">
      <c r="A58" s="203">
        <v>39</v>
      </c>
      <c r="B58" s="210" t="s">
        <v>504</v>
      </c>
      <c r="C58" s="205" t="s">
        <v>505</v>
      </c>
      <c r="D58" s="205" t="s">
        <v>427</v>
      </c>
      <c r="E58" s="206">
        <v>2</v>
      </c>
      <c r="F58" s="207"/>
      <c r="G58" s="208">
        <f t="shared" si="0"/>
        <v>0</v>
      </c>
    </row>
    <row r="59" spans="1:7" s="209" customFormat="1" ht="23.1" customHeight="1" x14ac:dyDescent="0.2">
      <c r="A59" s="203">
        <v>40</v>
      </c>
      <c r="B59" s="210" t="s">
        <v>506</v>
      </c>
      <c r="C59" s="205" t="s">
        <v>507</v>
      </c>
      <c r="D59" s="205" t="s">
        <v>132</v>
      </c>
      <c r="E59" s="206">
        <v>2</v>
      </c>
      <c r="F59" s="207"/>
      <c r="G59" s="208">
        <f t="shared" si="0"/>
        <v>0</v>
      </c>
    </row>
    <row r="60" spans="1:7" s="209" customFormat="1" ht="23.1" customHeight="1" x14ac:dyDescent="0.2">
      <c r="A60" s="203">
        <v>41</v>
      </c>
      <c r="B60" s="210" t="s">
        <v>508</v>
      </c>
      <c r="C60" s="205" t="s">
        <v>509</v>
      </c>
      <c r="D60" s="205" t="s">
        <v>427</v>
      </c>
      <c r="E60" s="206">
        <v>1</v>
      </c>
      <c r="F60" s="207"/>
      <c r="G60" s="208">
        <f t="shared" si="0"/>
        <v>0</v>
      </c>
    </row>
    <row r="61" spans="1:7" s="209" customFormat="1" ht="23.1" customHeight="1" x14ac:dyDescent="0.2">
      <c r="A61" s="203"/>
      <c r="B61" s="210"/>
      <c r="C61" s="205" t="s">
        <v>510</v>
      </c>
      <c r="D61" s="205" t="s">
        <v>437</v>
      </c>
      <c r="E61" s="206"/>
      <c r="F61" s="207"/>
      <c r="G61" s="208"/>
    </row>
    <row r="62" spans="1:7" s="209" customFormat="1" ht="23.1" customHeight="1" x14ac:dyDescent="0.2">
      <c r="A62" s="203" t="s">
        <v>497</v>
      </c>
      <c r="B62" s="210" t="s">
        <v>498</v>
      </c>
      <c r="C62" s="205" t="s">
        <v>499</v>
      </c>
      <c r="D62" s="205" t="s">
        <v>468</v>
      </c>
      <c r="E62" s="206">
        <v>3.3</v>
      </c>
      <c r="F62" s="207"/>
      <c r="G62" s="208">
        <f t="shared" si="0"/>
        <v>0</v>
      </c>
    </row>
    <row r="63" spans="1:7" s="209" customFormat="1" ht="23.1" customHeight="1" x14ac:dyDescent="0.2">
      <c r="A63" s="203">
        <v>42</v>
      </c>
      <c r="B63" s="210" t="s">
        <v>511</v>
      </c>
      <c r="C63" s="205" t="s">
        <v>512</v>
      </c>
      <c r="D63" s="205" t="s">
        <v>427</v>
      </c>
      <c r="E63" s="206">
        <v>1</v>
      </c>
      <c r="F63" s="207"/>
      <c r="G63" s="208">
        <f t="shared" si="0"/>
        <v>0</v>
      </c>
    </row>
    <row r="64" spans="1:7" s="209" customFormat="1" ht="23.1" customHeight="1" x14ac:dyDescent="0.2">
      <c r="A64" s="203">
        <v>29</v>
      </c>
      <c r="B64" s="210" t="s">
        <v>502</v>
      </c>
      <c r="C64" s="205" t="s">
        <v>503</v>
      </c>
      <c r="D64" s="205" t="s">
        <v>427</v>
      </c>
      <c r="E64" s="206">
        <v>1</v>
      </c>
      <c r="F64" s="207"/>
      <c r="G64" s="208">
        <f t="shared" si="0"/>
        <v>0</v>
      </c>
    </row>
    <row r="65" spans="1:7" s="209" customFormat="1" ht="23.1" customHeight="1" x14ac:dyDescent="0.2">
      <c r="A65" s="203">
        <v>39</v>
      </c>
      <c r="B65" s="210" t="s">
        <v>504</v>
      </c>
      <c r="C65" s="205" t="s">
        <v>505</v>
      </c>
      <c r="D65" s="205" t="s">
        <v>427</v>
      </c>
      <c r="E65" s="206">
        <v>2</v>
      </c>
      <c r="F65" s="207"/>
      <c r="G65" s="208">
        <f t="shared" si="0"/>
        <v>0</v>
      </c>
    </row>
    <row r="66" spans="1:7" s="209" customFormat="1" ht="23.1" customHeight="1" x14ac:dyDescent="0.2">
      <c r="A66" s="203">
        <v>40</v>
      </c>
      <c r="B66" s="210" t="s">
        <v>506</v>
      </c>
      <c r="C66" s="205" t="s">
        <v>507</v>
      </c>
      <c r="D66" s="205" t="s">
        <v>132</v>
      </c>
      <c r="E66" s="206">
        <v>2</v>
      </c>
      <c r="F66" s="207"/>
      <c r="G66" s="208">
        <f t="shared" si="0"/>
        <v>0</v>
      </c>
    </row>
    <row r="67" spans="1:7" s="209" customFormat="1" ht="23.1" customHeight="1" x14ac:dyDescent="0.2">
      <c r="A67" s="203">
        <v>41</v>
      </c>
      <c r="B67" s="210" t="s">
        <v>508</v>
      </c>
      <c r="C67" s="205" t="s">
        <v>509</v>
      </c>
      <c r="D67" s="205" t="s">
        <v>427</v>
      </c>
      <c r="E67" s="206">
        <v>1</v>
      </c>
      <c r="F67" s="207"/>
      <c r="G67" s="208">
        <f t="shared" si="0"/>
        <v>0</v>
      </c>
    </row>
    <row r="68" spans="1:7" s="209" customFormat="1" ht="23.1" customHeight="1" x14ac:dyDescent="0.2">
      <c r="A68" s="203"/>
      <c r="B68" s="210"/>
      <c r="C68" s="205" t="s">
        <v>513</v>
      </c>
      <c r="D68" s="205" t="s">
        <v>437</v>
      </c>
      <c r="E68" s="206"/>
      <c r="F68" s="207"/>
      <c r="G68" s="208"/>
    </row>
    <row r="69" spans="1:7" s="209" customFormat="1" ht="23.1" customHeight="1" x14ac:dyDescent="0.2">
      <c r="A69" s="203" t="s">
        <v>497</v>
      </c>
      <c r="B69" s="210" t="s">
        <v>498</v>
      </c>
      <c r="C69" s="205" t="s">
        <v>499</v>
      </c>
      <c r="D69" s="205" t="s">
        <v>468</v>
      </c>
      <c r="E69" s="206">
        <v>3.3</v>
      </c>
      <c r="F69" s="207"/>
      <c r="G69" s="208">
        <f t="shared" si="0"/>
        <v>0</v>
      </c>
    </row>
    <row r="70" spans="1:7" s="209" customFormat="1" ht="23.1" customHeight="1" x14ac:dyDescent="0.2">
      <c r="A70" s="203">
        <v>42</v>
      </c>
      <c r="B70" s="210" t="s">
        <v>511</v>
      </c>
      <c r="C70" s="205" t="s">
        <v>512</v>
      </c>
      <c r="D70" s="205" t="s">
        <v>427</v>
      </c>
      <c r="E70" s="206">
        <v>1</v>
      </c>
      <c r="F70" s="207"/>
      <c r="G70" s="208">
        <f t="shared" si="0"/>
        <v>0</v>
      </c>
    </row>
    <row r="71" spans="1:7" s="209" customFormat="1" ht="23.1" customHeight="1" x14ac:dyDescent="0.2">
      <c r="A71" s="203">
        <v>29</v>
      </c>
      <c r="B71" s="210" t="s">
        <v>502</v>
      </c>
      <c r="C71" s="205" t="s">
        <v>503</v>
      </c>
      <c r="D71" s="205" t="s">
        <v>427</v>
      </c>
      <c r="E71" s="206">
        <v>1</v>
      </c>
      <c r="F71" s="207"/>
      <c r="G71" s="208">
        <f t="shared" si="0"/>
        <v>0</v>
      </c>
    </row>
    <row r="72" spans="1:7" s="209" customFormat="1" ht="23.1" customHeight="1" x14ac:dyDescent="0.2">
      <c r="A72" s="203">
        <v>39</v>
      </c>
      <c r="B72" s="210" t="s">
        <v>504</v>
      </c>
      <c r="C72" s="205" t="s">
        <v>505</v>
      </c>
      <c r="D72" s="205" t="s">
        <v>427</v>
      </c>
      <c r="E72" s="206">
        <v>2</v>
      </c>
      <c r="F72" s="207"/>
      <c r="G72" s="208">
        <f t="shared" si="0"/>
        <v>0</v>
      </c>
    </row>
    <row r="73" spans="1:7" s="209" customFormat="1" ht="23.1" customHeight="1" x14ac:dyDescent="0.2">
      <c r="A73" s="203">
        <v>40</v>
      </c>
      <c r="B73" s="210" t="s">
        <v>506</v>
      </c>
      <c r="C73" s="205" t="s">
        <v>507</v>
      </c>
      <c r="D73" s="205" t="s">
        <v>132</v>
      </c>
      <c r="E73" s="206">
        <v>2</v>
      </c>
      <c r="F73" s="207"/>
      <c r="G73" s="208">
        <f t="shared" si="0"/>
        <v>0</v>
      </c>
    </row>
    <row r="74" spans="1:7" s="209" customFormat="1" ht="23.1" customHeight="1" x14ac:dyDescent="0.2">
      <c r="A74" s="203">
        <v>41</v>
      </c>
      <c r="B74" s="210" t="s">
        <v>508</v>
      </c>
      <c r="C74" s="205" t="s">
        <v>509</v>
      </c>
      <c r="D74" s="205" t="s">
        <v>427</v>
      </c>
      <c r="E74" s="206">
        <v>1</v>
      </c>
      <c r="F74" s="207"/>
      <c r="G74" s="208">
        <f t="shared" si="0"/>
        <v>0</v>
      </c>
    </row>
    <row r="75" spans="1:7" s="209" customFormat="1" ht="23.1" customHeight="1" x14ac:dyDescent="0.2">
      <c r="A75" s="203"/>
      <c r="B75" s="210"/>
      <c r="C75" s="205" t="s">
        <v>514</v>
      </c>
      <c r="D75" s="205" t="s">
        <v>437</v>
      </c>
      <c r="E75" s="206"/>
      <c r="F75" s="207"/>
      <c r="G75" s="208"/>
    </row>
    <row r="76" spans="1:7" s="209" customFormat="1" ht="23.1" customHeight="1" x14ac:dyDescent="0.2">
      <c r="A76" s="203" t="s">
        <v>515</v>
      </c>
      <c r="B76" s="210" t="s">
        <v>516</v>
      </c>
      <c r="C76" s="205" t="s">
        <v>517</v>
      </c>
      <c r="D76" s="205" t="s">
        <v>468</v>
      </c>
      <c r="E76" s="206">
        <v>0.6</v>
      </c>
      <c r="F76" s="207"/>
      <c r="G76" s="208">
        <f t="shared" si="0"/>
        <v>0</v>
      </c>
    </row>
    <row r="77" spans="1:7" s="209" customFormat="1" ht="23.1" customHeight="1" x14ac:dyDescent="0.2">
      <c r="A77" s="203">
        <v>43</v>
      </c>
      <c r="B77" s="210" t="s">
        <v>518</v>
      </c>
      <c r="C77" s="205" t="s">
        <v>519</v>
      </c>
      <c r="D77" s="205" t="s">
        <v>427</v>
      </c>
      <c r="E77" s="206">
        <v>1</v>
      </c>
      <c r="F77" s="207"/>
      <c r="G77" s="208">
        <f t="shared" ref="G77:G140" si="1">E77*F77</f>
        <v>0</v>
      </c>
    </row>
    <row r="78" spans="1:7" s="209" customFormat="1" ht="23.1" customHeight="1" x14ac:dyDescent="0.2">
      <c r="A78" s="203">
        <v>44</v>
      </c>
      <c r="B78" s="210" t="s">
        <v>520</v>
      </c>
      <c r="C78" s="205" t="s">
        <v>521</v>
      </c>
      <c r="D78" s="205" t="s">
        <v>132</v>
      </c>
      <c r="E78" s="206">
        <v>1</v>
      </c>
      <c r="F78" s="207"/>
      <c r="G78" s="208">
        <f t="shared" si="1"/>
        <v>0</v>
      </c>
    </row>
    <row r="79" spans="1:7" s="209" customFormat="1" ht="23.1" customHeight="1" x14ac:dyDescent="0.2">
      <c r="A79" s="203">
        <v>45</v>
      </c>
      <c r="B79" s="210" t="s">
        <v>522</v>
      </c>
      <c r="C79" s="205" t="s">
        <v>523</v>
      </c>
      <c r="D79" s="205" t="s">
        <v>427</v>
      </c>
      <c r="E79" s="206">
        <v>1</v>
      </c>
      <c r="F79" s="207"/>
      <c r="G79" s="208">
        <f t="shared" si="1"/>
        <v>0</v>
      </c>
    </row>
    <row r="80" spans="1:7" s="209" customFormat="1" ht="23.1" customHeight="1" x14ac:dyDescent="0.2">
      <c r="A80" s="203" t="s">
        <v>524</v>
      </c>
      <c r="B80" s="210" t="s">
        <v>525</v>
      </c>
      <c r="C80" s="205" t="s">
        <v>526</v>
      </c>
      <c r="D80" s="205" t="s">
        <v>468</v>
      </c>
      <c r="E80" s="206">
        <v>2</v>
      </c>
      <c r="F80" s="207"/>
      <c r="G80" s="208">
        <f t="shared" si="1"/>
        <v>0</v>
      </c>
    </row>
    <row r="81" spans="1:7" s="209" customFormat="1" ht="23.1" customHeight="1" x14ac:dyDescent="0.2">
      <c r="A81" s="203">
        <v>46</v>
      </c>
      <c r="B81" s="210" t="s">
        <v>527</v>
      </c>
      <c r="C81" s="205" t="s">
        <v>528</v>
      </c>
      <c r="D81" s="205" t="s">
        <v>132</v>
      </c>
      <c r="E81" s="206">
        <v>1.2</v>
      </c>
      <c r="F81" s="207"/>
      <c r="G81" s="208">
        <f t="shared" si="1"/>
        <v>0</v>
      </c>
    </row>
    <row r="82" spans="1:7" s="209" customFormat="1" ht="23.1" customHeight="1" x14ac:dyDescent="0.2">
      <c r="A82" s="203">
        <v>47</v>
      </c>
      <c r="B82" s="210" t="s">
        <v>529</v>
      </c>
      <c r="C82" s="205" t="s">
        <v>530</v>
      </c>
      <c r="D82" s="205" t="s">
        <v>427</v>
      </c>
      <c r="E82" s="206">
        <v>1</v>
      </c>
      <c r="F82" s="207"/>
      <c r="G82" s="208">
        <f t="shared" si="1"/>
        <v>0</v>
      </c>
    </row>
    <row r="83" spans="1:7" s="209" customFormat="1" ht="23.1" customHeight="1" x14ac:dyDescent="0.2">
      <c r="A83" s="203"/>
      <c r="B83" s="210"/>
      <c r="C83" s="205" t="s">
        <v>531</v>
      </c>
      <c r="D83" s="205" t="s">
        <v>437</v>
      </c>
      <c r="E83" s="206"/>
      <c r="F83" s="207"/>
      <c r="G83" s="208"/>
    </row>
    <row r="84" spans="1:7" s="209" customFormat="1" ht="23.1" customHeight="1" x14ac:dyDescent="0.2">
      <c r="A84" s="203" t="s">
        <v>524</v>
      </c>
      <c r="B84" s="210" t="s">
        <v>525</v>
      </c>
      <c r="C84" s="205" t="s">
        <v>526</v>
      </c>
      <c r="D84" s="205" t="s">
        <v>468</v>
      </c>
      <c r="E84" s="206">
        <v>2</v>
      </c>
      <c r="F84" s="207"/>
      <c r="G84" s="208">
        <f t="shared" si="1"/>
        <v>0</v>
      </c>
    </row>
    <row r="85" spans="1:7" s="209" customFormat="1" ht="23.1" customHeight="1" x14ac:dyDescent="0.2">
      <c r="A85" s="203">
        <v>46</v>
      </c>
      <c r="B85" s="210" t="s">
        <v>527</v>
      </c>
      <c r="C85" s="205" t="s">
        <v>528</v>
      </c>
      <c r="D85" s="205" t="s">
        <v>132</v>
      </c>
      <c r="E85" s="206">
        <v>1.2</v>
      </c>
      <c r="F85" s="207"/>
      <c r="G85" s="208">
        <f t="shared" si="1"/>
        <v>0</v>
      </c>
    </row>
    <row r="86" spans="1:7" s="209" customFormat="1" ht="23.1" customHeight="1" x14ac:dyDescent="0.2">
      <c r="A86" s="203">
        <v>47</v>
      </c>
      <c r="B86" s="210" t="s">
        <v>529</v>
      </c>
      <c r="C86" s="205" t="s">
        <v>530</v>
      </c>
      <c r="D86" s="205" t="s">
        <v>427</v>
      </c>
      <c r="E86" s="206">
        <v>1</v>
      </c>
      <c r="F86" s="207"/>
      <c r="G86" s="208">
        <f t="shared" si="1"/>
        <v>0</v>
      </c>
    </row>
    <row r="87" spans="1:7" s="209" customFormat="1" ht="23.1" customHeight="1" x14ac:dyDescent="0.2">
      <c r="A87" s="203"/>
      <c r="B87" s="210"/>
      <c r="C87" s="205" t="s">
        <v>532</v>
      </c>
      <c r="D87" s="205" t="s">
        <v>437</v>
      </c>
      <c r="E87" s="206"/>
      <c r="F87" s="207"/>
      <c r="G87" s="208"/>
    </row>
    <row r="88" spans="1:7" s="209" customFormat="1" ht="23.1" customHeight="1" x14ac:dyDescent="0.2">
      <c r="A88" s="203" t="s">
        <v>477</v>
      </c>
      <c r="B88" s="210" t="s">
        <v>466</v>
      </c>
      <c r="C88" s="205" t="s">
        <v>467</v>
      </c>
      <c r="D88" s="205" t="s">
        <v>468</v>
      </c>
      <c r="E88" s="206">
        <v>0.2</v>
      </c>
      <c r="F88" s="207"/>
      <c r="G88" s="208">
        <f t="shared" si="1"/>
        <v>0</v>
      </c>
    </row>
    <row r="89" spans="1:7" s="209" customFormat="1" ht="23.1" customHeight="1" x14ac:dyDescent="0.2">
      <c r="A89" s="203">
        <v>48</v>
      </c>
      <c r="B89" s="210" t="s">
        <v>533</v>
      </c>
      <c r="C89" s="205" t="s">
        <v>534</v>
      </c>
      <c r="D89" s="205" t="s">
        <v>427</v>
      </c>
      <c r="E89" s="206">
        <v>1</v>
      </c>
      <c r="F89" s="207"/>
      <c r="G89" s="208">
        <f t="shared" si="1"/>
        <v>0</v>
      </c>
    </row>
    <row r="90" spans="1:7" s="209" customFormat="1" ht="23.1" customHeight="1" x14ac:dyDescent="0.2">
      <c r="A90" s="203" t="s">
        <v>497</v>
      </c>
      <c r="B90" s="210" t="s">
        <v>498</v>
      </c>
      <c r="C90" s="205" t="s">
        <v>499</v>
      </c>
      <c r="D90" s="205" t="s">
        <v>468</v>
      </c>
      <c r="E90" s="206">
        <v>9.6</v>
      </c>
      <c r="F90" s="207"/>
      <c r="G90" s="208">
        <f t="shared" si="1"/>
        <v>0</v>
      </c>
    </row>
    <row r="91" spans="1:7" s="209" customFormat="1" ht="23.1" customHeight="1" x14ac:dyDescent="0.2">
      <c r="A91" s="203">
        <v>42</v>
      </c>
      <c r="B91" s="210" t="s">
        <v>511</v>
      </c>
      <c r="C91" s="205" t="s">
        <v>512</v>
      </c>
      <c r="D91" s="205" t="s">
        <v>427</v>
      </c>
      <c r="E91" s="206">
        <v>1</v>
      </c>
      <c r="F91" s="207"/>
      <c r="G91" s="208">
        <f t="shared" si="1"/>
        <v>0</v>
      </c>
    </row>
    <row r="92" spans="1:7" s="209" customFormat="1" ht="23.1" customHeight="1" x14ac:dyDescent="0.2">
      <c r="A92" s="203">
        <v>39</v>
      </c>
      <c r="B92" s="210" t="s">
        <v>504</v>
      </c>
      <c r="C92" s="205" t="s">
        <v>505</v>
      </c>
      <c r="D92" s="205" t="s">
        <v>427</v>
      </c>
      <c r="E92" s="206">
        <v>3</v>
      </c>
      <c r="F92" s="207"/>
      <c r="G92" s="208">
        <f t="shared" si="1"/>
        <v>0</v>
      </c>
    </row>
    <row r="93" spans="1:7" s="209" customFormat="1" ht="23.1" customHeight="1" x14ac:dyDescent="0.2">
      <c r="A93" s="203">
        <v>29</v>
      </c>
      <c r="B93" s="210" t="s">
        <v>502</v>
      </c>
      <c r="C93" s="205" t="s">
        <v>503</v>
      </c>
      <c r="D93" s="205" t="s">
        <v>427</v>
      </c>
      <c r="E93" s="206">
        <v>1</v>
      </c>
      <c r="F93" s="207"/>
      <c r="G93" s="208">
        <f t="shared" si="1"/>
        <v>0</v>
      </c>
    </row>
    <row r="94" spans="1:7" s="209" customFormat="1" ht="23.1" customHeight="1" x14ac:dyDescent="0.2">
      <c r="A94" s="203">
        <v>49</v>
      </c>
      <c r="B94" s="210" t="s">
        <v>535</v>
      </c>
      <c r="C94" s="205" t="s">
        <v>536</v>
      </c>
      <c r="D94" s="205" t="s">
        <v>427</v>
      </c>
      <c r="E94" s="206">
        <v>1</v>
      </c>
      <c r="F94" s="207"/>
      <c r="G94" s="208">
        <f t="shared" si="1"/>
        <v>0</v>
      </c>
    </row>
    <row r="95" spans="1:7" s="209" customFormat="1" ht="23.1" customHeight="1" x14ac:dyDescent="0.2">
      <c r="A95" s="203">
        <v>40</v>
      </c>
      <c r="B95" s="210" t="s">
        <v>506</v>
      </c>
      <c r="C95" s="205" t="s">
        <v>507</v>
      </c>
      <c r="D95" s="205" t="s">
        <v>132</v>
      </c>
      <c r="E95" s="206">
        <v>2</v>
      </c>
      <c r="F95" s="207"/>
      <c r="G95" s="208">
        <f t="shared" si="1"/>
        <v>0</v>
      </c>
    </row>
    <row r="96" spans="1:7" s="209" customFormat="1" ht="23.1" customHeight="1" x14ac:dyDescent="0.2">
      <c r="A96" s="203">
        <v>41</v>
      </c>
      <c r="B96" s="210" t="s">
        <v>508</v>
      </c>
      <c r="C96" s="205" t="s">
        <v>509</v>
      </c>
      <c r="D96" s="205" t="s">
        <v>427</v>
      </c>
      <c r="E96" s="206">
        <v>2</v>
      </c>
      <c r="F96" s="207"/>
      <c r="G96" s="208">
        <f t="shared" si="1"/>
        <v>0</v>
      </c>
    </row>
    <row r="97" spans="1:7" s="209" customFormat="1" ht="23.1" customHeight="1" x14ac:dyDescent="0.2">
      <c r="A97" s="203"/>
      <c r="B97" s="210"/>
      <c r="C97" s="205" t="s">
        <v>537</v>
      </c>
      <c r="D97" s="205" t="s">
        <v>437</v>
      </c>
      <c r="E97" s="206"/>
      <c r="F97" s="207"/>
      <c r="G97" s="208"/>
    </row>
    <row r="98" spans="1:7" s="209" customFormat="1" ht="23.1" customHeight="1" x14ac:dyDescent="0.2">
      <c r="A98" s="203">
        <v>51</v>
      </c>
      <c r="B98" s="210" t="s">
        <v>538</v>
      </c>
      <c r="C98" s="205" t="s">
        <v>539</v>
      </c>
      <c r="D98" s="205" t="s">
        <v>427</v>
      </c>
      <c r="E98" s="206">
        <v>1</v>
      </c>
      <c r="F98" s="207"/>
      <c r="G98" s="208">
        <f t="shared" si="1"/>
        <v>0</v>
      </c>
    </row>
    <row r="99" spans="1:7" s="209" customFormat="1" ht="23.1" customHeight="1" x14ac:dyDescent="0.2">
      <c r="A99" s="203">
        <v>43</v>
      </c>
      <c r="B99" s="212" t="s">
        <v>518</v>
      </c>
      <c r="C99" s="205" t="s">
        <v>519</v>
      </c>
      <c r="D99" s="205" t="s">
        <v>427</v>
      </c>
      <c r="E99" s="206">
        <v>1</v>
      </c>
      <c r="F99" s="207"/>
      <c r="G99" s="208">
        <f t="shared" si="1"/>
        <v>0</v>
      </c>
    </row>
    <row r="100" spans="1:7" s="209" customFormat="1" ht="23.1" customHeight="1" x14ac:dyDescent="0.2">
      <c r="A100" s="203" t="s">
        <v>515</v>
      </c>
      <c r="B100" s="210" t="s">
        <v>516</v>
      </c>
      <c r="C100" s="205" t="s">
        <v>517</v>
      </c>
      <c r="D100" s="205" t="s">
        <v>468</v>
      </c>
      <c r="E100" s="206">
        <v>2.2000000000000002</v>
      </c>
      <c r="F100" s="207"/>
      <c r="G100" s="208">
        <f t="shared" si="1"/>
        <v>0</v>
      </c>
    </row>
    <row r="101" spans="1:7" s="209" customFormat="1" ht="23.1" customHeight="1" x14ac:dyDescent="0.2">
      <c r="A101" s="203">
        <v>44</v>
      </c>
      <c r="B101" s="210" t="s">
        <v>520</v>
      </c>
      <c r="C101" s="205" t="s">
        <v>521</v>
      </c>
      <c r="D101" s="205" t="s">
        <v>132</v>
      </c>
      <c r="E101" s="206">
        <v>1</v>
      </c>
      <c r="F101" s="207"/>
      <c r="G101" s="208">
        <f t="shared" si="1"/>
        <v>0</v>
      </c>
    </row>
    <row r="102" spans="1:7" s="209" customFormat="1" ht="23.1" customHeight="1" x14ac:dyDescent="0.2">
      <c r="A102" s="203">
        <v>86</v>
      </c>
      <c r="B102" s="210" t="s">
        <v>540</v>
      </c>
      <c r="C102" s="205" t="s">
        <v>541</v>
      </c>
      <c r="D102" s="205" t="s">
        <v>427</v>
      </c>
      <c r="E102" s="206">
        <v>1</v>
      </c>
      <c r="F102" s="207"/>
      <c r="G102" s="208">
        <f t="shared" si="1"/>
        <v>0</v>
      </c>
    </row>
    <row r="103" spans="1:7" s="209" customFormat="1" ht="23.1" customHeight="1" x14ac:dyDescent="0.2">
      <c r="A103" s="203"/>
      <c r="B103" s="210"/>
      <c r="C103" s="205" t="s">
        <v>437</v>
      </c>
      <c r="D103" s="205" t="s">
        <v>437</v>
      </c>
      <c r="E103" s="206"/>
      <c r="F103" s="207"/>
      <c r="G103" s="208"/>
    </row>
    <row r="104" spans="1:7" s="209" customFormat="1" ht="23.1" customHeight="1" x14ac:dyDescent="0.2">
      <c r="A104" s="203"/>
      <c r="B104" s="210"/>
      <c r="C104" s="205" t="s">
        <v>542</v>
      </c>
      <c r="D104" s="205" t="s">
        <v>437</v>
      </c>
      <c r="E104" s="206"/>
      <c r="F104" s="207"/>
      <c r="G104" s="208"/>
    </row>
    <row r="105" spans="1:7" s="209" customFormat="1" ht="23.1" customHeight="1" x14ac:dyDescent="0.2">
      <c r="A105" s="203" t="s">
        <v>488</v>
      </c>
      <c r="B105" s="210" t="s">
        <v>489</v>
      </c>
      <c r="C105" s="205" t="s">
        <v>490</v>
      </c>
      <c r="D105" s="205" t="s">
        <v>468</v>
      </c>
      <c r="E105" s="206">
        <v>0.5</v>
      </c>
      <c r="F105" s="207"/>
      <c r="G105" s="208">
        <f t="shared" si="1"/>
        <v>0</v>
      </c>
    </row>
    <row r="106" spans="1:7" s="209" customFormat="1" ht="23.1" customHeight="1" x14ac:dyDescent="0.2">
      <c r="A106" s="203">
        <v>61</v>
      </c>
      <c r="B106" s="210" t="s">
        <v>543</v>
      </c>
      <c r="C106" s="205" t="s">
        <v>544</v>
      </c>
      <c r="D106" s="205" t="s">
        <v>427</v>
      </c>
      <c r="E106" s="206">
        <v>1</v>
      </c>
      <c r="F106" s="207"/>
      <c r="G106" s="208">
        <f t="shared" si="1"/>
        <v>0</v>
      </c>
    </row>
    <row r="107" spans="1:7" s="209" customFormat="1" ht="23.1" customHeight="1" x14ac:dyDescent="0.2">
      <c r="A107" s="203">
        <v>62</v>
      </c>
      <c r="B107" s="210" t="s">
        <v>545</v>
      </c>
      <c r="C107" s="205" t="s">
        <v>546</v>
      </c>
      <c r="D107" s="205" t="s">
        <v>132</v>
      </c>
      <c r="E107" s="206">
        <v>1</v>
      </c>
      <c r="F107" s="207"/>
      <c r="G107" s="208">
        <f t="shared" si="1"/>
        <v>0</v>
      </c>
    </row>
    <row r="108" spans="1:7" s="209" customFormat="1" ht="23.1" customHeight="1" x14ac:dyDescent="0.2">
      <c r="A108" s="203">
        <v>63</v>
      </c>
      <c r="B108" s="210" t="s">
        <v>547</v>
      </c>
      <c r="C108" s="205" t="s">
        <v>548</v>
      </c>
      <c r="D108" s="205" t="s">
        <v>427</v>
      </c>
      <c r="E108" s="206">
        <v>1</v>
      </c>
      <c r="F108" s="207"/>
      <c r="G108" s="208">
        <f t="shared" si="1"/>
        <v>0</v>
      </c>
    </row>
    <row r="109" spans="1:7" s="209" customFormat="1" ht="23.1" customHeight="1" x14ac:dyDescent="0.2">
      <c r="A109" s="203"/>
      <c r="B109" s="210"/>
      <c r="C109" s="205" t="s">
        <v>549</v>
      </c>
      <c r="D109" s="205" t="s">
        <v>437</v>
      </c>
      <c r="E109" s="206"/>
      <c r="F109" s="207"/>
      <c r="G109" s="208"/>
    </row>
    <row r="110" spans="1:7" s="209" customFormat="1" ht="23.1" customHeight="1" x14ac:dyDescent="0.2">
      <c r="A110" s="203">
        <v>64</v>
      </c>
      <c r="B110" s="210" t="s">
        <v>550</v>
      </c>
      <c r="C110" s="205" t="s">
        <v>551</v>
      </c>
      <c r="D110" s="205" t="s">
        <v>427</v>
      </c>
      <c r="E110" s="206">
        <v>1</v>
      </c>
      <c r="F110" s="207"/>
      <c r="G110" s="208">
        <f t="shared" si="1"/>
        <v>0</v>
      </c>
    </row>
    <row r="111" spans="1:7" s="209" customFormat="1" ht="23.1" customHeight="1" x14ac:dyDescent="0.2">
      <c r="A111" s="203">
        <v>39</v>
      </c>
      <c r="B111" s="210" t="s">
        <v>504</v>
      </c>
      <c r="C111" s="205" t="s">
        <v>505</v>
      </c>
      <c r="D111" s="205" t="s">
        <v>427</v>
      </c>
      <c r="E111" s="206">
        <v>1</v>
      </c>
      <c r="F111" s="207"/>
      <c r="G111" s="208">
        <f t="shared" si="1"/>
        <v>0</v>
      </c>
    </row>
    <row r="112" spans="1:7" s="209" customFormat="1" ht="23.1" customHeight="1" x14ac:dyDescent="0.2">
      <c r="A112" s="203" t="s">
        <v>497</v>
      </c>
      <c r="B112" s="210" t="s">
        <v>498</v>
      </c>
      <c r="C112" s="205" t="s">
        <v>499</v>
      </c>
      <c r="D112" s="205" t="s">
        <v>468</v>
      </c>
      <c r="E112" s="206">
        <v>5</v>
      </c>
      <c r="F112" s="207"/>
      <c r="G112" s="208">
        <f t="shared" si="1"/>
        <v>0</v>
      </c>
    </row>
    <row r="113" spans="1:7" s="209" customFormat="1" ht="23.1" customHeight="1" x14ac:dyDescent="0.2">
      <c r="A113" s="203">
        <v>38</v>
      </c>
      <c r="B113" s="210" t="s">
        <v>500</v>
      </c>
      <c r="C113" s="205" t="s">
        <v>501</v>
      </c>
      <c r="D113" s="205" t="s">
        <v>427</v>
      </c>
      <c r="E113" s="206">
        <v>2</v>
      </c>
      <c r="F113" s="207"/>
      <c r="G113" s="208">
        <f t="shared" si="1"/>
        <v>0</v>
      </c>
    </row>
    <row r="114" spans="1:7" s="209" customFormat="1" ht="23.1" customHeight="1" x14ac:dyDescent="0.2">
      <c r="A114" s="203">
        <v>65</v>
      </c>
      <c r="B114" s="210" t="s">
        <v>552</v>
      </c>
      <c r="C114" s="205" t="s">
        <v>553</v>
      </c>
      <c r="D114" s="205" t="s">
        <v>427</v>
      </c>
      <c r="E114" s="206">
        <v>1</v>
      </c>
      <c r="F114" s="207"/>
      <c r="G114" s="208">
        <f t="shared" si="1"/>
        <v>0</v>
      </c>
    </row>
    <row r="115" spans="1:7" s="209" customFormat="1" ht="23.1" customHeight="1" x14ac:dyDescent="0.2">
      <c r="A115" s="203">
        <v>66</v>
      </c>
      <c r="B115" s="210" t="s">
        <v>554</v>
      </c>
      <c r="C115" s="205" t="s">
        <v>555</v>
      </c>
      <c r="D115" s="205" t="s">
        <v>427</v>
      </c>
      <c r="E115" s="206">
        <v>1</v>
      </c>
      <c r="F115" s="207"/>
      <c r="G115" s="208">
        <f t="shared" si="1"/>
        <v>0</v>
      </c>
    </row>
    <row r="116" spans="1:7" s="209" customFormat="1" ht="23.1" customHeight="1" x14ac:dyDescent="0.2">
      <c r="A116" s="203" t="s">
        <v>556</v>
      </c>
      <c r="B116" s="210" t="s">
        <v>557</v>
      </c>
      <c r="C116" s="205" t="s">
        <v>558</v>
      </c>
      <c r="D116" s="205" t="s">
        <v>468</v>
      </c>
      <c r="E116" s="206">
        <v>2.1</v>
      </c>
      <c r="F116" s="207"/>
      <c r="G116" s="208">
        <f t="shared" si="1"/>
        <v>0</v>
      </c>
    </row>
    <row r="117" spans="1:7" s="209" customFormat="1" ht="23.1" customHeight="1" x14ac:dyDescent="0.2">
      <c r="A117" s="203">
        <v>67</v>
      </c>
      <c r="B117" s="210" t="s">
        <v>559</v>
      </c>
      <c r="C117" s="205" t="s">
        <v>560</v>
      </c>
      <c r="D117" s="205" t="s">
        <v>427</v>
      </c>
      <c r="E117" s="206">
        <v>1</v>
      </c>
      <c r="F117" s="207"/>
      <c r="G117" s="208">
        <f t="shared" si="1"/>
        <v>0</v>
      </c>
    </row>
    <row r="118" spans="1:7" s="209" customFormat="1" ht="23.1" customHeight="1" x14ac:dyDescent="0.2">
      <c r="A118" s="203">
        <v>68</v>
      </c>
      <c r="B118" s="210" t="s">
        <v>561</v>
      </c>
      <c r="C118" s="205" t="s">
        <v>562</v>
      </c>
      <c r="D118" s="205" t="s">
        <v>427</v>
      </c>
      <c r="E118" s="206">
        <v>1</v>
      </c>
      <c r="F118" s="207"/>
      <c r="G118" s="208">
        <f t="shared" si="1"/>
        <v>0</v>
      </c>
    </row>
    <row r="119" spans="1:7" s="209" customFormat="1" ht="23.1" customHeight="1" x14ac:dyDescent="0.2">
      <c r="A119" s="203" t="s">
        <v>515</v>
      </c>
      <c r="B119" s="210" t="s">
        <v>516</v>
      </c>
      <c r="C119" s="205" t="s">
        <v>517</v>
      </c>
      <c r="D119" s="205" t="s">
        <v>468</v>
      </c>
      <c r="E119" s="206">
        <v>3</v>
      </c>
      <c r="F119" s="207"/>
      <c r="G119" s="208">
        <f t="shared" si="1"/>
        <v>0</v>
      </c>
    </row>
    <row r="120" spans="1:7" s="209" customFormat="1" ht="23.1" customHeight="1" x14ac:dyDescent="0.2">
      <c r="A120" s="203">
        <v>69</v>
      </c>
      <c r="B120" s="210" t="s">
        <v>563</v>
      </c>
      <c r="C120" s="205" t="s">
        <v>564</v>
      </c>
      <c r="D120" s="205" t="s">
        <v>427</v>
      </c>
      <c r="E120" s="206">
        <v>1</v>
      </c>
      <c r="F120" s="207"/>
      <c r="G120" s="208">
        <f t="shared" si="1"/>
        <v>0</v>
      </c>
    </row>
    <row r="121" spans="1:7" s="209" customFormat="1" ht="23.1" customHeight="1" x14ac:dyDescent="0.2">
      <c r="A121" s="203">
        <v>70</v>
      </c>
      <c r="B121" s="210" t="s">
        <v>565</v>
      </c>
      <c r="C121" s="205" t="s">
        <v>566</v>
      </c>
      <c r="D121" s="205" t="s">
        <v>427</v>
      </c>
      <c r="E121" s="206">
        <v>1</v>
      </c>
      <c r="F121" s="207"/>
      <c r="G121" s="208">
        <f t="shared" si="1"/>
        <v>0</v>
      </c>
    </row>
    <row r="122" spans="1:7" s="209" customFormat="1" ht="23.1" customHeight="1" x14ac:dyDescent="0.2">
      <c r="A122" s="203" t="s">
        <v>524</v>
      </c>
      <c r="B122" s="210" t="s">
        <v>525</v>
      </c>
      <c r="C122" s="205" t="s">
        <v>526</v>
      </c>
      <c r="D122" s="205" t="s">
        <v>468</v>
      </c>
      <c r="E122" s="206">
        <v>3.4</v>
      </c>
      <c r="F122" s="207"/>
      <c r="G122" s="208">
        <f t="shared" si="1"/>
        <v>0</v>
      </c>
    </row>
    <row r="123" spans="1:7" s="209" customFormat="1" ht="23.1" customHeight="1" x14ac:dyDescent="0.2">
      <c r="A123" s="203">
        <v>71</v>
      </c>
      <c r="B123" s="210" t="s">
        <v>567</v>
      </c>
      <c r="C123" s="205" t="s">
        <v>568</v>
      </c>
      <c r="D123" s="205" t="s">
        <v>427</v>
      </c>
      <c r="E123" s="206">
        <v>1</v>
      </c>
      <c r="F123" s="207"/>
      <c r="G123" s="208">
        <f t="shared" si="1"/>
        <v>0</v>
      </c>
    </row>
    <row r="124" spans="1:7" s="209" customFormat="1" ht="23.1" customHeight="1" x14ac:dyDescent="0.2">
      <c r="A124" s="203">
        <v>72</v>
      </c>
      <c r="B124" s="210" t="s">
        <v>569</v>
      </c>
      <c r="C124" s="205" t="s">
        <v>570</v>
      </c>
      <c r="D124" s="205" t="s">
        <v>427</v>
      </c>
      <c r="E124" s="206">
        <v>1</v>
      </c>
      <c r="F124" s="207"/>
      <c r="G124" s="208">
        <f t="shared" si="1"/>
        <v>0</v>
      </c>
    </row>
    <row r="125" spans="1:7" s="209" customFormat="1" ht="23.1" customHeight="1" x14ac:dyDescent="0.2">
      <c r="A125" s="203"/>
      <c r="B125" s="210"/>
      <c r="C125" s="205" t="s">
        <v>571</v>
      </c>
      <c r="D125" s="205" t="s">
        <v>437</v>
      </c>
      <c r="E125" s="206"/>
      <c r="F125" s="207"/>
      <c r="G125" s="208"/>
    </row>
    <row r="126" spans="1:7" s="209" customFormat="1" ht="23.1" customHeight="1" x14ac:dyDescent="0.2">
      <c r="A126" s="203" t="s">
        <v>524</v>
      </c>
      <c r="B126" s="210" t="s">
        <v>525</v>
      </c>
      <c r="C126" s="205" t="s">
        <v>526</v>
      </c>
      <c r="D126" s="205" t="s">
        <v>468</v>
      </c>
      <c r="E126" s="206">
        <v>0.4</v>
      </c>
      <c r="F126" s="207"/>
      <c r="G126" s="208">
        <f t="shared" si="1"/>
        <v>0</v>
      </c>
    </row>
    <row r="127" spans="1:7" s="209" customFormat="1" ht="23.1" customHeight="1" x14ac:dyDescent="0.2">
      <c r="A127" s="203">
        <v>73</v>
      </c>
      <c r="B127" s="210" t="s">
        <v>572</v>
      </c>
      <c r="C127" s="205" t="s">
        <v>573</v>
      </c>
      <c r="D127" s="205" t="s">
        <v>427</v>
      </c>
      <c r="E127" s="206">
        <v>1</v>
      </c>
      <c r="F127" s="207"/>
      <c r="G127" s="208">
        <f t="shared" si="1"/>
        <v>0</v>
      </c>
    </row>
    <row r="128" spans="1:7" s="209" customFormat="1" ht="23.1" customHeight="1" x14ac:dyDescent="0.2">
      <c r="A128" s="203">
        <v>72</v>
      </c>
      <c r="B128" s="210" t="s">
        <v>569</v>
      </c>
      <c r="C128" s="205" t="s">
        <v>570</v>
      </c>
      <c r="D128" s="205" t="s">
        <v>427</v>
      </c>
      <c r="E128" s="206">
        <v>1</v>
      </c>
      <c r="F128" s="207"/>
      <c r="G128" s="208">
        <f t="shared" si="1"/>
        <v>0</v>
      </c>
    </row>
    <row r="129" spans="1:7" s="209" customFormat="1" ht="23.1" customHeight="1" x14ac:dyDescent="0.2">
      <c r="A129" s="203"/>
      <c r="B129" s="210"/>
      <c r="C129" s="205" t="s">
        <v>574</v>
      </c>
      <c r="D129" s="205" t="s">
        <v>437</v>
      </c>
      <c r="E129" s="206"/>
      <c r="F129" s="207"/>
      <c r="G129" s="208"/>
    </row>
    <row r="130" spans="1:7" s="209" customFormat="1" ht="23.1" customHeight="1" x14ac:dyDescent="0.2">
      <c r="A130" s="203" t="s">
        <v>524</v>
      </c>
      <c r="B130" s="210" t="s">
        <v>525</v>
      </c>
      <c r="C130" s="205" t="s">
        <v>526</v>
      </c>
      <c r="D130" s="205" t="s">
        <v>468</v>
      </c>
      <c r="E130" s="206">
        <v>0.4</v>
      </c>
      <c r="F130" s="207"/>
      <c r="G130" s="208">
        <f t="shared" si="1"/>
        <v>0</v>
      </c>
    </row>
    <row r="131" spans="1:7" s="209" customFormat="1" ht="23.1" customHeight="1" x14ac:dyDescent="0.2">
      <c r="A131" s="203">
        <v>73</v>
      </c>
      <c r="B131" s="210" t="s">
        <v>572</v>
      </c>
      <c r="C131" s="205" t="s">
        <v>573</v>
      </c>
      <c r="D131" s="205" t="s">
        <v>427</v>
      </c>
      <c r="E131" s="206">
        <v>1</v>
      </c>
      <c r="F131" s="207"/>
      <c r="G131" s="208">
        <f t="shared" si="1"/>
        <v>0</v>
      </c>
    </row>
    <row r="132" spans="1:7" s="209" customFormat="1" ht="23.1" customHeight="1" x14ac:dyDescent="0.2">
      <c r="A132" s="203">
        <v>72</v>
      </c>
      <c r="B132" s="210" t="s">
        <v>569</v>
      </c>
      <c r="C132" s="205" t="s">
        <v>570</v>
      </c>
      <c r="D132" s="205" t="s">
        <v>427</v>
      </c>
      <c r="E132" s="206">
        <v>1</v>
      </c>
      <c r="F132" s="207"/>
      <c r="G132" s="208">
        <f t="shared" si="1"/>
        <v>0</v>
      </c>
    </row>
    <row r="133" spans="1:7" s="209" customFormat="1" ht="23.1" customHeight="1" x14ac:dyDescent="0.2">
      <c r="A133" s="203"/>
      <c r="B133" s="210"/>
      <c r="C133" s="205" t="s">
        <v>575</v>
      </c>
      <c r="D133" s="205" t="s">
        <v>437</v>
      </c>
      <c r="E133" s="206"/>
      <c r="F133" s="207"/>
      <c r="G133" s="208"/>
    </row>
    <row r="134" spans="1:7" s="209" customFormat="1" ht="23.1" customHeight="1" x14ac:dyDescent="0.2">
      <c r="A134" s="203" t="s">
        <v>524</v>
      </c>
      <c r="B134" s="210" t="s">
        <v>525</v>
      </c>
      <c r="C134" s="205" t="s">
        <v>526</v>
      </c>
      <c r="D134" s="205" t="s">
        <v>468</v>
      </c>
      <c r="E134" s="206">
        <v>0.4</v>
      </c>
      <c r="F134" s="207"/>
      <c r="G134" s="208">
        <f t="shared" si="1"/>
        <v>0</v>
      </c>
    </row>
    <row r="135" spans="1:7" s="209" customFormat="1" ht="23.1" customHeight="1" x14ac:dyDescent="0.2">
      <c r="A135" s="203">
        <v>73</v>
      </c>
      <c r="B135" s="210" t="s">
        <v>572</v>
      </c>
      <c r="C135" s="205" t="s">
        <v>573</v>
      </c>
      <c r="D135" s="205" t="s">
        <v>427</v>
      </c>
      <c r="E135" s="206">
        <v>1</v>
      </c>
      <c r="F135" s="207"/>
      <c r="G135" s="208">
        <f t="shared" si="1"/>
        <v>0</v>
      </c>
    </row>
    <row r="136" spans="1:7" s="209" customFormat="1" ht="23.1" customHeight="1" x14ac:dyDescent="0.2">
      <c r="A136" s="203">
        <v>72</v>
      </c>
      <c r="B136" s="210" t="s">
        <v>569</v>
      </c>
      <c r="C136" s="205" t="s">
        <v>570</v>
      </c>
      <c r="D136" s="205" t="s">
        <v>427</v>
      </c>
      <c r="E136" s="206">
        <v>1</v>
      </c>
      <c r="F136" s="207"/>
      <c r="G136" s="208">
        <f t="shared" si="1"/>
        <v>0</v>
      </c>
    </row>
    <row r="137" spans="1:7" s="209" customFormat="1" ht="23.1" customHeight="1" x14ac:dyDescent="0.2">
      <c r="A137" s="203"/>
      <c r="B137" s="210"/>
      <c r="C137" s="205" t="s">
        <v>576</v>
      </c>
      <c r="D137" s="205" t="s">
        <v>437</v>
      </c>
      <c r="E137" s="206"/>
      <c r="F137" s="207"/>
      <c r="G137" s="208"/>
    </row>
    <row r="138" spans="1:7" s="209" customFormat="1" ht="23.1" customHeight="1" x14ac:dyDescent="0.2">
      <c r="A138" s="203" t="s">
        <v>524</v>
      </c>
      <c r="B138" s="210" t="s">
        <v>525</v>
      </c>
      <c r="C138" s="205" t="s">
        <v>526</v>
      </c>
      <c r="D138" s="205" t="s">
        <v>468</v>
      </c>
      <c r="E138" s="206">
        <v>0.7</v>
      </c>
      <c r="F138" s="207"/>
      <c r="G138" s="208">
        <f t="shared" si="1"/>
        <v>0</v>
      </c>
    </row>
    <row r="139" spans="1:7" s="209" customFormat="1" ht="23.1" customHeight="1" x14ac:dyDescent="0.2">
      <c r="A139" s="203">
        <v>73</v>
      </c>
      <c r="B139" s="210" t="s">
        <v>572</v>
      </c>
      <c r="C139" s="205" t="s">
        <v>573</v>
      </c>
      <c r="D139" s="205" t="s">
        <v>427</v>
      </c>
      <c r="E139" s="206">
        <v>1</v>
      </c>
      <c r="F139" s="207"/>
      <c r="G139" s="208">
        <f t="shared" si="1"/>
        <v>0</v>
      </c>
    </row>
    <row r="140" spans="1:7" s="209" customFormat="1" ht="23.1" customHeight="1" x14ac:dyDescent="0.2">
      <c r="A140" s="203">
        <v>72</v>
      </c>
      <c r="B140" s="210" t="s">
        <v>569</v>
      </c>
      <c r="C140" s="205" t="s">
        <v>570</v>
      </c>
      <c r="D140" s="205" t="s">
        <v>427</v>
      </c>
      <c r="E140" s="206">
        <v>1</v>
      </c>
      <c r="F140" s="207"/>
      <c r="G140" s="208">
        <f t="shared" si="1"/>
        <v>0</v>
      </c>
    </row>
    <row r="141" spans="1:7" s="209" customFormat="1" ht="23.1" customHeight="1" x14ac:dyDescent="0.2">
      <c r="A141" s="203"/>
      <c r="B141" s="210"/>
      <c r="C141" s="205" t="s">
        <v>577</v>
      </c>
      <c r="D141" s="205" t="s">
        <v>437</v>
      </c>
      <c r="E141" s="206"/>
      <c r="F141" s="207"/>
      <c r="G141" s="208"/>
    </row>
    <row r="142" spans="1:7" s="209" customFormat="1" ht="23.1" customHeight="1" x14ac:dyDescent="0.2">
      <c r="A142" s="203" t="s">
        <v>524</v>
      </c>
      <c r="B142" s="210" t="s">
        <v>525</v>
      </c>
      <c r="C142" s="205" t="s">
        <v>526</v>
      </c>
      <c r="D142" s="205" t="s">
        <v>468</v>
      </c>
      <c r="E142" s="206">
        <v>0.7</v>
      </c>
      <c r="F142" s="207"/>
      <c r="G142" s="208">
        <f t="shared" ref="G142:G203" si="2">E142*F142</f>
        <v>0</v>
      </c>
    </row>
    <row r="143" spans="1:7" s="209" customFormat="1" ht="23.1" customHeight="1" x14ac:dyDescent="0.2">
      <c r="A143" s="203">
        <v>73</v>
      </c>
      <c r="B143" s="210" t="s">
        <v>572</v>
      </c>
      <c r="C143" s="205" t="s">
        <v>573</v>
      </c>
      <c r="D143" s="205" t="s">
        <v>427</v>
      </c>
      <c r="E143" s="206">
        <v>1</v>
      </c>
      <c r="F143" s="207"/>
      <c r="G143" s="208">
        <f t="shared" si="2"/>
        <v>0</v>
      </c>
    </row>
    <row r="144" spans="1:7" s="209" customFormat="1" ht="23.1" customHeight="1" x14ac:dyDescent="0.2">
      <c r="A144" s="203">
        <v>72</v>
      </c>
      <c r="B144" s="210" t="s">
        <v>569</v>
      </c>
      <c r="C144" s="205" t="s">
        <v>570</v>
      </c>
      <c r="D144" s="205" t="s">
        <v>427</v>
      </c>
      <c r="E144" s="206">
        <v>1</v>
      </c>
      <c r="F144" s="207"/>
      <c r="G144" s="208">
        <f t="shared" si="2"/>
        <v>0</v>
      </c>
    </row>
    <row r="145" spans="1:7" s="209" customFormat="1" ht="23.1" customHeight="1" x14ac:dyDescent="0.2">
      <c r="A145" s="203"/>
      <c r="B145" s="210"/>
      <c r="C145" s="205" t="s">
        <v>578</v>
      </c>
      <c r="D145" s="205" t="s">
        <v>437</v>
      </c>
      <c r="E145" s="206"/>
      <c r="F145" s="207"/>
      <c r="G145" s="208"/>
    </row>
    <row r="146" spans="1:7" s="209" customFormat="1" ht="23.1" customHeight="1" x14ac:dyDescent="0.2">
      <c r="A146" s="203">
        <v>64</v>
      </c>
      <c r="B146" s="210" t="s">
        <v>550</v>
      </c>
      <c r="C146" s="205" t="s">
        <v>551</v>
      </c>
      <c r="D146" s="205" t="s">
        <v>427</v>
      </c>
      <c r="E146" s="206">
        <v>1</v>
      </c>
      <c r="F146" s="207"/>
      <c r="G146" s="208">
        <f t="shared" si="2"/>
        <v>0</v>
      </c>
    </row>
    <row r="147" spans="1:7" s="209" customFormat="1" ht="23.1" customHeight="1" x14ac:dyDescent="0.2">
      <c r="A147" s="203">
        <v>39</v>
      </c>
      <c r="B147" s="210" t="s">
        <v>504</v>
      </c>
      <c r="C147" s="205" t="s">
        <v>505</v>
      </c>
      <c r="D147" s="205" t="s">
        <v>427</v>
      </c>
      <c r="E147" s="206">
        <v>1</v>
      </c>
      <c r="F147" s="207"/>
      <c r="G147" s="208">
        <f t="shared" si="2"/>
        <v>0</v>
      </c>
    </row>
    <row r="148" spans="1:7" s="209" customFormat="1" ht="23.1" customHeight="1" x14ac:dyDescent="0.2">
      <c r="A148" s="203" t="s">
        <v>497</v>
      </c>
      <c r="B148" s="210" t="s">
        <v>498</v>
      </c>
      <c r="C148" s="205" t="s">
        <v>499</v>
      </c>
      <c r="D148" s="205" t="s">
        <v>468</v>
      </c>
      <c r="E148" s="206">
        <v>5.3</v>
      </c>
      <c r="F148" s="207"/>
      <c r="G148" s="208">
        <f t="shared" si="2"/>
        <v>0</v>
      </c>
    </row>
    <row r="149" spans="1:7" s="209" customFormat="1" ht="23.1" customHeight="1" x14ac:dyDescent="0.2">
      <c r="A149" s="203">
        <v>38</v>
      </c>
      <c r="B149" s="210" t="s">
        <v>500</v>
      </c>
      <c r="C149" s="205" t="s">
        <v>501</v>
      </c>
      <c r="D149" s="205" t="s">
        <v>427</v>
      </c>
      <c r="E149" s="206">
        <v>2</v>
      </c>
      <c r="F149" s="207"/>
      <c r="G149" s="208">
        <f t="shared" si="2"/>
        <v>0</v>
      </c>
    </row>
    <row r="150" spans="1:7" s="209" customFormat="1" ht="23.1" customHeight="1" x14ac:dyDescent="0.2">
      <c r="A150" s="203">
        <v>65</v>
      </c>
      <c r="B150" s="210" t="s">
        <v>552</v>
      </c>
      <c r="C150" s="205" t="s">
        <v>553</v>
      </c>
      <c r="D150" s="205" t="s">
        <v>427</v>
      </c>
      <c r="E150" s="206">
        <v>1</v>
      </c>
      <c r="F150" s="207"/>
      <c r="G150" s="208">
        <f t="shared" si="2"/>
        <v>0</v>
      </c>
    </row>
    <row r="151" spans="1:7" s="209" customFormat="1" ht="23.1" customHeight="1" x14ac:dyDescent="0.2">
      <c r="A151" s="203">
        <v>66</v>
      </c>
      <c r="B151" s="210" t="s">
        <v>554</v>
      </c>
      <c r="C151" s="205" t="s">
        <v>555</v>
      </c>
      <c r="D151" s="205" t="s">
        <v>427</v>
      </c>
      <c r="E151" s="206">
        <v>1</v>
      </c>
      <c r="F151" s="207"/>
      <c r="G151" s="208">
        <f t="shared" si="2"/>
        <v>0</v>
      </c>
    </row>
    <row r="152" spans="1:7" s="209" customFormat="1" ht="23.1" customHeight="1" x14ac:dyDescent="0.2">
      <c r="A152" s="203" t="s">
        <v>556</v>
      </c>
      <c r="B152" s="210" t="s">
        <v>557</v>
      </c>
      <c r="C152" s="205" t="s">
        <v>558</v>
      </c>
      <c r="D152" s="205" t="s">
        <v>468</v>
      </c>
      <c r="E152" s="206">
        <v>2.8</v>
      </c>
      <c r="F152" s="207"/>
      <c r="G152" s="208">
        <f t="shared" si="2"/>
        <v>0</v>
      </c>
    </row>
    <row r="153" spans="1:7" s="209" customFormat="1" ht="23.1" customHeight="1" x14ac:dyDescent="0.2">
      <c r="A153" s="203">
        <v>74</v>
      </c>
      <c r="B153" s="210" t="s">
        <v>579</v>
      </c>
      <c r="C153" s="205" t="s">
        <v>580</v>
      </c>
      <c r="D153" s="205" t="s">
        <v>427</v>
      </c>
      <c r="E153" s="206">
        <v>1</v>
      </c>
      <c r="F153" s="207"/>
      <c r="G153" s="208">
        <f t="shared" si="2"/>
        <v>0</v>
      </c>
    </row>
    <row r="154" spans="1:7" s="209" customFormat="1" ht="23.1" customHeight="1" x14ac:dyDescent="0.2">
      <c r="A154" s="203">
        <v>68</v>
      </c>
      <c r="B154" s="210" t="s">
        <v>561</v>
      </c>
      <c r="C154" s="205" t="s">
        <v>562</v>
      </c>
      <c r="D154" s="205" t="s">
        <v>427</v>
      </c>
      <c r="E154" s="206">
        <v>1</v>
      </c>
      <c r="F154" s="207"/>
      <c r="G154" s="208">
        <f t="shared" si="2"/>
        <v>0</v>
      </c>
    </row>
    <row r="155" spans="1:7" s="209" customFormat="1" ht="23.1" customHeight="1" x14ac:dyDescent="0.2">
      <c r="A155" s="203">
        <v>85</v>
      </c>
      <c r="B155" s="210" t="s">
        <v>581</v>
      </c>
      <c r="C155" s="205" t="s">
        <v>582</v>
      </c>
      <c r="D155" s="205" t="s">
        <v>427</v>
      </c>
      <c r="E155" s="206">
        <v>1</v>
      </c>
      <c r="F155" s="207"/>
      <c r="G155" s="208">
        <f t="shared" si="2"/>
        <v>0</v>
      </c>
    </row>
    <row r="156" spans="1:7" s="209" customFormat="1" ht="23.1" customHeight="1" x14ac:dyDescent="0.2">
      <c r="A156" s="203" t="s">
        <v>524</v>
      </c>
      <c r="B156" s="210" t="s">
        <v>525</v>
      </c>
      <c r="C156" s="205" t="s">
        <v>526</v>
      </c>
      <c r="D156" s="205" t="s">
        <v>468</v>
      </c>
      <c r="E156" s="206">
        <v>0.3</v>
      </c>
      <c r="F156" s="207"/>
      <c r="G156" s="208">
        <f t="shared" si="2"/>
        <v>0</v>
      </c>
    </row>
    <row r="157" spans="1:7" s="209" customFormat="1" ht="23.1" customHeight="1" x14ac:dyDescent="0.2">
      <c r="A157" s="203">
        <v>73</v>
      </c>
      <c r="B157" s="210" t="s">
        <v>572</v>
      </c>
      <c r="C157" s="205" t="s">
        <v>573</v>
      </c>
      <c r="D157" s="205" t="s">
        <v>427</v>
      </c>
      <c r="E157" s="206">
        <v>1</v>
      </c>
      <c r="F157" s="207"/>
      <c r="G157" s="208">
        <f t="shared" si="2"/>
        <v>0</v>
      </c>
    </row>
    <row r="158" spans="1:7" s="209" customFormat="1" ht="23.1" customHeight="1" x14ac:dyDescent="0.2">
      <c r="A158" s="203">
        <v>72</v>
      </c>
      <c r="B158" s="210" t="s">
        <v>569</v>
      </c>
      <c r="C158" s="205" t="s">
        <v>570</v>
      </c>
      <c r="D158" s="205" t="s">
        <v>427</v>
      </c>
      <c r="E158" s="206">
        <v>1</v>
      </c>
      <c r="F158" s="207"/>
      <c r="G158" s="208">
        <f t="shared" si="2"/>
        <v>0</v>
      </c>
    </row>
    <row r="159" spans="1:7" s="209" customFormat="1" ht="23.1" customHeight="1" x14ac:dyDescent="0.2">
      <c r="A159" s="203"/>
      <c r="B159" s="210"/>
      <c r="C159" s="205" t="s">
        <v>583</v>
      </c>
      <c r="D159" s="205" t="s">
        <v>437</v>
      </c>
      <c r="E159" s="206"/>
      <c r="F159" s="207"/>
      <c r="G159" s="208"/>
    </row>
    <row r="160" spans="1:7" s="209" customFormat="1" ht="23.1" customHeight="1" x14ac:dyDescent="0.2">
      <c r="A160" s="203" t="s">
        <v>524</v>
      </c>
      <c r="B160" s="210" t="s">
        <v>525</v>
      </c>
      <c r="C160" s="205" t="s">
        <v>526</v>
      </c>
      <c r="D160" s="205" t="s">
        <v>468</v>
      </c>
      <c r="E160" s="206">
        <v>0.3</v>
      </c>
      <c r="F160" s="207"/>
      <c r="G160" s="208">
        <f t="shared" si="2"/>
        <v>0</v>
      </c>
    </row>
    <row r="161" spans="1:7" s="209" customFormat="1" ht="23.1" customHeight="1" x14ac:dyDescent="0.2">
      <c r="A161" s="203">
        <v>73</v>
      </c>
      <c r="B161" s="210" t="s">
        <v>572</v>
      </c>
      <c r="C161" s="205" t="s">
        <v>573</v>
      </c>
      <c r="D161" s="205" t="s">
        <v>427</v>
      </c>
      <c r="E161" s="206">
        <v>1</v>
      </c>
      <c r="F161" s="207"/>
      <c r="G161" s="208">
        <f t="shared" si="2"/>
        <v>0</v>
      </c>
    </row>
    <row r="162" spans="1:7" s="209" customFormat="1" ht="23.1" customHeight="1" x14ac:dyDescent="0.2">
      <c r="A162" s="203">
        <v>72</v>
      </c>
      <c r="B162" s="210" t="s">
        <v>569</v>
      </c>
      <c r="C162" s="205" t="s">
        <v>570</v>
      </c>
      <c r="D162" s="205" t="s">
        <v>427</v>
      </c>
      <c r="E162" s="206">
        <v>1</v>
      </c>
      <c r="F162" s="207"/>
      <c r="G162" s="208">
        <f t="shared" si="2"/>
        <v>0</v>
      </c>
    </row>
    <row r="163" spans="1:7" s="209" customFormat="1" ht="23.1" customHeight="1" x14ac:dyDescent="0.2">
      <c r="A163" s="203"/>
      <c r="B163" s="210"/>
      <c r="C163" s="205" t="s">
        <v>584</v>
      </c>
      <c r="D163" s="205" t="s">
        <v>437</v>
      </c>
      <c r="E163" s="206"/>
      <c r="F163" s="207"/>
      <c r="G163" s="208"/>
    </row>
    <row r="164" spans="1:7" s="209" customFormat="1" ht="23.1" customHeight="1" x14ac:dyDescent="0.2">
      <c r="A164" s="203" t="s">
        <v>524</v>
      </c>
      <c r="B164" s="210" t="s">
        <v>525</v>
      </c>
      <c r="C164" s="205" t="s">
        <v>526</v>
      </c>
      <c r="D164" s="205" t="s">
        <v>468</v>
      </c>
      <c r="E164" s="206">
        <v>0.7</v>
      </c>
      <c r="F164" s="207"/>
      <c r="G164" s="208">
        <f t="shared" si="2"/>
        <v>0</v>
      </c>
    </row>
    <row r="165" spans="1:7" s="209" customFormat="1" ht="23.1" customHeight="1" x14ac:dyDescent="0.2">
      <c r="A165" s="203">
        <v>73</v>
      </c>
      <c r="B165" s="210" t="s">
        <v>572</v>
      </c>
      <c r="C165" s="205" t="s">
        <v>573</v>
      </c>
      <c r="D165" s="205" t="s">
        <v>427</v>
      </c>
      <c r="E165" s="206">
        <v>1</v>
      </c>
      <c r="F165" s="207"/>
      <c r="G165" s="208">
        <f t="shared" si="2"/>
        <v>0</v>
      </c>
    </row>
    <row r="166" spans="1:7" s="209" customFormat="1" ht="23.1" customHeight="1" x14ac:dyDescent="0.2">
      <c r="A166" s="203">
        <v>71</v>
      </c>
      <c r="B166" s="210" t="s">
        <v>567</v>
      </c>
      <c r="C166" s="205" t="s">
        <v>568</v>
      </c>
      <c r="D166" s="205" t="s">
        <v>427</v>
      </c>
      <c r="E166" s="206">
        <v>1</v>
      </c>
      <c r="F166" s="207"/>
      <c r="G166" s="208">
        <f t="shared" si="2"/>
        <v>0</v>
      </c>
    </row>
    <row r="167" spans="1:7" s="209" customFormat="1" ht="23.1" customHeight="1" x14ac:dyDescent="0.2">
      <c r="A167" s="203">
        <v>72</v>
      </c>
      <c r="B167" s="210" t="s">
        <v>569</v>
      </c>
      <c r="C167" s="205" t="s">
        <v>570</v>
      </c>
      <c r="D167" s="205" t="s">
        <v>427</v>
      </c>
      <c r="E167" s="206">
        <v>1</v>
      </c>
      <c r="F167" s="207"/>
      <c r="G167" s="208">
        <f t="shared" si="2"/>
        <v>0</v>
      </c>
    </row>
    <row r="168" spans="1:7" s="209" customFormat="1" ht="23.1" customHeight="1" x14ac:dyDescent="0.2">
      <c r="A168" s="203"/>
      <c r="B168" s="210"/>
      <c r="C168" s="205" t="s">
        <v>437</v>
      </c>
      <c r="D168" s="205" t="s">
        <v>437</v>
      </c>
      <c r="E168" s="206"/>
      <c r="F168" s="207"/>
      <c r="G168" s="208"/>
    </row>
    <row r="169" spans="1:7" s="209" customFormat="1" ht="23.1" customHeight="1" x14ac:dyDescent="0.2">
      <c r="A169" s="203"/>
      <c r="B169" s="210"/>
      <c r="C169" s="205" t="s">
        <v>585</v>
      </c>
      <c r="D169" s="205" t="s">
        <v>437</v>
      </c>
      <c r="E169" s="206"/>
      <c r="F169" s="207"/>
      <c r="G169" s="208"/>
    </row>
    <row r="170" spans="1:7" s="209" customFormat="1" ht="23.1" customHeight="1" x14ac:dyDescent="0.2">
      <c r="A170" s="203"/>
      <c r="B170" s="204"/>
      <c r="C170" s="205" t="s">
        <v>586</v>
      </c>
      <c r="D170" s="205" t="s">
        <v>437</v>
      </c>
      <c r="E170" s="206"/>
      <c r="F170" s="207"/>
      <c r="G170" s="208"/>
    </row>
    <row r="171" spans="1:7" s="209" customFormat="1" ht="23.1" customHeight="1" x14ac:dyDescent="0.2">
      <c r="A171" s="203">
        <v>80</v>
      </c>
      <c r="B171" s="210" t="s">
        <v>458</v>
      </c>
      <c r="C171" s="205" t="s">
        <v>459</v>
      </c>
      <c r="D171" s="205" t="s">
        <v>132</v>
      </c>
      <c r="E171" s="206">
        <v>1</v>
      </c>
      <c r="F171" s="207"/>
      <c r="G171" s="208">
        <f t="shared" si="2"/>
        <v>0</v>
      </c>
    </row>
    <row r="172" spans="1:7" s="209" customFormat="1" ht="23.1" customHeight="1" x14ac:dyDescent="0.2">
      <c r="A172" s="203" t="s">
        <v>460</v>
      </c>
      <c r="B172" s="210" t="s">
        <v>461</v>
      </c>
      <c r="C172" s="205" t="s">
        <v>462</v>
      </c>
      <c r="D172" s="205" t="s">
        <v>141</v>
      </c>
      <c r="E172" s="206">
        <v>0.88000000000000012</v>
      </c>
      <c r="F172" s="207"/>
      <c r="G172" s="208">
        <f t="shared" si="2"/>
        <v>0</v>
      </c>
    </row>
    <row r="173" spans="1:7" s="209" customFormat="1" ht="23.1" customHeight="1" x14ac:dyDescent="0.2">
      <c r="A173" s="203">
        <v>84</v>
      </c>
      <c r="B173" s="210" t="s">
        <v>463</v>
      </c>
      <c r="C173" s="205" t="s">
        <v>464</v>
      </c>
      <c r="D173" s="205" t="s">
        <v>427</v>
      </c>
      <c r="E173" s="206">
        <v>1</v>
      </c>
      <c r="F173" s="207"/>
      <c r="G173" s="208">
        <f t="shared" si="2"/>
        <v>0</v>
      </c>
    </row>
    <row r="174" spans="1:7" s="209" customFormat="1" ht="23.1" customHeight="1" x14ac:dyDescent="0.2">
      <c r="A174" s="203" t="s">
        <v>465</v>
      </c>
      <c r="B174" s="210" t="s">
        <v>466</v>
      </c>
      <c r="C174" s="205" t="s">
        <v>467</v>
      </c>
      <c r="D174" s="205" t="s">
        <v>468</v>
      </c>
      <c r="E174" s="206">
        <v>2.2000000000000002</v>
      </c>
      <c r="F174" s="207"/>
      <c r="G174" s="208">
        <f t="shared" si="2"/>
        <v>0</v>
      </c>
    </row>
    <row r="175" spans="1:7" s="209" customFormat="1" ht="23.1" customHeight="1" x14ac:dyDescent="0.2">
      <c r="A175" s="203">
        <v>81</v>
      </c>
      <c r="B175" s="210" t="s">
        <v>469</v>
      </c>
      <c r="C175" s="205" t="s">
        <v>470</v>
      </c>
      <c r="D175" s="205" t="s">
        <v>132</v>
      </c>
      <c r="E175" s="206">
        <v>1</v>
      </c>
      <c r="F175" s="207"/>
      <c r="G175" s="208">
        <f t="shared" si="2"/>
        <v>0</v>
      </c>
    </row>
    <row r="176" spans="1:7" s="209" customFormat="1" ht="23.1" customHeight="1" x14ac:dyDescent="0.2">
      <c r="A176" s="203" t="s">
        <v>460</v>
      </c>
      <c r="B176" s="210" t="s">
        <v>471</v>
      </c>
      <c r="C176" s="205" t="s">
        <v>472</v>
      </c>
      <c r="D176" s="205" t="s">
        <v>141</v>
      </c>
      <c r="E176" s="206">
        <v>4</v>
      </c>
      <c r="F176" s="207"/>
      <c r="G176" s="208">
        <f t="shared" si="2"/>
        <v>0</v>
      </c>
    </row>
    <row r="177" spans="1:7" s="209" customFormat="1" ht="23.1" customHeight="1" x14ac:dyDescent="0.2">
      <c r="A177" s="203">
        <v>83</v>
      </c>
      <c r="B177" s="210" t="s">
        <v>587</v>
      </c>
      <c r="C177" s="205" t="s">
        <v>588</v>
      </c>
      <c r="D177" s="205" t="s">
        <v>427</v>
      </c>
      <c r="E177" s="206">
        <v>1</v>
      </c>
      <c r="F177" s="207"/>
      <c r="G177" s="208">
        <f t="shared" si="2"/>
        <v>0</v>
      </c>
    </row>
    <row r="178" spans="1:7" s="209" customFormat="1" ht="23.1" customHeight="1" x14ac:dyDescent="0.2">
      <c r="A178" s="203"/>
      <c r="B178" s="210"/>
      <c r="C178" s="205" t="s">
        <v>475</v>
      </c>
      <c r="D178" s="205" t="s">
        <v>437</v>
      </c>
      <c r="E178" s="206"/>
      <c r="F178" s="207"/>
      <c r="G178" s="208"/>
    </row>
    <row r="179" spans="1:7" s="209" customFormat="1" ht="23.1" customHeight="1" x14ac:dyDescent="0.2">
      <c r="A179" s="203"/>
      <c r="B179" s="204"/>
      <c r="C179" s="205" t="s">
        <v>476</v>
      </c>
      <c r="D179" s="205" t="s">
        <v>437</v>
      </c>
      <c r="E179" s="206"/>
      <c r="F179" s="207"/>
      <c r="G179" s="208"/>
    </row>
    <row r="180" spans="1:7" s="209" customFormat="1" ht="23.1" customHeight="1" x14ac:dyDescent="0.2">
      <c r="A180" s="203" t="s">
        <v>477</v>
      </c>
      <c r="B180" s="210" t="s">
        <v>466</v>
      </c>
      <c r="C180" s="205" t="s">
        <v>467</v>
      </c>
      <c r="D180" s="205" t="s">
        <v>468</v>
      </c>
      <c r="E180" s="206">
        <v>0.8</v>
      </c>
      <c r="F180" s="207"/>
      <c r="G180" s="208">
        <f t="shared" si="2"/>
        <v>0</v>
      </c>
    </row>
    <row r="181" spans="1:7" s="209" customFormat="1" ht="23.1" customHeight="1" x14ac:dyDescent="0.2">
      <c r="A181" s="203">
        <v>30</v>
      </c>
      <c r="B181" s="210" t="s">
        <v>478</v>
      </c>
      <c r="C181" s="205" t="s">
        <v>479</v>
      </c>
      <c r="D181" s="205" t="s">
        <v>427</v>
      </c>
      <c r="E181" s="206">
        <v>2</v>
      </c>
      <c r="F181" s="207"/>
      <c r="G181" s="208">
        <f t="shared" si="2"/>
        <v>0</v>
      </c>
    </row>
    <row r="182" spans="1:7" s="209" customFormat="1" ht="23.1" customHeight="1" x14ac:dyDescent="0.2">
      <c r="A182" s="203">
        <v>34</v>
      </c>
      <c r="B182" s="210" t="s">
        <v>486</v>
      </c>
      <c r="C182" s="205" t="s">
        <v>487</v>
      </c>
      <c r="D182" s="205" t="s">
        <v>427</v>
      </c>
      <c r="E182" s="206">
        <v>1</v>
      </c>
      <c r="F182" s="207"/>
      <c r="G182" s="208">
        <f t="shared" si="2"/>
        <v>0</v>
      </c>
    </row>
    <row r="183" spans="1:7" s="209" customFormat="1" ht="23.1" customHeight="1" x14ac:dyDescent="0.2">
      <c r="A183" s="203" t="s">
        <v>488</v>
      </c>
      <c r="B183" s="210" t="s">
        <v>489</v>
      </c>
      <c r="C183" s="205" t="s">
        <v>490</v>
      </c>
      <c r="D183" s="205" t="s">
        <v>468</v>
      </c>
      <c r="E183" s="206">
        <v>4.5</v>
      </c>
      <c r="F183" s="207"/>
      <c r="G183" s="208">
        <f t="shared" si="2"/>
        <v>0</v>
      </c>
    </row>
    <row r="184" spans="1:7" s="209" customFormat="1" ht="23.1" customHeight="1" x14ac:dyDescent="0.2">
      <c r="A184" s="203">
        <v>35</v>
      </c>
      <c r="B184" s="210" t="s">
        <v>491</v>
      </c>
      <c r="C184" s="205" t="s">
        <v>492</v>
      </c>
      <c r="D184" s="205" t="s">
        <v>427</v>
      </c>
      <c r="E184" s="206">
        <v>1</v>
      </c>
      <c r="F184" s="207"/>
      <c r="G184" s="208">
        <f t="shared" si="2"/>
        <v>0</v>
      </c>
    </row>
    <row r="185" spans="1:7" s="209" customFormat="1" ht="23.1" customHeight="1" x14ac:dyDescent="0.2">
      <c r="A185" s="203">
        <v>50</v>
      </c>
      <c r="B185" s="210" t="s">
        <v>589</v>
      </c>
      <c r="C185" s="205" t="s">
        <v>590</v>
      </c>
      <c r="D185" s="205" t="s">
        <v>427</v>
      </c>
      <c r="E185" s="206">
        <v>1</v>
      </c>
      <c r="F185" s="207"/>
      <c r="G185" s="208">
        <f t="shared" si="2"/>
        <v>0</v>
      </c>
    </row>
    <row r="186" spans="1:7" s="209" customFormat="1" ht="23.1" customHeight="1" x14ac:dyDescent="0.2">
      <c r="A186" s="203">
        <v>37</v>
      </c>
      <c r="B186" s="210" t="s">
        <v>495</v>
      </c>
      <c r="C186" s="205" t="s">
        <v>496</v>
      </c>
      <c r="D186" s="205" t="s">
        <v>427</v>
      </c>
      <c r="E186" s="206">
        <v>1</v>
      </c>
      <c r="F186" s="207"/>
      <c r="G186" s="208">
        <f t="shared" si="2"/>
        <v>0</v>
      </c>
    </row>
    <row r="187" spans="1:7" s="209" customFormat="1" ht="23.1" customHeight="1" x14ac:dyDescent="0.2">
      <c r="A187" s="203" t="s">
        <v>497</v>
      </c>
      <c r="B187" s="210" t="s">
        <v>498</v>
      </c>
      <c r="C187" s="205" t="s">
        <v>499</v>
      </c>
      <c r="D187" s="205" t="s">
        <v>468</v>
      </c>
      <c r="E187" s="206">
        <v>9</v>
      </c>
      <c r="F187" s="207"/>
      <c r="G187" s="208">
        <f t="shared" si="2"/>
        <v>0</v>
      </c>
    </row>
    <row r="188" spans="1:7" s="209" customFormat="1" ht="23.1" customHeight="1" x14ac:dyDescent="0.2">
      <c r="A188" s="203">
        <v>38</v>
      </c>
      <c r="B188" s="210" t="s">
        <v>500</v>
      </c>
      <c r="C188" s="205" t="s">
        <v>501</v>
      </c>
      <c r="D188" s="205" t="s">
        <v>427</v>
      </c>
      <c r="E188" s="206">
        <v>2</v>
      </c>
      <c r="F188" s="207"/>
      <c r="G188" s="208">
        <f t="shared" si="2"/>
        <v>0</v>
      </c>
    </row>
    <row r="189" spans="1:7" s="209" customFormat="1" ht="23.1" customHeight="1" x14ac:dyDescent="0.2">
      <c r="A189" s="203">
        <v>42</v>
      </c>
      <c r="B189" s="210" t="s">
        <v>511</v>
      </c>
      <c r="C189" s="205" t="s">
        <v>512</v>
      </c>
      <c r="D189" s="205" t="s">
        <v>427</v>
      </c>
      <c r="E189" s="206">
        <v>1</v>
      </c>
      <c r="F189" s="207"/>
      <c r="G189" s="208">
        <f t="shared" si="2"/>
        <v>0</v>
      </c>
    </row>
    <row r="190" spans="1:7" s="209" customFormat="1" ht="23.1" customHeight="1" x14ac:dyDescent="0.2">
      <c r="A190" s="203">
        <v>51</v>
      </c>
      <c r="B190" s="210" t="s">
        <v>538</v>
      </c>
      <c r="C190" s="205" t="s">
        <v>539</v>
      </c>
      <c r="D190" s="205" t="s">
        <v>427</v>
      </c>
      <c r="E190" s="206">
        <v>1</v>
      </c>
      <c r="F190" s="207"/>
      <c r="G190" s="208">
        <f t="shared" si="2"/>
        <v>0</v>
      </c>
    </row>
    <row r="191" spans="1:7" s="209" customFormat="1" ht="23.1" customHeight="1" x14ac:dyDescent="0.2">
      <c r="A191" s="203">
        <v>39</v>
      </c>
      <c r="B191" s="210" t="s">
        <v>504</v>
      </c>
      <c r="C191" s="205" t="s">
        <v>505</v>
      </c>
      <c r="D191" s="205" t="s">
        <v>427</v>
      </c>
      <c r="E191" s="206">
        <v>3</v>
      </c>
      <c r="F191" s="207"/>
      <c r="G191" s="208">
        <f t="shared" si="2"/>
        <v>0</v>
      </c>
    </row>
    <row r="192" spans="1:7" s="209" customFormat="1" ht="23.1" customHeight="1" x14ac:dyDescent="0.2">
      <c r="A192" s="203">
        <v>29</v>
      </c>
      <c r="B192" s="210" t="s">
        <v>502</v>
      </c>
      <c r="C192" s="205" t="s">
        <v>503</v>
      </c>
      <c r="D192" s="205" t="s">
        <v>427</v>
      </c>
      <c r="E192" s="206">
        <v>1</v>
      </c>
      <c r="F192" s="207"/>
      <c r="G192" s="208">
        <f t="shared" si="2"/>
        <v>0</v>
      </c>
    </row>
    <row r="193" spans="1:7" s="209" customFormat="1" ht="23.1" customHeight="1" x14ac:dyDescent="0.2">
      <c r="A193" s="203">
        <v>29.1</v>
      </c>
      <c r="B193" s="213" t="s">
        <v>591</v>
      </c>
      <c r="C193" s="205" t="s">
        <v>592</v>
      </c>
      <c r="D193" s="205" t="s">
        <v>427</v>
      </c>
      <c r="E193" s="206">
        <v>1</v>
      </c>
      <c r="F193" s="207"/>
      <c r="G193" s="208">
        <f t="shared" si="2"/>
        <v>0</v>
      </c>
    </row>
    <row r="194" spans="1:7" s="209" customFormat="1" ht="23.1" customHeight="1" x14ac:dyDescent="0.2">
      <c r="A194" s="203">
        <v>40</v>
      </c>
      <c r="B194" s="210" t="s">
        <v>506</v>
      </c>
      <c r="C194" s="205" t="s">
        <v>507</v>
      </c>
      <c r="D194" s="205" t="s">
        <v>132</v>
      </c>
      <c r="E194" s="206">
        <v>2</v>
      </c>
      <c r="F194" s="207"/>
      <c r="G194" s="208">
        <f t="shared" si="2"/>
        <v>0</v>
      </c>
    </row>
    <row r="195" spans="1:7" s="209" customFormat="1" ht="23.1" customHeight="1" x14ac:dyDescent="0.2">
      <c r="A195" s="203">
        <v>41</v>
      </c>
      <c r="B195" s="210" t="s">
        <v>508</v>
      </c>
      <c r="C195" s="205" t="s">
        <v>509</v>
      </c>
      <c r="D195" s="205" t="s">
        <v>427</v>
      </c>
      <c r="E195" s="206">
        <v>1</v>
      </c>
      <c r="F195" s="207"/>
      <c r="G195" s="208">
        <f t="shared" si="2"/>
        <v>0</v>
      </c>
    </row>
    <row r="196" spans="1:7" s="209" customFormat="1" ht="23.1" customHeight="1" x14ac:dyDescent="0.2">
      <c r="A196" s="203"/>
      <c r="B196" s="204"/>
      <c r="C196" s="205" t="s">
        <v>510</v>
      </c>
      <c r="D196" s="205" t="s">
        <v>437</v>
      </c>
      <c r="E196" s="206"/>
      <c r="F196" s="207"/>
      <c r="G196" s="208"/>
    </row>
    <row r="197" spans="1:7" s="209" customFormat="1" ht="23.1" customHeight="1" x14ac:dyDescent="0.2">
      <c r="A197" s="203" t="s">
        <v>497</v>
      </c>
      <c r="B197" s="210" t="s">
        <v>498</v>
      </c>
      <c r="C197" s="205" t="s">
        <v>499</v>
      </c>
      <c r="D197" s="205" t="s">
        <v>468</v>
      </c>
      <c r="E197" s="206">
        <v>3</v>
      </c>
      <c r="F197" s="207"/>
      <c r="G197" s="208">
        <f t="shared" si="2"/>
        <v>0</v>
      </c>
    </row>
    <row r="198" spans="1:7" s="209" customFormat="1" ht="23.1" customHeight="1" x14ac:dyDescent="0.2">
      <c r="A198" s="203">
        <v>42</v>
      </c>
      <c r="B198" s="210" t="s">
        <v>511</v>
      </c>
      <c r="C198" s="205" t="s">
        <v>512</v>
      </c>
      <c r="D198" s="205" t="s">
        <v>427</v>
      </c>
      <c r="E198" s="206">
        <v>2</v>
      </c>
      <c r="F198" s="207"/>
      <c r="G198" s="208">
        <f t="shared" si="2"/>
        <v>0</v>
      </c>
    </row>
    <row r="199" spans="1:7" s="209" customFormat="1" ht="23.1" customHeight="1" x14ac:dyDescent="0.2">
      <c r="A199" s="203">
        <v>39</v>
      </c>
      <c r="B199" s="210" t="s">
        <v>504</v>
      </c>
      <c r="C199" s="205" t="s">
        <v>505</v>
      </c>
      <c r="D199" s="205" t="s">
        <v>427</v>
      </c>
      <c r="E199" s="206">
        <v>2</v>
      </c>
      <c r="F199" s="207"/>
      <c r="G199" s="208">
        <f t="shared" si="2"/>
        <v>0</v>
      </c>
    </row>
    <row r="200" spans="1:7" s="209" customFormat="1" ht="23.1" customHeight="1" x14ac:dyDescent="0.2">
      <c r="A200" s="203">
        <v>29</v>
      </c>
      <c r="B200" s="210" t="s">
        <v>502</v>
      </c>
      <c r="C200" s="205" t="s">
        <v>503</v>
      </c>
      <c r="D200" s="205" t="s">
        <v>427</v>
      </c>
      <c r="E200" s="206">
        <v>1</v>
      </c>
      <c r="F200" s="207"/>
      <c r="G200" s="208">
        <f t="shared" si="2"/>
        <v>0</v>
      </c>
    </row>
    <row r="201" spans="1:7" s="209" customFormat="1" ht="23.1" customHeight="1" x14ac:dyDescent="0.2">
      <c r="A201" s="203">
        <v>29.1</v>
      </c>
      <c r="B201" s="213" t="s">
        <v>591</v>
      </c>
      <c r="C201" s="205" t="s">
        <v>592</v>
      </c>
      <c r="D201" s="205" t="s">
        <v>427</v>
      </c>
      <c r="E201" s="206">
        <v>1</v>
      </c>
      <c r="F201" s="207"/>
      <c r="G201" s="208">
        <f t="shared" si="2"/>
        <v>0</v>
      </c>
    </row>
    <row r="202" spans="1:7" s="209" customFormat="1" ht="23.1" customHeight="1" x14ac:dyDescent="0.2">
      <c r="A202" s="203">
        <v>40</v>
      </c>
      <c r="B202" s="210" t="s">
        <v>506</v>
      </c>
      <c r="C202" s="205" t="s">
        <v>507</v>
      </c>
      <c r="D202" s="205" t="s">
        <v>132</v>
      </c>
      <c r="E202" s="206">
        <v>2</v>
      </c>
      <c r="F202" s="207"/>
      <c r="G202" s="208">
        <f t="shared" si="2"/>
        <v>0</v>
      </c>
    </row>
    <row r="203" spans="1:7" s="209" customFormat="1" ht="23.1" customHeight="1" x14ac:dyDescent="0.2">
      <c r="A203" s="203">
        <v>41</v>
      </c>
      <c r="B203" s="210" t="s">
        <v>508</v>
      </c>
      <c r="C203" s="205" t="s">
        <v>509</v>
      </c>
      <c r="D203" s="205" t="s">
        <v>427</v>
      </c>
      <c r="E203" s="206">
        <v>1</v>
      </c>
      <c r="F203" s="207"/>
      <c r="G203" s="208">
        <f t="shared" si="2"/>
        <v>0</v>
      </c>
    </row>
    <row r="204" spans="1:7" s="209" customFormat="1" ht="23.1" customHeight="1" x14ac:dyDescent="0.2">
      <c r="A204" s="203"/>
      <c r="B204" s="204"/>
      <c r="C204" s="205" t="s">
        <v>513</v>
      </c>
      <c r="D204" s="205" t="s">
        <v>437</v>
      </c>
      <c r="E204" s="206"/>
      <c r="F204" s="207"/>
      <c r="G204" s="208"/>
    </row>
    <row r="205" spans="1:7" s="209" customFormat="1" ht="23.1" customHeight="1" x14ac:dyDescent="0.2">
      <c r="A205" s="203" t="s">
        <v>497</v>
      </c>
      <c r="B205" s="210" t="s">
        <v>498</v>
      </c>
      <c r="C205" s="205" t="s">
        <v>499</v>
      </c>
      <c r="D205" s="205" t="s">
        <v>468</v>
      </c>
      <c r="E205" s="206">
        <v>2.8</v>
      </c>
      <c r="F205" s="207"/>
      <c r="G205" s="208">
        <f t="shared" ref="G205:G268" si="3">E205*F205</f>
        <v>0</v>
      </c>
    </row>
    <row r="206" spans="1:7" s="209" customFormat="1" ht="23.1" customHeight="1" x14ac:dyDescent="0.2">
      <c r="A206" s="203">
        <v>39</v>
      </c>
      <c r="B206" s="210" t="s">
        <v>504</v>
      </c>
      <c r="C206" s="205" t="s">
        <v>505</v>
      </c>
      <c r="D206" s="205" t="s">
        <v>427</v>
      </c>
      <c r="E206" s="206">
        <v>2</v>
      </c>
      <c r="F206" s="207"/>
      <c r="G206" s="208">
        <f t="shared" si="3"/>
        <v>0</v>
      </c>
    </row>
    <row r="207" spans="1:7" s="209" customFormat="1" ht="23.1" customHeight="1" x14ac:dyDescent="0.2">
      <c r="A207" s="203">
        <v>29</v>
      </c>
      <c r="B207" s="210" t="s">
        <v>502</v>
      </c>
      <c r="C207" s="205" t="s">
        <v>503</v>
      </c>
      <c r="D207" s="205" t="s">
        <v>427</v>
      </c>
      <c r="E207" s="206">
        <v>1</v>
      </c>
      <c r="F207" s="207"/>
      <c r="G207" s="208">
        <f t="shared" si="3"/>
        <v>0</v>
      </c>
    </row>
    <row r="208" spans="1:7" s="209" customFormat="1" ht="23.1" customHeight="1" x14ac:dyDescent="0.2">
      <c r="A208" s="203">
        <v>29.1</v>
      </c>
      <c r="B208" s="213" t="s">
        <v>591</v>
      </c>
      <c r="C208" s="205" t="s">
        <v>592</v>
      </c>
      <c r="D208" s="205" t="s">
        <v>427</v>
      </c>
      <c r="E208" s="206">
        <v>1</v>
      </c>
      <c r="F208" s="207"/>
      <c r="G208" s="208">
        <f t="shared" si="3"/>
        <v>0</v>
      </c>
    </row>
    <row r="209" spans="1:7" s="209" customFormat="1" ht="23.1" customHeight="1" x14ac:dyDescent="0.2">
      <c r="A209" s="203">
        <v>59</v>
      </c>
      <c r="B209" s="210" t="s">
        <v>593</v>
      </c>
      <c r="C209" s="205" t="s">
        <v>594</v>
      </c>
      <c r="D209" s="205" t="s">
        <v>132</v>
      </c>
      <c r="E209" s="206">
        <v>2</v>
      </c>
      <c r="F209" s="207"/>
      <c r="G209" s="208">
        <f t="shared" si="3"/>
        <v>0</v>
      </c>
    </row>
    <row r="210" spans="1:7" s="209" customFormat="1" ht="23.1" customHeight="1" x14ac:dyDescent="0.2">
      <c r="A210" s="203">
        <v>41</v>
      </c>
      <c r="B210" s="210" t="s">
        <v>508</v>
      </c>
      <c r="C210" s="205" t="s">
        <v>509</v>
      </c>
      <c r="D210" s="205" t="s">
        <v>427</v>
      </c>
      <c r="E210" s="206">
        <v>1</v>
      </c>
      <c r="F210" s="207"/>
      <c r="G210" s="208">
        <f t="shared" si="3"/>
        <v>0</v>
      </c>
    </row>
    <row r="211" spans="1:7" s="209" customFormat="1" ht="23.1" customHeight="1" x14ac:dyDescent="0.2">
      <c r="A211" s="203"/>
      <c r="B211" s="204"/>
      <c r="C211" s="205" t="s">
        <v>532</v>
      </c>
      <c r="D211" s="205" t="s">
        <v>437</v>
      </c>
      <c r="E211" s="206"/>
      <c r="F211" s="207"/>
      <c r="G211" s="208"/>
    </row>
    <row r="212" spans="1:7" s="209" customFormat="1" ht="23.1" customHeight="1" x14ac:dyDescent="0.2">
      <c r="A212" s="203" t="s">
        <v>497</v>
      </c>
      <c r="B212" s="210" t="s">
        <v>498</v>
      </c>
      <c r="C212" s="205" t="s">
        <v>499</v>
      </c>
      <c r="D212" s="205" t="s">
        <v>468</v>
      </c>
      <c r="E212" s="206">
        <v>8.8000000000000007</v>
      </c>
      <c r="F212" s="207"/>
      <c r="G212" s="208">
        <f t="shared" si="3"/>
        <v>0</v>
      </c>
    </row>
    <row r="213" spans="1:7" s="209" customFormat="1" ht="23.1" customHeight="1" x14ac:dyDescent="0.2">
      <c r="A213" s="203">
        <v>39</v>
      </c>
      <c r="B213" s="210" t="s">
        <v>504</v>
      </c>
      <c r="C213" s="205" t="s">
        <v>505</v>
      </c>
      <c r="D213" s="205" t="s">
        <v>427</v>
      </c>
      <c r="E213" s="206">
        <v>4</v>
      </c>
      <c r="F213" s="207"/>
      <c r="G213" s="208">
        <f t="shared" si="3"/>
        <v>0</v>
      </c>
    </row>
    <row r="214" spans="1:7" s="209" customFormat="1" ht="23.1" customHeight="1" x14ac:dyDescent="0.2">
      <c r="A214" s="203">
        <v>29</v>
      </c>
      <c r="B214" s="210" t="s">
        <v>502</v>
      </c>
      <c r="C214" s="205" t="s">
        <v>503</v>
      </c>
      <c r="D214" s="205" t="s">
        <v>427</v>
      </c>
      <c r="E214" s="206">
        <v>1</v>
      </c>
      <c r="F214" s="207"/>
      <c r="G214" s="208">
        <f t="shared" si="3"/>
        <v>0</v>
      </c>
    </row>
    <row r="215" spans="1:7" s="209" customFormat="1" ht="23.1" customHeight="1" x14ac:dyDescent="0.2">
      <c r="A215" s="203">
        <v>29.1</v>
      </c>
      <c r="B215" s="213" t="s">
        <v>591</v>
      </c>
      <c r="C215" s="205" t="s">
        <v>592</v>
      </c>
      <c r="D215" s="205" t="s">
        <v>427</v>
      </c>
      <c r="E215" s="206">
        <v>1</v>
      </c>
      <c r="F215" s="207"/>
      <c r="G215" s="208">
        <f t="shared" si="3"/>
        <v>0</v>
      </c>
    </row>
    <row r="216" spans="1:7" s="209" customFormat="1" ht="23.1" customHeight="1" x14ac:dyDescent="0.2">
      <c r="A216" s="203">
        <v>38</v>
      </c>
      <c r="B216" s="210" t="s">
        <v>500</v>
      </c>
      <c r="C216" s="205" t="s">
        <v>501</v>
      </c>
      <c r="D216" s="205" t="s">
        <v>427</v>
      </c>
      <c r="E216" s="206">
        <v>1</v>
      </c>
      <c r="F216" s="207"/>
      <c r="G216" s="208">
        <f t="shared" si="3"/>
        <v>0</v>
      </c>
    </row>
    <row r="217" spans="1:7" s="209" customFormat="1" ht="23.1" customHeight="1" x14ac:dyDescent="0.2">
      <c r="A217" s="203">
        <v>49</v>
      </c>
      <c r="B217" s="210" t="s">
        <v>535</v>
      </c>
      <c r="C217" s="205" t="s">
        <v>536</v>
      </c>
      <c r="D217" s="205" t="s">
        <v>427</v>
      </c>
      <c r="E217" s="206">
        <v>1</v>
      </c>
      <c r="F217" s="207"/>
      <c r="G217" s="208">
        <f t="shared" si="3"/>
        <v>0</v>
      </c>
    </row>
    <row r="218" spans="1:7" s="209" customFormat="1" ht="23.1" customHeight="1" x14ac:dyDescent="0.2">
      <c r="A218" s="203">
        <v>58</v>
      </c>
      <c r="B218" s="210" t="s">
        <v>595</v>
      </c>
      <c r="C218" s="205" t="s">
        <v>596</v>
      </c>
      <c r="D218" s="205" t="s">
        <v>132</v>
      </c>
      <c r="E218" s="206">
        <v>1</v>
      </c>
      <c r="F218" s="207"/>
      <c r="G218" s="208">
        <f t="shared" si="3"/>
        <v>0</v>
      </c>
    </row>
    <row r="219" spans="1:7" s="209" customFormat="1" ht="23.1" customHeight="1" x14ac:dyDescent="0.2">
      <c r="A219" s="203">
        <v>41</v>
      </c>
      <c r="B219" s="210" t="s">
        <v>508</v>
      </c>
      <c r="C219" s="205" t="s">
        <v>509</v>
      </c>
      <c r="D219" s="205" t="s">
        <v>427</v>
      </c>
      <c r="E219" s="206">
        <v>1</v>
      </c>
      <c r="F219" s="207"/>
      <c r="G219" s="208">
        <f t="shared" si="3"/>
        <v>0</v>
      </c>
    </row>
    <row r="220" spans="1:7" s="209" customFormat="1" ht="23.1" customHeight="1" x14ac:dyDescent="0.2">
      <c r="A220" s="203">
        <v>60</v>
      </c>
      <c r="B220" s="210" t="s">
        <v>597</v>
      </c>
      <c r="C220" s="205" t="s">
        <v>598</v>
      </c>
      <c r="D220" s="205" t="s">
        <v>427</v>
      </c>
      <c r="E220" s="206">
        <v>1</v>
      </c>
      <c r="F220" s="207"/>
      <c r="G220" s="208">
        <f t="shared" si="3"/>
        <v>0</v>
      </c>
    </row>
    <row r="221" spans="1:7" s="209" customFormat="1" ht="23.1" customHeight="1" x14ac:dyDescent="0.2">
      <c r="A221" s="203" t="s">
        <v>515</v>
      </c>
      <c r="B221" s="210" t="s">
        <v>516</v>
      </c>
      <c r="C221" s="205" t="s">
        <v>517</v>
      </c>
      <c r="D221" s="205" t="s">
        <v>468</v>
      </c>
      <c r="E221" s="206">
        <v>2.2000000000000002</v>
      </c>
      <c r="F221" s="207"/>
      <c r="G221" s="208">
        <f t="shared" si="3"/>
        <v>0</v>
      </c>
    </row>
    <row r="222" spans="1:7" s="209" customFormat="1" ht="23.1" customHeight="1" x14ac:dyDescent="0.2">
      <c r="A222" s="203">
        <v>54</v>
      </c>
      <c r="B222" s="210" t="s">
        <v>599</v>
      </c>
      <c r="C222" s="205" t="s">
        <v>600</v>
      </c>
      <c r="D222" s="205" t="s">
        <v>427</v>
      </c>
      <c r="E222" s="206">
        <v>2</v>
      </c>
      <c r="F222" s="207"/>
      <c r="G222" s="208">
        <f t="shared" si="3"/>
        <v>0</v>
      </c>
    </row>
    <row r="223" spans="1:7" s="209" customFormat="1" ht="23.1" customHeight="1" x14ac:dyDescent="0.2">
      <c r="A223" s="203">
        <v>43</v>
      </c>
      <c r="B223" s="210" t="s">
        <v>518</v>
      </c>
      <c r="C223" s="205" t="s">
        <v>519</v>
      </c>
      <c r="D223" s="205" t="s">
        <v>427</v>
      </c>
      <c r="E223" s="206">
        <v>1</v>
      </c>
      <c r="F223" s="207"/>
      <c r="G223" s="208">
        <f t="shared" si="3"/>
        <v>0</v>
      </c>
    </row>
    <row r="224" spans="1:7" s="209" customFormat="1" ht="23.1" customHeight="1" x14ac:dyDescent="0.2">
      <c r="A224" s="203">
        <v>56</v>
      </c>
      <c r="B224" s="210" t="s">
        <v>601</v>
      </c>
      <c r="C224" s="205" t="s">
        <v>602</v>
      </c>
      <c r="D224" s="205" t="s">
        <v>427</v>
      </c>
      <c r="E224" s="206">
        <v>1</v>
      </c>
      <c r="F224" s="207"/>
      <c r="G224" s="208">
        <f t="shared" si="3"/>
        <v>0</v>
      </c>
    </row>
    <row r="225" spans="1:7" s="209" customFormat="1" ht="23.1" customHeight="1" x14ac:dyDescent="0.2">
      <c r="A225" s="203">
        <v>52</v>
      </c>
      <c r="B225" s="210" t="s">
        <v>603</v>
      </c>
      <c r="C225" s="205" t="s">
        <v>604</v>
      </c>
      <c r="D225" s="205" t="s">
        <v>427</v>
      </c>
      <c r="E225" s="206">
        <v>2</v>
      </c>
      <c r="F225" s="207"/>
      <c r="G225" s="208">
        <f t="shared" si="3"/>
        <v>0</v>
      </c>
    </row>
    <row r="226" spans="1:7" s="209" customFormat="1" ht="23.1" customHeight="1" x14ac:dyDescent="0.2">
      <c r="A226" s="203"/>
      <c r="B226" s="204"/>
      <c r="C226" s="205" t="s">
        <v>605</v>
      </c>
      <c r="D226" s="205"/>
      <c r="E226" s="206"/>
      <c r="F226" s="207"/>
      <c r="G226" s="208"/>
    </row>
    <row r="227" spans="1:7" s="209" customFormat="1" ht="23.1" customHeight="1" x14ac:dyDescent="0.2">
      <c r="A227" s="203">
        <v>52</v>
      </c>
      <c r="B227" s="210" t="s">
        <v>603</v>
      </c>
      <c r="C227" s="205" t="s">
        <v>604</v>
      </c>
      <c r="D227" s="205" t="s">
        <v>427</v>
      </c>
      <c r="E227" s="206">
        <v>1</v>
      </c>
      <c r="F227" s="207"/>
      <c r="G227" s="208">
        <f t="shared" si="3"/>
        <v>0</v>
      </c>
    </row>
    <row r="228" spans="1:7" s="209" customFormat="1" ht="23.1" customHeight="1" x14ac:dyDescent="0.2">
      <c r="A228" s="203" t="s">
        <v>515</v>
      </c>
      <c r="B228" s="210" t="s">
        <v>516</v>
      </c>
      <c r="C228" s="205" t="s">
        <v>517</v>
      </c>
      <c r="D228" s="205" t="s">
        <v>468</v>
      </c>
      <c r="E228" s="206">
        <v>7</v>
      </c>
      <c r="F228" s="207"/>
      <c r="G228" s="208">
        <f t="shared" si="3"/>
        <v>0</v>
      </c>
    </row>
    <row r="229" spans="1:7" s="209" customFormat="1" ht="23.1" customHeight="1" x14ac:dyDescent="0.2">
      <c r="A229" s="203">
        <v>53</v>
      </c>
      <c r="B229" s="210" t="s">
        <v>606</v>
      </c>
      <c r="C229" s="205" t="s">
        <v>607</v>
      </c>
      <c r="D229" s="205" t="s">
        <v>427</v>
      </c>
      <c r="E229" s="206">
        <v>1</v>
      </c>
      <c r="F229" s="207"/>
      <c r="G229" s="208">
        <f t="shared" si="3"/>
        <v>0</v>
      </c>
    </row>
    <row r="230" spans="1:7" s="209" customFormat="1" ht="23.1" customHeight="1" x14ac:dyDescent="0.2">
      <c r="A230" s="203">
        <v>54</v>
      </c>
      <c r="B230" s="210" t="s">
        <v>599</v>
      </c>
      <c r="C230" s="205" t="s">
        <v>600</v>
      </c>
      <c r="D230" s="205" t="s">
        <v>427</v>
      </c>
      <c r="E230" s="206">
        <v>2</v>
      </c>
      <c r="F230" s="207"/>
      <c r="G230" s="208">
        <f t="shared" si="3"/>
        <v>0</v>
      </c>
    </row>
    <row r="231" spans="1:7" s="209" customFormat="1" ht="23.1" customHeight="1" x14ac:dyDescent="0.2">
      <c r="A231" s="203">
        <v>55</v>
      </c>
      <c r="B231" s="210" t="s">
        <v>608</v>
      </c>
      <c r="C231" s="205" t="s">
        <v>609</v>
      </c>
      <c r="D231" s="205" t="s">
        <v>427</v>
      </c>
      <c r="E231" s="206">
        <v>1</v>
      </c>
      <c r="F231" s="207"/>
      <c r="G231" s="208">
        <f t="shared" si="3"/>
        <v>0</v>
      </c>
    </row>
    <row r="232" spans="1:7" s="209" customFormat="1" ht="23.1" customHeight="1" x14ac:dyDescent="0.2">
      <c r="A232" s="203">
        <v>56</v>
      </c>
      <c r="B232" s="204" t="s">
        <v>601</v>
      </c>
      <c r="C232" s="205" t="s">
        <v>602</v>
      </c>
      <c r="D232" s="205" t="s">
        <v>427</v>
      </c>
      <c r="E232" s="206">
        <v>1</v>
      </c>
      <c r="F232" s="207"/>
      <c r="G232" s="208">
        <f t="shared" si="3"/>
        <v>0</v>
      </c>
    </row>
    <row r="233" spans="1:7" s="209" customFormat="1" ht="23.1" customHeight="1" x14ac:dyDescent="0.2">
      <c r="A233" s="203">
        <v>44</v>
      </c>
      <c r="B233" s="204" t="s">
        <v>520</v>
      </c>
      <c r="C233" s="205" t="s">
        <v>521</v>
      </c>
      <c r="D233" s="205" t="s">
        <v>132</v>
      </c>
      <c r="E233" s="206">
        <v>1</v>
      </c>
      <c r="F233" s="207"/>
      <c r="G233" s="208">
        <f t="shared" si="3"/>
        <v>0</v>
      </c>
    </row>
    <row r="234" spans="1:7" s="209" customFormat="1" ht="23.1" customHeight="1" x14ac:dyDescent="0.2">
      <c r="A234" s="203"/>
      <c r="B234" s="210"/>
      <c r="C234" s="205" t="s">
        <v>610</v>
      </c>
      <c r="D234" s="205" t="s">
        <v>437</v>
      </c>
      <c r="E234" s="206"/>
      <c r="F234" s="207"/>
      <c r="G234" s="208"/>
    </row>
    <row r="235" spans="1:7" s="209" customFormat="1" ht="23.1" customHeight="1" x14ac:dyDescent="0.2">
      <c r="A235" s="203">
        <v>52</v>
      </c>
      <c r="B235" s="210" t="s">
        <v>603</v>
      </c>
      <c r="C235" s="205" t="s">
        <v>604</v>
      </c>
      <c r="D235" s="205" t="s">
        <v>427</v>
      </c>
      <c r="E235" s="206">
        <v>1</v>
      </c>
      <c r="F235" s="207"/>
      <c r="G235" s="208">
        <f t="shared" si="3"/>
        <v>0</v>
      </c>
    </row>
    <row r="236" spans="1:7" s="209" customFormat="1" ht="23.1" customHeight="1" x14ac:dyDescent="0.2">
      <c r="A236" s="203" t="s">
        <v>515</v>
      </c>
      <c r="B236" s="210" t="s">
        <v>516</v>
      </c>
      <c r="C236" s="205" t="s">
        <v>517</v>
      </c>
      <c r="D236" s="205" t="s">
        <v>468</v>
      </c>
      <c r="E236" s="206">
        <v>0.4</v>
      </c>
      <c r="F236" s="207"/>
      <c r="G236" s="208">
        <f t="shared" si="3"/>
        <v>0</v>
      </c>
    </row>
    <row r="237" spans="1:7" s="209" customFormat="1" ht="23.1" customHeight="1" x14ac:dyDescent="0.2">
      <c r="A237" s="203">
        <v>54</v>
      </c>
      <c r="B237" s="210" t="s">
        <v>599</v>
      </c>
      <c r="C237" s="205" t="s">
        <v>600</v>
      </c>
      <c r="D237" s="205" t="s">
        <v>427</v>
      </c>
      <c r="E237" s="206">
        <v>1</v>
      </c>
      <c r="F237" s="207"/>
      <c r="G237" s="208">
        <f t="shared" si="3"/>
        <v>0</v>
      </c>
    </row>
    <row r="238" spans="1:7" s="209" customFormat="1" ht="23.1" customHeight="1" x14ac:dyDescent="0.2">
      <c r="A238" s="203"/>
      <c r="B238" s="210"/>
      <c r="C238" s="205" t="s">
        <v>611</v>
      </c>
      <c r="D238" s="205" t="s">
        <v>437</v>
      </c>
      <c r="E238" s="206"/>
      <c r="F238" s="207"/>
      <c r="G238" s="208"/>
    </row>
    <row r="239" spans="1:7" s="209" customFormat="1" ht="23.1" customHeight="1" x14ac:dyDescent="0.2">
      <c r="A239" s="203">
        <v>52</v>
      </c>
      <c r="B239" s="210" t="s">
        <v>603</v>
      </c>
      <c r="C239" s="205" t="s">
        <v>604</v>
      </c>
      <c r="D239" s="205" t="s">
        <v>427</v>
      </c>
      <c r="E239" s="206">
        <v>2</v>
      </c>
      <c r="F239" s="207"/>
      <c r="G239" s="208">
        <f t="shared" si="3"/>
        <v>0</v>
      </c>
    </row>
    <row r="240" spans="1:7" s="209" customFormat="1" ht="23.1" customHeight="1" x14ac:dyDescent="0.2">
      <c r="A240" s="203" t="s">
        <v>515</v>
      </c>
      <c r="B240" s="210" t="s">
        <v>516</v>
      </c>
      <c r="C240" s="205" t="s">
        <v>517</v>
      </c>
      <c r="D240" s="205" t="s">
        <v>468</v>
      </c>
      <c r="E240" s="206">
        <v>2.8</v>
      </c>
      <c r="F240" s="207"/>
      <c r="G240" s="208">
        <f t="shared" si="3"/>
        <v>0</v>
      </c>
    </row>
    <row r="241" spans="1:7" s="209" customFormat="1" ht="23.1" customHeight="1" x14ac:dyDescent="0.2">
      <c r="A241" s="203">
        <v>53</v>
      </c>
      <c r="B241" s="210" t="s">
        <v>606</v>
      </c>
      <c r="C241" s="205" t="s">
        <v>607</v>
      </c>
      <c r="D241" s="205" t="s">
        <v>427</v>
      </c>
      <c r="E241" s="206">
        <v>1</v>
      </c>
      <c r="F241" s="207"/>
      <c r="G241" s="208">
        <f t="shared" si="3"/>
        <v>0</v>
      </c>
    </row>
    <row r="242" spans="1:7" s="209" customFormat="1" ht="23.1" customHeight="1" x14ac:dyDescent="0.2">
      <c r="A242" s="203">
        <v>54</v>
      </c>
      <c r="B242" s="210" t="s">
        <v>599</v>
      </c>
      <c r="C242" s="205" t="s">
        <v>600</v>
      </c>
      <c r="D242" s="205" t="s">
        <v>427</v>
      </c>
      <c r="E242" s="206">
        <v>1</v>
      </c>
      <c r="F242" s="207"/>
      <c r="G242" s="208">
        <f t="shared" si="3"/>
        <v>0</v>
      </c>
    </row>
    <row r="243" spans="1:7" s="209" customFormat="1" ht="23.1" customHeight="1" x14ac:dyDescent="0.2">
      <c r="A243" s="203"/>
      <c r="B243" s="210"/>
      <c r="C243" s="205" t="s">
        <v>612</v>
      </c>
      <c r="D243" s="205" t="s">
        <v>437</v>
      </c>
      <c r="E243" s="206"/>
      <c r="F243" s="207"/>
      <c r="G243" s="208"/>
    </row>
    <row r="244" spans="1:7" s="209" customFormat="1" ht="23.1" customHeight="1" x14ac:dyDescent="0.2">
      <c r="A244" s="203">
        <v>51</v>
      </c>
      <c r="B244" s="210" t="s">
        <v>538</v>
      </c>
      <c r="C244" s="205" t="s">
        <v>539</v>
      </c>
      <c r="D244" s="205" t="s">
        <v>427</v>
      </c>
      <c r="E244" s="206">
        <v>1</v>
      </c>
      <c r="F244" s="207"/>
      <c r="G244" s="208">
        <f t="shared" si="3"/>
        <v>0</v>
      </c>
    </row>
    <row r="245" spans="1:7" s="209" customFormat="1" ht="23.1" customHeight="1" x14ac:dyDescent="0.2">
      <c r="A245" s="203" t="s">
        <v>515</v>
      </c>
      <c r="B245" s="210" t="s">
        <v>516</v>
      </c>
      <c r="C245" s="205" t="s">
        <v>517</v>
      </c>
      <c r="D245" s="205" t="s">
        <v>468</v>
      </c>
      <c r="E245" s="206">
        <v>1.5</v>
      </c>
      <c r="F245" s="207"/>
      <c r="G245" s="208">
        <f t="shared" si="3"/>
        <v>0</v>
      </c>
    </row>
    <row r="246" spans="1:7" s="209" customFormat="1" ht="23.1" customHeight="1" x14ac:dyDescent="0.2">
      <c r="A246" s="203">
        <v>54</v>
      </c>
      <c r="B246" s="210" t="s">
        <v>599</v>
      </c>
      <c r="C246" s="205" t="s">
        <v>600</v>
      </c>
      <c r="D246" s="205" t="s">
        <v>427</v>
      </c>
      <c r="E246" s="206">
        <v>2</v>
      </c>
      <c r="F246" s="207"/>
      <c r="G246" s="208">
        <f t="shared" si="3"/>
        <v>0</v>
      </c>
    </row>
    <row r="247" spans="1:7" s="209" customFormat="1" ht="23.1" customHeight="1" x14ac:dyDescent="0.2">
      <c r="A247" s="203">
        <v>44</v>
      </c>
      <c r="B247" s="210" t="s">
        <v>520</v>
      </c>
      <c r="C247" s="205" t="s">
        <v>521</v>
      </c>
      <c r="D247" s="205" t="s">
        <v>132</v>
      </c>
      <c r="E247" s="206">
        <v>1</v>
      </c>
      <c r="F247" s="207"/>
      <c r="G247" s="208">
        <f t="shared" si="3"/>
        <v>0</v>
      </c>
    </row>
    <row r="248" spans="1:7" s="209" customFormat="1" ht="23.1" customHeight="1" x14ac:dyDescent="0.2">
      <c r="A248" s="203">
        <v>56</v>
      </c>
      <c r="B248" s="210" t="s">
        <v>601</v>
      </c>
      <c r="C248" s="205" t="s">
        <v>602</v>
      </c>
      <c r="D248" s="205" t="s">
        <v>427</v>
      </c>
      <c r="E248" s="206">
        <v>1</v>
      </c>
      <c r="F248" s="207"/>
      <c r="G248" s="208">
        <f t="shared" si="3"/>
        <v>0</v>
      </c>
    </row>
    <row r="249" spans="1:7" s="209" customFormat="1" ht="23.1" customHeight="1" x14ac:dyDescent="0.2">
      <c r="A249" s="203">
        <v>52</v>
      </c>
      <c r="B249" s="210" t="s">
        <v>603</v>
      </c>
      <c r="C249" s="205" t="s">
        <v>604</v>
      </c>
      <c r="D249" s="205" t="s">
        <v>427</v>
      </c>
      <c r="E249" s="206">
        <v>2</v>
      </c>
      <c r="F249" s="207"/>
      <c r="G249" s="208">
        <f t="shared" si="3"/>
        <v>0</v>
      </c>
    </row>
    <row r="250" spans="1:7" s="209" customFormat="1" ht="23.1" customHeight="1" x14ac:dyDescent="0.2">
      <c r="A250" s="203"/>
      <c r="B250" s="210"/>
      <c r="C250" s="205" t="s">
        <v>437</v>
      </c>
      <c r="D250" s="205" t="s">
        <v>437</v>
      </c>
      <c r="E250" s="206"/>
      <c r="F250" s="207"/>
      <c r="G250" s="208"/>
    </row>
    <row r="251" spans="1:7" s="209" customFormat="1" ht="23.1" customHeight="1" x14ac:dyDescent="0.2">
      <c r="A251" s="203"/>
      <c r="B251" s="210"/>
      <c r="C251" s="205" t="s">
        <v>542</v>
      </c>
      <c r="D251" s="205" t="s">
        <v>437</v>
      </c>
      <c r="E251" s="206"/>
      <c r="F251" s="207"/>
      <c r="G251" s="208"/>
    </row>
    <row r="252" spans="1:7" s="209" customFormat="1" ht="23.1" customHeight="1" x14ac:dyDescent="0.2">
      <c r="A252" s="203" t="s">
        <v>488</v>
      </c>
      <c r="B252" s="210" t="s">
        <v>489</v>
      </c>
      <c r="C252" s="205" t="s">
        <v>490</v>
      </c>
      <c r="D252" s="205" t="s">
        <v>468</v>
      </c>
      <c r="E252" s="206">
        <v>0.4</v>
      </c>
      <c r="F252" s="207"/>
      <c r="G252" s="208">
        <f t="shared" si="3"/>
        <v>0</v>
      </c>
    </row>
    <row r="253" spans="1:7" s="209" customFormat="1" ht="23.1" customHeight="1" x14ac:dyDescent="0.2">
      <c r="A253" s="203">
        <v>61</v>
      </c>
      <c r="B253" s="210" t="s">
        <v>543</v>
      </c>
      <c r="C253" s="205" t="s">
        <v>544</v>
      </c>
      <c r="D253" s="205" t="s">
        <v>427</v>
      </c>
      <c r="E253" s="206">
        <v>1</v>
      </c>
      <c r="F253" s="207"/>
      <c r="G253" s="208">
        <f t="shared" si="3"/>
        <v>0</v>
      </c>
    </row>
    <row r="254" spans="1:7" s="209" customFormat="1" ht="23.1" customHeight="1" x14ac:dyDescent="0.2">
      <c r="A254" s="203">
        <v>62</v>
      </c>
      <c r="B254" s="210" t="s">
        <v>545</v>
      </c>
      <c r="C254" s="205" t="s">
        <v>546</v>
      </c>
      <c r="D254" s="205" t="s">
        <v>132</v>
      </c>
      <c r="E254" s="206">
        <v>1</v>
      </c>
      <c r="F254" s="207"/>
      <c r="G254" s="208">
        <f t="shared" si="3"/>
        <v>0</v>
      </c>
    </row>
    <row r="255" spans="1:7" s="209" customFormat="1" ht="23.1" customHeight="1" x14ac:dyDescent="0.2">
      <c r="A255" s="203">
        <v>63</v>
      </c>
      <c r="B255" s="210" t="s">
        <v>547</v>
      </c>
      <c r="C255" s="205" t="s">
        <v>548</v>
      </c>
      <c r="D255" s="205" t="s">
        <v>427</v>
      </c>
      <c r="E255" s="206">
        <v>1</v>
      </c>
      <c r="F255" s="207"/>
      <c r="G255" s="208">
        <f t="shared" si="3"/>
        <v>0</v>
      </c>
    </row>
    <row r="256" spans="1:7" s="209" customFormat="1" ht="23.1" customHeight="1" x14ac:dyDescent="0.2">
      <c r="A256" s="203"/>
      <c r="B256" s="210"/>
      <c r="C256" s="205" t="s">
        <v>613</v>
      </c>
      <c r="D256" s="205" t="s">
        <v>437</v>
      </c>
      <c r="E256" s="206"/>
      <c r="F256" s="207"/>
      <c r="G256" s="208"/>
    </row>
    <row r="257" spans="1:7" s="209" customFormat="1" ht="23.1" customHeight="1" x14ac:dyDescent="0.2">
      <c r="A257" s="203">
        <v>64</v>
      </c>
      <c r="B257" s="210" t="s">
        <v>550</v>
      </c>
      <c r="C257" s="205" t="s">
        <v>551</v>
      </c>
      <c r="D257" s="205" t="s">
        <v>427</v>
      </c>
      <c r="E257" s="206">
        <v>1</v>
      </c>
      <c r="F257" s="207"/>
      <c r="G257" s="208">
        <f t="shared" si="3"/>
        <v>0</v>
      </c>
    </row>
    <row r="258" spans="1:7" s="209" customFormat="1" ht="23.1" customHeight="1" x14ac:dyDescent="0.2">
      <c r="A258" s="203">
        <v>39</v>
      </c>
      <c r="B258" s="210" t="s">
        <v>504</v>
      </c>
      <c r="C258" s="205" t="s">
        <v>505</v>
      </c>
      <c r="D258" s="205" t="s">
        <v>427</v>
      </c>
      <c r="E258" s="206">
        <v>1</v>
      </c>
      <c r="F258" s="207"/>
      <c r="G258" s="208">
        <f t="shared" si="3"/>
        <v>0</v>
      </c>
    </row>
    <row r="259" spans="1:7" s="209" customFormat="1" ht="23.1" customHeight="1" x14ac:dyDescent="0.2">
      <c r="A259" s="203" t="s">
        <v>497</v>
      </c>
      <c r="B259" s="210" t="s">
        <v>498</v>
      </c>
      <c r="C259" s="205" t="s">
        <v>499</v>
      </c>
      <c r="D259" s="205" t="s">
        <v>468</v>
      </c>
      <c r="E259" s="206">
        <v>6.4</v>
      </c>
      <c r="F259" s="207"/>
      <c r="G259" s="208">
        <f t="shared" si="3"/>
        <v>0</v>
      </c>
    </row>
    <row r="260" spans="1:7" s="209" customFormat="1" ht="23.1" customHeight="1" x14ac:dyDescent="0.2">
      <c r="A260" s="203">
        <v>38</v>
      </c>
      <c r="B260" s="210" t="s">
        <v>500</v>
      </c>
      <c r="C260" s="205" t="s">
        <v>501</v>
      </c>
      <c r="D260" s="205" t="s">
        <v>427</v>
      </c>
      <c r="E260" s="206">
        <v>4</v>
      </c>
      <c r="F260" s="207"/>
      <c r="G260" s="208">
        <f t="shared" si="3"/>
        <v>0</v>
      </c>
    </row>
    <row r="261" spans="1:7" s="209" customFormat="1" ht="23.1" customHeight="1" x14ac:dyDescent="0.2">
      <c r="A261" s="203">
        <v>75</v>
      </c>
      <c r="B261" s="210" t="s">
        <v>614</v>
      </c>
      <c r="C261" s="205" t="s">
        <v>615</v>
      </c>
      <c r="D261" s="205" t="s">
        <v>427</v>
      </c>
      <c r="E261" s="206">
        <v>1</v>
      </c>
      <c r="F261" s="207"/>
      <c r="G261" s="208">
        <f t="shared" si="3"/>
        <v>0</v>
      </c>
    </row>
    <row r="262" spans="1:7" s="209" customFormat="1" ht="23.1" customHeight="1" x14ac:dyDescent="0.2">
      <c r="A262" s="203">
        <v>66</v>
      </c>
      <c r="B262" s="210" t="s">
        <v>554</v>
      </c>
      <c r="C262" s="205" t="s">
        <v>555</v>
      </c>
      <c r="D262" s="205" t="s">
        <v>427</v>
      </c>
      <c r="E262" s="206">
        <v>1</v>
      </c>
      <c r="F262" s="207"/>
      <c r="G262" s="208">
        <f t="shared" si="3"/>
        <v>0</v>
      </c>
    </row>
    <row r="263" spans="1:7" s="209" customFormat="1" ht="23.1" customHeight="1" x14ac:dyDescent="0.2">
      <c r="A263" s="203" t="s">
        <v>556</v>
      </c>
      <c r="B263" s="210" t="s">
        <v>557</v>
      </c>
      <c r="C263" s="205" t="s">
        <v>558</v>
      </c>
      <c r="D263" s="205" t="s">
        <v>468</v>
      </c>
      <c r="E263" s="206">
        <v>5</v>
      </c>
      <c r="F263" s="207"/>
      <c r="G263" s="208">
        <f t="shared" si="3"/>
        <v>0</v>
      </c>
    </row>
    <row r="264" spans="1:7" s="209" customFormat="1" ht="23.1" customHeight="1" x14ac:dyDescent="0.2">
      <c r="A264" s="203">
        <v>76</v>
      </c>
      <c r="B264" s="210" t="s">
        <v>616</v>
      </c>
      <c r="C264" s="205" t="s">
        <v>617</v>
      </c>
      <c r="D264" s="205" t="s">
        <v>427</v>
      </c>
      <c r="E264" s="206">
        <v>1</v>
      </c>
      <c r="F264" s="207"/>
      <c r="G264" s="208">
        <f t="shared" si="3"/>
        <v>0</v>
      </c>
    </row>
    <row r="265" spans="1:7" s="209" customFormat="1" ht="23.1" customHeight="1" x14ac:dyDescent="0.2">
      <c r="A265" s="203">
        <v>77</v>
      </c>
      <c r="B265" s="210" t="s">
        <v>618</v>
      </c>
      <c r="C265" s="205" t="s">
        <v>619</v>
      </c>
      <c r="D265" s="205" t="s">
        <v>427</v>
      </c>
      <c r="E265" s="206">
        <v>1</v>
      </c>
      <c r="F265" s="207"/>
      <c r="G265" s="208">
        <f t="shared" si="3"/>
        <v>0</v>
      </c>
    </row>
    <row r="266" spans="1:7" s="209" customFormat="1" ht="23.1" customHeight="1" x14ac:dyDescent="0.2">
      <c r="A266" s="203">
        <v>78</v>
      </c>
      <c r="B266" s="210" t="s">
        <v>620</v>
      </c>
      <c r="C266" s="205" t="s">
        <v>621</v>
      </c>
      <c r="D266" s="205" t="s">
        <v>427</v>
      </c>
      <c r="E266" s="206">
        <v>1</v>
      </c>
      <c r="F266" s="207"/>
      <c r="G266" s="208">
        <f t="shared" si="3"/>
        <v>0</v>
      </c>
    </row>
    <row r="267" spans="1:7" s="209" customFormat="1" ht="23.1" customHeight="1" x14ac:dyDescent="0.2">
      <c r="A267" s="203">
        <v>79</v>
      </c>
      <c r="B267" s="210" t="s">
        <v>622</v>
      </c>
      <c r="C267" s="205" t="s">
        <v>623</v>
      </c>
      <c r="D267" s="205" t="s">
        <v>427</v>
      </c>
      <c r="E267" s="206">
        <v>1</v>
      </c>
      <c r="F267" s="207"/>
      <c r="G267" s="208">
        <f t="shared" si="3"/>
        <v>0</v>
      </c>
    </row>
    <row r="268" spans="1:7" s="209" customFormat="1" ht="23.1" customHeight="1" x14ac:dyDescent="0.2">
      <c r="A268" s="203" t="s">
        <v>515</v>
      </c>
      <c r="B268" s="210" t="s">
        <v>516</v>
      </c>
      <c r="C268" s="205" t="s">
        <v>517</v>
      </c>
      <c r="D268" s="205" t="s">
        <v>468</v>
      </c>
      <c r="E268" s="206">
        <v>0.8</v>
      </c>
      <c r="F268" s="207"/>
      <c r="G268" s="208">
        <f t="shared" si="3"/>
        <v>0</v>
      </c>
    </row>
    <row r="269" spans="1:7" s="209" customFormat="1" ht="23.1" customHeight="1" x14ac:dyDescent="0.2">
      <c r="A269" s="203">
        <v>54</v>
      </c>
      <c r="B269" s="210" t="s">
        <v>599</v>
      </c>
      <c r="C269" s="205" t="s">
        <v>600</v>
      </c>
      <c r="D269" s="205" t="s">
        <v>427</v>
      </c>
      <c r="E269" s="206">
        <v>2</v>
      </c>
      <c r="F269" s="207"/>
      <c r="G269" s="208">
        <f t="shared" ref="G269:G323" si="4">E269*F269</f>
        <v>0</v>
      </c>
    </row>
    <row r="270" spans="1:7" s="209" customFormat="1" ht="23.1" customHeight="1" x14ac:dyDescent="0.2">
      <c r="A270" s="203">
        <v>52</v>
      </c>
      <c r="B270" s="210" t="s">
        <v>603</v>
      </c>
      <c r="C270" s="205" t="s">
        <v>604</v>
      </c>
      <c r="D270" s="205" t="s">
        <v>427</v>
      </c>
      <c r="E270" s="206">
        <v>2</v>
      </c>
      <c r="F270" s="207"/>
      <c r="G270" s="208">
        <f t="shared" si="4"/>
        <v>0</v>
      </c>
    </row>
    <row r="271" spans="1:7" s="209" customFormat="1" ht="23.1" customHeight="1" x14ac:dyDescent="0.2">
      <c r="A271" s="203"/>
      <c r="B271" s="210"/>
      <c r="C271" s="205" t="s">
        <v>624</v>
      </c>
      <c r="D271" s="205" t="s">
        <v>437</v>
      </c>
      <c r="E271" s="206"/>
      <c r="F271" s="207"/>
      <c r="G271" s="208"/>
    </row>
    <row r="272" spans="1:7" s="209" customFormat="1" ht="23.1" customHeight="1" x14ac:dyDescent="0.2">
      <c r="A272" s="203" t="s">
        <v>515</v>
      </c>
      <c r="B272" s="210" t="s">
        <v>516</v>
      </c>
      <c r="C272" s="205" t="s">
        <v>517</v>
      </c>
      <c r="D272" s="205" t="s">
        <v>468</v>
      </c>
      <c r="E272" s="206">
        <v>0.5</v>
      </c>
      <c r="F272" s="207"/>
      <c r="G272" s="208">
        <f t="shared" si="4"/>
        <v>0</v>
      </c>
    </row>
    <row r="273" spans="1:7" s="209" customFormat="1" ht="23.1" customHeight="1" x14ac:dyDescent="0.2">
      <c r="A273" s="203">
        <v>52</v>
      </c>
      <c r="B273" s="210" t="s">
        <v>603</v>
      </c>
      <c r="C273" s="205" t="s">
        <v>604</v>
      </c>
      <c r="D273" s="205" t="s">
        <v>427</v>
      </c>
      <c r="E273" s="206">
        <v>1</v>
      </c>
      <c r="F273" s="207"/>
      <c r="G273" s="208">
        <f t="shared" si="4"/>
        <v>0</v>
      </c>
    </row>
    <row r="274" spans="1:7" s="209" customFormat="1" ht="23.1" customHeight="1" x14ac:dyDescent="0.2">
      <c r="A274" s="203"/>
      <c r="B274" s="210"/>
      <c r="C274" s="205" t="s">
        <v>625</v>
      </c>
      <c r="D274" s="205" t="s">
        <v>437</v>
      </c>
      <c r="E274" s="206"/>
      <c r="F274" s="207"/>
      <c r="G274" s="208"/>
    </row>
    <row r="275" spans="1:7" s="209" customFormat="1" ht="23.1" customHeight="1" x14ac:dyDescent="0.2">
      <c r="A275" s="203" t="s">
        <v>515</v>
      </c>
      <c r="B275" s="210" t="s">
        <v>516</v>
      </c>
      <c r="C275" s="205" t="s">
        <v>517</v>
      </c>
      <c r="D275" s="205" t="s">
        <v>468</v>
      </c>
      <c r="E275" s="206">
        <v>0.2</v>
      </c>
      <c r="F275" s="207"/>
      <c r="G275" s="208">
        <f t="shared" si="4"/>
        <v>0</v>
      </c>
    </row>
    <row r="276" spans="1:7" s="209" customFormat="1" ht="23.1" customHeight="1" x14ac:dyDescent="0.2">
      <c r="A276" s="203">
        <v>52</v>
      </c>
      <c r="B276" s="210" t="s">
        <v>603</v>
      </c>
      <c r="C276" s="205" t="s">
        <v>604</v>
      </c>
      <c r="D276" s="205" t="s">
        <v>427</v>
      </c>
      <c r="E276" s="206">
        <v>1</v>
      </c>
      <c r="F276" s="207"/>
      <c r="G276" s="208">
        <f t="shared" si="4"/>
        <v>0</v>
      </c>
    </row>
    <row r="277" spans="1:7" s="209" customFormat="1" ht="23.1" customHeight="1" x14ac:dyDescent="0.2">
      <c r="A277" s="203">
        <v>54</v>
      </c>
      <c r="B277" s="210" t="s">
        <v>599</v>
      </c>
      <c r="C277" s="205" t="s">
        <v>600</v>
      </c>
      <c r="D277" s="205" t="s">
        <v>427</v>
      </c>
      <c r="E277" s="206">
        <v>1</v>
      </c>
      <c r="F277" s="207"/>
      <c r="G277" s="208">
        <f t="shared" si="4"/>
        <v>0</v>
      </c>
    </row>
    <row r="278" spans="1:7" s="209" customFormat="1" ht="23.1" customHeight="1" x14ac:dyDescent="0.2">
      <c r="A278" s="203"/>
      <c r="B278" s="210"/>
      <c r="C278" s="205" t="s">
        <v>626</v>
      </c>
      <c r="D278" s="205" t="s">
        <v>437</v>
      </c>
      <c r="E278" s="206"/>
      <c r="F278" s="207"/>
      <c r="G278" s="208"/>
    </row>
    <row r="279" spans="1:7" s="209" customFormat="1" ht="23.1" customHeight="1" x14ac:dyDescent="0.2">
      <c r="A279" s="203">
        <v>64</v>
      </c>
      <c r="B279" s="210" t="s">
        <v>550</v>
      </c>
      <c r="C279" s="205" t="s">
        <v>551</v>
      </c>
      <c r="D279" s="205" t="s">
        <v>427</v>
      </c>
      <c r="E279" s="206">
        <v>1</v>
      </c>
      <c r="F279" s="207"/>
      <c r="G279" s="208">
        <f t="shared" si="4"/>
        <v>0</v>
      </c>
    </row>
    <row r="280" spans="1:7" s="209" customFormat="1" ht="23.1" customHeight="1" x14ac:dyDescent="0.2">
      <c r="A280" s="203">
        <v>39</v>
      </c>
      <c r="B280" s="210" t="s">
        <v>504</v>
      </c>
      <c r="C280" s="205" t="s">
        <v>505</v>
      </c>
      <c r="D280" s="205" t="s">
        <v>427</v>
      </c>
      <c r="E280" s="206">
        <v>1</v>
      </c>
      <c r="F280" s="207"/>
      <c r="G280" s="208">
        <f t="shared" si="4"/>
        <v>0</v>
      </c>
    </row>
    <row r="281" spans="1:7" s="209" customFormat="1" ht="23.1" customHeight="1" x14ac:dyDescent="0.2">
      <c r="A281" s="203" t="s">
        <v>497</v>
      </c>
      <c r="B281" s="210" t="s">
        <v>498</v>
      </c>
      <c r="C281" s="205" t="s">
        <v>499</v>
      </c>
      <c r="D281" s="205" t="s">
        <v>468</v>
      </c>
      <c r="E281" s="206">
        <v>6.6</v>
      </c>
      <c r="F281" s="207"/>
      <c r="G281" s="208">
        <f t="shared" si="4"/>
        <v>0</v>
      </c>
    </row>
    <row r="282" spans="1:7" s="209" customFormat="1" ht="23.1" customHeight="1" x14ac:dyDescent="0.2">
      <c r="A282" s="203">
        <v>38</v>
      </c>
      <c r="B282" s="210" t="s">
        <v>500</v>
      </c>
      <c r="C282" s="205" t="s">
        <v>501</v>
      </c>
      <c r="D282" s="205" t="s">
        <v>427</v>
      </c>
      <c r="E282" s="206">
        <v>4</v>
      </c>
      <c r="F282" s="207"/>
      <c r="G282" s="208">
        <f t="shared" si="4"/>
        <v>0</v>
      </c>
    </row>
    <row r="283" spans="1:7" s="209" customFormat="1" ht="23.1" customHeight="1" x14ac:dyDescent="0.2">
      <c r="A283" s="203">
        <v>75</v>
      </c>
      <c r="B283" s="210" t="s">
        <v>614</v>
      </c>
      <c r="C283" s="205" t="s">
        <v>615</v>
      </c>
      <c r="D283" s="205" t="s">
        <v>427</v>
      </c>
      <c r="E283" s="206">
        <v>1</v>
      </c>
      <c r="F283" s="207"/>
      <c r="G283" s="208">
        <f t="shared" si="4"/>
        <v>0</v>
      </c>
    </row>
    <row r="284" spans="1:7" s="209" customFormat="1" ht="23.1" customHeight="1" x14ac:dyDescent="0.2">
      <c r="A284" s="203">
        <v>66</v>
      </c>
      <c r="B284" s="210" t="s">
        <v>554</v>
      </c>
      <c r="C284" s="205" t="s">
        <v>555</v>
      </c>
      <c r="D284" s="205" t="s">
        <v>427</v>
      </c>
      <c r="E284" s="206">
        <v>1</v>
      </c>
      <c r="F284" s="207"/>
      <c r="G284" s="208">
        <f t="shared" si="4"/>
        <v>0</v>
      </c>
    </row>
    <row r="285" spans="1:7" s="209" customFormat="1" ht="23.1" customHeight="1" x14ac:dyDescent="0.2">
      <c r="A285" s="203" t="s">
        <v>556</v>
      </c>
      <c r="B285" s="210" t="s">
        <v>557</v>
      </c>
      <c r="C285" s="205" t="s">
        <v>558</v>
      </c>
      <c r="D285" s="205" t="s">
        <v>468</v>
      </c>
      <c r="E285" s="206">
        <v>10.4</v>
      </c>
      <c r="F285" s="207"/>
      <c r="G285" s="208">
        <f t="shared" si="4"/>
        <v>0</v>
      </c>
    </row>
    <row r="286" spans="1:7" s="209" customFormat="1" ht="23.1" customHeight="1" x14ac:dyDescent="0.2">
      <c r="A286" s="203">
        <v>76</v>
      </c>
      <c r="B286" s="210" t="s">
        <v>616</v>
      </c>
      <c r="C286" s="205" t="s">
        <v>617</v>
      </c>
      <c r="D286" s="205" t="s">
        <v>427</v>
      </c>
      <c r="E286" s="206">
        <v>1</v>
      </c>
      <c r="F286" s="207"/>
      <c r="G286" s="208">
        <f t="shared" si="4"/>
        <v>0</v>
      </c>
    </row>
    <row r="287" spans="1:7" s="209" customFormat="1" ht="23.1" customHeight="1" x14ac:dyDescent="0.2">
      <c r="A287" s="203">
        <v>77</v>
      </c>
      <c r="B287" s="210" t="s">
        <v>618</v>
      </c>
      <c r="C287" s="205" t="s">
        <v>619</v>
      </c>
      <c r="D287" s="205" t="s">
        <v>427</v>
      </c>
      <c r="E287" s="206">
        <v>2</v>
      </c>
      <c r="F287" s="207"/>
      <c r="G287" s="208">
        <f t="shared" si="4"/>
        <v>0</v>
      </c>
    </row>
    <row r="288" spans="1:7" s="209" customFormat="1" ht="23.1" customHeight="1" x14ac:dyDescent="0.2">
      <c r="A288" s="203">
        <v>78</v>
      </c>
      <c r="B288" s="210" t="s">
        <v>620</v>
      </c>
      <c r="C288" s="205" t="s">
        <v>621</v>
      </c>
      <c r="D288" s="205" t="s">
        <v>427</v>
      </c>
      <c r="E288" s="206">
        <v>1</v>
      </c>
      <c r="F288" s="207"/>
      <c r="G288" s="208">
        <f t="shared" si="4"/>
        <v>0</v>
      </c>
    </row>
    <row r="289" spans="1:7" s="209" customFormat="1" ht="23.1" customHeight="1" x14ac:dyDescent="0.2">
      <c r="A289" s="203">
        <v>79</v>
      </c>
      <c r="B289" s="210" t="s">
        <v>622</v>
      </c>
      <c r="C289" s="205" t="s">
        <v>623</v>
      </c>
      <c r="D289" s="205" t="s">
        <v>427</v>
      </c>
      <c r="E289" s="206">
        <v>1</v>
      </c>
      <c r="F289" s="207"/>
      <c r="G289" s="208">
        <f t="shared" si="4"/>
        <v>0</v>
      </c>
    </row>
    <row r="290" spans="1:7" s="209" customFormat="1" ht="23.1" customHeight="1" x14ac:dyDescent="0.2">
      <c r="A290" s="203" t="s">
        <v>515</v>
      </c>
      <c r="B290" s="210" t="s">
        <v>516</v>
      </c>
      <c r="C290" s="205" t="s">
        <v>517</v>
      </c>
      <c r="D290" s="205" t="s">
        <v>468</v>
      </c>
      <c r="E290" s="206">
        <v>0.8</v>
      </c>
      <c r="F290" s="207"/>
      <c r="G290" s="208">
        <f t="shared" si="4"/>
        <v>0</v>
      </c>
    </row>
    <row r="291" spans="1:7" s="209" customFormat="1" ht="23.1" customHeight="1" x14ac:dyDescent="0.2">
      <c r="A291" s="203">
        <v>54</v>
      </c>
      <c r="B291" s="210" t="s">
        <v>599</v>
      </c>
      <c r="C291" s="205" t="s">
        <v>600</v>
      </c>
      <c r="D291" s="205" t="s">
        <v>427</v>
      </c>
      <c r="E291" s="206">
        <v>2</v>
      </c>
      <c r="F291" s="207"/>
      <c r="G291" s="208">
        <f t="shared" si="4"/>
        <v>0</v>
      </c>
    </row>
    <row r="292" spans="1:7" s="209" customFormat="1" ht="23.1" customHeight="1" x14ac:dyDescent="0.2">
      <c r="A292" s="203">
        <v>52</v>
      </c>
      <c r="B292" s="210" t="s">
        <v>603</v>
      </c>
      <c r="C292" s="205" t="s">
        <v>604</v>
      </c>
      <c r="D292" s="205" t="s">
        <v>427</v>
      </c>
      <c r="E292" s="206">
        <v>2</v>
      </c>
      <c r="F292" s="207"/>
      <c r="G292" s="208">
        <f t="shared" si="4"/>
        <v>0</v>
      </c>
    </row>
    <row r="293" spans="1:7" s="209" customFormat="1" ht="23.1" customHeight="1" x14ac:dyDescent="0.2">
      <c r="A293" s="203"/>
      <c r="B293" s="210"/>
      <c r="C293" s="205" t="s">
        <v>627</v>
      </c>
      <c r="D293" s="205" t="s">
        <v>437</v>
      </c>
      <c r="E293" s="206"/>
      <c r="F293" s="207"/>
      <c r="G293" s="208"/>
    </row>
    <row r="294" spans="1:7" s="209" customFormat="1" ht="23.1" customHeight="1" x14ac:dyDescent="0.2">
      <c r="A294" s="203" t="s">
        <v>515</v>
      </c>
      <c r="B294" s="210" t="s">
        <v>516</v>
      </c>
      <c r="C294" s="205" t="s">
        <v>517</v>
      </c>
      <c r="D294" s="205" t="s">
        <v>468</v>
      </c>
      <c r="E294" s="206">
        <v>0.5</v>
      </c>
      <c r="F294" s="207"/>
      <c r="G294" s="208">
        <f t="shared" si="4"/>
        <v>0</v>
      </c>
    </row>
    <row r="295" spans="1:7" s="209" customFormat="1" ht="23.1" customHeight="1" x14ac:dyDescent="0.2">
      <c r="A295" s="203">
        <v>52</v>
      </c>
      <c r="B295" s="210" t="s">
        <v>603</v>
      </c>
      <c r="C295" s="205" t="s">
        <v>604</v>
      </c>
      <c r="D295" s="205" t="s">
        <v>427</v>
      </c>
      <c r="E295" s="206">
        <v>1</v>
      </c>
      <c r="F295" s="207"/>
      <c r="G295" s="208">
        <f t="shared" si="4"/>
        <v>0</v>
      </c>
    </row>
    <row r="296" spans="1:7" s="209" customFormat="1" ht="23.1" customHeight="1" x14ac:dyDescent="0.2">
      <c r="A296" s="203"/>
      <c r="B296" s="210"/>
      <c r="C296" s="205" t="s">
        <v>628</v>
      </c>
      <c r="D296" s="205" t="s">
        <v>437</v>
      </c>
      <c r="E296" s="206"/>
      <c r="F296" s="207"/>
      <c r="G296" s="208"/>
    </row>
    <row r="297" spans="1:7" s="209" customFormat="1" ht="23.1" customHeight="1" x14ac:dyDescent="0.2">
      <c r="A297" s="203" t="s">
        <v>515</v>
      </c>
      <c r="B297" s="210" t="s">
        <v>516</v>
      </c>
      <c r="C297" s="205" t="s">
        <v>517</v>
      </c>
      <c r="D297" s="205" t="s">
        <v>468</v>
      </c>
      <c r="E297" s="206">
        <v>0.2</v>
      </c>
      <c r="F297" s="207"/>
      <c r="G297" s="208">
        <f t="shared" si="4"/>
        <v>0</v>
      </c>
    </row>
    <row r="298" spans="1:7" s="209" customFormat="1" ht="23.1" customHeight="1" x14ac:dyDescent="0.2">
      <c r="A298" s="203">
        <v>52</v>
      </c>
      <c r="B298" s="210" t="s">
        <v>603</v>
      </c>
      <c r="C298" s="205" t="s">
        <v>604</v>
      </c>
      <c r="D298" s="205" t="s">
        <v>427</v>
      </c>
      <c r="E298" s="206">
        <v>1</v>
      </c>
      <c r="F298" s="207"/>
      <c r="G298" s="208">
        <f t="shared" si="4"/>
        <v>0</v>
      </c>
    </row>
    <row r="299" spans="1:7" s="209" customFormat="1" ht="23.1" customHeight="1" x14ac:dyDescent="0.2">
      <c r="A299" s="203">
        <v>54</v>
      </c>
      <c r="B299" s="210" t="s">
        <v>599</v>
      </c>
      <c r="C299" s="205" t="s">
        <v>600</v>
      </c>
      <c r="D299" s="205" t="s">
        <v>427</v>
      </c>
      <c r="E299" s="206">
        <v>1</v>
      </c>
      <c r="F299" s="207"/>
      <c r="G299" s="208">
        <f t="shared" si="4"/>
        <v>0</v>
      </c>
    </row>
    <row r="300" spans="1:7" s="209" customFormat="1" ht="23.1" customHeight="1" x14ac:dyDescent="0.2">
      <c r="A300" s="203"/>
      <c r="B300" s="210"/>
      <c r="C300" s="205" t="s">
        <v>437</v>
      </c>
      <c r="D300" s="205"/>
      <c r="E300" s="206"/>
      <c r="F300" s="207"/>
      <c r="G300" s="208"/>
    </row>
    <row r="301" spans="1:7" s="209" customFormat="1" ht="23.1" customHeight="1" x14ac:dyDescent="0.2">
      <c r="A301" s="203"/>
      <c r="B301" s="210"/>
      <c r="C301" s="205" t="s">
        <v>629</v>
      </c>
      <c r="D301" s="205" t="s">
        <v>437</v>
      </c>
      <c r="E301" s="206"/>
      <c r="F301" s="207"/>
      <c r="G301" s="208"/>
    </row>
    <row r="302" spans="1:7" s="209" customFormat="1" ht="23.1" customHeight="1" x14ac:dyDescent="0.2">
      <c r="A302" s="203" t="s">
        <v>630</v>
      </c>
      <c r="B302" s="210" t="s">
        <v>631</v>
      </c>
      <c r="C302" s="205" t="s">
        <v>632</v>
      </c>
      <c r="D302" s="205" t="s">
        <v>427</v>
      </c>
      <c r="E302" s="206">
        <v>23</v>
      </c>
      <c r="F302" s="207"/>
      <c r="G302" s="208">
        <f t="shared" si="4"/>
        <v>0</v>
      </c>
    </row>
    <row r="303" spans="1:7" s="209" customFormat="1" ht="23.1" customHeight="1" x14ac:dyDescent="0.2">
      <c r="A303" s="203" t="s">
        <v>630</v>
      </c>
      <c r="B303" s="210" t="s">
        <v>633</v>
      </c>
      <c r="C303" s="205" t="s">
        <v>634</v>
      </c>
      <c r="D303" s="205" t="s">
        <v>427</v>
      </c>
      <c r="E303" s="206">
        <v>2</v>
      </c>
      <c r="F303" s="207"/>
      <c r="G303" s="208">
        <f t="shared" si="4"/>
        <v>0</v>
      </c>
    </row>
    <row r="304" spans="1:7" s="209" customFormat="1" ht="23.1" customHeight="1" x14ac:dyDescent="0.2">
      <c r="A304" s="203" t="s">
        <v>630</v>
      </c>
      <c r="B304" s="210" t="s">
        <v>635</v>
      </c>
      <c r="C304" s="205" t="s">
        <v>636</v>
      </c>
      <c r="D304" s="205" t="s">
        <v>427</v>
      </c>
      <c r="E304" s="206">
        <v>30</v>
      </c>
      <c r="F304" s="207"/>
      <c r="G304" s="208">
        <f t="shared" si="4"/>
        <v>0</v>
      </c>
    </row>
    <row r="305" spans="1:7" s="209" customFormat="1" ht="23.1" customHeight="1" x14ac:dyDescent="0.2">
      <c r="A305" s="203" t="s">
        <v>630</v>
      </c>
      <c r="B305" s="210" t="s">
        <v>637</v>
      </c>
      <c r="C305" s="205" t="s">
        <v>638</v>
      </c>
      <c r="D305" s="205" t="s">
        <v>132</v>
      </c>
      <c r="E305" s="206">
        <v>10</v>
      </c>
      <c r="F305" s="207"/>
      <c r="G305" s="208">
        <f t="shared" si="4"/>
        <v>0</v>
      </c>
    </row>
    <row r="306" spans="1:7" s="209" customFormat="1" ht="23.1" customHeight="1" x14ac:dyDescent="0.2">
      <c r="A306" s="203" t="s">
        <v>630</v>
      </c>
      <c r="B306" s="210" t="s">
        <v>639</v>
      </c>
      <c r="C306" s="205" t="s">
        <v>640</v>
      </c>
      <c r="D306" s="205" t="s">
        <v>132</v>
      </c>
      <c r="E306" s="206">
        <v>38</v>
      </c>
      <c r="F306" s="207"/>
      <c r="G306" s="208">
        <f t="shared" si="4"/>
        <v>0</v>
      </c>
    </row>
    <row r="307" spans="1:7" s="209" customFormat="1" ht="23.1" customHeight="1" x14ac:dyDescent="0.2">
      <c r="A307" s="203" t="s">
        <v>630</v>
      </c>
      <c r="B307" s="210" t="s">
        <v>641</v>
      </c>
      <c r="C307" s="205" t="s">
        <v>642</v>
      </c>
      <c r="D307" s="205" t="s">
        <v>132</v>
      </c>
      <c r="E307" s="206">
        <v>6</v>
      </c>
      <c r="F307" s="207"/>
      <c r="G307" s="208">
        <f t="shared" si="4"/>
        <v>0</v>
      </c>
    </row>
    <row r="308" spans="1:7" s="209" customFormat="1" ht="23.1" customHeight="1" x14ac:dyDescent="0.2">
      <c r="A308" s="203" t="s">
        <v>630</v>
      </c>
      <c r="B308" s="210" t="s">
        <v>643</v>
      </c>
      <c r="C308" s="205" t="s">
        <v>644</v>
      </c>
      <c r="D308" s="205" t="s">
        <v>445</v>
      </c>
      <c r="E308" s="206">
        <v>40</v>
      </c>
      <c r="F308" s="207"/>
      <c r="G308" s="208">
        <f t="shared" si="4"/>
        <v>0</v>
      </c>
    </row>
    <row r="309" spans="1:7" s="209" customFormat="1" ht="23.1" customHeight="1" x14ac:dyDescent="0.2">
      <c r="A309" s="203" t="s">
        <v>630</v>
      </c>
      <c r="B309" s="210" t="s">
        <v>645</v>
      </c>
      <c r="C309" s="205" t="s">
        <v>646</v>
      </c>
      <c r="D309" s="205" t="s">
        <v>427</v>
      </c>
      <c r="E309" s="206">
        <v>65</v>
      </c>
      <c r="F309" s="207"/>
      <c r="G309" s="208">
        <f t="shared" si="4"/>
        <v>0</v>
      </c>
    </row>
    <row r="310" spans="1:7" s="209" customFormat="1" ht="23.1" customHeight="1" x14ac:dyDescent="0.2">
      <c r="A310" s="203" t="s">
        <v>630</v>
      </c>
      <c r="B310" s="210" t="s">
        <v>647</v>
      </c>
      <c r="C310" s="205" t="s">
        <v>648</v>
      </c>
      <c r="D310" s="205" t="s">
        <v>132</v>
      </c>
      <c r="E310" s="206">
        <v>65</v>
      </c>
      <c r="F310" s="207"/>
      <c r="G310" s="208">
        <f t="shared" si="4"/>
        <v>0</v>
      </c>
    </row>
    <row r="311" spans="1:7" s="209" customFormat="1" ht="23.1" customHeight="1" x14ac:dyDescent="0.2">
      <c r="A311" s="203" t="s">
        <v>630</v>
      </c>
      <c r="B311" s="210" t="s">
        <v>649</v>
      </c>
      <c r="C311" s="205" t="s">
        <v>650</v>
      </c>
      <c r="D311" s="205" t="s">
        <v>427</v>
      </c>
      <c r="E311" s="206">
        <v>3</v>
      </c>
      <c r="F311" s="207"/>
      <c r="G311" s="208">
        <f t="shared" si="4"/>
        <v>0</v>
      </c>
    </row>
    <row r="312" spans="1:7" s="209" customFormat="1" ht="23.1" customHeight="1" x14ac:dyDescent="0.2">
      <c r="A312" s="203"/>
      <c r="B312" s="210"/>
      <c r="C312" s="205" t="s">
        <v>437</v>
      </c>
      <c r="D312" s="205" t="s">
        <v>437</v>
      </c>
      <c r="E312" s="206"/>
      <c r="F312" s="207"/>
      <c r="G312" s="208"/>
    </row>
    <row r="313" spans="1:7" s="209" customFormat="1" ht="23.1" customHeight="1" x14ac:dyDescent="0.2">
      <c r="A313" s="203"/>
      <c r="B313" s="210"/>
      <c r="C313" s="205" t="s">
        <v>651</v>
      </c>
      <c r="D313" s="205" t="s">
        <v>437</v>
      </c>
      <c r="E313" s="206"/>
      <c r="F313" s="207"/>
      <c r="G313" s="208"/>
    </row>
    <row r="314" spans="1:7" s="209" customFormat="1" ht="23.1" customHeight="1" x14ac:dyDescent="0.2">
      <c r="A314" s="203" t="s">
        <v>652</v>
      </c>
      <c r="B314" s="210">
        <v>1001</v>
      </c>
      <c r="C314" s="205" t="s">
        <v>653</v>
      </c>
      <c r="D314" s="205" t="s">
        <v>445</v>
      </c>
      <c r="E314" s="206">
        <v>46</v>
      </c>
      <c r="F314" s="207"/>
      <c r="G314" s="208">
        <f t="shared" si="4"/>
        <v>0</v>
      </c>
    </row>
    <row r="315" spans="1:7" s="209" customFormat="1" ht="23.1" customHeight="1" x14ac:dyDescent="0.2">
      <c r="A315" s="203" t="s">
        <v>652</v>
      </c>
      <c r="B315" s="210">
        <v>1002</v>
      </c>
      <c r="C315" s="205" t="s">
        <v>654</v>
      </c>
      <c r="D315" s="205" t="s">
        <v>445</v>
      </c>
      <c r="E315" s="206">
        <v>82.5</v>
      </c>
      <c r="F315" s="207"/>
      <c r="G315" s="208">
        <f t="shared" si="4"/>
        <v>0</v>
      </c>
    </row>
    <row r="316" spans="1:7" s="209" customFormat="1" ht="23.1" customHeight="1" x14ac:dyDescent="0.2">
      <c r="A316" s="203" t="s">
        <v>652</v>
      </c>
      <c r="B316" s="210">
        <v>1003</v>
      </c>
      <c r="C316" s="205" t="s">
        <v>655</v>
      </c>
      <c r="D316" s="205" t="s">
        <v>445</v>
      </c>
      <c r="E316" s="206"/>
      <c r="F316" s="207"/>
      <c r="G316" s="208">
        <f t="shared" si="4"/>
        <v>0</v>
      </c>
    </row>
    <row r="317" spans="1:7" s="209" customFormat="1" ht="23.1" customHeight="1" x14ac:dyDescent="0.2">
      <c r="A317" s="203" t="s">
        <v>652</v>
      </c>
      <c r="B317" s="210">
        <v>1004</v>
      </c>
      <c r="C317" s="205" t="s">
        <v>656</v>
      </c>
      <c r="D317" s="205" t="s">
        <v>445</v>
      </c>
      <c r="E317" s="206">
        <v>32.5</v>
      </c>
      <c r="F317" s="207"/>
      <c r="G317" s="208">
        <f t="shared" si="4"/>
        <v>0</v>
      </c>
    </row>
    <row r="318" spans="1:7" s="209" customFormat="1" ht="23.1" customHeight="1" x14ac:dyDescent="0.2">
      <c r="A318" s="203" t="s">
        <v>652</v>
      </c>
      <c r="B318" s="210">
        <v>1005</v>
      </c>
      <c r="C318" s="205" t="s">
        <v>657</v>
      </c>
      <c r="D318" s="205" t="s">
        <v>445</v>
      </c>
      <c r="E318" s="206">
        <v>9</v>
      </c>
      <c r="F318" s="207"/>
      <c r="G318" s="208">
        <f t="shared" si="4"/>
        <v>0</v>
      </c>
    </row>
    <row r="319" spans="1:7" s="209" customFormat="1" ht="23.1" customHeight="1" x14ac:dyDescent="0.2">
      <c r="A319" s="203" t="s">
        <v>652</v>
      </c>
      <c r="B319" s="210">
        <v>1006</v>
      </c>
      <c r="C319" s="205" t="s">
        <v>658</v>
      </c>
      <c r="D319" s="205" t="s">
        <v>445</v>
      </c>
      <c r="E319" s="206"/>
      <c r="F319" s="207"/>
      <c r="G319" s="208">
        <f t="shared" si="4"/>
        <v>0</v>
      </c>
    </row>
    <row r="320" spans="1:7" s="209" customFormat="1" ht="23.1" customHeight="1" x14ac:dyDescent="0.2">
      <c r="A320" s="203" t="s">
        <v>652</v>
      </c>
      <c r="B320" s="210">
        <v>1007</v>
      </c>
      <c r="C320" s="205" t="s">
        <v>659</v>
      </c>
      <c r="D320" s="205" t="s">
        <v>445</v>
      </c>
      <c r="E320" s="206">
        <v>6</v>
      </c>
      <c r="F320" s="207"/>
      <c r="G320" s="208">
        <f t="shared" si="4"/>
        <v>0</v>
      </c>
    </row>
    <row r="321" spans="1:7" s="209" customFormat="1" ht="23.1" customHeight="1" x14ac:dyDescent="0.2">
      <c r="A321" s="203" t="s">
        <v>652</v>
      </c>
      <c r="B321" s="210">
        <v>1008</v>
      </c>
      <c r="C321" s="205" t="s">
        <v>660</v>
      </c>
      <c r="D321" s="205" t="s">
        <v>445</v>
      </c>
      <c r="E321" s="206">
        <v>8</v>
      </c>
      <c r="F321" s="207"/>
      <c r="G321" s="208">
        <f t="shared" si="4"/>
        <v>0</v>
      </c>
    </row>
    <row r="322" spans="1:7" s="209" customFormat="1" ht="23.1" customHeight="1" x14ac:dyDescent="0.2">
      <c r="A322" s="203" t="s">
        <v>652</v>
      </c>
      <c r="B322" s="210">
        <v>1009</v>
      </c>
      <c r="C322" s="205" t="s">
        <v>661</v>
      </c>
      <c r="D322" s="205" t="s">
        <v>427</v>
      </c>
      <c r="E322" s="206">
        <v>1</v>
      </c>
      <c r="F322" s="207"/>
      <c r="G322" s="208">
        <f t="shared" si="4"/>
        <v>0</v>
      </c>
    </row>
    <row r="323" spans="1:7" s="209" customFormat="1" ht="23.1" customHeight="1" x14ac:dyDescent="0.2">
      <c r="A323" s="203" t="s">
        <v>652</v>
      </c>
      <c r="B323" s="210">
        <v>1010</v>
      </c>
      <c r="C323" s="205" t="s">
        <v>662</v>
      </c>
      <c r="D323" s="205" t="s">
        <v>427</v>
      </c>
      <c r="E323" s="206"/>
      <c r="F323" s="207"/>
      <c r="G323" s="208">
        <f t="shared" si="4"/>
        <v>0</v>
      </c>
    </row>
    <row r="324" spans="1:7" s="209" customFormat="1" ht="23.1" customHeight="1" x14ac:dyDescent="0.2">
      <c r="A324" s="203"/>
      <c r="B324" s="214"/>
      <c r="C324" s="205"/>
      <c r="D324" s="205"/>
      <c r="E324" s="206"/>
      <c r="F324" s="207"/>
      <c r="G324" s="208"/>
    </row>
    <row r="325" spans="1:7" s="209" customFormat="1" ht="23.1" customHeight="1" x14ac:dyDescent="0.2">
      <c r="A325" s="215"/>
      <c r="B325" s="216"/>
      <c r="C325" s="205"/>
      <c r="D325" s="205"/>
      <c r="E325" s="217"/>
      <c r="F325" s="207"/>
      <c r="G325" s="208"/>
    </row>
    <row r="326" spans="1:7" s="209" customFormat="1" ht="23.1" customHeight="1" x14ac:dyDescent="0.2">
      <c r="A326" s="218"/>
      <c r="B326" s="219"/>
      <c r="C326" s="219" t="s">
        <v>663</v>
      </c>
      <c r="D326" s="220" t="s">
        <v>437</v>
      </c>
      <c r="E326" s="221"/>
      <c r="F326" s="222"/>
      <c r="G326" s="222">
        <f>SUM(G12:G325)</f>
        <v>0</v>
      </c>
    </row>
    <row r="327" spans="1:7" s="209" customFormat="1" ht="23.1" customHeight="1" x14ac:dyDescent="0.2">
      <c r="A327" s="218"/>
      <c r="B327" s="219" t="s">
        <v>664</v>
      </c>
      <c r="C327" s="220" t="s">
        <v>665</v>
      </c>
      <c r="D327" s="220"/>
      <c r="E327" s="221"/>
      <c r="F327" s="222"/>
      <c r="G327" s="222">
        <f>G328+G332+G338+G342</f>
        <v>0</v>
      </c>
    </row>
    <row r="328" spans="1:7" s="209" customFormat="1" ht="23.1" customHeight="1" x14ac:dyDescent="0.2">
      <c r="A328" s="218"/>
      <c r="B328" s="219" t="s">
        <v>666</v>
      </c>
      <c r="C328" s="220" t="s">
        <v>667</v>
      </c>
      <c r="D328" s="220"/>
      <c r="E328" s="221"/>
      <c r="F328" s="222"/>
      <c r="G328" s="222">
        <f>SUM(G329:G331)</f>
        <v>0</v>
      </c>
    </row>
    <row r="329" spans="1:7" s="209" customFormat="1" ht="23.1" customHeight="1" x14ac:dyDescent="0.2">
      <c r="A329" s="223"/>
      <c r="B329" s="224"/>
      <c r="C329" s="224" t="s">
        <v>668</v>
      </c>
      <c r="D329" s="224" t="s">
        <v>669</v>
      </c>
      <c r="E329" s="225">
        <v>1</v>
      </c>
      <c r="F329" s="226"/>
      <c r="G329" s="226">
        <f>F329*E329</f>
        <v>0</v>
      </c>
    </row>
    <row r="330" spans="1:7" s="209" customFormat="1" ht="23.1" customHeight="1" x14ac:dyDescent="0.2">
      <c r="A330" s="223"/>
      <c r="B330" s="224"/>
      <c r="C330" s="224"/>
      <c r="D330" s="224"/>
      <c r="E330" s="225"/>
      <c r="F330" s="226"/>
      <c r="G330" s="226"/>
    </row>
    <row r="331" spans="1:7" s="209" customFormat="1" ht="23.1" customHeight="1" x14ac:dyDescent="0.2">
      <c r="A331" s="223"/>
      <c r="B331" s="224"/>
      <c r="C331" s="224" t="s">
        <v>670</v>
      </c>
      <c r="D331" s="224" t="s">
        <v>669</v>
      </c>
      <c r="E331" s="225">
        <v>1</v>
      </c>
      <c r="F331" s="226"/>
      <c r="G331" s="226">
        <f>F331*E331</f>
        <v>0</v>
      </c>
    </row>
    <row r="332" spans="1:7" s="209" customFormat="1" ht="23.1" customHeight="1" x14ac:dyDescent="0.2">
      <c r="A332" s="218"/>
      <c r="B332" s="219" t="s">
        <v>671</v>
      </c>
      <c r="C332" s="227" t="s">
        <v>672</v>
      </c>
      <c r="D332" s="220"/>
      <c r="E332" s="221"/>
      <c r="F332" s="222"/>
      <c r="G332" s="222">
        <f>SUM(G333:G337)</f>
        <v>0</v>
      </c>
    </row>
    <row r="333" spans="1:7" s="209" customFormat="1" ht="23.1" customHeight="1" x14ac:dyDescent="0.2">
      <c r="A333" s="223"/>
      <c r="B333" s="224"/>
      <c r="C333" s="224" t="s">
        <v>673</v>
      </c>
      <c r="D333" s="224" t="s">
        <v>669</v>
      </c>
      <c r="E333" s="225">
        <v>1</v>
      </c>
      <c r="F333" s="226"/>
      <c r="G333" s="226">
        <f>F333*E333</f>
        <v>0</v>
      </c>
    </row>
    <row r="334" spans="1:7" s="209" customFormat="1" ht="23.1" customHeight="1" x14ac:dyDescent="0.2">
      <c r="A334" s="223"/>
      <c r="B334" s="224"/>
      <c r="C334" s="224" t="s">
        <v>674</v>
      </c>
      <c r="D334" s="224" t="s">
        <v>669</v>
      </c>
      <c r="E334" s="225">
        <v>1</v>
      </c>
      <c r="F334" s="226"/>
      <c r="G334" s="226">
        <f>F334*E334</f>
        <v>0</v>
      </c>
    </row>
    <row r="335" spans="1:7" s="209" customFormat="1" ht="23.1" customHeight="1" x14ac:dyDescent="0.2">
      <c r="A335" s="223"/>
      <c r="B335" s="224"/>
      <c r="C335" s="224" t="s">
        <v>675</v>
      </c>
      <c r="D335" s="224" t="s">
        <v>427</v>
      </c>
      <c r="E335" s="225">
        <v>4</v>
      </c>
      <c r="F335" s="226"/>
      <c r="G335" s="226">
        <f>F335*E335</f>
        <v>0</v>
      </c>
    </row>
    <row r="336" spans="1:7" s="209" customFormat="1" ht="23.1" customHeight="1" x14ac:dyDescent="0.2">
      <c r="A336" s="223"/>
      <c r="B336" s="224"/>
      <c r="C336" s="224" t="s">
        <v>676</v>
      </c>
      <c r="D336" s="224" t="s">
        <v>669</v>
      </c>
      <c r="E336" s="225">
        <v>1</v>
      </c>
      <c r="F336" s="226"/>
      <c r="G336" s="226">
        <f>F336*E336</f>
        <v>0</v>
      </c>
    </row>
    <row r="337" spans="1:7" s="209" customFormat="1" ht="23.1" customHeight="1" x14ac:dyDescent="0.2">
      <c r="A337" s="223"/>
      <c r="B337" s="224"/>
      <c r="C337" s="224" t="s">
        <v>677</v>
      </c>
      <c r="D337" s="224" t="s">
        <v>669</v>
      </c>
      <c r="E337" s="225">
        <v>1</v>
      </c>
      <c r="F337" s="226"/>
      <c r="G337" s="226">
        <f>F337*E337</f>
        <v>0</v>
      </c>
    </row>
    <row r="338" spans="1:7" s="209" customFormat="1" ht="23.1" customHeight="1" x14ac:dyDescent="0.2">
      <c r="A338" s="218"/>
      <c r="B338" s="219" t="s">
        <v>678</v>
      </c>
      <c r="C338" s="227" t="s">
        <v>679</v>
      </c>
      <c r="D338" s="220"/>
      <c r="E338" s="221"/>
      <c r="F338" s="222"/>
      <c r="G338" s="222">
        <f>SUM(G339:G341)</f>
        <v>0</v>
      </c>
    </row>
    <row r="339" spans="1:7" s="209" customFormat="1" ht="23.1" customHeight="1" x14ac:dyDescent="0.2">
      <c r="A339" s="223"/>
      <c r="B339" s="224"/>
      <c r="C339" s="224" t="s">
        <v>680</v>
      </c>
      <c r="D339" s="224" t="s">
        <v>445</v>
      </c>
      <c r="E339" s="225">
        <f>SUM(E315:E320)</f>
        <v>130</v>
      </c>
      <c r="F339" s="226"/>
      <c r="G339" s="226">
        <f>F339*E339</f>
        <v>0</v>
      </c>
    </row>
    <row r="340" spans="1:7" s="209" customFormat="1" ht="23.1" customHeight="1" x14ac:dyDescent="0.2">
      <c r="A340" s="223"/>
      <c r="B340" s="224"/>
      <c r="C340" s="224" t="s">
        <v>681</v>
      </c>
      <c r="D340" s="224" t="s">
        <v>669</v>
      </c>
      <c r="E340" s="225">
        <v>1</v>
      </c>
      <c r="F340" s="226"/>
      <c r="G340" s="226">
        <f>F340*E340</f>
        <v>0</v>
      </c>
    </row>
    <row r="341" spans="1:7" s="209" customFormat="1" ht="23.1" customHeight="1" x14ac:dyDescent="0.2">
      <c r="A341" s="223"/>
      <c r="B341" s="224"/>
      <c r="C341" s="224"/>
      <c r="D341" s="224" t="s">
        <v>669</v>
      </c>
      <c r="E341" s="225"/>
      <c r="F341" s="226"/>
      <c r="G341" s="226">
        <f>F341*E341</f>
        <v>0</v>
      </c>
    </row>
    <row r="342" spans="1:7" s="209" customFormat="1" ht="23.1" customHeight="1" x14ac:dyDescent="0.2">
      <c r="A342" s="218"/>
      <c r="B342" s="219" t="s">
        <v>682</v>
      </c>
      <c r="C342" s="227" t="s">
        <v>683</v>
      </c>
      <c r="D342" s="220"/>
      <c r="E342" s="221"/>
      <c r="F342" s="222"/>
      <c r="G342" s="222">
        <f>SUM(G343:G343)</f>
        <v>0</v>
      </c>
    </row>
    <row r="343" spans="1:7" s="209" customFormat="1" ht="23.1" customHeight="1" x14ac:dyDescent="0.2">
      <c r="A343" s="223"/>
      <c r="B343" s="224"/>
      <c r="C343" s="224" t="s">
        <v>684</v>
      </c>
      <c r="D343" s="224" t="s">
        <v>669</v>
      </c>
      <c r="E343" s="225">
        <v>1</v>
      </c>
      <c r="F343" s="226"/>
      <c r="G343" s="226">
        <f>F343*E343</f>
        <v>0</v>
      </c>
    </row>
    <row r="344" spans="1:7" s="209" customFormat="1" ht="23.1" customHeight="1" x14ac:dyDescent="0.2">
      <c r="A344" s="228"/>
      <c r="B344" s="229"/>
      <c r="C344" s="229"/>
      <c r="D344" s="229"/>
      <c r="E344" s="230"/>
      <c r="F344" s="231"/>
      <c r="G344" s="231"/>
    </row>
    <row r="345" spans="1:7" s="209" customFormat="1" ht="23.1" customHeight="1" x14ac:dyDescent="0.2">
      <c r="A345" s="218"/>
      <c r="B345" s="219" t="s">
        <v>685</v>
      </c>
      <c r="C345" s="220" t="s">
        <v>30</v>
      </c>
      <c r="D345" s="220"/>
      <c r="E345" s="221"/>
      <c r="F345" s="222"/>
      <c r="G345" s="222">
        <f>SUM(G346:G355)</f>
        <v>0</v>
      </c>
    </row>
    <row r="346" spans="1:7" s="209" customFormat="1" ht="23.1" customHeight="1" x14ac:dyDescent="0.2">
      <c r="A346" s="223"/>
      <c r="B346" s="224"/>
      <c r="C346" s="224" t="s">
        <v>686</v>
      </c>
      <c r="D346" s="224" t="s">
        <v>687</v>
      </c>
      <c r="E346" s="225">
        <v>4</v>
      </c>
      <c r="F346" s="226"/>
      <c r="G346" s="226">
        <f t="shared" ref="G346:G353" si="5">F346*E346</f>
        <v>0</v>
      </c>
    </row>
    <row r="347" spans="1:7" s="209" customFormat="1" ht="23.1" customHeight="1" x14ac:dyDescent="0.2">
      <c r="A347" s="223"/>
      <c r="B347" s="224"/>
      <c r="C347" s="224" t="s">
        <v>688</v>
      </c>
      <c r="D347" s="224" t="s">
        <v>687</v>
      </c>
      <c r="E347" s="225">
        <v>10</v>
      </c>
      <c r="F347" s="226"/>
      <c r="G347" s="226">
        <f t="shared" si="5"/>
        <v>0</v>
      </c>
    </row>
    <row r="348" spans="1:7" s="209" customFormat="1" ht="23.1" customHeight="1" x14ac:dyDescent="0.2">
      <c r="A348" s="223"/>
      <c r="B348" s="224"/>
      <c r="C348" s="224" t="s">
        <v>689</v>
      </c>
      <c r="D348" s="224" t="s">
        <v>690</v>
      </c>
      <c r="E348" s="225">
        <v>1</v>
      </c>
      <c r="F348" s="226"/>
      <c r="G348" s="226">
        <f t="shared" si="5"/>
        <v>0</v>
      </c>
    </row>
    <row r="349" spans="1:7" s="209" customFormat="1" ht="23.1" customHeight="1" x14ac:dyDescent="0.2">
      <c r="A349" s="223"/>
      <c r="B349" s="224"/>
      <c r="C349" s="224" t="s">
        <v>691</v>
      </c>
      <c r="D349" s="224" t="s">
        <v>687</v>
      </c>
      <c r="E349" s="225">
        <v>8</v>
      </c>
      <c r="F349" s="226"/>
      <c r="G349" s="226">
        <f t="shared" si="5"/>
        <v>0</v>
      </c>
    </row>
    <row r="350" spans="1:7" s="209" customFormat="1" ht="23.1" customHeight="1" x14ac:dyDescent="0.2">
      <c r="A350" s="223"/>
      <c r="B350" s="224"/>
      <c r="C350" s="224" t="s">
        <v>692</v>
      </c>
      <c r="D350" s="224" t="s">
        <v>687</v>
      </c>
      <c r="E350" s="225">
        <v>4</v>
      </c>
      <c r="F350" s="226"/>
      <c r="G350" s="226">
        <f t="shared" si="5"/>
        <v>0</v>
      </c>
    </row>
    <row r="351" spans="1:7" s="209" customFormat="1" ht="23.1" customHeight="1" x14ac:dyDescent="0.2">
      <c r="A351" s="223"/>
      <c r="B351" s="224"/>
      <c r="C351" s="224" t="s">
        <v>693</v>
      </c>
      <c r="D351" s="224" t="s">
        <v>427</v>
      </c>
      <c r="E351" s="225">
        <v>10</v>
      </c>
      <c r="F351" s="226"/>
      <c r="G351" s="226">
        <f t="shared" si="5"/>
        <v>0</v>
      </c>
    </row>
    <row r="352" spans="1:7" s="209" customFormat="1" ht="23.1" customHeight="1" x14ac:dyDescent="0.2">
      <c r="A352" s="223"/>
      <c r="B352" s="224"/>
      <c r="C352" s="224" t="s">
        <v>694</v>
      </c>
      <c r="D352" s="224" t="s">
        <v>690</v>
      </c>
      <c r="E352" s="225">
        <v>1</v>
      </c>
      <c r="F352" s="226"/>
      <c r="G352" s="226">
        <f t="shared" si="5"/>
        <v>0</v>
      </c>
    </row>
    <row r="353" spans="1:7" s="209" customFormat="1" ht="23.1" customHeight="1" x14ac:dyDescent="0.2">
      <c r="A353" s="223"/>
      <c r="B353" s="224"/>
      <c r="C353" s="224" t="s">
        <v>695</v>
      </c>
      <c r="D353" s="224" t="s">
        <v>0</v>
      </c>
      <c r="E353" s="225">
        <v>1.1000000000000001</v>
      </c>
      <c r="F353" s="226"/>
      <c r="G353" s="226">
        <f t="shared" si="5"/>
        <v>0</v>
      </c>
    </row>
    <row r="354" spans="1:7" s="209" customFormat="1" ht="23.1" customHeight="1" x14ac:dyDescent="0.2">
      <c r="A354" s="223"/>
      <c r="B354" s="224"/>
      <c r="C354" s="224" t="s">
        <v>696</v>
      </c>
      <c r="D354" s="224" t="s">
        <v>690</v>
      </c>
      <c r="E354" s="225">
        <v>1</v>
      </c>
      <c r="F354" s="226"/>
      <c r="G354" s="226">
        <f>F354*E354</f>
        <v>0</v>
      </c>
    </row>
    <row r="355" spans="1:7" s="209" customFormat="1" ht="23.1" customHeight="1" x14ac:dyDescent="0.2">
      <c r="A355" s="223"/>
      <c r="B355" s="224"/>
      <c r="C355" s="224" t="s">
        <v>697</v>
      </c>
      <c r="D355" s="224" t="s">
        <v>690</v>
      </c>
      <c r="E355" s="225">
        <v>1</v>
      </c>
      <c r="F355" s="226"/>
      <c r="G355" s="226">
        <f>F355*E355</f>
        <v>0</v>
      </c>
    </row>
    <row r="356" spans="1:7" s="209" customFormat="1" ht="23.1" customHeight="1" x14ac:dyDescent="0.2">
      <c r="A356" s="218"/>
      <c r="B356" s="219" t="s">
        <v>698</v>
      </c>
      <c r="C356" s="220" t="s">
        <v>699</v>
      </c>
      <c r="D356" s="220"/>
      <c r="E356" s="221"/>
      <c r="F356" s="222"/>
      <c r="G356" s="222">
        <f>SUM(G357:G357)</f>
        <v>0</v>
      </c>
    </row>
    <row r="357" spans="1:7" s="209" customFormat="1" ht="23.1" customHeight="1" x14ac:dyDescent="0.2">
      <c r="A357" s="223"/>
      <c r="B357" s="224"/>
      <c r="C357" s="232" t="s">
        <v>700</v>
      </c>
      <c r="D357" s="224" t="s">
        <v>690</v>
      </c>
      <c r="E357" s="225">
        <v>1</v>
      </c>
      <c r="F357" s="226"/>
      <c r="G357" s="226">
        <f>F357*E357</f>
        <v>0</v>
      </c>
    </row>
    <row r="358" spans="1:7" s="235" customFormat="1" ht="21.2" customHeight="1" x14ac:dyDescent="0.2">
      <c r="A358" s="233"/>
      <c r="B358" s="234"/>
    </row>
    <row r="360" spans="1:7" ht="12.2" customHeight="1" x14ac:dyDescent="0.2">
      <c r="C360" s="234" t="s">
        <v>31</v>
      </c>
      <c r="D360" s="234"/>
      <c r="E360" s="236"/>
      <c r="F360" s="237"/>
      <c r="G360" s="237">
        <f>G356+G345+G327+G326</f>
        <v>0</v>
      </c>
    </row>
  </sheetData>
  <pageMargins left="0.39375001192092896" right="0.39375001192092896" top="0.78750002384185791" bottom="0.78750002384185791" header="0" footer="0"/>
  <pageSetup paperSize="9" fitToHeight="10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D1060-E4CD-430D-8993-93526B3FCBA0}">
  <sheetPr>
    <pageSetUpPr fitToPage="1"/>
  </sheetPr>
  <dimension ref="A1:G261"/>
  <sheetViews>
    <sheetView showGridLines="0" zoomScaleNormal="100" workbookViewId="0">
      <selection activeCell="F12" sqref="F12:F258"/>
    </sheetView>
  </sheetViews>
  <sheetFormatPr defaultColWidth="8.42578125" defaultRowHeight="12.2" customHeight="1" x14ac:dyDescent="0.2"/>
  <cols>
    <col min="1" max="1" width="3" style="192" customWidth="1"/>
    <col min="2" max="2" width="9.42578125" style="192" customWidth="1"/>
    <col min="3" max="3" width="51.85546875" style="238" customWidth="1"/>
    <col min="4" max="4" width="4.28515625" style="192" customWidth="1"/>
    <col min="5" max="5" width="6.42578125" style="192" customWidth="1"/>
    <col min="6" max="6" width="8.85546875" style="192" customWidth="1"/>
    <col min="7" max="7" width="10.7109375" style="192" customWidth="1"/>
    <col min="8" max="256" width="8.42578125" style="192"/>
    <col min="257" max="257" width="3" style="192" customWidth="1"/>
    <col min="258" max="258" width="9.42578125" style="192" customWidth="1"/>
    <col min="259" max="259" width="51.85546875" style="192" customWidth="1"/>
    <col min="260" max="260" width="4.28515625" style="192" customWidth="1"/>
    <col min="261" max="261" width="6.42578125" style="192" customWidth="1"/>
    <col min="262" max="262" width="8.85546875" style="192" customWidth="1"/>
    <col min="263" max="263" width="10.7109375" style="192" customWidth="1"/>
    <col min="264" max="512" width="8.42578125" style="192"/>
    <col min="513" max="513" width="3" style="192" customWidth="1"/>
    <col min="514" max="514" width="9.42578125" style="192" customWidth="1"/>
    <col min="515" max="515" width="51.85546875" style="192" customWidth="1"/>
    <col min="516" max="516" width="4.28515625" style="192" customWidth="1"/>
    <col min="517" max="517" width="6.42578125" style="192" customWidth="1"/>
    <col min="518" max="518" width="8.85546875" style="192" customWidth="1"/>
    <col min="519" max="519" width="10.7109375" style="192" customWidth="1"/>
    <col min="520" max="768" width="8.42578125" style="192"/>
    <col min="769" max="769" width="3" style="192" customWidth="1"/>
    <col min="770" max="770" width="9.42578125" style="192" customWidth="1"/>
    <col min="771" max="771" width="51.85546875" style="192" customWidth="1"/>
    <col min="772" max="772" width="4.28515625" style="192" customWidth="1"/>
    <col min="773" max="773" width="6.42578125" style="192" customWidth="1"/>
    <col min="774" max="774" width="8.85546875" style="192" customWidth="1"/>
    <col min="775" max="775" width="10.7109375" style="192" customWidth="1"/>
    <col min="776" max="1024" width="8.42578125" style="192"/>
    <col min="1025" max="1025" width="3" style="192" customWidth="1"/>
    <col min="1026" max="1026" width="9.42578125" style="192" customWidth="1"/>
    <col min="1027" max="1027" width="51.85546875" style="192" customWidth="1"/>
    <col min="1028" max="1028" width="4.28515625" style="192" customWidth="1"/>
    <col min="1029" max="1029" width="6.42578125" style="192" customWidth="1"/>
    <col min="1030" max="1030" width="8.85546875" style="192" customWidth="1"/>
    <col min="1031" max="1031" width="10.7109375" style="192" customWidth="1"/>
    <col min="1032" max="1280" width="8.42578125" style="192"/>
    <col min="1281" max="1281" width="3" style="192" customWidth="1"/>
    <col min="1282" max="1282" width="9.42578125" style="192" customWidth="1"/>
    <col min="1283" max="1283" width="51.85546875" style="192" customWidth="1"/>
    <col min="1284" max="1284" width="4.28515625" style="192" customWidth="1"/>
    <col min="1285" max="1285" width="6.42578125" style="192" customWidth="1"/>
    <col min="1286" max="1286" width="8.85546875" style="192" customWidth="1"/>
    <col min="1287" max="1287" width="10.7109375" style="192" customWidth="1"/>
    <col min="1288" max="1536" width="8.42578125" style="192"/>
    <col min="1537" max="1537" width="3" style="192" customWidth="1"/>
    <col min="1538" max="1538" width="9.42578125" style="192" customWidth="1"/>
    <col min="1539" max="1539" width="51.85546875" style="192" customWidth="1"/>
    <col min="1540" max="1540" width="4.28515625" style="192" customWidth="1"/>
    <col min="1541" max="1541" width="6.42578125" style="192" customWidth="1"/>
    <col min="1542" max="1542" width="8.85546875" style="192" customWidth="1"/>
    <col min="1543" max="1543" width="10.7109375" style="192" customWidth="1"/>
    <col min="1544" max="1792" width="8.42578125" style="192"/>
    <col min="1793" max="1793" width="3" style="192" customWidth="1"/>
    <col min="1794" max="1794" width="9.42578125" style="192" customWidth="1"/>
    <col min="1795" max="1795" width="51.85546875" style="192" customWidth="1"/>
    <col min="1796" max="1796" width="4.28515625" style="192" customWidth="1"/>
    <col min="1797" max="1797" width="6.42578125" style="192" customWidth="1"/>
    <col min="1798" max="1798" width="8.85546875" style="192" customWidth="1"/>
    <col min="1799" max="1799" width="10.7109375" style="192" customWidth="1"/>
    <col min="1800" max="2048" width="8.42578125" style="192"/>
    <col min="2049" max="2049" width="3" style="192" customWidth="1"/>
    <col min="2050" max="2050" width="9.42578125" style="192" customWidth="1"/>
    <col min="2051" max="2051" width="51.85546875" style="192" customWidth="1"/>
    <col min="2052" max="2052" width="4.28515625" style="192" customWidth="1"/>
    <col min="2053" max="2053" width="6.42578125" style="192" customWidth="1"/>
    <col min="2054" max="2054" width="8.85546875" style="192" customWidth="1"/>
    <col min="2055" max="2055" width="10.7109375" style="192" customWidth="1"/>
    <col min="2056" max="2304" width="8.42578125" style="192"/>
    <col min="2305" max="2305" width="3" style="192" customWidth="1"/>
    <col min="2306" max="2306" width="9.42578125" style="192" customWidth="1"/>
    <col min="2307" max="2307" width="51.85546875" style="192" customWidth="1"/>
    <col min="2308" max="2308" width="4.28515625" style="192" customWidth="1"/>
    <col min="2309" max="2309" width="6.42578125" style="192" customWidth="1"/>
    <col min="2310" max="2310" width="8.85546875" style="192" customWidth="1"/>
    <col min="2311" max="2311" width="10.7109375" style="192" customWidth="1"/>
    <col min="2312" max="2560" width="8.42578125" style="192"/>
    <col min="2561" max="2561" width="3" style="192" customWidth="1"/>
    <col min="2562" max="2562" width="9.42578125" style="192" customWidth="1"/>
    <col min="2563" max="2563" width="51.85546875" style="192" customWidth="1"/>
    <col min="2564" max="2564" width="4.28515625" style="192" customWidth="1"/>
    <col min="2565" max="2565" width="6.42578125" style="192" customWidth="1"/>
    <col min="2566" max="2566" width="8.85546875" style="192" customWidth="1"/>
    <col min="2567" max="2567" width="10.7109375" style="192" customWidth="1"/>
    <col min="2568" max="2816" width="8.42578125" style="192"/>
    <col min="2817" max="2817" width="3" style="192" customWidth="1"/>
    <col min="2818" max="2818" width="9.42578125" style="192" customWidth="1"/>
    <col min="2819" max="2819" width="51.85546875" style="192" customWidth="1"/>
    <col min="2820" max="2820" width="4.28515625" style="192" customWidth="1"/>
    <col min="2821" max="2821" width="6.42578125" style="192" customWidth="1"/>
    <col min="2822" max="2822" width="8.85546875" style="192" customWidth="1"/>
    <col min="2823" max="2823" width="10.7109375" style="192" customWidth="1"/>
    <col min="2824" max="3072" width="8.42578125" style="192"/>
    <col min="3073" max="3073" width="3" style="192" customWidth="1"/>
    <col min="3074" max="3074" width="9.42578125" style="192" customWidth="1"/>
    <col min="3075" max="3075" width="51.85546875" style="192" customWidth="1"/>
    <col min="3076" max="3076" width="4.28515625" style="192" customWidth="1"/>
    <col min="3077" max="3077" width="6.42578125" style="192" customWidth="1"/>
    <col min="3078" max="3078" width="8.85546875" style="192" customWidth="1"/>
    <col min="3079" max="3079" width="10.7109375" style="192" customWidth="1"/>
    <col min="3080" max="3328" width="8.42578125" style="192"/>
    <col min="3329" max="3329" width="3" style="192" customWidth="1"/>
    <col min="3330" max="3330" width="9.42578125" style="192" customWidth="1"/>
    <col min="3331" max="3331" width="51.85546875" style="192" customWidth="1"/>
    <col min="3332" max="3332" width="4.28515625" style="192" customWidth="1"/>
    <col min="3333" max="3333" width="6.42578125" style="192" customWidth="1"/>
    <col min="3334" max="3334" width="8.85546875" style="192" customWidth="1"/>
    <col min="3335" max="3335" width="10.7109375" style="192" customWidth="1"/>
    <col min="3336" max="3584" width="8.42578125" style="192"/>
    <col min="3585" max="3585" width="3" style="192" customWidth="1"/>
    <col min="3586" max="3586" width="9.42578125" style="192" customWidth="1"/>
    <col min="3587" max="3587" width="51.85546875" style="192" customWidth="1"/>
    <col min="3588" max="3588" width="4.28515625" style="192" customWidth="1"/>
    <col min="3589" max="3589" width="6.42578125" style="192" customWidth="1"/>
    <col min="3590" max="3590" width="8.85546875" style="192" customWidth="1"/>
    <col min="3591" max="3591" width="10.7109375" style="192" customWidth="1"/>
    <col min="3592" max="3840" width="8.42578125" style="192"/>
    <col min="3841" max="3841" width="3" style="192" customWidth="1"/>
    <col min="3842" max="3842" width="9.42578125" style="192" customWidth="1"/>
    <col min="3843" max="3843" width="51.85546875" style="192" customWidth="1"/>
    <col min="3844" max="3844" width="4.28515625" style="192" customWidth="1"/>
    <col min="3845" max="3845" width="6.42578125" style="192" customWidth="1"/>
    <col min="3846" max="3846" width="8.85546875" style="192" customWidth="1"/>
    <col min="3847" max="3847" width="10.7109375" style="192" customWidth="1"/>
    <col min="3848" max="4096" width="8.42578125" style="192"/>
    <col min="4097" max="4097" width="3" style="192" customWidth="1"/>
    <col min="4098" max="4098" width="9.42578125" style="192" customWidth="1"/>
    <col min="4099" max="4099" width="51.85546875" style="192" customWidth="1"/>
    <col min="4100" max="4100" width="4.28515625" style="192" customWidth="1"/>
    <col min="4101" max="4101" width="6.42578125" style="192" customWidth="1"/>
    <col min="4102" max="4102" width="8.85546875" style="192" customWidth="1"/>
    <col min="4103" max="4103" width="10.7109375" style="192" customWidth="1"/>
    <col min="4104" max="4352" width="8.42578125" style="192"/>
    <col min="4353" max="4353" width="3" style="192" customWidth="1"/>
    <col min="4354" max="4354" width="9.42578125" style="192" customWidth="1"/>
    <col min="4355" max="4355" width="51.85546875" style="192" customWidth="1"/>
    <col min="4356" max="4356" width="4.28515625" style="192" customWidth="1"/>
    <col min="4357" max="4357" width="6.42578125" style="192" customWidth="1"/>
    <col min="4358" max="4358" width="8.85546875" style="192" customWidth="1"/>
    <col min="4359" max="4359" width="10.7109375" style="192" customWidth="1"/>
    <col min="4360" max="4608" width="8.42578125" style="192"/>
    <col min="4609" max="4609" width="3" style="192" customWidth="1"/>
    <col min="4610" max="4610" width="9.42578125" style="192" customWidth="1"/>
    <col min="4611" max="4611" width="51.85546875" style="192" customWidth="1"/>
    <col min="4612" max="4612" width="4.28515625" style="192" customWidth="1"/>
    <col min="4613" max="4613" width="6.42578125" style="192" customWidth="1"/>
    <col min="4614" max="4614" width="8.85546875" style="192" customWidth="1"/>
    <col min="4615" max="4615" width="10.7109375" style="192" customWidth="1"/>
    <col min="4616" max="4864" width="8.42578125" style="192"/>
    <col min="4865" max="4865" width="3" style="192" customWidth="1"/>
    <col min="4866" max="4866" width="9.42578125" style="192" customWidth="1"/>
    <col min="4867" max="4867" width="51.85546875" style="192" customWidth="1"/>
    <col min="4868" max="4868" width="4.28515625" style="192" customWidth="1"/>
    <col min="4869" max="4869" width="6.42578125" style="192" customWidth="1"/>
    <col min="4870" max="4870" width="8.85546875" style="192" customWidth="1"/>
    <col min="4871" max="4871" width="10.7109375" style="192" customWidth="1"/>
    <col min="4872" max="5120" width="8.42578125" style="192"/>
    <col min="5121" max="5121" width="3" style="192" customWidth="1"/>
    <col min="5122" max="5122" width="9.42578125" style="192" customWidth="1"/>
    <col min="5123" max="5123" width="51.85546875" style="192" customWidth="1"/>
    <col min="5124" max="5124" width="4.28515625" style="192" customWidth="1"/>
    <col min="5125" max="5125" width="6.42578125" style="192" customWidth="1"/>
    <col min="5126" max="5126" width="8.85546875" style="192" customWidth="1"/>
    <col min="5127" max="5127" width="10.7109375" style="192" customWidth="1"/>
    <col min="5128" max="5376" width="8.42578125" style="192"/>
    <col min="5377" max="5377" width="3" style="192" customWidth="1"/>
    <col min="5378" max="5378" width="9.42578125" style="192" customWidth="1"/>
    <col min="5379" max="5379" width="51.85546875" style="192" customWidth="1"/>
    <col min="5380" max="5380" width="4.28515625" style="192" customWidth="1"/>
    <col min="5381" max="5381" width="6.42578125" style="192" customWidth="1"/>
    <col min="5382" max="5382" width="8.85546875" style="192" customWidth="1"/>
    <col min="5383" max="5383" width="10.7109375" style="192" customWidth="1"/>
    <col min="5384" max="5632" width="8.42578125" style="192"/>
    <col min="5633" max="5633" width="3" style="192" customWidth="1"/>
    <col min="5634" max="5634" width="9.42578125" style="192" customWidth="1"/>
    <col min="5635" max="5635" width="51.85546875" style="192" customWidth="1"/>
    <col min="5636" max="5636" width="4.28515625" style="192" customWidth="1"/>
    <col min="5637" max="5637" width="6.42578125" style="192" customWidth="1"/>
    <col min="5638" max="5638" width="8.85546875" style="192" customWidth="1"/>
    <col min="5639" max="5639" width="10.7109375" style="192" customWidth="1"/>
    <col min="5640" max="5888" width="8.42578125" style="192"/>
    <col min="5889" max="5889" width="3" style="192" customWidth="1"/>
    <col min="5890" max="5890" width="9.42578125" style="192" customWidth="1"/>
    <col min="5891" max="5891" width="51.85546875" style="192" customWidth="1"/>
    <col min="5892" max="5892" width="4.28515625" style="192" customWidth="1"/>
    <col min="5893" max="5893" width="6.42578125" style="192" customWidth="1"/>
    <col min="5894" max="5894" width="8.85546875" style="192" customWidth="1"/>
    <col min="5895" max="5895" width="10.7109375" style="192" customWidth="1"/>
    <col min="5896" max="6144" width="8.42578125" style="192"/>
    <col min="6145" max="6145" width="3" style="192" customWidth="1"/>
    <col min="6146" max="6146" width="9.42578125" style="192" customWidth="1"/>
    <col min="6147" max="6147" width="51.85546875" style="192" customWidth="1"/>
    <col min="6148" max="6148" width="4.28515625" style="192" customWidth="1"/>
    <col min="6149" max="6149" width="6.42578125" style="192" customWidth="1"/>
    <col min="6150" max="6150" width="8.85546875" style="192" customWidth="1"/>
    <col min="6151" max="6151" width="10.7109375" style="192" customWidth="1"/>
    <col min="6152" max="6400" width="8.42578125" style="192"/>
    <col min="6401" max="6401" width="3" style="192" customWidth="1"/>
    <col min="6402" max="6402" width="9.42578125" style="192" customWidth="1"/>
    <col min="6403" max="6403" width="51.85546875" style="192" customWidth="1"/>
    <col min="6404" max="6404" width="4.28515625" style="192" customWidth="1"/>
    <col min="6405" max="6405" width="6.42578125" style="192" customWidth="1"/>
    <col min="6406" max="6406" width="8.85546875" style="192" customWidth="1"/>
    <col min="6407" max="6407" width="10.7109375" style="192" customWidth="1"/>
    <col min="6408" max="6656" width="8.42578125" style="192"/>
    <col min="6657" max="6657" width="3" style="192" customWidth="1"/>
    <col min="6658" max="6658" width="9.42578125" style="192" customWidth="1"/>
    <col min="6659" max="6659" width="51.85546875" style="192" customWidth="1"/>
    <col min="6660" max="6660" width="4.28515625" style="192" customWidth="1"/>
    <col min="6661" max="6661" width="6.42578125" style="192" customWidth="1"/>
    <col min="6662" max="6662" width="8.85546875" style="192" customWidth="1"/>
    <col min="6663" max="6663" width="10.7109375" style="192" customWidth="1"/>
    <col min="6664" max="6912" width="8.42578125" style="192"/>
    <col min="6913" max="6913" width="3" style="192" customWidth="1"/>
    <col min="6914" max="6914" width="9.42578125" style="192" customWidth="1"/>
    <col min="6915" max="6915" width="51.85546875" style="192" customWidth="1"/>
    <col min="6916" max="6916" width="4.28515625" style="192" customWidth="1"/>
    <col min="6917" max="6917" width="6.42578125" style="192" customWidth="1"/>
    <col min="6918" max="6918" width="8.85546875" style="192" customWidth="1"/>
    <col min="6919" max="6919" width="10.7109375" style="192" customWidth="1"/>
    <col min="6920" max="7168" width="8.42578125" style="192"/>
    <col min="7169" max="7169" width="3" style="192" customWidth="1"/>
    <col min="7170" max="7170" width="9.42578125" style="192" customWidth="1"/>
    <col min="7171" max="7171" width="51.85546875" style="192" customWidth="1"/>
    <col min="7172" max="7172" width="4.28515625" style="192" customWidth="1"/>
    <col min="7173" max="7173" width="6.42578125" style="192" customWidth="1"/>
    <col min="7174" max="7174" width="8.85546875" style="192" customWidth="1"/>
    <col min="7175" max="7175" width="10.7109375" style="192" customWidth="1"/>
    <col min="7176" max="7424" width="8.42578125" style="192"/>
    <col min="7425" max="7425" width="3" style="192" customWidth="1"/>
    <col min="7426" max="7426" width="9.42578125" style="192" customWidth="1"/>
    <col min="7427" max="7427" width="51.85546875" style="192" customWidth="1"/>
    <col min="7428" max="7428" width="4.28515625" style="192" customWidth="1"/>
    <col min="7429" max="7429" width="6.42578125" style="192" customWidth="1"/>
    <col min="7430" max="7430" width="8.85546875" style="192" customWidth="1"/>
    <col min="7431" max="7431" width="10.7109375" style="192" customWidth="1"/>
    <col min="7432" max="7680" width="8.42578125" style="192"/>
    <col min="7681" max="7681" width="3" style="192" customWidth="1"/>
    <col min="7682" max="7682" width="9.42578125" style="192" customWidth="1"/>
    <col min="7683" max="7683" width="51.85546875" style="192" customWidth="1"/>
    <col min="7684" max="7684" width="4.28515625" style="192" customWidth="1"/>
    <col min="7685" max="7685" width="6.42578125" style="192" customWidth="1"/>
    <col min="7686" max="7686" width="8.85546875" style="192" customWidth="1"/>
    <col min="7687" max="7687" width="10.7109375" style="192" customWidth="1"/>
    <col min="7688" max="7936" width="8.42578125" style="192"/>
    <col min="7937" max="7937" width="3" style="192" customWidth="1"/>
    <col min="7938" max="7938" width="9.42578125" style="192" customWidth="1"/>
    <col min="7939" max="7939" width="51.85546875" style="192" customWidth="1"/>
    <col min="7940" max="7940" width="4.28515625" style="192" customWidth="1"/>
    <col min="7941" max="7941" width="6.42578125" style="192" customWidth="1"/>
    <col min="7942" max="7942" width="8.85546875" style="192" customWidth="1"/>
    <col min="7943" max="7943" width="10.7109375" style="192" customWidth="1"/>
    <col min="7944" max="8192" width="8.42578125" style="192"/>
    <col min="8193" max="8193" width="3" style="192" customWidth="1"/>
    <col min="8194" max="8194" width="9.42578125" style="192" customWidth="1"/>
    <col min="8195" max="8195" width="51.85546875" style="192" customWidth="1"/>
    <col min="8196" max="8196" width="4.28515625" style="192" customWidth="1"/>
    <col min="8197" max="8197" width="6.42578125" style="192" customWidth="1"/>
    <col min="8198" max="8198" width="8.85546875" style="192" customWidth="1"/>
    <col min="8199" max="8199" width="10.7109375" style="192" customWidth="1"/>
    <col min="8200" max="8448" width="8.42578125" style="192"/>
    <col min="8449" max="8449" width="3" style="192" customWidth="1"/>
    <col min="8450" max="8450" width="9.42578125" style="192" customWidth="1"/>
    <col min="8451" max="8451" width="51.85546875" style="192" customWidth="1"/>
    <col min="8452" max="8452" width="4.28515625" style="192" customWidth="1"/>
    <col min="8453" max="8453" width="6.42578125" style="192" customWidth="1"/>
    <col min="8454" max="8454" width="8.85546875" style="192" customWidth="1"/>
    <col min="8455" max="8455" width="10.7109375" style="192" customWidth="1"/>
    <col min="8456" max="8704" width="8.42578125" style="192"/>
    <col min="8705" max="8705" width="3" style="192" customWidth="1"/>
    <col min="8706" max="8706" width="9.42578125" style="192" customWidth="1"/>
    <col min="8707" max="8707" width="51.85546875" style="192" customWidth="1"/>
    <col min="8708" max="8708" width="4.28515625" style="192" customWidth="1"/>
    <col min="8709" max="8709" width="6.42578125" style="192" customWidth="1"/>
    <col min="8710" max="8710" width="8.85546875" style="192" customWidth="1"/>
    <col min="8711" max="8711" width="10.7109375" style="192" customWidth="1"/>
    <col min="8712" max="8960" width="8.42578125" style="192"/>
    <col min="8961" max="8961" width="3" style="192" customWidth="1"/>
    <col min="8962" max="8962" width="9.42578125" style="192" customWidth="1"/>
    <col min="8963" max="8963" width="51.85546875" style="192" customWidth="1"/>
    <col min="8964" max="8964" width="4.28515625" style="192" customWidth="1"/>
    <col min="8965" max="8965" width="6.42578125" style="192" customWidth="1"/>
    <col min="8966" max="8966" width="8.85546875" style="192" customWidth="1"/>
    <col min="8967" max="8967" width="10.7109375" style="192" customWidth="1"/>
    <col min="8968" max="9216" width="8.42578125" style="192"/>
    <col min="9217" max="9217" width="3" style="192" customWidth="1"/>
    <col min="9218" max="9218" width="9.42578125" style="192" customWidth="1"/>
    <col min="9219" max="9219" width="51.85546875" style="192" customWidth="1"/>
    <col min="9220" max="9220" width="4.28515625" style="192" customWidth="1"/>
    <col min="9221" max="9221" width="6.42578125" style="192" customWidth="1"/>
    <col min="9222" max="9222" width="8.85546875" style="192" customWidth="1"/>
    <col min="9223" max="9223" width="10.7109375" style="192" customWidth="1"/>
    <col min="9224" max="9472" width="8.42578125" style="192"/>
    <col min="9473" max="9473" width="3" style="192" customWidth="1"/>
    <col min="9474" max="9474" width="9.42578125" style="192" customWidth="1"/>
    <col min="9475" max="9475" width="51.85546875" style="192" customWidth="1"/>
    <col min="9476" max="9476" width="4.28515625" style="192" customWidth="1"/>
    <col min="9477" max="9477" width="6.42578125" style="192" customWidth="1"/>
    <col min="9478" max="9478" width="8.85546875" style="192" customWidth="1"/>
    <col min="9479" max="9479" width="10.7109375" style="192" customWidth="1"/>
    <col min="9480" max="9728" width="8.42578125" style="192"/>
    <col min="9729" max="9729" width="3" style="192" customWidth="1"/>
    <col min="9730" max="9730" width="9.42578125" style="192" customWidth="1"/>
    <col min="9731" max="9731" width="51.85546875" style="192" customWidth="1"/>
    <col min="9732" max="9732" width="4.28515625" style="192" customWidth="1"/>
    <col min="9733" max="9733" width="6.42578125" style="192" customWidth="1"/>
    <col min="9734" max="9734" width="8.85546875" style="192" customWidth="1"/>
    <col min="9735" max="9735" width="10.7109375" style="192" customWidth="1"/>
    <col min="9736" max="9984" width="8.42578125" style="192"/>
    <col min="9985" max="9985" width="3" style="192" customWidth="1"/>
    <col min="9986" max="9986" width="9.42578125" style="192" customWidth="1"/>
    <col min="9987" max="9987" width="51.85546875" style="192" customWidth="1"/>
    <col min="9988" max="9988" width="4.28515625" style="192" customWidth="1"/>
    <col min="9989" max="9989" width="6.42578125" style="192" customWidth="1"/>
    <col min="9990" max="9990" width="8.85546875" style="192" customWidth="1"/>
    <col min="9991" max="9991" width="10.7109375" style="192" customWidth="1"/>
    <col min="9992" max="10240" width="8.42578125" style="192"/>
    <col min="10241" max="10241" width="3" style="192" customWidth="1"/>
    <col min="10242" max="10242" width="9.42578125" style="192" customWidth="1"/>
    <col min="10243" max="10243" width="51.85546875" style="192" customWidth="1"/>
    <col min="10244" max="10244" width="4.28515625" style="192" customWidth="1"/>
    <col min="10245" max="10245" width="6.42578125" style="192" customWidth="1"/>
    <col min="10246" max="10246" width="8.85546875" style="192" customWidth="1"/>
    <col min="10247" max="10247" width="10.7109375" style="192" customWidth="1"/>
    <col min="10248" max="10496" width="8.42578125" style="192"/>
    <col min="10497" max="10497" width="3" style="192" customWidth="1"/>
    <col min="10498" max="10498" width="9.42578125" style="192" customWidth="1"/>
    <col min="10499" max="10499" width="51.85546875" style="192" customWidth="1"/>
    <col min="10500" max="10500" width="4.28515625" style="192" customWidth="1"/>
    <col min="10501" max="10501" width="6.42578125" style="192" customWidth="1"/>
    <col min="10502" max="10502" width="8.85546875" style="192" customWidth="1"/>
    <col min="10503" max="10503" width="10.7109375" style="192" customWidth="1"/>
    <col min="10504" max="10752" width="8.42578125" style="192"/>
    <col min="10753" max="10753" width="3" style="192" customWidth="1"/>
    <col min="10754" max="10754" width="9.42578125" style="192" customWidth="1"/>
    <col min="10755" max="10755" width="51.85546875" style="192" customWidth="1"/>
    <col min="10756" max="10756" width="4.28515625" style="192" customWidth="1"/>
    <col min="10757" max="10757" width="6.42578125" style="192" customWidth="1"/>
    <col min="10758" max="10758" width="8.85546875" style="192" customWidth="1"/>
    <col min="10759" max="10759" width="10.7109375" style="192" customWidth="1"/>
    <col min="10760" max="11008" width="8.42578125" style="192"/>
    <col min="11009" max="11009" width="3" style="192" customWidth="1"/>
    <col min="11010" max="11010" width="9.42578125" style="192" customWidth="1"/>
    <col min="11011" max="11011" width="51.85546875" style="192" customWidth="1"/>
    <col min="11012" max="11012" width="4.28515625" style="192" customWidth="1"/>
    <col min="11013" max="11013" width="6.42578125" style="192" customWidth="1"/>
    <col min="11014" max="11014" width="8.85546875" style="192" customWidth="1"/>
    <col min="11015" max="11015" width="10.7109375" style="192" customWidth="1"/>
    <col min="11016" max="11264" width="8.42578125" style="192"/>
    <col min="11265" max="11265" width="3" style="192" customWidth="1"/>
    <col min="11266" max="11266" width="9.42578125" style="192" customWidth="1"/>
    <col min="11267" max="11267" width="51.85546875" style="192" customWidth="1"/>
    <col min="11268" max="11268" width="4.28515625" style="192" customWidth="1"/>
    <col min="11269" max="11269" width="6.42578125" style="192" customWidth="1"/>
    <col min="11270" max="11270" width="8.85546875" style="192" customWidth="1"/>
    <col min="11271" max="11271" width="10.7109375" style="192" customWidth="1"/>
    <col min="11272" max="11520" width="8.42578125" style="192"/>
    <col min="11521" max="11521" width="3" style="192" customWidth="1"/>
    <col min="11522" max="11522" width="9.42578125" style="192" customWidth="1"/>
    <col min="11523" max="11523" width="51.85546875" style="192" customWidth="1"/>
    <col min="11524" max="11524" width="4.28515625" style="192" customWidth="1"/>
    <col min="11525" max="11525" width="6.42578125" style="192" customWidth="1"/>
    <col min="11526" max="11526" width="8.85546875" style="192" customWidth="1"/>
    <col min="11527" max="11527" width="10.7109375" style="192" customWidth="1"/>
    <col min="11528" max="11776" width="8.42578125" style="192"/>
    <col min="11777" max="11777" width="3" style="192" customWidth="1"/>
    <col min="11778" max="11778" width="9.42578125" style="192" customWidth="1"/>
    <col min="11779" max="11779" width="51.85546875" style="192" customWidth="1"/>
    <col min="11780" max="11780" width="4.28515625" style="192" customWidth="1"/>
    <col min="11781" max="11781" width="6.42578125" style="192" customWidth="1"/>
    <col min="11782" max="11782" width="8.85546875" style="192" customWidth="1"/>
    <col min="11783" max="11783" width="10.7109375" style="192" customWidth="1"/>
    <col min="11784" max="12032" width="8.42578125" style="192"/>
    <col min="12033" max="12033" width="3" style="192" customWidth="1"/>
    <col min="12034" max="12034" width="9.42578125" style="192" customWidth="1"/>
    <col min="12035" max="12035" width="51.85546875" style="192" customWidth="1"/>
    <col min="12036" max="12036" width="4.28515625" style="192" customWidth="1"/>
    <col min="12037" max="12037" width="6.42578125" style="192" customWidth="1"/>
    <col min="12038" max="12038" width="8.85546875" style="192" customWidth="1"/>
    <col min="12039" max="12039" width="10.7109375" style="192" customWidth="1"/>
    <col min="12040" max="12288" width="8.42578125" style="192"/>
    <col min="12289" max="12289" width="3" style="192" customWidth="1"/>
    <col min="12290" max="12290" width="9.42578125" style="192" customWidth="1"/>
    <col min="12291" max="12291" width="51.85546875" style="192" customWidth="1"/>
    <col min="12292" max="12292" width="4.28515625" style="192" customWidth="1"/>
    <col min="12293" max="12293" width="6.42578125" style="192" customWidth="1"/>
    <col min="12294" max="12294" width="8.85546875" style="192" customWidth="1"/>
    <col min="12295" max="12295" width="10.7109375" style="192" customWidth="1"/>
    <col min="12296" max="12544" width="8.42578125" style="192"/>
    <col min="12545" max="12545" width="3" style="192" customWidth="1"/>
    <col min="12546" max="12546" width="9.42578125" style="192" customWidth="1"/>
    <col min="12547" max="12547" width="51.85546875" style="192" customWidth="1"/>
    <col min="12548" max="12548" width="4.28515625" style="192" customWidth="1"/>
    <col min="12549" max="12549" width="6.42578125" style="192" customWidth="1"/>
    <col min="12550" max="12550" width="8.85546875" style="192" customWidth="1"/>
    <col min="12551" max="12551" width="10.7109375" style="192" customWidth="1"/>
    <col min="12552" max="12800" width="8.42578125" style="192"/>
    <col min="12801" max="12801" width="3" style="192" customWidth="1"/>
    <col min="12802" max="12802" width="9.42578125" style="192" customWidth="1"/>
    <col min="12803" max="12803" width="51.85546875" style="192" customWidth="1"/>
    <col min="12804" max="12804" width="4.28515625" style="192" customWidth="1"/>
    <col min="12805" max="12805" width="6.42578125" style="192" customWidth="1"/>
    <col min="12806" max="12806" width="8.85546875" style="192" customWidth="1"/>
    <col min="12807" max="12807" width="10.7109375" style="192" customWidth="1"/>
    <col min="12808" max="13056" width="8.42578125" style="192"/>
    <col min="13057" max="13057" width="3" style="192" customWidth="1"/>
    <col min="13058" max="13058" width="9.42578125" style="192" customWidth="1"/>
    <col min="13059" max="13059" width="51.85546875" style="192" customWidth="1"/>
    <col min="13060" max="13060" width="4.28515625" style="192" customWidth="1"/>
    <col min="13061" max="13061" width="6.42578125" style="192" customWidth="1"/>
    <col min="13062" max="13062" width="8.85546875" style="192" customWidth="1"/>
    <col min="13063" max="13063" width="10.7109375" style="192" customWidth="1"/>
    <col min="13064" max="13312" width="8.42578125" style="192"/>
    <col min="13313" max="13313" width="3" style="192" customWidth="1"/>
    <col min="13314" max="13314" width="9.42578125" style="192" customWidth="1"/>
    <col min="13315" max="13315" width="51.85546875" style="192" customWidth="1"/>
    <col min="13316" max="13316" width="4.28515625" style="192" customWidth="1"/>
    <col min="13317" max="13317" width="6.42578125" style="192" customWidth="1"/>
    <col min="13318" max="13318" width="8.85546875" style="192" customWidth="1"/>
    <col min="13319" max="13319" width="10.7109375" style="192" customWidth="1"/>
    <col min="13320" max="13568" width="8.42578125" style="192"/>
    <col min="13569" max="13569" width="3" style="192" customWidth="1"/>
    <col min="13570" max="13570" width="9.42578125" style="192" customWidth="1"/>
    <col min="13571" max="13571" width="51.85546875" style="192" customWidth="1"/>
    <col min="13572" max="13572" width="4.28515625" style="192" customWidth="1"/>
    <col min="13573" max="13573" width="6.42578125" style="192" customWidth="1"/>
    <col min="13574" max="13574" width="8.85546875" style="192" customWidth="1"/>
    <col min="13575" max="13575" width="10.7109375" style="192" customWidth="1"/>
    <col min="13576" max="13824" width="8.42578125" style="192"/>
    <col min="13825" max="13825" width="3" style="192" customWidth="1"/>
    <col min="13826" max="13826" width="9.42578125" style="192" customWidth="1"/>
    <col min="13827" max="13827" width="51.85546875" style="192" customWidth="1"/>
    <col min="13828" max="13828" width="4.28515625" style="192" customWidth="1"/>
    <col min="13829" max="13829" width="6.42578125" style="192" customWidth="1"/>
    <col min="13830" max="13830" width="8.85546875" style="192" customWidth="1"/>
    <col min="13831" max="13831" width="10.7109375" style="192" customWidth="1"/>
    <col min="13832" max="14080" width="8.42578125" style="192"/>
    <col min="14081" max="14081" width="3" style="192" customWidth="1"/>
    <col min="14082" max="14082" width="9.42578125" style="192" customWidth="1"/>
    <col min="14083" max="14083" width="51.85546875" style="192" customWidth="1"/>
    <col min="14084" max="14084" width="4.28515625" style="192" customWidth="1"/>
    <col min="14085" max="14085" width="6.42578125" style="192" customWidth="1"/>
    <col min="14086" max="14086" width="8.85546875" style="192" customWidth="1"/>
    <col min="14087" max="14087" width="10.7109375" style="192" customWidth="1"/>
    <col min="14088" max="14336" width="8.42578125" style="192"/>
    <col min="14337" max="14337" width="3" style="192" customWidth="1"/>
    <col min="14338" max="14338" width="9.42578125" style="192" customWidth="1"/>
    <col min="14339" max="14339" width="51.85546875" style="192" customWidth="1"/>
    <col min="14340" max="14340" width="4.28515625" style="192" customWidth="1"/>
    <col min="14341" max="14341" width="6.42578125" style="192" customWidth="1"/>
    <col min="14342" max="14342" width="8.85546875" style="192" customWidth="1"/>
    <col min="14343" max="14343" width="10.7109375" style="192" customWidth="1"/>
    <col min="14344" max="14592" width="8.42578125" style="192"/>
    <col min="14593" max="14593" width="3" style="192" customWidth="1"/>
    <col min="14594" max="14594" width="9.42578125" style="192" customWidth="1"/>
    <col min="14595" max="14595" width="51.85546875" style="192" customWidth="1"/>
    <col min="14596" max="14596" width="4.28515625" style="192" customWidth="1"/>
    <col min="14597" max="14597" width="6.42578125" style="192" customWidth="1"/>
    <col min="14598" max="14598" width="8.85546875" style="192" customWidth="1"/>
    <col min="14599" max="14599" width="10.7109375" style="192" customWidth="1"/>
    <col min="14600" max="14848" width="8.42578125" style="192"/>
    <col min="14849" max="14849" width="3" style="192" customWidth="1"/>
    <col min="14850" max="14850" width="9.42578125" style="192" customWidth="1"/>
    <col min="14851" max="14851" width="51.85546875" style="192" customWidth="1"/>
    <col min="14852" max="14852" width="4.28515625" style="192" customWidth="1"/>
    <col min="14853" max="14853" width="6.42578125" style="192" customWidth="1"/>
    <col min="14854" max="14854" width="8.85546875" style="192" customWidth="1"/>
    <col min="14855" max="14855" width="10.7109375" style="192" customWidth="1"/>
    <col min="14856" max="15104" width="8.42578125" style="192"/>
    <col min="15105" max="15105" width="3" style="192" customWidth="1"/>
    <col min="15106" max="15106" width="9.42578125" style="192" customWidth="1"/>
    <col min="15107" max="15107" width="51.85546875" style="192" customWidth="1"/>
    <col min="15108" max="15108" width="4.28515625" style="192" customWidth="1"/>
    <col min="15109" max="15109" width="6.42578125" style="192" customWidth="1"/>
    <col min="15110" max="15110" width="8.85546875" style="192" customWidth="1"/>
    <col min="15111" max="15111" width="10.7109375" style="192" customWidth="1"/>
    <col min="15112" max="15360" width="8.42578125" style="192"/>
    <col min="15361" max="15361" width="3" style="192" customWidth="1"/>
    <col min="15362" max="15362" width="9.42578125" style="192" customWidth="1"/>
    <col min="15363" max="15363" width="51.85546875" style="192" customWidth="1"/>
    <col min="15364" max="15364" width="4.28515625" style="192" customWidth="1"/>
    <col min="15365" max="15365" width="6.42578125" style="192" customWidth="1"/>
    <col min="15366" max="15366" width="8.85546875" style="192" customWidth="1"/>
    <col min="15367" max="15367" width="10.7109375" style="192" customWidth="1"/>
    <col min="15368" max="15616" width="8.42578125" style="192"/>
    <col min="15617" max="15617" width="3" style="192" customWidth="1"/>
    <col min="15618" max="15618" width="9.42578125" style="192" customWidth="1"/>
    <col min="15619" max="15619" width="51.85546875" style="192" customWidth="1"/>
    <col min="15620" max="15620" width="4.28515625" style="192" customWidth="1"/>
    <col min="15621" max="15621" width="6.42578125" style="192" customWidth="1"/>
    <col min="15622" max="15622" width="8.85546875" style="192" customWidth="1"/>
    <col min="15623" max="15623" width="10.7109375" style="192" customWidth="1"/>
    <col min="15624" max="15872" width="8.42578125" style="192"/>
    <col min="15873" max="15873" width="3" style="192" customWidth="1"/>
    <col min="15874" max="15874" width="9.42578125" style="192" customWidth="1"/>
    <col min="15875" max="15875" width="51.85546875" style="192" customWidth="1"/>
    <col min="15876" max="15876" width="4.28515625" style="192" customWidth="1"/>
    <col min="15877" max="15877" width="6.42578125" style="192" customWidth="1"/>
    <col min="15878" max="15878" width="8.85546875" style="192" customWidth="1"/>
    <col min="15879" max="15879" width="10.7109375" style="192" customWidth="1"/>
    <col min="15880" max="16128" width="8.42578125" style="192"/>
    <col min="16129" max="16129" width="3" style="192" customWidth="1"/>
    <col min="16130" max="16130" width="9.42578125" style="192" customWidth="1"/>
    <col min="16131" max="16131" width="51.85546875" style="192" customWidth="1"/>
    <col min="16132" max="16132" width="4.28515625" style="192" customWidth="1"/>
    <col min="16133" max="16133" width="6.42578125" style="192" customWidth="1"/>
    <col min="16134" max="16134" width="8.85546875" style="192" customWidth="1"/>
    <col min="16135" max="16135" width="10.7109375" style="192" customWidth="1"/>
    <col min="16136" max="16384" width="8.42578125" style="192"/>
  </cols>
  <sheetData>
    <row r="1" spans="1:7" ht="17.45" customHeight="1" x14ac:dyDescent="0.25">
      <c r="A1" s="189" t="s">
        <v>403</v>
      </c>
      <c r="B1" s="190"/>
      <c r="C1" s="191"/>
      <c r="D1" s="190"/>
      <c r="E1" s="190"/>
      <c r="F1" s="190"/>
      <c r="G1" s="190"/>
    </row>
    <row r="2" spans="1:7" ht="12.75" customHeight="1" x14ac:dyDescent="0.2">
      <c r="A2" s="193" t="s">
        <v>404</v>
      </c>
      <c r="B2" s="190"/>
      <c r="C2" s="194" t="s">
        <v>701</v>
      </c>
      <c r="D2" s="190"/>
      <c r="E2" s="190"/>
      <c r="F2" s="190"/>
      <c r="G2" s="190"/>
    </row>
    <row r="3" spans="1:7" ht="12.75" customHeight="1" x14ac:dyDescent="0.2">
      <c r="A3" s="193" t="s">
        <v>406</v>
      </c>
      <c r="B3" s="190"/>
      <c r="C3" s="194" t="s">
        <v>702</v>
      </c>
      <c r="D3" s="190"/>
      <c r="E3" s="195"/>
      <c r="F3" s="190"/>
      <c r="G3" s="190"/>
    </row>
    <row r="4" spans="1:7" ht="12.75" customHeight="1" x14ac:dyDescent="0.2">
      <c r="A4" s="193" t="s">
        <v>408</v>
      </c>
      <c r="B4" s="190"/>
      <c r="C4" s="194" t="s">
        <v>409</v>
      </c>
      <c r="D4" s="190"/>
      <c r="E4" s="195"/>
      <c r="F4" s="190"/>
      <c r="G4" s="190"/>
    </row>
    <row r="5" spans="1:7" ht="12.75" customHeight="1" x14ac:dyDescent="0.2">
      <c r="A5" s="195" t="s">
        <v>410</v>
      </c>
      <c r="B5" s="190"/>
      <c r="C5" s="194" t="s">
        <v>411</v>
      </c>
      <c r="D5" s="190"/>
      <c r="E5" s="195" t="s">
        <v>412</v>
      </c>
      <c r="F5" s="195">
        <v>0</v>
      </c>
      <c r="G5" s="190"/>
    </row>
    <row r="6" spans="1:7" ht="12.75" customHeight="1" x14ac:dyDescent="0.2">
      <c r="A6" s="195" t="s">
        <v>20</v>
      </c>
      <c r="B6" s="190"/>
      <c r="C6" s="194">
        <v>0</v>
      </c>
      <c r="D6" s="190"/>
      <c r="E6" s="195" t="s">
        <v>413</v>
      </c>
      <c r="F6" s="196">
        <v>42832</v>
      </c>
      <c r="G6" s="190"/>
    </row>
    <row r="7" spans="1:7" ht="6" customHeight="1" thickBot="1" x14ac:dyDescent="0.25">
      <c r="A7" s="190"/>
      <c r="B7" s="190"/>
      <c r="C7" s="191"/>
      <c r="D7" s="190"/>
      <c r="E7" s="190"/>
      <c r="F7" s="190"/>
      <c r="G7" s="190"/>
    </row>
    <row r="8" spans="1:7" ht="28.5" customHeight="1" thickBot="1" x14ac:dyDescent="0.25">
      <c r="A8" s="197" t="s">
        <v>414</v>
      </c>
      <c r="B8" s="197" t="s">
        <v>415</v>
      </c>
      <c r="C8" s="197" t="s">
        <v>416</v>
      </c>
      <c r="D8" s="197" t="s">
        <v>110</v>
      </c>
      <c r="E8" s="197" t="s">
        <v>417</v>
      </c>
      <c r="F8" s="197" t="s">
        <v>418</v>
      </c>
      <c r="G8" s="197" t="s">
        <v>1</v>
      </c>
    </row>
    <row r="9" spans="1:7" ht="12.75" customHeight="1" thickBot="1" x14ac:dyDescent="0.25">
      <c r="A9" s="197" t="s">
        <v>419</v>
      </c>
      <c r="B9" s="197" t="s">
        <v>420</v>
      </c>
      <c r="C9" s="197" t="s">
        <v>56</v>
      </c>
      <c r="D9" s="197" t="s">
        <v>58</v>
      </c>
      <c r="E9" s="197" t="s">
        <v>175</v>
      </c>
      <c r="F9" s="197" t="s">
        <v>421</v>
      </c>
      <c r="G9" s="197" t="s">
        <v>422</v>
      </c>
    </row>
    <row r="10" spans="1:7" ht="9.75" customHeight="1" x14ac:dyDescent="0.2">
      <c r="A10" s="198"/>
      <c r="B10" s="198"/>
      <c r="C10" s="199"/>
      <c r="D10" s="198"/>
      <c r="E10" s="198"/>
      <c r="F10" s="198"/>
      <c r="G10" s="198"/>
    </row>
    <row r="11" spans="1:7" ht="21.2" customHeight="1" x14ac:dyDescent="0.2">
      <c r="A11" s="200"/>
      <c r="B11" s="201" t="s">
        <v>423</v>
      </c>
      <c r="C11" s="201" t="s">
        <v>424</v>
      </c>
      <c r="D11" s="201"/>
      <c r="E11" s="202"/>
      <c r="F11" s="202"/>
      <c r="G11" s="202"/>
    </row>
    <row r="12" spans="1:7" s="209" customFormat="1" ht="193.7" customHeight="1" x14ac:dyDescent="0.2">
      <c r="A12" s="203">
        <v>1</v>
      </c>
      <c r="B12" s="204" t="s">
        <v>425</v>
      </c>
      <c r="C12" s="205" t="s">
        <v>703</v>
      </c>
      <c r="D12" s="205" t="s">
        <v>427</v>
      </c>
      <c r="E12" s="206">
        <v>1</v>
      </c>
      <c r="F12" s="207"/>
      <c r="G12" s="208">
        <f>E12*F12</f>
        <v>0</v>
      </c>
    </row>
    <row r="13" spans="1:7" s="209" customFormat="1" ht="23.1" customHeight="1" x14ac:dyDescent="0.2">
      <c r="A13" s="203">
        <v>1</v>
      </c>
      <c r="B13" s="204" t="s">
        <v>704</v>
      </c>
      <c r="C13" s="205" t="s">
        <v>705</v>
      </c>
      <c r="D13" s="205" t="s">
        <v>427</v>
      </c>
      <c r="E13" s="206">
        <v>1</v>
      </c>
      <c r="F13" s="207"/>
      <c r="G13" s="208">
        <f t="shared" ref="G13:G76" si="0">E13*F13</f>
        <v>0</v>
      </c>
    </row>
    <row r="14" spans="1:7" s="209" customFormat="1" ht="23.1" customHeight="1" x14ac:dyDescent="0.2">
      <c r="A14" s="203">
        <v>2</v>
      </c>
      <c r="B14" s="210" t="s">
        <v>430</v>
      </c>
      <c r="C14" s="205" t="s">
        <v>431</v>
      </c>
      <c r="D14" s="205" t="s">
        <v>132</v>
      </c>
      <c r="E14" s="206">
        <v>1</v>
      </c>
      <c r="F14" s="207"/>
      <c r="G14" s="208">
        <f t="shared" si="0"/>
        <v>0</v>
      </c>
    </row>
    <row r="15" spans="1:7" s="209" customFormat="1" ht="23.1" customHeight="1" x14ac:dyDescent="0.2">
      <c r="A15" s="203">
        <v>6</v>
      </c>
      <c r="B15" s="204" t="s">
        <v>432</v>
      </c>
      <c r="C15" s="205" t="s">
        <v>433</v>
      </c>
      <c r="D15" s="205" t="s">
        <v>427</v>
      </c>
      <c r="E15" s="206">
        <v>2</v>
      </c>
      <c r="F15" s="207"/>
      <c r="G15" s="208">
        <f t="shared" si="0"/>
        <v>0</v>
      </c>
    </row>
    <row r="16" spans="1:7" s="209" customFormat="1" ht="23.1" customHeight="1" x14ac:dyDescent="0.2">
      <c r="A16" s="203">
        <v>5</v>
      </c>
      <c r="B16" s="210" t="s">
        <v>434</v>
      </c>
      <c r="C16" s="205" t="s">
        <v>435</v>
      </c>
      <c r="D16" s="205" t="s">
        <v>427</v>
      </c>
      <c r="E16" s="206">
        <v>4</v>
      </c>
      <c r="F16" s="207"/>
      <c r="G16" s="208">
        <f t="shared" si="0"/>
        <v>0</v>
      </c>
    </row>
    <row r="17" spans="1:7" s="209" customFormat="1" ht="23.1" customHeight="1" x14ac:dyDescent="0.2">
      <c r="A17" s="203"/>
      <c r="B17" s="210"/>
      <c r="C17" s="205"/>
      <c r="D17" s="205"/>
      <c r="E17" s="206"/>
      <c r="F17" s="207"/>
      <c r="G17" s="208">
        <f t="shared" si="0"/>
        <v>0</v>
      </c>
    </row>
    <row r="18" spans="1:7" s="209" customFormat="1" ht="23.1" customHeight="1" x14ac:dyDescent="0.2">
      <c r="A18" s="203"/>
      <c r="B18" s="210"/>
      <c r="C18" s="205" t="s">
        <v>436</v>
      </c>
      <c r="D18" s="205" t="s">
        <v>437</v>
      </c>
      <c r="E18" s="211"/>
      <c r="F18" s="207"/>
      <c r="G18" s="208">
        <f t="shared" si="0"/>
        <v>0</v>
      </c>
    </row>
    <row r="19" spans="1:7" s="209" customFormat="1" ht="23.1" customHeight="1" x14ac:dyDescent="0.2">
      <c r="A19" s="203" t="s">
        <v>438</v>
      </c>
      <c r="B19" s="210" t="s">
        <v>439</v>
      </c>
      <c r="C19" s="205" t="s">
        <v>440</v>
      </c>
      <c r="D19" s="205" t="s">
        <v>427</v>
      </c>
      <c r="E19" s="211">
        <v>8</v>
      </c>
      <c r="F19" s="207"/>
      <c r="G19" s="208">
        <f t="shared" si="0"/>
        <v>0</v>
      </c>
    </row>
    <row r="20" spans="1:7" s="209" customFormat="1" ht="23.1" customHeight="1" x14ac:dyDescent="0.2">
      <c r="A20" s="203" t="s">
        <v>438</v>
      </c>
      <c r="B20" s="210" t="s">
        <v>441</v>
      </c>
      <c r="C20" s="205" t="s">
        <v>442</v>
      </c>
      <c r="D20" s="205" t="s">
        <v>427</v>
      </c>
      <c r="E20" s="211">
        <v>2</v>
      </c>
      <c r="F20" s="207"/>
      <c r="G20" s="208">
        <f t="shared" si="0"/>
        <v>0</v>
      </c>
    </row>
    <row r="21" spans="1:7" s="209" customFormat="1" ht="23.1" customHeight="1" x14ac:dyDescent="0.2">
      <c r="A21" s="203" t="s">
        <v>438</v>
      </c>
      <c r="B21" s="210" t="s">
        <v>443</v>
      </c>
      <c r="C21" s="205" t="s">
        <v>444</v>
      </c>
      <c r="D21" s="205" t="s">
        <v>445</v>
      </c>
      <c r="E21" s="211">
        <v>4.5</v>
      </c>
      <c r="F21" s="207"/>
      <c r="G21" s="208">
        <f t="shared" si="0"/>
        <v>0</v>
      </c>
    </row>
    <row r="22" spans="1:7" s="209" customFormat="1" ht="23.1" customHeight="1" x14ac:dyDescent="0.2">
      <c r="A22" s="203"/>
      <c r="B22" s="204"/>
      <c r="C22" s="205"/>
      <c r="D22" s="205"/>
      <c r="E22" s="206"/>
      <c r="F22" s="207"/>
      <c r="G22" s="208">
        <f t="shared" si="0"/>
        <v>0</v>
      </c>
    </row>
    <row r="23" spans="1:7" s="209" customFormat="1" ht="23.1" customHeight="1" x14ac:dyDescent="0.2">
      <c r="A23" s="203"/>
      <c r="B23" s="204"/>
      <c r="C23" s="205" t="s">
        <v>446</v>
      </c>
      <c r="D23" s="205" t="s">
        <v>437</v>
      </c>
      <c r="E23" s="206"/>
      <c r="F23" s="207"/>
      <c r="G23" s="208">
        <f t="shared" si="0"/>
        <v>0</v>
      </c>
    </row>
    <row r="24" spans="1:7" s="209" customFormat="1" ht="23.1" customHeight="1" x14ac:dyDescent="0.2">
      <c r="A24" s="203">
        <v>12</v>
      </c>
      <c r="B24" s="210" t="s">
        <v>706</v>
      </c>
      <c r="C24" s="205" t="s">
        <v>707</v>
      </c>
      <c r="D24" s="205" t="s">
        <v>132</v>
      </c>
      <c r="E24" s="206">
        <v>1</v>
      </c>
      <c r="F24" s="207"/>
      <c r="G24" s="208">
        <f t="shared" si="0"/>
        <v>0</v>
      </c>
    </row>
    <row r="25" spans="1:7" s="209" customFormat="1" ht="23.1" customHeight="1" x14ac:dyDescent="0.2">
      <c r="A25" s="203">
        <v>10</v>
      </c>
      <c r="B25" s="210" t="s">
        <v>447</v>
      </c>
      <c r="C25" s="205" t="s">
        <v>708</v>
      </c>
      <c r="D25" s="205" t="s">
        <v>132</v>
      </c>
      <c r="E25" s="206">
        <v>1</v>
      </c>
      <c r="F25" s="207"/>
      <c r="G25" s="208">
        <f t="shared" si="0"/>
        <v>0</v>
      </c>
    </row>
    <row r="26" spans="1:7" s="209" customFormat="1" ht="23.1" customHeight="1" x14ac:dyDescent="0.2">
      <c r="A26" s="203">
        <v>11</v>
      </c>
      <c r="B26" s="210" t="s">
        <v>449</v>
      </c>
      <c r="C26" s="205" t="s">
        <v>450</v>
      </c>
      <c r="D26" s="205" t="s">
        <v>132</v>
      </c>
      <c r="E26" s="206">
        <v>1</v>
      </c>
      <c r="F26" s="207"/>
      <c r="G26" s="208">
        <f t="shared" si="0"/>
        <v>0</v>
      </c>
    </row>
    <row r="27" spans="1:7" s="209" customFormat="1" ht="23.1" customHeight="1" x14ac:dyDescent="0.2">
      <c r="A27" s="203">
        <v>14</v>
      </c>
      <c r="B27" s="210" t="s">
        <v>451</v>
      </c>
      <c r="C27" s="205" t="s">
        <v>452</v>
      </c>
      <c r="D27" s="205" t="s">
        <v>132</v>
      </c>
      <c r="E27" s="206">
        <v>1</v>
      </c>
      <c r="F27" s="207"/>
      <c r="G27" s="208">
        <f t="shared" si="0"/>
        <v>0</v>
      </c>
    </row>
    <row r="28" spans="1:7" s="209" customFormat="1" ht="23.1" customHeight="1" x14ac:dyDescent="0.2">
      <c r="A28" s="203">
        <v>15</v>
      </c>
      <c r="B28" s="210" t="s">
        <v>453</v>
      </c>
      <c r="C28" s="205" t="s">
        <v>454</v>
      </c>
      <c r="D28" s="205" t="s">
        <v>455</v>
      </c>
      <c r="E28" s="206">
        <v>3</v>
      </c>
      <c r="F28" s="207"/>
      <c r="G28" s="208">
        <f t="shared" si="0"/>
        <v>0</v>
      </c>
    </row>
    <row r="29" spans="1:7" s="209" customFormat="1" ht="23.1" customHeight="1" x14ac:dyDescent="0.2">
      <c r="A29" s="203"/>
      <c r="B29" s="210"/>
      <c r="C29" s="205"/>
      <c r="D29" s="205"/>
      <c r="E29" s="206"/>
      <c r="F29" s="207"/>
      <c r="G29" s="208">
        <f t="shared" si="0"/>
        <v>0</v>
      </c>
    </row>
    <row r="30" spans="1:7" s="209" customFormat="1" ht="23.1" customHeight="1" x14ac:dyDescent="0.2">
      <c r="A30" s="203"/>
      <c r="B30" s="210"/>
      <c r="C30" s="205" t="s">
        <v>456</v>
      </c>
      <c r="D30" s="205" t="s">
        <v>437</v>
      </c>
      <c r="E30" s="206"/>
      <c r="F30" s="207"/>
      <c r="G30" s="208">
        <f t="shared" si="0"/>
        <v>0</v>
      </c>
    </row>
    <row r="31" spans="1:7" s="209" customFormat="1" ht="23.1" customHeight="1" x14ac:dyDescent="0.2">
      <c r="A31" s="203">
        <v>12</v>
      </c>
      <c r="B31" s="210" t="s">
        <v>706</v>
      </c>
      <c r="C31" s="205" t="s">
        <v>707</v>
      </c>
      <c r="D31" s="205" t="s">
        <v>132</v>
      </c>
      <c r="E31" s="206">
        <v>1</v>
      </c>
      <c r="F31" s="207"/>
      <c r="G31" s="208">
        <f t="shared" si="0"/>
        <v>0</v>
      </c>
    </row>
    <row r="32" spans="1:7" s="209" customFormat="1" ht="23.1" customHeight="1" x14ac:dyDescent="0.2">
      <c r="A32" s="203">
        <v>10</v>
      </c>
      <c r="B32" s="210" t="s">
        <v>447</v>
      </c>
      <c r="C32" s="205" t="s">
        <v>708</v>
      </c>
      <c r="D32" s="205" t="s">
        <v>132</v>
      </c>
      <c r="E32" s="206">
        <v>1</v>
      </c>
      <c r="F32" s="207"/>
      <c r="G32" s="208">
        <f t="shared" si="0"/>
        <v>0</v>
      </c>
    </row>
    <row r="33" spans="1:7" s="209" customFormat="1" ht="23.1" customHeight="1" x14ac:dyDescent="0.2">
      <c r="A33" s="203">
        <v>11</v>
      </c>
      <c r="B33" s="210" t="s">
        <v>449</v>
      </c>
      <c r="C33" s="205" t="s">
        <v>450</v>
      </c>
      <c r="D33" s="205" t="s">
        <v>132</v>
      </c>
      <c r="E33" s="206">
        <v>1</v>
      </c>
      <c r="F33" s="207"/>
      <c r="G33" s="208">
        <f t="shared" si="0"/>
        <v>0</v>
      </c>
    </row>
    <row r="34" spans="1:7" s="209" customFormat="1" ht="23.1" customHeight="1" x14ac:dyDescent="0.2">
      <c r="A34" s="203">
        <v>14</v>
      </c>
      <c r="B34" s="210" t="s">
        <v>451</v>
      </c>
      <c r="C34" s="205" t="s">
        <v>452</v>
      </c>
      <c r="D34" s="205" t="s">
        <v>132</v>
      </c>
      <c r="E34" s="206">
        <v>1</v>
      </c>
      <c r="F34" s="207"/>
      <c r="G34" s="208">
        <f t="shared" si="0"/>
        <v>0</v>
      </c>
    </row>
    <row r="35" spans="1:7" s="209" customFormat="1" ht="23.1" customHeight="1" x14ac:dyDescent="0.2">
      <c r="A35" s="203">
        <v>15</v>
      </c>
      <c r="B35" s="210" t="s">
        <v>453</v>
      </c>
      <c r="C35" s="205" t="s">
        <v>454</v>
      </c>
      <c r="D35" s="205" t="s">
        <v>455</v>
      </c>
      <c r="E35" s="206">
        <v>3</v>
      </c>
      <c r="F35" s="207"/>
      <c r="G35" s="208">
        <f t="shared" si="0"/>
        <v>0</v>
      </c>
    </row>
    <row r="36" spans="1:7" s="209" customFormat="1" ht="23.1" customHeight="1" x14ac:dyDescent="0.2">
      <c r="A36" s="203"/>
      <c r="B36" s="210"/>
      <c r="C36" s="205"/>
      <c r="D36" s="205"/>
      <c r="E36" s="206"/>
      <c r="F36" s="207"/>
      <c r="G36" s="208">
        <f t="shared" si="0"/>
        <v>0</v>
      </c>
    </row>
    <row r="37" spans="1:7" s="209" customFormat="1" ht="23.1" customHeight="1" x14ac:dyDescent="0.2">
      <c r="A37" s="203"/>
      <c r="B37" s="210"/>
      <c r="C37" s="205" t="s">
        <v>457</v>
      </c>
      <c r="D37" s="205" t="s">
        <v>437</v>
      </c>
      <c r="E37" s="206"/>
      <c r="F37" s="207"/>
      <c r="G37" s="208">
        <f t="shared" si="0"/>
        <v>0</v>
      </c>
    </row>
    <row r="38" spans="1:7" s="209" customFormat="1" ht="23.1" customHeight="1" x14ac:dyDescent="0.2">
      <c r="A38" s="203">
        <v>80</v>
      </c>
      <c r="B38" s="210" t="s">
        <v>458</v>
      </c>
      <c r="C38" s="205" t="s">
        <v>709</v>
      </c>
      <c r="D38" s="205" t="s">
        <v>132</v>
      </c>
      <c r="E38" s="206">
        <v>1</v>
      </c>
      <c r="F38" s="207"/>
      <c r="G38" s="208">
        <f t="shared" si="0"/>
        <v>0</v>
      </c>
    </row>
    <row r="39" spans="1:7" s="209" customFormat="1" ht="23.1" customHeight="1" x14ac:dyDescent="0.2">
      <c r="A39" s="203" t="s">
        <v>460</v>
      </c>
      <c r="B39" s="210" t="s">
        <v>461</v>
      </c>
      <c r="C39" s="205" t="s">
        <v>462</v>
      </c>
      <c r="D39" s="205" t="s">
        <v>141</v>
      </c>
      <c r="E39" s="206">
        <v>0.88000000000000012</v>
      </c>
      <c r="F39" s="207"/>
      <c r="G39" s="208">
        <f t="shared" si="0"/>
        <v>0</v>
      </c>
    </row>
    <row r="40" spans="1:7" s="209" customFormat="1" ht="23.1" customHeight="1" x14ac:dyDescent="0.2">
      <c r="A40" s="203">
        <v>84</v>
      </c>
      <c r="B40" s="210" t="s">
        <v>710</v>
      </c>
      <c r="C40" s="205" t="s">
        <v>711</v>
      </c>
      <c r="D40" s="205" t="s">
        <v>132</v>
      </c>
      <c r="E40" s="206">
        <v>2</v>
      </c>
      <c r="F40" s="207"/>
      <c r="G40" s="208">
        <f t="shared" si="0"/>
        <v>0</v>
      </c>
    </row>
    <row r="41" spans="1:7" s="209" customFormat="1" ht="23.1" customHeight="1" x14ac:dyDescent="0.2">
      <c r="A41" s="203" t="s">
        <v>712</v>
      </c>
      <c r="B41" s="210" t="s">
        <v>713</v>
      </c>
      <c r="C41" s="205" t="s">
        <v>714</v>
      </c>
      <c r="D41" s="205" t="s">
        <v>468</v>
      </c>
      <c r="E41" s="206">
        <v>1.2</v>
      </c>
      <c r="F41" s="207"/>
      <c r="G41" s="208">
        <f t="shared" si="0"/>
        <v>0</v>
      </c>
    </row>
    <row r="42" spans="1:7" s="209" customFormat="1" ht="23.1" customHeight="1" x14ac:dyDescent="0.2">
      <c r="A42" s="203">
        <v>81</v>
      </c>
      <c r="B42" s="210" t="s">
        <v>469</v>
      </c>
      <c r="C42" s="205" t="s">
        <v>715</v>
      </c>
      <c r="D42" s="205" t="s">
        <v>132</v>
      </c>
      <c r="E42" s="206">
        <v>1</v>
      </c>
      <c r="F42" s="207"/>
      <c r="G42" s="208">
        <f t="shared" si="0"/>
        <v>0</v>
      </c>
    </row>
    <row r="43" spans="1:7" s="209" customFormat="1" ht="23.1" customHeight="1" x14ac:dyDescent="0.2">
      <c r="A43" s="203" t="s">
        <v>460</v>
      </c>
      <c r="B43" s="210" t="s">
        <v>471</v>
      </c>
      <c r="C43" s="205" t="s">
        <v>472</v>
      </c>
      <c r="D43" s="205" t="s">
        <v>141</v>
      </c>
      <c r="E43" s="206">
        <v>4</v>
      </c>
      <c r="F43" s="207"/>
      <c r="G43" s="208">
        <f t="shared" si="0"/>
        <v>0</v>
      </c>
    </row>
    <row r="44" spans="1:7" s="209" customFormat="1" ht="23.1" customHeight="1" x14ac:dyDescent="0.2">
      <c r="A44" s="203">
        <v>82</v>
      </c>
      <c r="B44" s="210" t="s">
        <v>473</v>
      </c>
      <c r="C44" s="205" t="s">
        <v>716</v>
      </c>
      <c r="D44" s="205" t="s">
        <v>427</v>
      </c>
      <c r="E44" s="206">
        <v>1</v>
      </c>
      <c r="F44" s="207"/>
      <c r="G44" s="208">
        <f t="shared" si="0"/>
        <v>0</v>
      </c>
    </row>
    <row r="45" spans="1:7" s="209" customFormat="1" ht="23.1" customHeight="1" x14ac:dyDescent="0.2">
      <c r="A45" s="203"/>
      <c r="B45" s="210"/>
      <c r="C45" s="205" t="s">
        <v>475</v>
      </c>
      <c r="D45" s="205" t="s">
        <v>437</v>
      </c>
      <c r="E45" s="206"/>
      <c r="F45" s="207"/>
      <c r="G45" s="208">
        <f t="shared" si="0"/>
        <v>0</v>
      </c>
    </row>
    <row r="46" spans="1:7" s="209" customFormat="1" ht="23.1" customHeight="1" x14ac:dyDescent="0.2">
      <c r="A46" s="203"/>
      <c r="B46" s="210"/>
      <c r="C46" s="205" t="s">
        <v>717</v>
      </c>
      <c r="D46" s="205" t="s">
        <v>437</v>
      </c>
      <c r="E46" s="206"/>
      <c r="F46" s="207"/>
      <c r="G46" s="208">
        <f t="shared" si="0"/>
        <v>0</v>
      </c>
    </row>
    <row r="47" spans="1:7" s="209" customFormat="1" ht="23.1" customHeight="1" x14ac:dyDescent="0.2">
      <c r="A47" s="203" t="s">
        <v>477</v>
      </c>
      <c r="B47" s="210" t="s">
        <v>466</v>
      </c>
      <c r="C47" s="205" t="s">
        <v>467</v>
      </c>
      <c r="D47" s="205" t="s">
        <v>468</v>
      </c>
      <c r="E47" s="206">
        <v>0.35</v>
      </c>
      <c r="F47" s="207"/>
      <c r="G47" s="208">
        <f t="shared" si="0"/>
        <v>0</v>
      </c>
    </row>
    <row r="48" spans="1:7" s="209" customFormat="1" ht="23.1" customHeight="1" x14ac:dyDescent="0.2">
      <c r="A48" s="203">
        <v>30</v>
      </c>
      <c r="B48" s="210" t="s">
        <v>533</v>
      </c>
      <c r="C48" s="205" t="s">
        <v>534</v>
      </c>
      <c r="D48" s="205" t="s">
        <v>427</v>
      </c>
      <c r="E48" s="206">
        <v>1</v>
      </c>
      <c r="F48" s="207"/>
      <c r="G48" s="208">
        <f t="shared" si="0"/>
        <v>0</v>
      </c>
    </row>
    <row r="49" spans="1:7" s="209" customFormat="1" ht="23.1" customHeight="1" x14ac:dyDescent="0.2">
      <c r="A49" s="203" t="s">
        <v>497</v>
      </c>
      <c r="B49" s="210" t="s">
        <v>498</v>
      </c>
      <c r="C49" s="205" t="s">
        <v>499</v>
      </c>
      <c r="D49" s="205" t="s">
        <v>468</v>
      </c>
      <c r="E49" s="206">
        <v>2.13</v>
      </c>
      <c r="F49" s="207"/>
      <c r="G49" s="208">
        <f t="shared" si="0"/>
        <v>0</v>
      </c>
    </row>
    <row r="50" spans="1:7" s="209" customFormat="1" ht="23.1" customHeight="1" x14ac:dyDescent="0.2">
      <c r="A50" s="203">
        <v>54</v>
      </c>
      <c r="B50" s="210" t="s">
        <v>718</v>
      </c>
      <c r="C50" s="205" t="s">
        <v>719</v>
      </c>
      <c r="D50" s="205" t="s">
        <v>427</v>
      </c>
      <c r="E50" s="206">
        <v>1</v>
      </c>
      <c r="F50" s="207"/>
      <c r="G50" s="208">
        <f t="shared" si="0"/>
        <v>0</v>
      </c>
    </row>
    <row r="51" spans="1:7" s="209" customFormat="1" ht="23.1" customHeight="1" x14ac:dyDescent="0.2">
      <c r="A51" s="203">
        <v>29</v>
      </c>
      <c r="B51" s="210" t="s">
        <v>502</v>
      </c>
      <c r="C51" s="205" t="s">
        <v>503</v>
      </c>
      <c r="D51" s="205" t="s">
        <v>427</v>
      </c>
      <c r="E51" s="206">
        <v>1</v>
      </c>
      <c r="F51" s="207"/>
      <c r="G51" s="208">
        <f t="shared" si="0"/>
        <v>0</v>
      </c>
    </row>
    <row r="52" spans="1:7" s="209" customFormat="1" ht="23.1" customHeight="1" x14ac:dyDescent="0.2">
      <c r="A52" s="203">
        <v>44</v>
      </c>
      <c r="B52" s="210" t="s">
        <v>504</v>
      </c>
      <c r="C52" s="205" t="s">
        <v>505</v>
      </c>
      <c r="D52" s="205" t="s">
        <v>427</v>
      </c>
      <c r="E52" s="206">
        <v>2</v>
      </c>
      <c r="F52" s="207"/>
      <c r="G52" s="208">
        <f t="shared" si="0"/>
        <v>0</v>
      </c>
    </row>
    <row r="53" spans="1:7" s="209" customFormat="1" ht="23.1" customHeight="1" x14ac:dyDescent="0.2">
      <c r="A53" s="203" t="s">
        <v>497</v>
      </c>
      <c r="B53" s="210" t="s">
        <v>498</v>
      </c>
      <c r="C53" s="205" t="s">
        <v>499</v>
      </c>
      <c r="D53" s="205" t="s">
        <v>468</v>
      </c>
      <c r="E53" s="206">
        <v>2.2999999999999998</v>
      </c>
      <c r="F53" s="207"/>
      <c r="G53" s="208">
        <f t="shared" si="0"/>
        <v>0</v>
      </c>
    </row>
    <row r="54" spans="1:7" s="209" customFormat="1" ht="23.1" customHeight="1" x14ac:dyDescent="0.2">
      <c r="A54" s="203">
        <v>31</v>
      </c>
      <c r="B54" s="210" t="s">
        <v>508</v>
      </c>
      <c r="C54" s="205" t="s">
        <v>509</v>
      </c>
      <c r="D54" s="205" t="s">
        <v>427</v>
      </c>
      <c r="E54" s="206">
        <v>1</v>
      </c>
      <c r="F54" s="207"/>
      <c r="G54" s="208">
        <f t="shared" si="0"/>
        <v>0</v>
      </c>
    </row>
    <row r="55" spans="1:7" s="209" customFormat="1" ht="23.1" customHeight="1" x14ac:dyDescent="0.2">
      <c r="A55" s="203">
        <v>32</v>
      </c>
      <c r="B55" s="210" t="s">
        <v>506</v>
      </c>
      <c r="C55" s="205" t="s">
        <v>507</v>
      </c>
      <c r="D55" s="205" t="s">
        <v>132</v>
      </c>
      <c r="E55" s="206">
        <v>2</v>
      </c>
      <c r="F55" s="207"/>
      <c r="G55" s="208">
        <f t="shared" si="0"/>
        <v>0</v>
      </c>
    </row>
    <row r="56" spans="1:7" s="209" customFormat="1" ht="23.1" customHeight="1" x14ac:dyDescent="0.2">
      <c r="A56" s="203" t="s">
        <v>515</v>
      </c>
      <c r="B56" s="210" t="s">
        <v>516</v>
      </c>
      <c r="C56" s="205" t="s">
        <v>517</v>
      </c>
      <c r="D56" s="205" t="s">
        <v>468</v>
      </c>
      <c r="E56" s="206">
        <v>3.4</v>
      </c>
      <c r="F56" s="207"/>
      <c r="G56" s="208">
        <f t="shared" si="0"/>
        <v>0</v>
      </c>
    </row>
    <row r="57" spans="1:7" s="209" customFormat="1" ht="23.1" customHeight="1" x14ac:dyDescent="0.2">
      <c r="A57" s="203">
        <v>34</v>
      </c>
      <c r="B57" s="210" t="s">
        <v>518</v>
      </c>
      <c r="C57" s="205" t="s">
        <v>519</v>
      </c>
      <c r="D57" s="205" t="s">
        <v>427</v>
      </c>
      <c r="E57" s="206">
        <v>1</v>
      </c>
      <c r="F57" s="207"/>
      <c r="G57" s="208">
        <f t="shared" si="0"/>
        <v>0</v>
      </c>
    </row>
    <row r="58" spans="1:7" s="209" customFormat="1" ht="23.1" customHeight="1" x14ac:dyDescent="0.2">
      <c r="A58" s="203">
        <v>33</v>
      </c>
      <c r="B58" s="210" t="s">
        <v>599</v>
      </c>
      <c r="C58" s="205" t="s">
        <v>600</v>
      </c>
      <c r="D58" s="205" t="s">
        <v>427</v>
      </c>
      <c r="E58" s="206">
        <v>1</v>
      </c>
      <c r="F58" s="207"/>
      <c r="G58" s="208">
        <f t="shared" si="0"/>
        <v>0</v>
      </c>
    </row>
    <row r="59" spans="1:7" s="209" customFormat="1" ht="23.1" customHeight="1" x14ac:dyDescent="0.2">
      <c r="A59" s="203">
        <v>67</v>
      </c>
      <c r="B59" s="210" t="s">
        <v>520</v>
      </c>
      <c r="C59" s="205" t="s">
        <v>521</v>
      </c>
      <c r="D59" s="205" t="s">
        <v>132</v>
      </c>
      <c r="E59" s="206">
        <v>1</v>
      </c>
      <c r="F59" s="207"/>
      <c r="G59" s="208">
        <f t="shared" si="0"/>
        <v>0</v>
      </c>
    </row>
    <row r="60" spans="1:7" s="209" customFormat="1" ht="23.1" customHeight="1" x14ac:dyDescent="0.2">
      <c r="A60" s="203">
        <v>35</v>
      </c>
      <c r="B60" s="210" t="s">
        <v>522</v>
      </c>
      <c r="C60" s="205" t="s">
        <v>523</v>
      </c>
      <c r="D60" s="205" t="s">
        <v>427</v>
      </c>
      <c r="E60" s="206">
        <v>1</v>
      </c>
      <c r="F60" s="207"/>
      <c r="G60" s="208">
        <f t="shared" si="0"/>
        <v>0</v>
      </c>
    </row>
    <row r="61" spans="1:7" s="209" customFormat="1" ht="23.1" customHeight="1" x14ac:dyDescent="0.2">
      <c r="A61" s="203" t="s">
        <v>524</v>
      </c>
      <c r="B61" s="210" t="s">
        <v>525</v>
      </c>
      <c r="C61" s="205" t="s">
        <v>526</v>
      </c>
      <c r="D61" s="205" t="s">
        <v>468</v>
      </c>
      <c r="E61" s="206">
        <v>1.8</v>
      </c>
      <c r="F61" s="207"/>
      <c r="G61" s="208">
        <f t="shared" si="0"/>
        <v>0</v>
      </c>
    </row>
    <row r="62" spans="1:7" s="209" customFormat="1" ht="23.1" customHeight="1" x14ac:dyDescent="0.2">
      <c r="A62" s="203">
        <v>36</v>
      </c>
      <c r="B62" s="210" t="s">
        <v>567</v>
      </c>
      <c r="C62" s="205" t="s">
        <v>568</v>
      </c>
      <c r="D62" s="205" t="s">
        <v>427</v>
      </c>
      <c r="E62" s="206">
        <v>2</v>
      </c>
      <c r="F62" s="207"/>
      <c r="G62" s="208">
        <f t="shared" si="0"/>
        <v>0</v>
      </c>
    </row>
    <row r="63" spans="1:7" s="209" customFormat="1" ht="23.1" customHeight="1" x14ac:dyDescent="0.2">
      <c r="A63" s="203">
        <v>37</v>
      </c>
      <c r="B63" s="210" t="s">
        <v>529</v>
      </c>
      <c r="C63" s="205" t="s">
        <v>530</v>
      </c>
      <c r="D63" s="205" t="s">
        <v>427</v>
      </c>
      <c r="E63" s="206">
        <v>2</v>
      </c>
      <c r="F63" s="207"/>
      <c r="G63" s="208">
        <f t="shared" si="0"/>
        <v>0</v>
      </c>
    </row>
    <row r="64" spans="1:7" s="209" customFormat="1" ht="23.1" customHeight="1" x14ac:dyDescent="0.2">
      <c r="A64" s="203"/>
      <c r="B64" s="210"/>
      <c r="C64" s="205" t="s">
        <v>720</v>
      </c>
      <c r="D64" s="205" t="s">
        <v>437</v>
      </c>
      <c r="E64" s="206"/>
      <c r="F64" s="207"/>
      <c r="G64" s="208">
        <f t="shared" si="0"/>
        <v>0</v>
      </c>
    </row>
    <row r="65" spans="1:7" s="209" customFormat="1" ht="23.1" customHeight="1" x14ac:dyDescent="0.2">
      <c r="A65" s="203" t="s">
        <v>477</v>
      </c>
      <c r="B65" s="210" t="s">
        <v>466</v>
      </c>
      <c r="C65" s="205" t="s">
        <v>467</v>
      </c>
      <c r="D65" s="205" t="s">
        <v>468</v>
      </c>
      <c r="E65" s="206">
        <v>1.6</v>
      </c>
      <c r="F65" s="207"/>
      <c r="G65" s="208">
        <f t="shared" si="0"/>
        <v>0</v>
      </c>
    </row>
    <row r="66" spans="1:7" s="209" customFormat="1" ht="23.1" customHeight="1" x14ac:dyDescent="0.2">
      <c r="A66" s="203">
        <v>38</v>
      </c>
      <c r="B66" s="210" t="s">
        <v>482</v>
      </c>
      <c r="C66" s="205" t="s">
        <v>483</v>
      </c>
      <c r="D66" s="205" t="s">
        <v>427</v>
      </c>
      <c r="E66" s="206">
        <v>2</v>
      </c>
      <c r="F66" s="207"/>
      <c r="G66" s="208">
        <f t="shared" si="0"/>
        <v>0</v>
      </c>
    </row>
    <row r="67" spans="1:7" s="209" customFormat="1" ht="23.1" customHeight="1" x14ac:dyDescent="0.2">
      <c r="A67" s="203">
        <v>39</v>
      </c>
      <c r="B67" s="210" t="s">
        <v>533</v>
      </c>
      <c r="C67" s="205" t="s">
        <v>534</v>
      </c>
      <c r="D67" s="205" t="s">
        <v>427</v>
      </c>
      <c r="E67" s="206">
        <v>1</v>
      </c>
      <c r="F67" s="207"/>
      <c r="G67" s="208">
        <f t="shared" si="0"/>
        <v>0</v>
      </c>
    </row>
    <row r="68" spans="1:7" s="209" customFormat="1" ht="23.1" customHeight="1" x14ac:dyDescent="0.2">
      <c r="A68" s="203" t="s">
        <v>488</v>
      </c>
      <c r="B68" s="210" t="s">
        <v>489</v>
      </c>
      <c r="C68" s="205" t="s">
        <v>490</v>
      </c>
      <c r="D68" s="205" t="s">
        <v>468</v>
      </c>
      <c r="E68" s="206">
        <v>2.4</v>
      </c>
      <c r="F68" s="207"/>
      <c r="G68" s="208">
        <f t="shared" si="0"/>
        <v>0</v>
      </c>
    </row>
    <row r="69" spans="1:7" s="209" customFormat="1" ht="23.1" customHeight="1" x14ac:dyDescent="0.2">
      <c r="A69" s="203">
        <v>40</v>
      </c>
      <c r="B69" s="210" t="s">
        <v>721</v>
      </c>
      <c r="C69" s="205" t="s">
        <v>722</v>
      </c>
      <c r="D69" s="205" t="s">
        <v>427</v>
      </c>
      <c r="E69" s="206">
        <v>2</v>
      </c>
      <c r="F69" s="207"/>
      <c r="G69" s="208">
        <f t="shared" si="0"/>
        <v>0</v>
      </c>
    </row>
    <row r="70" spans="1:7" s="209" customFormat="1" ht="23.1" customHeight="1" x14ac:dyDescent="0.2">
      <c r="A70" s="203">
        <v>41</v>
      </c>
      <c r="B70" s="210" t="s">
        <v>589</v>
      </c>
      <c r="C70" s="205" t="s">
        <v>590</v>
      </c>
      <c r="D70" s="205" t="s">
        <v>427</v>
      </c>
      <c r="E70" s="206">
        <v>1</v>
      </c>
      <c r="F70" s="207"/>
      <c r="G70" s="208">
        <f t="shared" si="0"/>
        <v>0</v>
      </c>
    </row>
    <row r="71" spans="1:7" s="209" customFormat="1" ht="23.1" customHeight="1" x14ac:dyDescent="0.2">
      <c r="A71" s="203">
        <v>42</v>
      </c>
      <c r="B71" s="210" t="s">
        <v>495</v>
      </c>
      <c r="C71" s="205" t="s">
        <v>496</v>
      </c>
      <c r="D71" s="205" t="s">
        <v>427</v>
      </c>
      <c r="E71" s="206">
        <v>1</v>
      </c>
      <c r="F71" s="207"/>
      <c r="G71" s="208">
        <f t="shared" si="0"/>
        <v>0</v>
      </c>
    </row>
    <row r="72" spans="1:7" s="209" customFormat="1" ht="23.1" customHeight="1" x14ac:dyDescent="0.2">
      <c r="A72" s="203" t="s">
        <v>497</v>
      </c>
      <c r="B72" s="210" t="s">
        <v>498</v>
      </c>
      <c r="C72" s="205" t="s">
        <v>499</v>
      </c>
      <c r="D72" s="205" t="s">
        <v>468</v>
      </c>
      <c r="E72" s="206">
        <v>15.5</v>
      </c>
      <c r="F72" s="207"/>
      <c r="G72" s="208">
        <f t="shared" si="0"/>
        <v>0</v>
      </c>
    </row>
    <row r="73" spans="1:7" s="209" customFormat="1" ht="23.1" customHeight="1" x14ac:dyDescent="0.2">
      <c r="A73" s="203">
        <v>43</v>
      </c>
      <c r="B73" s="210" t="s">
        <v>500</v>
      </c>
      <c r="C73" s="205" t="s">
        <v>501</v>
      </c>
      <c r="D73" s="205" t="s">
        <v>427</v>
      </c>
      <c r="E73" s="206">
        <v>3</v>
      </c>
      <c r="F73" s="207"/>
      <c r="G73" s="208">
        <f t="shared" si="0"/>
        <v>0</v>
      </c>
    </row>
    <row r="74" spans="1:7" s="209" customFormat="1" ht="23.1" customHeight="1" x14ac:dyDescent="0.2">
      <c r="A74" s="203">
        <v>29</v>
      </c>
      <c r="B74" s="210" t="s">
        <v>502</v>
      </c>
      <c r="C74" s="205" t="s">
        <v>503</v>
      </c>
      <c r="D74" s="205" t="s">
        <v>427</v>
      </c>
      <c r="E74" s="206">
        <v>1</v>
      </c>
      <c r="F74" s="207"/>
      <c r="G74" s="208">
        <f t="shared" si="0"/>
        <v>0</v>
      </c>
    </row>
    <row r="75" spans="1:7" s="209" customFormat="1" ht="23.1" customHeight="1" x14ac:dyDescent="0.2">
      <c r="A75" s="203">
        <v>44</v>
      </c>
      <c r="B75" s="210" t="s">
        <v>504</v>
      </c>
      <c r="C75" s="205" t="s">
        <v>505</v>
      </c>
      <c r="D75" s="205" t="s">
        <v>427</v>
      </c>
      <c r="E75" s="206">
        <v>4</v>
      </c>
      <c r="F75" s="207"/>
      <c r="G75" s="208">
        <f t="shared" si="0"/>
        <v>0</v>
      </c>
    </row>
    <row r="76" spans="1:7" s="209" customFormat="1" ht="23.1" customHeight="1" x14ac:dyDescent="0.2">
      <c r="A76" s="203">
        <v>32</v>
      </c>
      <c r="B76" s="210" t="s">
        <v>506</v>
      </c>
      <c r="C76" s="205" t="s">
        <v>507</v>
      </c>
      <c r="D76" s="205" t="s">
        <v>132</v>
      </c>
      <c r="E76" s="206">
        <v>2</v>
      </c>
      <c r="F76" s="207"/>
      <c r="G76" s="208">
        <f t="shared" si="0"/>
        <v>0</v>
      </c>
    </row>
    <row r="77" spans="1:7" s="209" customFormat="1" ht="23.1" customHeight="1" x14ac:dyDescent="0.2">
      <c r="A77" s="203">
        <v>45</v>
      </c>
      <c r="B77" s="210" t="s">
        <v>614</v>
      </c>
      <c r="C77" s="205" t="s">
        <v>615</v>
      </c>
      <c r="D77" s="205" t="s">
        <v>427</v>
      </c>
      <c r="E77" s="206">
        <v>1</v>
      </c>
      <c r="F77" s="207"/>
      <c r="G77" s="208">
        <f t="shared" ref="G77:G140" si="1">E77*F77</f>
        <v>0</v>
      </c>
    </row>
    <row r="78" spans="1:7" s="209" customFormat="1" ht="23.1" customHeight="1" x14ac:dyDescent="0.2">
      <c r="A78" s="203">
        <v>46</v>
      </c>
      <c r="B78" s="210" t="s">
        <v>723</v>
      </c>
      <c r="C78" s="205" t="s">
        <v>724</v>
      </c>
      <c r="D78" s="205" t="s">
        <v>427</v>
      </c>
      <c r="E78" s="206">
        <v>1</v>
      </c>
      <c r="F78" s="207"/>
      <c r="G78" s="208">
        <f t="shared" si="1"/>
        <v>0</v>
      </c>
    </row>
    <row r="79" spans="1:7" s="209" customFormat="1" ht="23.1" customHeight="1" x14ac:dyDescent="0.2">
      <c r="A79" s="203" t="s">
        <v>556</v>
      </c>
      <c r="B79" s="210" t="s">
        <v>557</v>
      </c>
      <c r="C79" s="205" t="s">
        <v>558</v>
      </c>
      <c r="D79" s="205" t="s">
        <v>468</v>
      </c>
      <c r="E79" s="206">
        <v>1</v>
      </c>
      <c r="F79" s="207"/>
      <c r="G79" s="208">
        <f t="shared" si="1"/>
        <v>0</v>
      </c>
    </row>
    <row r="80" spans="1:7" s="209" customFormat="1" ht="23.1" customHeight="1" x14ac:dyDescent="0.2">
      <c r="A80" s="203">
        <v>47</v>
      </c>
      <c r="B80" s="210" t="s">
        <v>616</v>
      </c>
      <c r="C80" s="205" t="s">
        <v>617</v>
      </c>
      <c r="D80" s="205" t="s">
        <v>427</v>
      </c>
      <c r="E80" s="206">
        <v>1</v>
      </c>
      <c r="F80" s="207"/>
      <c r="G80" s="208">
        <f t="shared" si="1"/>
        <v>0</v>
      </c>
    </row>
    <row r="81" spans="1:7" s="209" customFormat="1" ht="23.1" customHeight="1" x14ac:dyDescent="0.2">
      <c r="A81" s="203">
        <v>48</v>
      </c>
      <c r="B81" s="210" t="s">
        <v>725</v>
      </c>
      <c r="C81" s="205" t="s">
        <v>726</v>
      </c>
      <c r="D81" s="205" t="s">
        <v>427</v>
      </c>
      <c r="E81" s="206">
        <v>1</v>
      </c>
      <c r="F81" s="207"/>
      <c r="G81" s="208">
        <f t="shared" si="1"/>
        <v>0</v>
      </c>
    </row>
    <row r="82" spans="1:7" s="209" customFormat="1" ht="23.1" customHeight="1" x14ac:dyDescent="0.2">
      <c r="A82" s="203">
        <v>49</v>
      </c>
      <c r="B82" s="210" t="s">
        <v>727</v>
      </c>
      <c r="C82" s="205" t="s">
        <v>728</v>
      </c>
      <c r="D82" s="205" t="s">
        <v>427</v>
      </c>
      <c r="E82" s="206">
        <v>2</v>
      </c>
      <c r="F82" s="207"/>
      <c r="G82" s="208">
        <f t="shared" si="1"/>
        <v>0</v>
      </c>
    </row>
    <row r="83" spans="1:7" s="209" customFormat="1" ht="23.1" customHeight="1" x14ac:dyDescent="0.2">
      <c r="A83" s="203"/>
      <c r="B83" s="210"/>
      <c r="C83" s="205" t="s">
        <v>729</v>
      </c>
      <c r="D83" s="205" t="s">
        <v>437</v>
      </c>
      <c r="E83" s="206"/>
      <c r="F83" s="207"/>
      <c r="G83" s="208">
        <f t="shared" si="1"/>
        <v>0</v>
      </c>
    </row>
    <row r="84" spans="1:7" s="209" customFormat="1" ht="23.1" customHeight="1" x14ac:dyDescent="0.2">
      <c r="A84" s="203">
        <v>50</v>
      </c>
      <c r="B84" s="210" t="s">
        <v>511</v>
      </c>
      <c r="C84" s="205" t="s">
        <v>512</v>
      </c>
      <c r="D84" s="205" t="s">
        <v>427</v>
      </c>
      <c r="E84" s="206">
        <v>1</v>
      </c>
      <c r="F84" s="207"/>
      <c r="G84" s="208">
        <f t="shared" si="1"/>
        <v>0</v>
      </c>
    </row>
    <row r="85" spans="1:7" s="209" customFormat="1" ht="23.1" customHeight="1" x14ac:dyDescent="0.2">
      <c r="A85" s="203" t="s">
        <v>497</v>
      </c>
      <c r="B85" s="210" t="s">
        <v>498</v>
      </c>
      <c r="C85" s="205" t="s">
        <v>499</v>
      </c>
      <c r="D85" s="205" t="s">
        <v>468</v>
      </c>
      <c r="E85" s="206">
        <v>3</v>
      </c>
      <c r="F85" s="207"/>
      <c r="G85" s="208">
        <f t="shared" si="1"/>
        <v>0</v>
      </c>
    </row>
    <row r="86" spans="1:7" s="209" customFormat="1" ht="23.1" customHeight="1" x14ac:dyDescent="0.2">
      <c r="A86" s="203">
        <v>29</v>
      </c>
      <c r="B86" s="210" t="s">
        <v>502</v>
      </c>
      <c r="C86" s="205" t="s">
        <v>503</v>
      </c>
      <c r="D86" s="205" t="s">
        <v>427</v>
      </c>
      <c r="E86" s="206">
        <v>1</v>
      </c>
      <c r="F86" s="207"/>
      <c r="G86" s="208">
        <f t="shared" si="1"/>
        <v>0</v>
      </c>
    </row>
    <row r="87" spans="1:7" s="209" customFormat="1" ht="23.1" customHeight="1" x14ac:dyDescent="0.2">
      <c r="A87" s="203">
        <v>44</v>
      </c>
      <c r="B87" s="210" t="s">
        <v>504</v>
      </c>
      <c r="C87" s="205" t="s">
        <v>505</v>
      </c>
      <c r="D87" s="205" t="s">
        <v>427</v>
      </c>
      <c r="E87" s="206">
        <v>2</v>
      </c>
      <c r="F87" s="207"/>
      <c r="G87" s="208">
        <f t="shared" si="1"/>
        <v>0</v>
      </c>
    </row>
    <row r="88" spans="1:7" s="209" customFormat="1" ht="23.1" customHeight="1" x14ac:dyDescent="0.2">
      <c r="A88" s="203">
        <v>31</v>
      </c>
      <c r="B88" s="210" t="s">
        <v>508</v>
      </c>
      <c r="C88" s="205" t="s">
        <v>509</v>
      </c>
      <c r="D88" s="205" t="s">
        <v>427</v>
      </c>
      <c r="E88" s="206">
        <v>1</v>
      </c>
      <c r="F88" s="207"/>
      <c r="G88" s="208">
        <f t="shared" si="1"/>
        <v>0</v>
      </c>
    </row>
    <row r="89" spans="1:7" s="209" customFormat="1" ht="23.1" customHeight="1" x14ac:dyDescent="0.2">
      <c r="A89" s="203">
        <v>32</v>
      </c>
      <c r="B89" s="210" t="s">
        <v>506</v>
      </c>
      <c r="C89" s="205" t="s">
        <v>507</v>
      </c>
      <c r="D89" s="205" t="s">
        <v>132</v>
      </c>
      <c r="E89" s="206">
        <v>2</v>
      </c>
      <c r="F89" s="207"/>
      <c r="G89" s="208">
        <f t="shared" si="1"/>
        <v>0</v>
      </c>
    </row>
    <row r="90" spans="1:7" s="209" customFormat="1" ht="23.1" customHeight="1" x14ac:dyDescent="0.2">
      <c r="A90" s="203"/>
      <c r="B90" s="210"/>
      <c r="C90" s="205" t="s">
        <v>730</v>
      </c>
      <c r="D90" s="205" t="s">
        <v>437</v>
      </c>
      <c r="E90" s="206"/>
      <c r="F90" s="207"/>
      <c r="G90" s="208">
        <f t="shared" si="1"/>
        <v>0</v>
      </c>
    </row>
    <row r="91" spans="1:7" s="209" customFormat="1" ht="23.1" customHeight="1" x14ac:dyDescent="0.2">
      <c r="A91" s="203">
        <v>50</v>
      </c>
      <c r="B91" s="210" t="s">
        <v>511</v>
      </c>
      <c r="C91" s="205" t="s">
        <v>512</v>
      </c>
      <c r="D91" s="205" t="s">
        <v>427</v>
      </c>
      <c r="E91" s="206">
        <v>1</v>
      </c>
      <c r="F91" s="207"/>
      <c r="G91" s="208">
        <f t="shared" si="1"/>
        <v>0</v>
      </c>
    </row>
    <row r="92" spans="1:7" s="209" customFormat="1" ht="23.1" customHeight="1" x14ac:dyDescent="0.2">
      <c r="A92" s="203" t="s">
        <v>497</v>
      </c>
      <c r="B92" s="210" t="s">
        <v>498</v>
      </c>
      <c r="C92" s="205" t="s">
        <v>499</v>
      </c>
      <c r="D92" s="205" t="s">
        <v>468</v>
      </c>
      <c r="E92" s="206">
        <v>3</v>
      </c>
      <c r="F92" s="207"/>
      <c r="G92" s="208">
        <f t="shared" si="1"/>
        <v>0</v>
      </c>
    </row>
    <row r="93" spans="1:7" s="209" customFormat="1" ht="23.1" customHeight="1" x14ac:dyDescent="0.2">
      <c r="A93" s="203">
        <v>29</v>
      </c>
      <c r="B93" s="210" t="s">
        <v>502</v>
      </c>
      <c r="C93" s="205" t="s">
        <v>503</v>
      </c>
      <c r="D93" s="205" t="s">
        <v>427</v>
      </c>
      <c r="E93" s="206">
        <v>1</v>
      </c>
      <c r="F93" s="207"/>
      <c r="G93" s="208">
        <f t="shared" si="1"/>
        <v>0</v>
      </c>
    </row>
    <row r="94" spans="1:7" s="209" customFormat="1" ht="23.1" customHeight="1" x14ac:dyDescent="0.2">
      <c r="A94" s="203">
        <v>44</v>
      </c>
      <c r="B94" s="210" t="s">
        <v>504</v>
      </c>
      <c r="C94" s="205" t="s">
        <v>505</v>
      </c>
      <c r="D94" s="205" t="s">
        <v>427</v>
      </c>
      <c r="E94" s="206">
        <v>2</v>
      </c>
      <c r="F94" s="207"/>
      <c r="G94" s="208">
        <f t="shared" si="1"/>
        <v>0</v>
      </c>
    </row>
    <row r="95" spans="1:7" s="209" customFormat="1" ht="23.1" customHeight="1" x14ac:dyDescent="0.2">
      <c r="A95" s="203">
        <v>31</v>
      </c>
      <c r="B95" s="210" t="s">
        <v>508</v>
      </c>
      <c r="C95" s="205" t="s">
        <v>509</v>
      </c>
      <c r="D95" s="205" t="s">
        <v>427</v>
      </c>
      <c r="E95" s="206">
        <v>1</v>
      </c>
      <c r="F95" s="207"/>
      <c r="G95" s="208">
        <f t="shared" si="1"/>
        <v>0</v>
      </c>
    </row>
    <row r="96" spans="1:7" s="209" customFormat="1" ht="23.1" customHeight="1" x14ac:dyDescent="0.2">
      <c r="A96" s="203">
        <v>32</v>
      </c>
      <c r="B96" s="210" t="s">
        <v>506</v>
      </c>
      <c r="C96" s="205" t="s">
        <v>507</v>
      </c>
      <c r="D96" s="205" t="s">
        <v>132</v>
      </c>
      <c r="E96" s="206">
        <v>2</v>
      </c>
      <c r="F96" s="207"/>
      <c r="G96" s="208">
        <f t="shared" si="1"/>
        <v>0</v>
      </c>
    </row>
    <row r="97" spans="1:7" s="209" customFormat="1" ht="23.1" customHeight="1" x14ac:dyDescent="0.2">
      <c r="A97" s="203"/>
      <c r="B97" s="210"/>
      <c r="C97" s="205" t="s">
        <v>731</v>
      </c>
      <c r="D97" s="205" t="s">
        <v>437</v>
      </c>
      <c r="E97" s="206"/>
      <c r="F97" s="207"/>
      <c r="G97" s="208">
        <f t="shared" si="1"/>
        <v>0</v>
      </c>
    </row>
    <row r="98" spans="1:7" s="209" customFormat="1" ht="23.1" customHeight="1" x14ac:dyDescent="0.2">
      <c r="A98" s="203">
        <v>50</v>
      </c>
      <c r="B98" s="210" t="s">
        <v>511</v>
      </c>
      <c r="C98" s="205" t="s">
        <v>512</v>
      </c>
      <c r="D98" s="205" t="s">
        <v>427</v>
      </c>
      <c r="E98" s="206">
        <v>1</v>
      </c>
      <c r="F98" s="207"/>
      <c r="G98" s="208">
        <f t="shared" si="1"/>
        <v>0</v>
      </c>
    </row>
    <row r="99" spans="1:7" s="209" customFormat="1" ht="23.1" customHeight="1" x14ac:dyDescent="0.2">
      <c r="A99" s="203" t="s">
        <v>497</v>
      </c>
      <c r="B99" s="210" t="s">
        <v>498</v>
      </c>
      <c r="C99" s="205" t="s">
        <v>499</v>
      </c>
      <c r="D99" s="205" t="s">
        <v>468</v>
      </c>
      <c r="E99" s="206">
        <v>3</v>
      </c>
      <c r="F99" s="207"/>
      <c r="G99" s="208">
        <f t="shared" si="1"/>
        <v>0</v>
      </c>
    </row>
    <row r="100" spans="1:7" s="209" customFormat="1" ht="23.1" customHeight="1" x14ac:dyDescent="0.2">
      <c r="A100" s="203">
        <v>29</v>
      </c>
      <c r="B100" s="210" t="s">
        <v>502</v>
      </c>
      <c r="C100" s="205" t="s">
        <v>503</v>
      </c>
      <c r="D100" s="205" t="s">
        <v>427</v>
      </c>
      <c r="E100" s="206">
        <v>1</v>
      </c>
      <c r="F100" s="207"/>
      <c r="G100" s="208">
        <f t="shared" si="1"/>
        <v>0</v>
      </c>
    </row>
    <row r="101" spans="1:7" s="209" customFormat="1" ht="23.1" customHeight="1" x14ac:dyDescent="0.2">
      <c r="A101" s="203">
        <v>44</v>
      </c>
      <c r="B101" s="210" t="s">
        <v>504</v>
      </c>
      <c r="C101" s="205" t="s">
        <v>505</v>
      </c>
      <c r="D101" s="205" t="s">
        <v>427</v>
      </c>
      <c r="E101" s="206">
        <v>2</v>
      </c>
      <c r="F101" s="207"/>
      <c r="G101" s="208">
        <f t="shared" si="1"/>
        <v>0</v>
      </c>
    </row>
    <row r="102" spans="1:7" s="209" customFormat="1" ht="23.1" customHeight="1" x14ac:dyDescent="0.2">
      <c r="A102" s="203" t="s">
        <v>497</v>
      </c>
      <c r="B102" s="210" t="s">
        <v>498</v>
      </c>
      <c r="C102" s="205" t="s">
        <v>499</v>
      </c>
      <c r="D102" s="205" t="s">
        <v>468</v>
      </c>
      <c r="E102" s="206">
        <v>1</v>
      </c>
      <c r="F102" s="207"/>
      <c r="G102" s="208">
        <f t="shared" si="1"/>
        <v>0</v>
      </c>
    </row>
    <row r="103" spans="1:7" s="209" customFormat="1" ht="23.1" customHeight="1" x14ac:dyDescent="0.2">
      <c r="A103" s="203">
        <v>51</v>
      </c>
      <c r="B103" s="210" t="s">
        <v>732</v>
      </c>
      <c r="C103" s="205" t="s">
        <v>733</v>
      </c>
      <c r="D103" s="205" t="s">
        <v>427</v>
      </c>
      <c r="E103" s="206">
        <v>1</v>
      </c>
      <c r="F103" s="207"/>
      <c r="G103" s="208">
        <f t="shared" si="1"/>
        <v>0</v>
      </c>
    </row>
    <row r="104" spans="1:7" s="209" customFormat="1" ht="23.1" customHeight="1" x14ac:dyDescent="0.2">
      <c r="A104" s="203" t="s">
        <v>556</v>
      </c>
      <c r="B104" s="210" t="s">
        <v>557</v>
      </c>
      <c r="C104" s="205" t="s">
        <v>558</v>
      </c>
      <c r="D104" s="205" t="s">
        <v>468</v>
      </c>
      <c r="E104" s="206">
        <v>1.9</v>
      </c>
      <c r="F104" s="207"/>
      <c r="G104" s="208">
        <f t="shared" si="1"/>
        <v>0</v>
      </c>
    </row>
    <row r="105" spans="1:7" s="209" customFormat="1" ht="23.1" customHeight="1" x14ac:dyDescent="0.2">
      <c r="A105" s="203">
        <v>52</v>
      </c>
      <c r="B105" s="210" t="s">
        <v>734</v>
      </c>
      <c r="C105" s="205" t="s">
        <v>735</v>
      </c>
      <c r="D105" s="205" t="s">
        <v>427</v>
      </c>
      <c r="E105" s="206">
        <v>1</v>
      </c>
      <c r="F105" s="207"/>
      <c r="G105" s="208">
        <f t="shared" si="1"/>
        <v>0</v>
      </c>
    </row>
    <row r="106" spans="1:7" s="209" customFormat="1" ht="23.1" customHeight="1" x14ac:dyDescent="0.2">
      <c r="A106" s="203">
        <v>32</v>
      </c>
      <c r="B106" s="210" t="s">
        <v>506</v>
      </c>
      <c r="C106" s="205" t="s">
        <v>507</v>
      </c>
      <c r="D106" s="205" t="s">
        <v>132</v>
      </c>
      <c r="E106" s="206">
        <v>2</v>
      </c>
      <c r="F106" s="207"/>
      <c r="G106" s="208">
        <f t="shared" si="1"/>
        <v>0</v>
      </c>
    </row>
    <row r="107" spans="1:7" s="209" customFormat="1" ht="23.1" customHeight="1" x14ac:dyDescent="0.2">
      <c r="A107" s="203">
        <v>53</v>
      </c>
      <c r="B107" s="210" t="s">
        <v>736</v>
      </c>
      <c r="C107" s="205" t="s">
        <v>737</v>
      </c>
      <c r="D107" s="205" t="s">
        <v>427</v>
      </c>
      <c r="E107" s="206">
        <v>1</v>
      </c>
      <c r="F107" s="207"/>
      <c r="G107" s="208">
        <f t="shared" si="1"/>
        <v>0</v>
      </c>
    </row>
    <row r="108" spans="1:7" s="209" customFormat="1" ht="23.1" customHeight="1" x14ac:dyDescent="0.2">
      <c r="A108" s="203" t="s">
        <v>524</v>
      </c>
      <c r="B108" s="210" t="s">
        <v>525</v>
      </c>
      <c r="C108" s="205" t="s">
        <v>526</v>
      </c>
      <c r="D108" s="205" t="s">
        <v>468</v>
      </c>
      <c r="E108" s="206">
        <v>0.4</v>
      </c>
      <c r="F108" s="207"/>
      <c r="G108" s="208">
        <f t="shared" si="1"/>
        <v>0</v>
      </c>
    </row>
    <row r="109" spans="1:7" s="209" customFormat="1" ht="23.1" customHeight="1" x14ac:dyDescent="0.2">
      <c r="A109" s="203">
        <v>37</v>
      </c>
      <c r="B109" s="210" t="s">
        <v>529</v>
      </c>
      <c r="C109" s="205" t="s">
        <v>530</v>
      </c>
      <c r="D109" s="205" t="s">
        <v>427</v>
      </c>
      <c r="E109" s="206">
        <v>1</v>
      </c>
      <c r="F109" s="207"/>
      <c r="G109" s="208">
        <f t="shared" si="1"/>
        <v>0</v>
      </c>
    </row>
    <row r="110" spans="1:7" s="209" customFormat="1" ht="23.1" customHeight="1" x14ac:dyDescent="0.2">
      <c r="A110" s="203"/>
      <c r="B110" s="210"/>
      <c r="C110" s="205" t="s">
        <v>738</v>
      </c>
      <c r="D110" s="205" t="s">
        <v>437</v>
      </c>
      <c r="E110" s="206"/>
      <c r="F110" s="207"/>
      <c r="G110" s="208">
        <f t="shared" si="1"/>
        <v>0</v>
      </c>
    </row>
    <row r="111" spans="1:7" s="209" customFormat="1" ht="23.1" customHeight="1" x14ac:dyDescent="0.2">
      <c r="A111" s="203">
        <v>55</v>
      </c>
      <c r="B111" s="210" t="s">
        <v>739</v>
      </c>
      <c r="C111" s="205" t="s">
        <v>740</v>
      </c>
      <c r="D111" s="205" t="s">
        <v>427</v>
      </c>
      <c r="E111" s="206">
        <v>1</v>
      </c>
      <c r="F111" s="207"/>
      <c r="G111" s="208">
        <f t="shared" si="1"/>
        <v>0</v>
      </c>
    </row>
    <row r="112" spans="1:7" s="209" customFormat="1" ht="23.1" customHeight="1" x14ac:dyDescent="0.2">
      <c r="A112" s="203">
        <v>56</v>
      </c>
      <c r="B112" s="210" t="s">
        <v>741</v>
      </c>
      <c r="C112" s="205" t="s">
        <v>742</v>
      </c>
      <c r="D112" s="205" t="s">
        <v>132</v>
      </c>
      <c r="E112" s="206">
        <v>1</v>
      </c>
      <c r="F112" s="207"/>
      <c r="G112" s="208">
        <f t="shared" si="1"/>
        <v>0</v>
      </c>
    </row>
    <row r="113" spans="1:7" s="209" customFormat="1" ht="23.1" customHeight="1" x14ac:dyDescent="0.2">
      <c r="A113" s="203">
        <v>57</v>
      </c>
      <c r="B113" s="210" t="s">
        <v>743</v>
      </c>
      <c r="C113" s="205" t="s">
        <v>744</v>
      </c>
      <c r="D113" s="205" t="s">
        <v>427</v>
      </c>
      <c r="E113" s="206">
        <v>1</v>
      </c>
      <c r="F113" s="207"/>
      <c r="G113" s="208">
        <f t="shared" si="1"/>
        <v>0</v>
      </c>
    </row>
    <row r="114" spans="1:7" s="209" customFormat="1" ht="23.1" customHeight="1" x14ac:dyDescent="0.2">
      <c r="A114" s="203">
        <v>34</v>
      </c>
      <c r="B114" s="210" t="s">
        <v>518</v>
      </c>
      <c r="C114" s="205" t="s">
        <v>519</v>
      </c>
      <c r="D114" s="205" t="s">
        <v>427</v>
      </c>
      <c r="E114" s="206">
        <v>2</v>
      </c>
      <c r="F114" s="207"/>
      <c r="G114" s="208">
        <f t="shared" si="1"/>
        <v>0</v>
      </c>
    </row>
    <row r="115" spans="1:7" s="209" customFormat="1" ht="23.1" customHeight="1" x14ac:dyDescent="0.2">
      <c r="A115" s="203" t="s">
        <v>515</v>
      </c>
      <c r="B115" s="210" t="s">
        <v>516</v>
      </c>
      <c r="C115" s="205" t="s">
        <v>517</v>
      </c>
      <c r="D115" s="205" t="s">
        <v>468</v>
      </c>
      <c r="E115" s="206">
        <v>5.9</v>
      </c>
      <c r="F115" s="207"/>
      <c r="G115" s="208">
        <f t="shared" si="1"/>
        <v>0</v>
      </c>
    </row>
    <row r="116" spans="1:7" s="209" customFormat="1" ht="23.1" customHeight="1" x14ac:dyDescent="0.2">
      <c r="A116" s="203">
        <v>58</v>
      </c>
      <c r="B116" s="210" t="s">
        <v>745</v>
      </c>
      <c r="C116" s="205" t="s">
        <v>746</v>
      </c>
      <c r="D116" s="205" t="s">
        <v>132</v>
      </c>
      <c r="E116" s="206">
        <v>2</v>
      </c>
      <c r="F116" s="207"/>
      <c r="G116" s="208">
        <f t="shared" si="1"/>
        <v>0</v>
      </c>
    </row>
    <row r="117" spans="1:7" s="209" customFormat="1" ht="23.1" customHeight="1" x14ac:dyDescent="0.2">
      <c r="A117" s="203">
        <v>59</v>
      </c>
      <c r="B117" s="210" t="s">
        <v>747</v>
      </c>
      <c r="C117" s="205" t="s">
        <v>748</v>
      </c>
      <c r="D117" s="205" t="s">
        <v>427</v>
      </c>
      <c r="E117" s="206">
        <v>2</v>
      </c>
      <c r="F117" s="207"/>
      <c r="G117" s="208">
        <f t="shared" si="1"/>
        <v>0</v>
      </c>
    </row>
    <row r="118" spans="1:7" s="209" customFormat="1" ht="23.1" customHeight="1" x14ac:dyDescent="0.2">
      <c r="A118" s="203">
        <v>60</v>
      </c>
      <c r="B118" s="210" t="s">
        <v>749</v>
      </c>
      <c r="C118" s="205" t="s">
        <v>750</v>
      </c>
      <c r="D118" s="205" t="s">
        <v>427</v>
      </c>
      <c r="E118" s="206">
        <v>1</v>
      </c>
      <c r="F118" s="207"/>
      <c r="G118" s="208">
        <f t="shared" si="1"/>
        <v>0</v>
      </c>
    </row>
    <row r="119" spans="1:7" s="209" customFormat="1" ht="23.1" customHeight="1" x14ac:dyDescent="0.2">
      <c r="A119" s="203">
        <v>61</v>
      </c>
      <c r="B119" s="210" t="s">
        <v>751</v>
      </c>
      <c r="C119" s="205" t="s">
        <v>752</v>
      </c>
      <c r="D119" s="205" t="s">
        <v>427</v>
      </c>
      <c r="E119" s="206">
        <v>2</v>
      </c>
      <c r="F119" s="207"/>
      <c r="G119" s="208">
        <f t="shared" si="1"/>
        <v>0</v>
      </c>
    </row>
    <row r="120" spans="1:7" s="209" customFormat="1" ht="23.1" customHeight="1" x14ac:dyDescent="0.2">
      <c r="A120" s="203">
        <v>62</v>
      </c>
      <c r="B120" s="210" t="s">
        <v>572</v>
      </c>
      <c r="C120" s="205" t="s">
        <v>573</v>
      </c>
      <c r="D120" s="205" t="s">
        <v>427</v>
      </c>
      <c r="E120" s="206">
        <v>2</v>
      </c>
      <c r="F120" s="207"/>
      <c r="G120" s="208">
        <f t="shared" si="1"/>
        <v>0</v>
      </c>
    </row>
    <row r="121" spans="1:7" s="209" customFormat="1" ht="23.1" customHeight="1" x14ac:dyDescent="0.2">
      <c r="A121" s="203">
        <v>63</v>
      </c>
      <c r="B121" s="210" t="s">
        <v>567</v>
      </c>
      <c r="C121" s="205" t="s">
        <v>568</v>
      </c>
      <c r="D121" s="205" t="s">
        <v>427</v>
      </c>
      <c r="E121" s="206">
        <v>2</v>
      </c>
      <c r="F121" s="207"/>
      <c r="G121" s="208">
        <f t="shared" si="1"/>
        <v>0</v>
      </c>
    </row>
    <row r="122" spans="1:7" s="209" customFormat="1" ht="23.1" customHeight="1" x14ac:dyDescent="0.2">
      <c r="A122" s="203" t="s">
        <v>524</v>
      </c>
      <c r="B122" s="210" t="s">
        <v>525</v>
      </c>
      <c r="C122" s="205" t="s">
        <v>526</v>
      </c>
      <c r="D122" s="205" t="s">
        <v>468</v>
      </c>
      <c r="E122" s="206">
        <v>4.8</v>
      </c>
      <c r="F122" s="207"/>
      <c r="G122" s="208">
        <f t="shared" si="1"/>
        <v>0</v>
      </c>
    </row>
    <row r="123" spans="1:7" s="209" customFormat="1" ht="23.1" customHeight="1" x14ac:dyDescent="0.2">
      <c r="A123" s="203">
        <v>37</v>
      </c>
      <c r="B123" s="210" t="s">
        <v>529</v>
      </c>
      <c r="C123" s="205" t="s">
        <v>530</v>
      </c>
      <c r="D123" s="205" t="s">
        <v>427</v>
      </c>
      <c r="E123" s="206">
        <v>5</v>
      </c>
      <c r="F123" s="207"/>
      <c r="G123" s="208">
        <f t="shared" si="1"/>
        <v>0</v>
      </c>
    </row>
    <row r="124" spans="1:7" s="209" customFormat="1" ht="23.1" customHeight="1" x14ac:dyDescent="0.2">
      <c r="A124" s="203"/>
      <c r="B124" s="204"/>
      <c r="C124" s="205" t="s">
        <v>437</v>
      </c>
      <c r="D124" s="205" t="s">
        <v>437</v>
      </c>
      <c r="E124" s="206"/>
      <c r="F124" s="207"/>
      <c r="G124" s="208">
        <f t="shared" si="1"/>
        <v>0</v>
      </c>
    </row>
    <row r="125" spans="1:7" s="209" customFormat="1" ht="23.1" customHeight="1" x14ac:dyDescent="0.2">
      <c r="A125" s="203"/>
      <c r="B125" s="204"/>
      <c r="C125" s="205" t="s">
        <v>437</v>
      </c>
      <c r="D125" s="205" t="s">
        <v>437</v>
      </c>
      <c r="E125" s="206"/>
      <c r="F125" s="207"/>
      <c r="G125" s="208">
        <f t="shared" si="1"/>
        <v>0</v>
      </c>
    </row>
    <row r="126" spans="1:7" s="209" customFormat="1" ht="23.1" customHeight="1" x14ac:dyDescent="0.2">
      <c r="A126" s="203"/>
      <c r="B126" s="204"/>
      <c r="C126" s="205" t="s">
        <v>586</v>
      </c>
      <c r="D126" s="205" t="s">
        <v>437</v>
      </c>
      <c r="E126" s="206"/>
      <c r="F126" s="207"/>
      <c r="G126" s="208">
        <f t="shared" si="1"/>
        <v>0</v>
      </c>
    </row>
    <row r="127" spans="1:7" s="209" customFormat="1" ht="23.1" customHeight="1" x14ac:dyDescent="0.2">
      <c r="A127" s="203">
        <v>80</v>
      </c>
      <c r="B127" s="210" t="s">
        <v>458</v>
      </c>
      <c r="C127" s="205" t="s">
        <v>709</v>
      </c>
      <c r="D127" s="205" t="s">
        <v>132</v>
      </c>
      <c r="E127" s="206">
        <v>1</v>
      </c>
      <c r="F127" s="207"/>
      <c r="G127" s="208">
        <f t="shared" si="1"/>
        <v>0</v>
      </c>
    </row>
    <row r="128" spans="1:7" s="209" customFormat="1" ht="23.1" customHeight="1" x14ac:dyDescent="0.2">
      <c r="A128" s="203" t="s">
        <v>460</v>
      </c>
      <c r="B128" s="210" t="s">
        <v>461</v>
      </c>
      <c r="C128" s="205" t="s">
        <v>462</v>
      </c>
      <c r="D128" s="205" t="s">
        <v>141</v>
      </c>
      <c r="E128" s="206">
        <v>0.88000000000000012</v>
      </c>
      <c r="F128" s="207"/>
      <c r="G128" s="208">
        <f t="shared" si="1"/>
        <v>0</v>
      </c>
    </row>
    <row r="129" spans="1:7" s="209" customFormat="1" ht="23.1" customHeight="1" x14ac:dyDescent="0.2">
      <c r="A129" s="203">
        <v>64</v>
      </c>
      <c r="B129" s="210" t="s">
        <v>753</v>
      </c>
      <c r="C129" s="205" t="s">
        <v>754</v>
      </c>
      <c r="D129" s="205" t="s">
        <v>427</v>
      </c>
      <c r="E129" s="206">
        <v>1</v>
      </c>
      <c r="F129" s="207"/>
      <c r="G129" s="208">
        <f t="shared" si="1"/>
        <v>0</v>
      </c>
    </row>
    <row r="130" spans="1:7" s="209" customFormat="1" ht="23.1" customHeight="1" x14ac:dyDescent="0.2">
      <c r="A130" s="203">
        <v>84</v>
      </c>
      <c r="B130" s="210" t="s">
        <v>710</v>
      </c>
      <c r="C130" s="205" t="s">
        <v>711</v>
      </c>
      <c r="D130" s="205" t="s">
        <v>132</v>
      </c>
      <c r="E130" s="206">
        <v>1</v>
      </c>
      <c r="F130" s="207"/>
      <c r="G130" s="208">
        <f t="shared" si="1"/>
        <v>0</v>
      </c>
    </row>
    <row r="131" spans="1:7" s="209" customFormat="1" ht="23.1" customHeight="1" x14ac:dyDescent="0.2">
      <c r="A131" s="203" t="s">
        <v>712</v>
      </c>
      <c r="B131" s="210" t="s">
        <v>713</v>
      </c>
      <c r="C131" s="205" t="s">
        <v>714</v>
      </c>
      <c r="D131" s="205" t="s">
        <v>468</v>
      </c>
      <c r="E131" s="206">
        <v>2.2000000000000002</v>
      </c>
      <c r="F131" s="207"/>
      <c r="G131" s="208">
        <f t="shared" si="1"/>
        <v>0</v>
      </c>
    </row>
    <row r="132" spans="1:7" s="209" customFormat="1" ht="23.1" customHeight="1" x14ac:dyDescent="0.2">
      <c r="A132" s="203" t="s">
        <v>755</v>
      </c>
      <c r="B132" s="210" t="s">
        <v>469</v>
      </c>
      <c r="C132" s="205" t="s">
        <v>715</v>
      </c>
      <c r="D132" s="205" t="s">
        <v>132</v>
      </c>
      <c r="E132" s="206">
        <v>1</v>
      </c>
      <c r="F132" s="207"/>
      <c r="G132" s="208">
        <f t="shared" si="1"/>
        <v>0</v>
      </c>
    </row>
    <row r="133" spans="1:7" s="209" customFormat="1" ht="23.1" customHeight="1" x14ac:dyDescent="0.2">
      <c r="A133" s="203" t="s">
        <v>460</v>
      </c>
      <c r="B133" s="210" t="s">
        <v>471</v>
      </c>
      <c r="C133" s="205" t="s">
        <v>472</v>
      </c>
      <c r="D133" s="205" t="s">
        <v>141</v>
      </c>
      <c r="E133" s="206">
        <v>4</v>
      </c>
      <c r="F133" s="207"/>
      <c r="G133" s="208">
        <f t="shared" si="1"/>
        <v>0</v>
      </c>
    </row>
    <row r="134" spans="1:7" s="209" customFormat="1" ht="23.1" customHeight="1" x14ac:dyDescent="0.2">
      <c r="A134" s="203">
        <v>65</v>
      </c>
      <c r="B134" s="210" t="s">
        <v>756</v>
      </c>
      <c r="C134" s="205" t="s">
        <v>757</v>
      </c>
      <c r="D134" s="205" t="s">
        <v>427</v>
      </c>
      <c r="E134" s="206">
        <v>4</v>
      </c>
      <c r="F134" s="207"/>
      <c r="G134" s="208">
        <f t="shared" si="1"/>
        <v>0</v>
      </c>
    </row>
    <row r="135" spans="1:7" s="209" customFormat="1" ht="23.1" customHeight="1" x14ac:dyDescent="0.2">
      <c r="A135" s="203"/>
      <c r="B135" s="210"/>
      <c r="C135" s="205" t="s">
        <v>758</v>
      </c>
      <c r="D135" s="205" t="s">
        <v>437</v>
      </c>
      <c r="E135" s="206"/>
      <c r="F135" s="207"/>
      <c r="G135" s="208">
        <f t="shared" si="1"/>
        <v>0</v>
      </c>
    </row>
    <row r="136" spans="1:7" s="209" customFormat="1" ht="23.1" customHeight="1" x14ac:dyDescent="0.2">
      <c r="A136" s="203" t="s">
        <v>477</v>
      </c>
      <c r="B136" s="210" t="s">
        <v>466</v>
      </c>
      <c r="C136" s="205" t="s">
        <v>467</v>
      </c>
      <c r="D136" s="205" t="s">
        <v>468</v>
      </c>
      <c r="E136" s="206">
        <v>0.5</v>
      </c>
      <c r="F136" s="207"/>
      <c r="G136" s="208">
        <f t="shared" si="1"/>
        <v>0</v>
      </c>
    </row>
    <row r="137" spans="1:7" s="209" customFormat="1" ht="23.1" customHeight="1" x14ac:dyDescent="0.2">
      <c r="A137" s="203">
        <v>66</v>
      </c>
      <c r="B137" s="210" t="s">
        <v>759</v>
      </c>
      <c r="C137" s="205" t="s">
        <v>760</v>
      </c>
      <c r="D137" s="205" t="s">
        <v>427</v>
      </c>
      <c r="E137" s="206">
        <v>1</v>
      </c>
      <c r="F137" s="207"/>
      <c r="G137" s="208">
        <f t="shared" si="1"/>
        <v>0</v>
      </c>
    </row>
    <row r="138" spans="1:7" s="209" customFormat="1" ht="23.1" customHeight="1" x14ac:dyDescent="0.2">
      <c r="A138" s="203">
        <v>38</v>
      </c>
      <c r="B138" s="210" t="s">
        <v>482</v>
      </c>
      <c r="C138" s="205" t="s">
        <v>483</v>
      </c>
      <c r="D138" s="205" t="s">
        <v>427</v>
      </c>
      <c r="E138" s="206">
        <v>1</v>
      </c>
      <c r="F138" s="207"/>
      <c r="G138" s="208">
        <f t="shared" si="1"/>
        <v>0</v>
      </c>
    </row>
    <row r="139" spans="1:7" s="209" customFormat="1" ht="23.1" customHeight="1" x14ac:dyDescent="0.2">
      <c r="A139" s="203">
        <v>39</v>
      </c>
      <c r="B139" s="210" t="s">
        <v>533</v>
      </c>
      <c r="C139" s="205" t="s">
        <v>534</v>
      </c>
      <c r="D139" s="205" t="s">
        <v>427</v>
      </c>
      <c r="E139" s="206">
        <v>1</v>
      </c>
      <c r="F139" s="207"/>
      <c r="G139" s="208">
        <f t="shared" si="1"/>
        <v>0</v>
      </c>
    </row>
    <row r="140" spans="1:7" s="209" customFormat="1" ht="23.1" customHeight="1" x14ac:dyDescent="0.2">
      <c r="A140" s="203" t="s">
        <v>497</v>
      </c>
      <c r="B140" s="210" t="s">
        <v>498</v>
      </c>
      <c r="C140" s="205" t="s">
        <v>499</v>
      </c>
      <c r="D140" s="205" t="s">
        <v>468</v>
      </c>
      <c r="E140" s="206">
        <v>2.4</v>
      </c>
      <c r="F140" s="207"/>
      <c r="G140" s="208">
        <f t="shared" si="1"/>
        <v>0</v>
      </c>
    </row>
    <row r="141" spans="1:7" s="209" customFormat="1" ht="23.1" customHeight="1" x14ac:dyDescent="0.2">
      <c r="A141" s="203">
        <v>29</v>
      </c>
      <c r="B141" s="210" t="s">
        <v>502</v>
      </c>
      <c r="C141" s="205" t="s">
        <v>503</v>
      </c>
      <c r="D141" s="205" t="s">
        <v>427</v>
      </c>
      <c r="E141" s="206">
        <v>1</v>
      </c>
      <c r="F141" s="207"/>
      <c r="G141" s="208">
        <f t="shared" ref="G141:G204" si="2">E141*F141</f>
        <v>0</v>
      </c>
    </row>
    <row r="142" spans="1:7" s="209" customFormat="1" ht="23.1" customHeight="1" x14ac:dyDescent="0.2">
      <c r="A142" s="203">
        <v>29.1</v>
      </c>
      <c r="B142" s="210" t="s">
        <v>591</v>
      </c>
      <c r="C142" s="205" t="s">
        <v>592</v>
      </c>
      <c r="D142" s="205" t="s">
        <v>427</v>
      </c>
      <c r="E142" s="206">
        <v>1</v>
      </c>
      <c r="F142" s="207"/>
      <c r="G142" s="208">
        <f t="shared" si="2"/>
        <v>0</v>
      </c>
    </row>
    <row r="143" spans="1:7" s="209" customFormat="1" ht="23.1" customHeight="1" x14ac:dyDescent="0.2">
      <c r="A143" s="203">
        <v>44</v>
      </c>
      <c r="B143" s="210" t="s">
        <v>504</v>
      </c>
      <c r="C143" s="205" t="s">
        <v>505</v>
      </c>
      <c r="D143" s="205" t="s">
        <v>427</v>
      </c>
      <c r="E143" s="206">
        <v>2</v>
      </c>
      <c r="F143" s="207"/>
      <c r="G143" s="208">
        <f t="shared" si="2"/>
        <v>0</v>
      </c>
    </row>
    <row r="144" spans="1:7" s="209" customFormat="1" ht="23.1" customHeight="1" x14ac:dyDescent="0.2">
      <c r="A144" s="203">
        <v>31</v>
      </c>
      <c r="B144" s="210" t="s">
        <v>508</v>
      </c>
      <c r="C144" s="205" t="s">
        <v>509</v>
      </c>
      <c r="D144" s="205" t="s">
        <v>427</v>
      </c>
      <c r="E144" s="206">
        <v>1</v>
      </c>
      <c r="F144" s="207"/>
      <c r="G144" s="208">
        <f t="shared" si="2"/>
        <v>0</v>
      </c>
    </row>
    <row r="145" spans="1:7" s="209" customFormat="1" ht="23.1" customHeight="1" x14ac:dyDescent="0.2">
      <c r="A145" s="203">
        <v>32</v>
      </c>
      <c r="B145" s="210" t="s">
        <v>506</v>
      </c>
      <c r="C145" s="205" t="s">
        <v>507</v>
      </c>
      <c r="D145" s="205" t="s">
        <v>132</v>
      </c>
      <c r="E145" s="206">
        <v>2</v>
      </c>
      <c r="F145" s="207"/>
      <c r="G145" s="208">
        <f t="shared" si="2"/>
        <v>0</v>
      </c>
    </row>
    <row r="146" spans="1:7" s="209" customFormat="1" ht="23.1" customHeight="1" x14ac:dyDescent="0.2">
      <c r="A146" s="203"/>
      <c r="B146" s="210"/>
      <c r="C146" s="205" t="s">
        <v>729</v>
      </c>
      <c r="D146" s="205" t="s">
        <v>437</v>
      </c>
      <c r="E146" s="206"/>
      <c r="F146" s="207"/>
      <c r="G146" s="208">
        <f t="shared" si="2"/>
        <v>0</v>
      </c>
    </row>
    <row r="147" spans="1:7" s="209" customFormat="1" ht="23.1" customHeight="1" x14ac:dyDescent="0.2">
      <c r="A147" s="203">
        <v>50</v>
      </c>
      <c r="B147" s="210" t="s">
        <v>511</v>
      </c>
      <c r="C147" s="205" t="s">
        <v>512</v>
      </c>
      <c r="D147" s="205" t="s">
        <v>427</v>
      </c>
      <c r="E147" s="206">
        <v>1</v>
      </c>
      <c r="F147" s="207"/>
      <c r="G147" s="208">
        <f t="shared" si="2"/>
        <v>0</v>
      </c>
    </row>
    <row r="148" spans="1:7" s="209" customFormat="1" ht="23.1" customHeight="1" x14ac:dyDescent="0.2">
      <c r="A148" s="203" t="s">
        <v>497</v>
      </c>
      <c r="B148" s="210" t="s">
        <v>498</v>
      </c>
      <c r="C148" s="205" t="s">
        <v>499</v>
      </c>
      <c r="D148" s="205" t="s">
        <v>468</v>
      </c>
      <c r="E148" s="206">
        <v>2.1</v>
      </c>
      <c r="F148" s="207"/>
      <c r="G148" s="208">
        <f t="shared" si="2"/>
        <v>0</v>
      </c>
    </row>
    <row r="149" spans="1:7" s="209" customFormat="1" ht="23.1" customHeight="1" x14ac:dyDescent="0.2">
      <c r="A149" s="203">
        <v>29</v>
      </c>
      <c r="B149" s="210" t="s">
        <v>502</v>
      </c>
      <c r="C149" s="205" t="s">
        <v>503</v>
      </c>
      <c r="D149" s="205" t="s">
        <v>427</v>
      </c>
      <c r="E149" s="206">
        <v>1</v>
      </c>
      <c r="F149" s="207"/>
      <c r="G149" s="208">
        <f t="shared" si="2"/>
        <v>0</v>
      </c>
    </row>
    <row r="150" spans="1:7" s="209" customFormat="1" ht="23.1" customHeight="1" x14ac:dyDescent="0.2">
      <c r="A150" s="203">
        <v>29.1</v>
      </c>
      <c r="B150" s="210" t="s">
        <v>591</v>
      </c>
      <c r="C150" s="205" t="s">
        <v>592</v>
      </c>
      <c r="D150" s="205" t="s">
        <v>427</v>
      </c>
      <c r="E150" s="206">
        <v>1</v>
      </c>
      <c r="F150" s="207"/>
      <c r="G150" s="208">
        <f t="shared" si="2"/>
        <v>0</v>
      </c>
    </row>
    <row r="151" spans="1:7" s="209" customFormat="1" ht="23.1" customHeight="1" x14ac:dyDescent="0.2">
      <c r="A151" s="203">
        <v>31</v>
      </c>
      <c r="B151" s="210" t="s">
        <v>508</v>
      </c>
      <c r="C151" s="205" t="s">
        <v>509</v>
      </c>
      <c r="D151" s="205" t="s">
        <v>427</v>
      </c>
      <c r="E151" s="206">
        <v>1</v>
      </c>
      <c r="F151" s="207"/>
      <c r="G151" s="208">
        <f t="shared" si="2"/>
        <v>0</v>
      </c>
    </row>
    <row r="152" spans="1:7" s="209" customFormat="1" ht="23.1" customHeight="1" x14ac:dyDescent="0.2">
      <c r="A152" s="203">
        <v>32</v>
      </c>
      <c r="B152" s="210" t="s">
        <v>506</v>
      </c>
      <c r="C152" s="205" t="s">
        <v>507</v>
      </c>
      <c r="D152" s="205" t="s">
        <v>132</v>
      </c>
      <c r="E152" s="206">
        <v>2</v>
      </c>
      <c r="F152" s="207"/>
      <c r="G152" s="208">
        <f t="shared" si="2"/>
        <v>0</v>
      </c>
    </row>
    <row r="153" spans="1:7" s="209" customFormat="1" ht="23.1" customHeight="1" x14ac:dyDescent="0.2">
      <c r="A153" s="203"/>
      <c r="B153" s="204"/>
      <c r="C153" s="205" t="s">
        <v>731</v>
      </c>
      <c r="D153" s="205" t="s">
        <v>437</v>
      </c>
      <c r="E153" s="206"/>
      <c r="F153" s="207"/>
      <c r="G153" s="208">
        <f t="shared" si="2"/>
        <v>0</v>
      </c>
    </row>
    <row r="154" spans="1:7" s="209" customFormat="1" ht="23.1" customHeight="1" x14ac:dyDescent="0.2">
      <c r="A154" s="203">
        <v>50</v>
      </c>
      <c r="B154" s="210" t="s">
        <v>511</v>
      </c>
      <c r="C154" s="205" t="s">
        <v>512</v>
      </c>
      <c r="D154" s="205" t="s">
        <v>427</v>
      </c>
      <c r="E154" s="206">
        <v>3</v>
      </c>
      <c r="F154" s="207"/>
      <c r="G154" s="208">
        <f t="shared" si="2"/>
        <v>0</v>
      </c>
    </row>
    <row r="155" spans="1:7" s="209" customFormat="1" ht="23.1" customHeight="1" x14ac:dyDescent="0.2">
      <c r="A155" s="203" t="s">
        <v>497</v>
      </c>
      <c r="B155" s="210" t="s">
        <v>498</v>
      </c>
      <c r="C155" s="205" t="s">
        <v>499</v>
      </c>
      <c r="D155" s="205" t="s">
        <v>468</v>
      </c>
      <c r="E155" s="206">
        <v>4.4000000000000004</v>
      </c>
      <c r="F155" s="207"/>
      <c r="G155" s="208">
        <f t="shared" si="2"/>
        <v>0</v>
      </c>
    </row>
    <row r="156" spans="1:7" s="209" customFormat="1" ht="23.1" customHeight="1" x14ac:dyDescent="0.2">
      <c r="A156" s="203">
        <v>29</v>
      </c>
      <c r="B156" s="210" t="s">
        <v>502</v>
      </c>
      <c r="C156" s="205" t="s">
        <v>503</v>
      </c>
      <c r="D156" s="205" t="s">
        <v>427</v>
      </c>
      <c r="E156" s="206">
        <v>1</v>
      </c>
      <c r="F156" s="207"/>
      <c r="G156" s="208">
        <f t="shared" si="2"/>
        <v>0</v>
      </c>
    </row>
    <row r="157" spans="1:7" s="209" customFormat="1" ht="23.1" customHeight="1" x14ac:dyDescent="0.2">
      <c r="A157" s="203">
        <v>29.1</v>
      </c>
      <c r="B157" s="210" t="s">
        <v>591</v>
      </c>
      <c r="C157" s="205" t="s">
        <v>592</v>
      </c>
      <c r="D157" s="205" t="s">
        <v>427</v>
      </c>
      <c r="E157" s="206">
        <v>1</v>
      </c>
      <c r="F157" s="207"/>
      <c r="G157" s="208">
        <f t="shared" si="2"/>
        <v>0</v>
      </c>
    </row>
    <row r="158" spans="1:7" s="209" customFormat="1" ht="23.1" customHeight="1" x14ac:dyDescent="0.2">
      <c r="A158" s="203">
        <v>44</v>
      </c>
      <c r="B158" s="210" t="s">
        <v>504</v>
      </c>
      <c r="C158" s="205" t="s">
        <v>505</v>
      </c>
      <c r="D158" s="205" t="s">
        <v>427</v>
      </c>
      <c r="E158" s="206">
        <v>2</v>
      </c>
      <c r="F158" s="207"/>
      <c r="G158" s="208">
        <f t="shared" si="2"/>
        <v>0</v>
      </c>
    </row>
    <row r="159" spans="1:7" s="209" customFormat="1" ht="23.1" customHeight="1" x14ac:dyDescent="0.2">
      <c r="A159" s="203">
        <v>31</v>
      </c>
      <c r="B159" s="210" t="s">
        <v>508</v>
      </c>
      <c r="C159" s="205" t="s">
        <v>509</v>
      </c>
      <c r="D159" s="205" t="s">
        <v>427</v>
      </c>
      <c r="E159" s="206">
        <v>1</v>
      </c>
      <c r="F159" s="207"/>
      <c r="G159" s="208">
        <f t="shared" si="2"/>
        <v>0</v>
      </c>
    </row>
    <row r="160" spans="1:7" s="209" customFormat="1" ht="23.1" customHeight="1" x14ac:dyDescent="0.2">
      <c r="A160" s="203">
        <v>32</v>
      </c>
      <c r="B160" s="210" t="s">
        <v>506</v>
      </c>
      <c r="C160" s="205" t="s">
        <v>507</v>
      </c>
      <c r="D160" s="205" t="s">
        <v>132</v>
      </c>
      <c r="E160" s="206">
        <v>2</v>
      </c>
      <c r="F160" s="207"/>
      <c r="G160" s="208">
        <f t="shared" si="2"/>
        <v>0</v>
      </c>
    </row>
    <row r="161" spans="1:7" s="209" customFormat="1" ht="23.1" customHeight="1" x14ac:dyDescent="0.2">
      <c r="A161" s="203">
        <v>68</v>
      </c>
      <c r="B161" s="210" t="s">
        <v>761</v>
      </c>
      <c r="C161" s="205" t="s">
        <v>762</v>
      </c>
      <c r="D161" s="205" t="s">
        <v>427</v>
      </c>
      <c r="E161" s="206">
        <v>1</v>
      </c>
      <c r="F161" s="207"/>
      <c r="G161" s="208">
        <f t="shared" si="2"/>
        <v>0</v>
      </c>
    </row>
    <row r="162" spans="1:7" s="209" customFormat="1" ht="23.1" customHeight="1" x14ac:dyDescent="0.2">
      <c r="A162" s="203">
        <v>44</v>
      </c>
      <c r="B162" s="210" t="s">
        <v>504</v>
      </c>
      <c r="C162" s="205" t="s">
        <v>505</v>
      </c>
      <c r="D162" s="205" t="s">
        <v>427</v>
      </c>
      <c r="E162" s="206">
        <v>2</v>
      </c>
      <c r="F162" s="207"/>
      <c r="G162" s="208">
        <f t="shared" si="2"/>
        <v>0</v>
      </c>
    </row>
    <row r="163" spans="1:7" s="209" customFormat="1" ht="23.1" customHeight="1" x14ac:dyDescent="0.2">
      <c r="A163" s="203"/>
      <c r="B163" s="204"/>
      <c r="C163" s="205" t="s">
        <v>763</v>
      </c>
      <c r="D163" s="205" t="s">
        <v>437</v>
      </c>
      <c r="E163" s="206"/>
      <c r="F163" s="207"/>
      <c r="G163" s="208">
        <f t="shared" si="2"/>
        <v>0</v>
      </c>
    </row>
    <row r="164" spans="1:7" s="209" customFormat="1" ht="23.1" customHeight="1" x14ac:dyDescent="0.2">
      <c r="A164" s="203" t="s">
        <v>515</v>
      </c>
      <c r="B164" s="210" t="s">
        <v>516</v>
      </c>
      <c r="C164" s="205" t="s">
        <v>517</v>
      </c>
      <c r="D164" s="205" t="s">
        <v>468</v>
      </c>
      <c r="E164" s="206">
        <v>7.7</v>
      </c>
      <c r="F164" s="207"/>
      <c r="G164" s="208">
        <f t="shared" si="2"/>
        <v>0</v>
      </c>
    </row>
    <row r="165" spans="1:7" s="209" customFormat="1" ht="23.1" customHeight="1" x14ac:dyDescent="0.2">
      <c r="A165" s="203">
        <v>67</v>
      </c>
      <c r="B165" s="210" t="s">
        <v>520</v>
      </c>
      <c r="C165" s="205" t="s">
        <v>521</v>
      </c>
      <c r="D165" s="205" t="s">
        <v>132</v>
      </c>
      <c r="E165" s="206">
        <v>1</v>
      </c>
      <c r="F165" s="207"/>
      <c r="G165" s="208">
        <f t="shared" si="2"/>
        <v>0</v>
      </c>
    </row>
    <row r="166" spans="1:7" s="209" customFormat="1" ht="23.1" customHeight="1" x14ac:dyDescent="0.2">
      <c r="A166" s="203">
        <v>34</v>
      </c>
      <c r="B166" s="210" t="s">
        <v>518</v>
      </c>
      <c r="C166" s="205" t="s">
        <v>519</v>
      </c>
      <c r="D166" s="205" t="s">
        <v>427</v>
      </c>
      <c r="E166" s="206">
        <v>1</v>
      </c>
      <c r="F166" s="207"/>
      <c r="G166" s="208">
        <f t="shared" si="2"/>
        <v>0</v>
      </c>
    </row>
    <row r="167" spans="1:7" s="209" customFormat="1" ht="23.1" customHeight="1" x14ac:dyDescent="0.2">
      <c r="A167" s="203">
        <v>33</v>
      </c>
      <c r="B167" s="210" t="s">
        <v>599</v>
      </c>
      <c r="C167" s="205" t="s">
        <v>600</v>
      </c>
      <c r="D167" s="205" t="s">
        <v>427</v>
      </c>
      <c r="E167" s="206">
        <v>3</v>
      </c>
      <c r="F167" s="207"/>
      <c r="G167" s="208">
        <f t="shared" si="2"/>
        <v>0</v>
      </c>
    </row>
    <row r="168" spans="1:7" s="209" customFormat="1" ht="23.1" customHeight="1" x14ac:dyDescent="0.2">
      <c r="A168" s="203">
        <v>69</v>
      </c>
      <c r="B168" s="210" t="s">
        <v>601</v>
      </c>
      <c r="C168" s="205" t="s">
        <v>602</v>
      </c>
      <c r="D168" s="205" t="s">
        <v>427</v>
      </c>
      <c r="E168" s="206">
        <v>1</v>
      </c>
      <c r="F168" s="207"/>
      <c r="G168" s="208">
        <f t="shared" si="2"/>
        <v>0</v>
      </c>
    </row>
    <row r="169" spans="1:7" s="209" customFormat="1" ht="23.1" customHeight="1" x14ac:dyDescent="0.2">
      <c r="A169" s="203">
        <v>70</v>
      </c>
      <c r="B169" s="210" t="s">
        <v>603</v>
      </c>
      <c r="C169" s="205" t="s">
        <v>604</v>
      </c>
      <c r="D169" s="205" t="s">
        <v>427</v>
      </c>
      <c r="E169" s="206">
        <v>2</v>
      </c>
      <c r="F169" s="207"/>
      <c r="G169" s="208">
        <f t="shared" si="2"/>
        <v>0</v>
      </c>
    </row>
    <row r="170" spans="1:7" s="209" customFormat="1" ht="23.1" customHeight="1" x14ac:dyDescent="0.2">
      <c r="A170" s="203"/>
      <c r="B170" s="210"/>
      <c r="C170" s="205" t="s">
        <v>720</v>
      </c>
      <c r="D170" s="205" t="s">
        <v>437</v>
      </c>
      <c r="E170" s="206"/>
      <c r="F170" s="207"/>
      <c r="G170" s="208">
        <f t="shared" si="2"/>
        <v>0</v>
      </c>
    </row>
    <row r="171" spans="1:7" s="209" customFormat="1" ht="23.1" customHeight="1" x14ac:dyDescent="0.2">
      <c r="A171" s="203" t="s">
        <v>477</v>
      </c>
      <c r="B171" s="210" t="s">
        <v>466</v>
      </c>
      <c r="C171" s="205" t="s">
        <v>467</v>
      </c>
      <c r="D171" s="205" t="s">
        <v>468</v>
      </c>
      <c r="E171" s="206">
        <v>0.5</v>
      </c>
      <c r="F171" s="207"/>
      <c r="G171" s="208">
        <f t="shared" si="2"/>
        <v>0</v>
      </c>
    </row>
    <row r="172" spans="1:7" s="209" customFormat="1" ht="23.1" customHeight="1" x14ac:dyDescent="0.2">
      <c r="A172" s="203">
        <v>71</v>
      </c>
      <c r="B172" s="210" t="s">
        <v>486</v>
      </c>
      <c r="C172" s="205" t="s">
        <v>487</v>
      </c>
      <c r="D172" s="205" t="s">
        <v>427</v>
      </c>
      <c r="E172" s="206">
        <v>1</v>
      </c>
      <c r="F172" s="207"/>
      <c r="G172" s="208">
        <f t="shared" si="2"/>
        <v>0</v>
      </c>
    </row>
    <row r="173" spans="1:7" s="209" customFormat="1" ht="23.1" customHeight="1" x14ac:dyDescent="0.2">
      <c r="A173" s="203">
        <v>40</v>
      </c>
      <c r="B173" s="210" t="s">
        <v>721</v>
      </c>
      <c r="C173" s="205" t="s">
        <v>722</v>
      </c>
      <c r="D173" s="205" t="s">
        <v>427</v>
      </c>
      <c r="E173" s="206">
        <v>2</v>
      </c>
      <c r="F173" s="207"/>
      <c r="G173" s="208">
        <f t="shared" si="2"/>
        <v>0</v>
      </c>
    </row>
    <row r="174" spans="1:7" s="209" customFormat="1" ht="23.1" customHeight="1" x14ac:dyDescent="0.2">
      <c r="A174" s="203" t="s">
        <v>488</v>
      </c>
      <c r="B174" s="210" t="s">
        <v>489</v>
      </c>
      <c r="C174" s="205" t="s">
        <v>490</v>
      </c>
      <c r="D174" s="205" t="s">
        <v>468</v>
      </c>
      <c r="E174" s="206">
        <v>1</v>
      </c>
      <c r="F174" s="207"/>
      <c r="G174" s="208">
        <f t="shared" si="2"/>
        <v>0</v>
      </c>
    </row>
    <row r="175" spans="1:7" s="209" customFormat="1" ht="23.1" customHeight="1" x14ac:dyDescent="0.2">
      <c r="A175" s="203">
        <v>72</v>
      </c>
      <c r="B175" s="210" t="s">
        <v>589</v>
      </c>
      <c r="C175" s="205" t="s">
        <v>590</v>
      </c>
      <c r="D175" s="205" t="s">
        <v>427</v>
      </c>
      <c r="E175" s="206">
        <v>1</v>
      </c>
      <c r="F175" s="207"/>
      <c r="G175" s="208">
        <f t="shared" si="2"/>
        <v>0</v>
      </c>
    </row>
    <row r="176" spans="1:7" s="209" customFormat="1" ht="23.1" customHeight="1" x14ac:dyDescent="0.2">
      <c r="A176" s="203">
        <v>42</v>
      </c>
      <c r="B176" s="210" t="s">
        <v>495</v>
      </c>
      <c r="C176" s="205" t="s">
        <v>496</v>
      </c>
      <c r="D176" s="205" t="s">
        <v>427</v>
      </c>
      <c r="E176" s="206">
        <v>1</v>
      </c>
      <c r="F176" s="207"/>
      <c r="G176" s="208">
        <f t="shared" si="2"/>
        <v>0</v>
      </c>
    </row>
    <row r="177" spans="1:7" s="209" customFormat="1" ht="23.1" customHeight="1" x14ac:dyDescent="0.2">
      <c r="A177" s="203" t="s">
        <v>497</v>
      </c>
      <c r="B177" s="210" t="s">
        <v>498</v>
      </c>
      <c r="C177" s="205" t="s">
        <v>499</v>
      </c>
      <c r="D177" s="205" t="s">
        <v>468</v>
      </c>
      <c r="E177" s="206">
        <v>2.7</v>
      </c>
      <c r="F177" s="207"/>
      <c r="G177" s="208">
        <f t="shared" si="2"/>
        <v>0</v>
      </c>
    </row>
    <row r="178" spans="1:7" s="209" customFormat="1" ht="23.1" customHeight="1" x14ac:dyDescent="0.2">
      <c r="A178" s="203">
        <v>40</v>
      </c>
      <c r="B178" s="210" t="s">
        <v>721</v>
      </c>
      <c r="C178" s="205" t="s">
        <v>722</v>
      </c>
      <c r="D178" s="205" t="s">
        <v>427</v>
      </c>
      <c r="E178" s="206">
        <v>2</v>
      </c>
      <c r="F178" s="207"/>
      <c r="G178" s="208">
        <f t="shared" si="2"/>
        <v>0</v>
      </c>
    </row>
    <row r="179" spans="1:7" s="209" customFormat="1" ht="23.1" customHeight="1" x14ac:dyDescent="0.2">
      <c r="A179" s="203" t="s">
        <v>497</v>
      </c>
      <c r="B179" s="210" t="s">
        <v>498</v>
      </c>
      <c r="C179" s="205" t="s">
        <v>499</v>
      </c>
      <c r="D179" s="205" t="s">
        <v>468</v>
      </c>
      <c r="E179" s="206">
        <v>20.7</v>
      </c>
      <c r="F179" s="207"/>
      <c r="G179" s="208">
        <f t="shared" si="2"/>
        <v>0</v>
      </c>
    </row>
    <row r="180" spans="1:7" s="209" customFormat="1" ht="23.1" customHeight="1" x14ac:dyDescent="0.2">
      <c r="A180" s="203">
        <v>43</v>
      </c>
      <c r="B180" s="210" t="s">
        <v>500</v>
      </c>
      <c r="C180" s="205" t="s">
        <v>501</v>
      </c>
      <c r="D180" s="205" t="s">
        <v>427</v>
      </c>
      <c r="E180" s="206">
        <v>2</v>
      </c>
      <c r="F180" s="207"/>
      <c r="G180" s="208">
        <f t="shared" si="2"/>
        <v>0</v>
      </c>
    </row>
    <row r="181" spans="1:7" s="209" customFormat="1" ht="23.1" customHeight="1" x14ac:dyDescent="0.2">
      <c r="A181" s="203">
        <v>29</v>
      </c>
      <c r="B181" s="210" t="s">
        <v>502</v>
      </c>
      <c r="C181" s="205" t="s">
        <v>503</v>
      </c>
      <c r="D181" s="205" t="s">
        <v>427</v>
      </c>
      <c r="E181" s="206">
        <v>1</v>
      </c>
      <c r="F181" s="207"/>
      <c r="G181" s="208">
        <f t="shared" si="2"/>
        <v>0</v>
      </c>
    </row>
    <row r="182" spans="1:7" s="209" customFormat="1" ht="23.1" customHeight="1" x14ac:dyDescent="0.2">
      <c r="A182" s="203">
        <v>29.1</v>
      </c>
      <c r="B182" s="210" t="s">
        <v>591</v>
      </c>
      <c r="C182" s="205" t="s">
        <v>592</v>
      </c>
      <c r="D182" s="205" t="s">
        <v>427</v>
      </c>
      <c r="E182" s="206">
        <v>1</v>
      </c>
      <c r="F182" s="207"/>
      <c r="G182" s="208">
        <f t="shared" si="2"/>
        <v>0</v>
      </c>
    </row>
    <row r="183" spans="1:7" s="209" customFormat="1" ht="23.1" customHeight="1" x14ac:dyDescent="0.2">
      <c r="A183" s="203">
        <v>44</v>
      </c>
      <c r="B183" s="210" t="s">
        <v>504</v>
      </c>
      <c r="C183" s="205" t="s">
        <v>505</v>
      </c>
      <c r="D183" s="205" t="s">
        <v>427</v>
      </c>
      <c r="E183" s="206">
        <v>7</v>
      </c>
      <c r="F183" s="207"/>
      <c r="G183" s="208">
        <f t="shared" si="2"/>
        <v>0</v>
      </c>
    </row>
    <row r="184" spans="1:7" s="209" customFormat="1" ht="23.1" customHeight="1" x14ac:dyDescent="0.2">
      <c r="A184" s="203">
        <v>32</v>
      </c>
      <c r="B184" s="210" t="s">
        <v>506</v>
      </c>
      <c r="C184" s="205" t="s">
        <v>507</v>
      </c>
      <c r="D184" s="205" t="s">
        <v>132</v>
      </c>
      <c r="E184" s="206">
        <v>3</v>
      </c>
      <c r="F184" s="207"/>
      <c r="G184" s="208">
        <f t="shared" si="2"/>
        <v>0</v>
      </c>
    </row>
    <row r="185" spans="1:7" s="209" customFormat="1" ht="23.1" customHeight="1" x14ac:dyDescent="0.2">
      <c r="A185" s="203"/>
      <c r="B185" s="210"/>
      <c r="C185" s="205" t="s">
        <v>730</v>
      </c>
      <c r="D185" s="205" t="s">
        <v>437</v>
      </c>
      <c r="E185" s="206"/>
      <c r="F185" s="207"/>
      <c r="G185" s="208">
        <f t="shared" si="2"/>
        <v>0</v>
      </c>
    </row>
    <row r="186" spans="1:7" s="209" customFormat="1" ht="23.1" customHeight="1" x14ac:dyDescent="0.2">
      <c r="A186" s="203">
        <v>50</v>
      </c>
      <c r="B186" s="210" t="s">
        <v>511</v>
      </c>
      <c r="C186" s="205" t="s">
        <v>512</v>
      </c>
      <c r="D186" s="205" t="s">
        <v>427</v>
      </c>
      <c r="E186" s="206">
        <v>1</v>
      </c>
      <c r="F186" s="207"/>
      <c r="G186" s="208">
        <f t="shared" si="2"/>
        <v>0</v>
      </c>
    </row>
    <row r="187" spans="1:7" s="209" customFormat="1" ht="23.1" customHeight="1" x14ac:dyDescent="0.2">
      <c r="A187" s="203" t="s">
        <v>497</v>
      </c>
      <c r="B187" s="210" t="s">
        <v>498</v>
      </c>
      <c r="C187" s="205" t="s">
        <v>499</v>
      </c>
      <c r="D187" s="205" t="s">
        <v>468</v>
      </c>
      <c r="E187" s="206">
        <v>2.2999999999999998</v>
      </c>
      <c r="F187" s="207"/>
      <c r="G187" s="208">
        <f t="shared" si="2"/>
        <v>0</v>
      </c>
    </row>
    <row r="188" spans="1:7" s="209" customFormat="1" ht="23.1" customHeight="1" x14ac:dyDescent="0.2">
      <c r="A188" s="203">
        <v>29</v>
      </c>
      <c r="B188" s="210" t="s">
        <v>502</v>
      </c>
      <c r="C188" s="205" t="s">
        <v>503</v>
      </c>
      <c r="D188" s="205" t="s">
        <v>427</v>
      </c>
      <c r="E188" s="206">
        <v>1</v>
      </c>
      <c r="F188" s="207"/>
      <c r="G188" s="208">
        <f t="shared" si="2"/>
        <v>0</v>
      </c>
    </row>
    <row r="189" spans="1:7" s="209" customFormat="1" ht="23.1" customHeight="1" x14ac:dyDescent="0.2">
      <c r="A189" s="203">
        <v>29.1</v>
      </c>
      <c r="B189" s="210" t="s">
        <v>591</v>
      </c>
      <c r="C189" s="205" t="s">
        <v>592</v>
      </c>
      <c r="D189" s="205" t="s">
        <v>427</v>
      </c>
      <c r="E189" s="206">
        <v>1</v>
      </c>
      <c r="F189" s="207"/>
      <c r="G189" s="208">
        <f t="shared" si="2"/>
        <v>0</v>
      </c>
    </row>
    <row r="190" spans="1:7" s="209" customFormat="1" ht="23.1" customHeight="1" x14ac:dyDescent="0.2">
      <c r="A190" s="203">
        <v>31</v>
      </c>
      <c r="B190" s="210" t="s">
        <v>508</v>
      </c>
      <c r="C190" s="205" t="s">
        <v>509</v>
      </c>
      <c r="D190" s="205" t="s">
        <v>427</v>
      </c>
      <c r="E190" s="206">
        <v>1</v>
      </c>
      <c r="F190" s="207"/>
      <c r="G190" s="208">
        <f t="shared" si="2"/>
        <v>0</v>
      </c>
    </row>
    <row r="191" spans="1:7" s="209" customFormat="1" ht="23.1" customHeight="1" x14ac:dyDescent="0.2">
      <c r="A191" s="203">
        <v>32</v>
      </c>
      <c r="B191" s="210" t="s">
        <v>506</v>
      </c>
      <c r="C191" s="205" t="s">
        <v>507</v>
      </c>
      <c r="D191" s="205" t="s">
        <v>132</v>
      </c>
      <c r="E191" s="206">
        <v>2</v>
      </c>
      <c r="F191" s="207"/>
      <c r="G191" s="208">
        <f t="shared" si="2"/>
        <v>0</v>
      </c>
    </row>
    <row r="192" spans="1:7" s="209" customFormat="1" ht="23.1" customHeight="1" x14ac:dyDescent="0.2">
      <c r="A192" s="203"/>
      <c r="B192" s="210"/>
      <c r="C192" s="205" t="s">
        <v>764</v>
      </c>
      <c r="D192" s="205" t="s">
        <v>437</v>
      </c>
      <c r="E192" s="206"/>
      <c r="F192" s="207"/>
      <c r="G192" s="208">
        <f t="shared" si="2"/>
        <v>0</v>
      </c>
    </row>
    <row r="193" spans="1:7" s="209" customFormat="1" ht="23.1" customHeight="1" x14ac:dyDescent="0.2">
      <c r="A193" s="203" t="s">
        <v>556</v>
      </c>
      <c r="B193" s="210" t="s">
        <v>557</v>
      </c>
      <c r="C193" s="205" t="s">
        <v>558</v>
      </c>
      <c r="D193" s="205" t="s">
        <v>468</v>
      </c>
      <c r="E193" s="206">
        <v>1.4</v>
      </c>
      <c r="F193" s="207"/>
      <c r="G193" s="208">
        <f t="shared" si="2"/>
        <v>0</v>
      </c>
    </row>
    <row r="194" spans="1:7" s="209" customFormat="1" ht="23.1" customHeight="1" x14ac:dyDescent="0.2">
      <c r="A194" s="203">
        <v>47</v>
      </c>
      <c r="B194" s="210" t="s">
        <v>616</v>
      </c>
      <c r="C194" s="205" t="s">
        <v>617</v>
      </c>
      <c r="D194" s="205" t="s">
        <v>427</v>
      </c>
      <c r="E194" s="206">
        <v>2</v>
      </c>
      <c r="F194" s="207"/>
      <c r="G194" s="208">
        <f t="shared" si="2"/>
        <v>0</v>
      </c>
    </row>
    <row r="195" spans="1:7" s="209" customFormat="1" ht="23.1" customHeight="1" x14ac:dyDescent="0.2">
      <c r="A195" s="203">
        <v>55</v>
      </c>
      <c r="B195" s="210" t="s">
        <v>739</v>
      </c>
      <c r="C195" s="205" t="s">
        <v>740</v>
      </c>
      <c r="D195" s="205" t="s">
        <v>427</v>
      </c>
      <c r="E195" s="206">
        <v>1</v>
      </c>
      <c r="F195" s="207"/>
      <c r="G195" s="208">
        <f t="shared" si="2"/>
        <v>0</v>
      </c>
    </row>
    <row r="196" spans="1:7" s="209" customFormat="1" ht="23.1" customHeight="1" x14ac:dyDescent="0.2">
      <c r="A196" s="203" t="s">
        <v>556</v>
      </c>
      <c r="B196" s="210" t="s">
        <v>557</v>
      </c>
      <c r="C196" s="205" t="s">
        <v>558</v>
      </c>
      <c r="D196" s="205" t="s">
        <v>468</v>
      </c>
      <c r="E196" s="206">
        <v>6.3</v>
      </c>
      <c r="F196" s="207"/>
      <c r="G196" s="208">
        <f t="shared" si="2"/>
        <v>0</v>
      </c>
    </row>
    <row r="197" spans="1:7" s="209" customFormat="1" ht="23.1" customHeight="1" x14ac:dyDescent="0.2">
      <c r="A197" s="203">
        <v>48</v>
      </c>
      <c r="B197" s="210" t="s">
        <v>725</v>
      </c>
      <c r="C197" s="205" t="s">
        <v>726</v>
      </c>
      <c r="D197" s="205" t="s">
        <v>427</v>
      </c>
      <c r="E197" s="206">
        <v>3</v>
      </c>
      <c r="F197" s="207"/>
      <c r="G197" s="208">
        <f t="shared" si="2"/>
        <v>0</v>
      </c>
    </row>
    <row r="198" spans="1:7" s="209" customFormat="1" ht="23.1" customHeight="1" x14ac:dyDescent="0.2">
      <c r="A198" s="203">
        <v>56</v>
      </c>
      <c r="B198" s="210" t="s">
        <v>741</v>
      </c>
      <c r="C198" s="205" t="s">
        <v>742</v>
      </c>
      <c r="D198" s="205" t="s">
        <v>132</v>
      </c>
      <c r="E198" s="206">
        <v>1</v>
      </c>
      <c r="F198" s="207"/>
      <c r="G198" s="208">
        <f t="shared" si="2"/>
        <v>0</v>
      </c>
    </row>
    <row r="199" spans="1:7" s="209" customFormat="1" ht="23.1" customHeight="1" x14ac:dyDescent="0.2">
      <c r="A199" s="203">
        <v>73</v>
      </c>
      <c r="B199" s="210" t="s">
        <v>620</v>
      </c>
      <c r="C199" s="205" t="s">
        <v>621</v>
      </c>
      <c r="D199" s="205" t="s">
        <v>427</v>
      </c>
      <c r="E199" s="206">
        <v>2</v>
      </c>
      <c r="F199" s="207"/>
      <c r="G199" s="208">
        <f t="shared" si="2"/>
        <v>0</v>
      </c>
    </row>
    <row r="200" spans="1:7" s="209" customFormat="1" ht="23.1" customHeight="1" x14ac:dyDescent="0.2">
      <c r="A200" s="203">
        <v>74</v>
      </c>
      <c r="B200" s="210" t="s">
        <v>765</v>
      </c>
      <c r="C200" s="205" t="s">
        <v>766</v>
      </c>
      <c r="D200" s="205" t="s">
        <v>427</v>
      </c>
      <c r="E200" s="206">
        <v>1</v>
      </c>
      <c r="F200" s="207"/>
      <c r="G200" s="208">
        <f t="shared" si="2"/>
        <v>0</v>
      </c>
    </row>
    <row r="201" spans="1:7" s="209" customFormat="1" ht="23.1" customHeight="1" x14ac:dyDescent="0.2">
      <c r="A201" s="203">
        <v>70</v>
      </c>
      <c r="B201" s="210" t="s">
        <v>603</v>
      </c>
      <c r="C201" s="205" t="s">
        <v>604</v>
      </c>
      <c r="D201" s="205" t="s">
        <v>427</v>
      </c>
      <c r="E201" s="206">
        <v>2</v>
      </c>
      <c r="F201" s="207"/>
      <c r="G201" s="208">
        <f t="shared" si="2"/>
        <v>0</v>
      </c>
    </row>
    <row r="202" spans="1:7" s="209" customFormat="1" ht="23.1" customHeight="1" x14ac:dyDescent="0.2">
      <c r="A202" s="203" t="s">
        <v>515</v>
      </c>
      <c r="B202" s="210" t="s">
        <v>516</v>
      </c>
      <c r="C202" s="205" t="s">
        <v>517</v>
      </c>
      <c r="D202" s="205" t="s">
        <v>468</v>
      </c>
      <c r="E202" s="206">
        <v>0.7</v>
      </c>
      <c r="F202" s="207"/>
      <c r="G202" s="208">
        <f t="shared" si="2"/>
        <v>0</v>
      </c>
    </row>
    <row r="203" spans="1:7" s="209" customFormat="1" ht="23.1" customHeight="1" x14ac:dyDescent="0.2">
      <c r="A203" s="203">
        <v>33</v>
      </c>
      <c r="B203" s="212" t="s">
        <v>599</v>
      </c>
      <c r="C203" s="205" t="s">
        <v>600</v>
      </c>
      <c r="D203" s="205" t="s">
        <v>427</v>
      </c>
      <c r="E203" s="206">
        <v>1</v>
      </c>
      <c r="F203" s="207"/>
      <c r="G203" s="208">
        <f t="shared" si="2"/>
        <v>0</v>
      </c>
    </row>
    <row r="204" spans="1:7" s="209" customFormat="1" ht="23.1" customHeight="1" x14ac:dyDescent="0.2">
      <c r="A204" s="203"/>
      <c r="B204" s="204"/>
      <c r="C204" s="205" t="s">
        <v>437</v>
      </c>
      <c r="D204" s="205" t="s">
        <v>437</v>
      </c>
      <c r="E204" s="206"/>
      <c r="F204" s="207"/>
      <c r="G204" s="208">
        <f t="shared" si="2"/>
        <v>0</v>
      </c>
    </row>
    <row r="205" spans="1:7" s="209" customFormat="1" ht="23.1" customHeight="1" x14ac:dyDescent="0.2">
      <c r="A205" s="203"/>
      <c r="B205" s="210"/>
      <c r="C205" s="205" t="s">
        <v>629</v>
      </c>
      <c r="D205" s="205" t="s">
        <v>437</v>
      </c>
      <c r="E205" s="206"/>
      <c r="F205" s="207"/>
      <c r="G205" s="208">
        <f t="shared" ref="G205:G224" si="3">E205*F205</f>
        <v>0</v>
      </c>
    </row>
    <row r="206" spans="1:7" s="209" customFormat="1" ht="23.1" customHeight="1" x14ac:dyDescent="0.2">
      <c r="A206" s="203" t="s">
        <v>630</v>
      </c>
      <c r="B206" s="210" t="s">
        <v>631</v>
      </c>
      <c r="C206" s="205" t="s">
        <v>632</v>
      </c>
      <c r="D206" s="205" t="s">
        <v>427</v>
      </c>
      <c r="E206" s="206">
        <v>15</v>
      </c>
      <c r="F206" s="207"/>
      <c r="G206" s="208">
        <f t="shared" si="3"/>
        <v>0</v>
      </c>
    </row>
    <row r="207" spans="1:7" s="209" customFormat="1" ht="23.1" customHeight="1" x14ac:dyDescent="0.2">
      <c r="A207" s="203" t="s">
        <v>630</v>
      </c>
      <c r="B207" s="210" t="s">
        <v>633</v>
      </c>
      <c r="C207" s="205" t="s">
        <v>634</v>
      </c>
      <c r="D207" s="205" t="s">
        <v>427</v>
      </c>
      <c r="E207" s="206">
        <v>4</v>
      </c>
      <c r="F207" s="207"/>
      <c r="G207" s="208">
        <f t="shared" si="3"/>
        <v>0</v>
      </c>
    </row>
    <row r="208" spans="1:7" s="209" customFormat="1" ht="23.1" customHeight="1" x14ac:dyDescent="0.2">
      <c r="A208" s="203" t="s">
        <v>630</v>
      </c>
      <c r="B208" s="210" t="s">
        <v>635</v>
      </c>
      <c r="C208" s="205" t="s">
        <v>636</v>
      </c>
      <c r="D208" s="205" t="s">
        <v>427</v>
      </c>
      <c r="E208" s="206">
        <v>40</v>
      </c>
      <c r="F208" s="207"/>
      <c r="G208" s="208">
        <f t="shared" si="3"/>
        <v>0</v>
      </c>
    </row>
    <row r="209" spans="1:7" s="209" customFormat="1" ht="23.1" customHeight="1" x14ac:dyDescent="0.2">
      <c r="A209" s="203" t="s">
        <v>630</v>
      </c>
      <c r="B209" s="210" t="s">
        <v>637</v>
      </c>
      <c r="C209" s="205" t="s">
        <v>638</v>
      </c>
      <c r="D209" s="205" t="s">
        <v>132</v>
      </c>
      <c r="E209" s="206">
        <v>12</v>
      </c>
      <c r="F209" s="207"/>
      <c r="G209" s="208">
        <f t="shared" si="3"/>
        <v>0</v>
      </c>
    </row>
    <row r="210" spans="1:7" s="209" customFormat="1" ht="23.1" customHeight="1" x14ac:dyDescent="0.2">
      <c r="A210" s="203" t="s">
        <v>630</v>
      </c>
      <c r="B210" s="210" t="s">
        <v>639</v>
      </c>
      <c r="C210" s="205" t="s">
        <v>640</v>
      </c>
      <c r="D210" s="205" t="s">
        <v>132</v>
      </c>
      <c r="E210" s="206">
        <v>48</v>
      </c>
      <c r="F210" s="207"/>
      <c r="G210" s="208">
        <f t="shared" si="3"/>
        <v>0</v>
      </c>
    </row>
    <row r="211" spans="1:7" s="209" customFormat="1" ht="23.1" customHeight="1" x14ac:dyDescent="0.2">
      <c r="A211" s="203" t="s">
        <v>630</v>
      </c>
      <c r="B211" s="210" t="s">
        <v>641</v>
      </c>
      <c r="C211" s="205" t="s">
        <v>642</v>
      </c>
      <c r="D211" s="205" t="s">
        <v>132</v>
      </c>
      <c r="E211" s="206">
        <v>8</v>
      </c>
      <c r="F211" s="207"/>
      <c r="G211" s="208">
        <f t="shared" si="3"/>
        <v>0</v>
      </c>
    </row>
    <row r="212" spans="1:7" s="209" customFormat="1" ht="23.1" customHeight="1" x14ac:dyDescent="0.2">
      <c r="A212" s="203" t="s">
        <v>630</v>
      </c>
      <c r="B212" s="210" t="s">
        <v>643</v>
      </c>
      <c r="C212" s="205" t="s">
        <v>644</v>
      </c>
      <c r="D212" s="205" t="s">
        <v>445</v>
      </c>
      <c r="E212" s="206">
        <v>45</v>
      </c>
      <c r="F212" s="207"/>
      <c r="G212" s="208">
        <f t="shared" si="3"/>
        <v>0</v>
      </c>
    </row>
    <row r="213" spans="1:7" s="209" customFormat="1" ht="23.1" customHeight="1" x14ac:dyDescent="0.2">
      <c r="A213" s="203" t="s">
        <v>630</v>
      </c>
      <c r="B213" s="210" t="s">
        <v>645</v>
      </c>
      <c r="C213" s="205" t="s">
        <v>646</v>
      </c>
      <c r="D213" s="205" t="s">
        <v>427</v>
      </c>
      <c r="E213" s="206">
        <v>80</v>
      </c>
      <c r="F213" s="207"/>
      <c r="G213" s="208">
        <f t="shared" si="3"/>
        <v>0</v>
      </c>
    </row>
    <row r="214" spans="1:7" s="209" customFormat="1" ht="23.1" customHeight="1" x14ac:dyDescent="0.2">
      <c r="A214" s="203" t="s">
        <v>630</v>
      </c>
      <c r="B214" s="210" t="s">
        <v>647</v>
      </c>
      <c r="C214" s="205" t="s">
        <v>648</v>
      </c>
      <c r="D214" s="205" t="s">
        <v>132</v>
      </c>
      <c r="E214" s="206">
        <v>75</v>
      </c>
      <c r="F214" s="207"/>
      <c r="G214" s="208">
        <f t="shared" si="3"/>
        <v>0</v>
      </c>
    </row>
    <row r="215" spans="1:7" s="209" customFormat="1" ht="23.1" customHeight="1" x14ac:dyDescent="0.2">
      <c r="A215" s="203"/>
      <c r="B215" s="210"/>
      <c r="C215" s="205" t="s">
        <v>437</v>
      </c>
      <c r="D215" s="205" t="s">
        <v>437</v>
      </c>
      <c r="E215" s="206"/>
      <c r="F215" s="207"/>
      <c r="G215" s="208">
        <f t="shared" si="3"/>
        <v>0</v>
      </c>
    </row>
    <row r="216" spans="1:7" s="209" customFormat="1" ht="23.1" customHeight="1" x14ac:dyDescent="0.2">
      <c r="A216" s="203"/>
      <c r="B216" s="210"/>
      <c r="C216" s="205" t="s">
        <v>651</v>
      </c>
      <c r="D216" s="205" t="s">
        <v>437</v>
      </c>
      <c r="E216" s="206"/>
      <c r="F216" s="207"/>
      <c r="G216" s="208">
        <f t="shared" si="3"/>
        <v>0</v>
      </c>
    </row>
    <row r="217" spans="1:7" s="209" customFormat="1" ht="23.1" customHeight="1" x14ac:dyDescent="0.2">
      <c r="A217" s="203" t="s">
        <v>652</v>
      </c>
      <c r="B217" s="210">
        <v>1001</v>
      </c>
      <c r="C217" s="205" t="s">
        <v>653</v>
      </c>
      <c r="D217" s="205" t="s">
        <v>445</v>
      </c>
      <c r="E217" s="206">
        <v>33.6</v>
      </c>
      <c r="F217" s="207"/>
      <c r="G217" s="208">
        <f t="shared" si="3"/>
        <v>0</v>
      </c>
    </row>
    <row r="218" spans="1:7" s="209" customFormat="1" ht="23.1" customHeight="1" x14ac:dyDescent="0.2">
      <c r="A218" s="203" t="s">
        <v>652</v>
      </c>
      <c r="B218" s="210">
        <v>1002</v>
      </c>
      <c r="C218" s="205" t="s">
        <v>654</v>
      </c>
      <c r="D218" s="205" t="s">
        <v>445</v>
      </c>
      <c r="E218" s="206">
        <v>49</v>
      </c>
      <c r="F218" s="207"/>
      <c r="G218" s="208">
        <f t="shared" si="3"/>
        <v>0</v>
      </c>
    </row>
    <row r="219" spans="1:7" s="209" customFormat="1" ht="23.1" customHeight="1" x14ac:dyDescent="0.2">
      <c r="A219" s="203" t="s">
        <v>652</v>
      </c>
      <c r="B219" s="210">
        <v>1003</v>
      </c>
      <c r="C219" s="205" t="s">
        <v>655</v>
      </c>
      <c r="D219" s="205" t="s">
        <v>445</v>
      </c>
      <c r="E219" s="206"/>
      <c r="F219" s="207"/>
      <c r="G219" s="208">
        <f t="shared" si="3"/>
        <v>0</v>
      </c>
    </row>
    <row r="220" spans="1:7" s="209" customFormat="1" ht="23.1" customHeight="1" x14ac:dyDescent="0.2">
      <c r="A220" s="203" t="s">
        <v>652</v>
      </c>
      <c r="B220" s="210">
        <v>1004</v>
      </c>
      <c r="C220" s="205" t="s">
        <v>656</v>
      </c>
      <c r="D220" s="205" t="s">
        <v>445</v>
      </c>
      <c r="E220" s="206">
        <v>7</v>
      </c>
      <c r="F220" s="207"/>
      <c r="G220" s="208">
        <f t="shared" si="3"/>
        <v>0</v>
      </c>
    </row>
    <row r="221" spans="1:7" s="209" customFormat="1" ht="23.1" customHeight="1" x14ac:dyDescent="0.2">
      <c r="A221" s="203" t="s">
        <v>652</v>
      </c>
      <c r="B221" s="210">
        <v>1005</v>
      </c>
      <c r="C221" s="205" t="s">
        <v>657</v>
      </c>
      <c r="D221" s="205" t="s">
        <v>445</v>
      </c>
      <c r="E221" s="206"/>
      <c r="F221" s="207"/>
      <c r="G221" s="208">
        <f t="shared" si="3"/>
        <v>0</v>
      </c>
    </row>
    <row r="222" spans="1:7" s="209" customFormat="1" ht="23.1" customHeight="1" x14ac:dyDescent="0.2">
      <c r="A222" s="203" t="s">
        <v>652</v>
      </c>
      <c r="B222" s="210">
        <v>1006</v>
      </c>
      <c r="C222" s="205" t="s">
        <v>658</v>
      </c>
      <c r="D222" s="205" t="s">
        <v>445</v>
      </c>
      <c r="E222" s="206"/>
      <c r="F222" s="207"/>
      <c r="G222" s="208">
        <f t="shared" si="3"/>
        <v>0</v>
      </c>
    </row>
    <row r="223" spans="1:7" s="209" customFormat="1" ht="23.1" customHeight="1" x14ac:dyDescent="0.2">
      <c r="A223" s="203" t="s">
        <v>652</v>
      </c>
      <c r="B223" s="210">
        <v>1007</v>
      </c>
      <c r="C223" s="205" t="s">
        <v>659</v>
      </c>
      <c r="D223" s="205" t="s">
        <v>445</v>
      </c>
      <c r="E223" s="206"/>
      <c r="F223" s="207"/>
      <c r="G223" s="208">
        <f t="shared" si="3"/>
        <v>0</v>
      </c>
    </row>
    <row r="224" spans="1:7" s="209" customFormat="1" ht="23.1" customHeight="1" x14ac:dyDescent="0.2">
      <c r="A224" s="203" t="s">
        <v>652</v>
      </c>
      <c r="B224" s="210">
        <v>1008</v>
      </c>
      <c r="C224" s="205" t="s">
        <v>660</v>
      </c>
      <c r="D224" s="205" t="s">
        <v>445</v>
      </c>
      <c r="E224" s="206">
        <v>9</v>
      </c>
      <c r="F224" s="207"/>
      <c r="G224" s="208">
        <f t="shared" si="3"/>
        <v>0</v>
      </c>
    </row>
    <row r="225" spans="1:7" s="209" customFormat="1" ht="23.1" customHeight="1" x14ac:dyDescent="0.2">
      <c r="A225" s="203" t="s">
        <v>652</v>
      </c>
      <c r="B225" s="210">
        <v>1009</v>
      </c>
      <c r="C225" s="205" t="s">
        <v>661</v>
      </c>
      <c r="D225" s="205" t="s">
        <v>427</v>
      </c>
      <c r="E225" s="206">
        <v>1</v>
      </c>
      <c r="F225" s="207"/>
      <c r="G225" s="208">
        <f>E225*F225</f>
        <v>0</v>
      </c>
    </row>
    <row r="226" spans="1:7" s="209" customFormat="1" ht="23.1" customHeight="1" x14ac:dyDescent="0.2">
      <c r="A226" s="203" t="s">
        <v>652</v>
      </c>
      <c r="B226" s="210">
        <v>1010</v>
      </c>
      <c r="C226" s="205" t="s">
        <v>662</v>
      </c>
      <c r="D226" s="205" t="s">
        <v>427</v>
      </c>
      <c r="E226" s="206"/>
      <c r="F226" s="207"/>
      <c r="G226" s="208">
        <f>E226*F226</f>
        <v>0</v>
      </c>
    </row>
    <row r="227" spans="1:7" s="209" customFormat="1" ht="23.1" customHeight="1" x14ac:dyDescent="0.2">
      <c r="A227" s="218"/>
      <c r="B227" s="219"/>
      <c r="C227" s="219" t="s">
        <v>663</v>
      </c>
      <c r="D227" s="220" t="s">
        <v>437</v>
      </c>
      <c r="E227" s="221"/>
      <c r="F227" s="222"/>
      <c r="G227" s="222">
        <f>SUM(G12:G226)</f>
        <v>0</v>
      </c>
    </row>
    <row r="228" spans="1:7" s="209" customFormat="1" ht="23.1" customHeight="1" x14ac:dyDescent="0.2">
      <c r="A228" s="218"/>
      <c r="B228" s="219" t="s">
        <v>664</v>
      </c>
      <c r="C228" s="220" t="s">
        <v>665</v>
      </c>
      <c r="D228" s="220"/>
      <c r="E228" s="221"/>
      <c r="F228" s="222"/>
      <c r="G228" s="222">
        <f>G229+G233+G239+G243</f>
        <v>0</v>
      </c>
    </row>
    <row r="229" spans="1:7" s="209" customFormat="1" ht="23.1" customHeight="1" x14ac:dyDescent="0.2">
      <c r="A229" s="218"/>
      <c r="B229" s="219" t="s">
        <v>666</v>
      </c>
      <c r="C229" s="220" t="s">
        <v>667</v>
      </c>
      <c r="D229" s="220"/>
      <c r="E229" s="221"/>
      <c r="F229" s="222"/>
      <c r="G229" s="222">
        <f>SUM(G230:G232)</f>
        <v>0</v>
      </c>
    </row>
    <row r="230" spans="1:7" s="209" customFormat="1" ht="23.1" customHeight="1" x14ac:dyDescent="0.2">
      <c r="A230" s="223"/>
      <c r="B230" s="224"/>
      <c r="C230" s="224" t="s">
        <v>668</v>
      </c>
      <c r="D230" s="224" t="s">
        <v>669</v>
      </c>
      <c r="E230" s="225">
        <v>1</v>
      </c>
      <c r="F230" s="226"/>
      <c r="G230" s="226">
        <f>F230*E230</f>
        <v>0</v>
      </c>
    </row>
    <row r="231" spans="1:7" s="209" customFormat="1" ht="23.1" customHeight="1" x14ac:dyDescent="0.2">
      <c r="A231" s="223"/>
      <c r="B231" s="224"/>
      <c r="C231" s="224"/>
      <c r="D231" s="224"/>
      <c r="E231" s="225"/>
      <c r="F231" s="226"/>
      <c r="G231" s="226"/>
    </row>
    <row r="232" spans="1:7" s="209" customFormat="1" ht="23.1" customHeight="1" x14ac:dyDescent="0.2">
      <c r="A232" s="223"/>
      <c r="B232" s="224"/>
      <c r="C232" s="224" t="s">
        <v>670</v>
      </c>
      <c r="D232" s="224" t="s">
        <v>669</v>
      </c>
      <c r="E232" s="225">
        <v>1</v>
      </c>
      <c r="F232" s="226"/>
      <c r="G232" s="226">
        <f>F232*E232</f>
        <v>0</v>
      </c>
    </row>
    <row r="233" spans="1:7" s="209" customFormat="1" ht="23.1" customHeight="1" x14ac:dyDescent="0.2">
      <c r="A233" s="218"/>
      <c r="B233" s="219" t="s">
        <v>671</v>
      </c>
      <c r="C233" s="227" t="s">
        <v>672</v>
      </c>
      <c r="D233" s="220"/>
      <c r="E233" s="221"/>
      <c r="F233" s="222"/>
      <c r="G233" s="222">
        <f>SUM(G234:G238)</f>
        <v>0</v>
      </c>
    </row>
    <row r="234" spans="1:7" s="209" customFormat="1" ht="23.1" customHeight="1" x14ac:dyDescent="0.2">
      <c r="A234" s="223"/>
      <c r="B234" s="224"/>
      <c r="C234" s="224" t="s">
        <v>673</v>
      </c>
      <c r="D234" s="224" t="s">
        <v>669</v>
      </c>
      <c r="E234" s="225">
        <v>1</v>
      </c>
      <c r="F234" s="226"/>
      <c r="G234" s="226">
        <f>F234*E234</f>
        <v>0</v>
      </c>
    </row>
    <row r="235" spans="1:7" s="209" customFormat="1" ht="23.1" customHeight="1" x14ac:dyDescent="0.2">
      <c r="A235" s="223"/>
      <c r="B235" s="224"/>
      <c r="C235" s="224" t="s">
        <v>674</v>
      </c>
      <c r="D235" s="224" t="s">
        <v>669</v>
      </c>
      <c r="E235" s="225">
        <v>1</v>
      </c>
      <c r="F235" s="226"/>
      <c r="G235" s="226">
        <f>F235*E235</f>
        <v>0</v>
      </c>
    </row>
    <row r="236" spans="1:7" s="209" customFormat="1" ht="23.1" customHeight="1" x14ac:dyDescent="0.2">
      <c r="A236" s="223"/>
      <c r="B236" s="224"/>
      <c r="C236" s="224" t="s">
        <v>675</v>
      </c>
      <c r="D236" s="224" t="s">
        <v>427</v>
      </c>
      <c r="E236" s="225">
        <v>4</v>
      </c>
      <c r="F236" s="226"/>
      <c r="G236" s="226">
        <f>F236*E236</f>
        <v>0</v>
      </c>
    </row>
    <row r="237" spans="1:7" s="209" customFormat="1" ht="23.1" customHeight="1" x14ac:dyDescent="0.2">
      <c r="A237" s="223"/>
      <c r="B237" s="224"/>
      <c r="C237" s="224" t="s">
        <v>676</v>
      </c>
      <c r="D237" s="224" t="s">
        <v>669</v>
      </c>
      <c r="E237" s="225">
        <v>1</v>
      </c>
      <c r="F237" s="226"/>
      <c r="G237" s="226">
        <f>F237*E237</f>
        <v>0</v>
      </c>
    </row>
    <row r="238" spans="1:7" s="209" customFormat="1" ht="23.1" customHeight="1" x14ac:dyDescent="0.2">
      <c r="A238" s="223"/>
      <c r="B238" s="224"/>
      <c r="C238" s="224" t="s">
        <v>677</v>
      </c>
      <c r="D238" s="224" t="s">
        <v>669</v>
      </c>
      <c r="E238" s="225">
        <v>1</v>
      </c>
      <c r="F238" s="226"/>
      <c r="G238" s="226">
        <f>F238*E238</f>
        <v>0</v>
      </c>
    </row>
    <row r="239" spans="1:7" s="209" customFormat="1" ht="23.1" customHeight="1" x14ac:dyDescent="0.2">
      <c r="A239" s="218"/>
      <c r="B239" s="219" t="s">
        <v>678</v>
      </c>
      <c r="C239" s="227" t="s">
        <v>679</v>
      </c>
      <c r="D239" s="220"/>
      <c r="E239" s="221"/>
      <c r="F239" s="222"/>
      <c r="G239" s="222">
        <f>SUM(G240:G242)</f>
        <v>0</v>
      </c>
    </row>
    <row r="240" spans="1:7" s="209" customFormat="1" ht="23.1" customHeight="1" x14ac:dyDescent="0.2">
      <c r="A240" s="223"/>
      <c r="B240" s="224"/>
      <c r="C240" s="224" t="s">
        <v>680</v>
      </c>
      <c r="D240" s="224" t="s">
        <v>445</v>
      </c>
      <c r="E240" s="225">
        <f>SUM(E218:E223)</f>
        <v>56</v>
      </c>
      <c r="F240" s="226"/>
      <c r="G240" s="226">
        <f>F240*E240</f>
        <v>0</v>
      </c>
    </row>
    <row r="241" spans="1:7" s="209" customFormat="1" ht="23.1" customHeight="1" x14ac:dyDescent="0.2">
      <c r="A241" s="223"/>
      <c r="B241" s="224"/>
      <c r="C241" s="224" t="s">
        <v>681</v>
      </c>
      <c r="D241" s="224" t="s">
        <v>669</v>
      </c>
      <c r="E241" s="225">
        <v>1</v>
      </c>
      <c r="F241" s="226"/>
      <c r="G241" s="226">
        <f>F241*E241</f>
        <v>0</v>
      </c>
    </row>
    <row r="242" spans="1:7" s="209" customFormat="1" ht="23.1" customHeight="1" x14ac:dyDescent="0.2">
      <c r="A242" s="223"/>
      <c r="B242" s="224"/>
      <c r="C242" s="224"/>
      <c r="D242" s="224" t="s">
        <v>669</v>
      </c>
      <c r="E242" s="225"/>
      <c r="F242" s="226"/>
      <c r="G242" s="226">
        <f>F242*E242</f>
        <v>0</v>
      </c>
    </row>
    <row r="243" spans="1:7" s="209" customFormat="1" ht="23.1" customHeight="1" x14ac:dyDescent="0.2">
      <c r="A243" s="218"/>
      <c r="B243" s="219" t="s">
        <v>682</v>
      </c>
      <c r="C243" s="227" t="s">
        <v>683</v>
      </c>
      <c r="D243" s="220"/>
      <c r="E243" s="221"/>
      <c r="F243" s="222"/>
      <c r="G243" s="222">
        <f>SUM(G244:G244)</f>
        <v>0</v>
      </c>
    </row>
    <row r="244" spans="1:7" s="209" customFormat="1" ht="23.1" customHeight="1" x14ac:dyDescent="0.2">
      <c r="A244" s="223"/>
      <c r="B244" s="224"/>
      <c r="C244" s="224" t="s">
        <v>684</v>
      </c>
      <c r="D244" s="224" t="s">
        <v>669</v>
      </c>
      <c r="E244" s="225">
        <v>1</v>
      </c>
      <c r="F244" s="226"/>
      <c r="G244" s="226">
        <f>F244*E244</f>
        <v>0</v>
      </c>
    </row>
    <row r="245" spans="1:7" s="209" customFormat="1" ht="23.1" customHeight="1" x14ac:dyDescent="0.2">
      <c r="A245" s="228"/>
      <c r="B245" s="229"/>
      <c r="C245" s="229"/>
      <c r="D245" s="229"/>
      <c r="E245" s="230"/>
      <c r="F245" s="231"/>
      <c r="G245" s="231"/>
    </row>
    <row r="246" spans="1:7" s="209" customFormat="1" ht="23.1" customHeight="1" x14ac:dyDescent="0.2">
      <c r="A246" s="218"/>
      <c r="B246" s="219" t="s">
        <v>685</v>
      </c>
      <c r="C246" s="220" t="s">
        <v>30</v>
      </c>
      <c r="D246" s="220"/>
      <c r="E246" s="221"/>
      <c r="F246" s="222"/>
      <c r="G246" s="222">
        <f>SUM(G247:G256)</f>
        <v>0</v>
      </c>
    </row>
    <row r="247" spans="1:7" s="209" customFormat="1" ht="23.1" customHeight="1" x14ac:dyDescent="0.2">
      <c r="A247" s="223"/>
      <c r="B247" s="224"/>
      <c r="C247" s="224" t="s">
        <v>686</v>
      </c>
      <c r="D247" s="224" t="s">
        <v>687</v>
      </c>
      <c r="E247" s="225">
        <v>4</v>
      </c>
      <c r="F247" s="226"/>
      <c r="G247" s="226">
        <f t="shared" ref="G247:G254" si="4">F247*E247</f>
        <v>0</v>
      </c>
    </row>
    <row r="248" spans="1:7" s="209" customFormat="1" ht="23.1" customHeight="1" x14ac:dyDescent="0.2">
      <c r="A248" s="223"/>
      <c r="B248" s="224"/>
      <c r="C248" s="224" t="s">
        <v>688</v>
      </c>
      <c r="D248" s="224" t="s">
        <v>687</v>
      </c>
      <c r="E248" s="225">
        <v>10</v>
      </c>
      <c r="F248" s="226"/>
      <c r="G248" s="226">
        <f t="shared" si="4"/>
        <v>0</v>
      </c>
    </row>
    <row r="249" spans="1:7" s="209" customFormat="1" ht="23.1" customHeight="1" x14ac:dyDescent="0.2">
      <c r="A249" s="223"/>
      <c r="B249" s="224"/>
      <c r="C249" s="224" t="s">
        <v>689</v>
      </c>
      <c r="D249" s="224" t="s">
        <v>690</v>
      </c>
      <c r="E249" s="225">
        <v>1</v>
      </c>
      <c r="F249" s="226"/>
      <c r="G249" s="226">
        <f t="shared" si="4"/>
        <v>0</v>
      </c>
    </row>
    <row r="250" spans="1:7" s="209" customFormat="1" ht="23.1" customHeight="1" x14ac:dyDescent="0.2">
      <c r="A250" s="223"/>
      <c r="B250" s="224"/>
      <c r="C250" s="224" t="s">
        <v>691</v>
      </c>
      <c r="D250" s="224" t="s">
        <v>687</v>
      </c>
      <c r="E250" s="225">
        <v>8</v>
      </c>
      <c r="F250" s="226"/>
      <c r="G250" s="226">
        <f t="shared" si="4"/>
        <v>0</v>
      </c>
    </row>
    <row r="251" spans="1:7" s="209" customFormat="1" ht="23.1" customHeight="1" x14ac:dyDescent="0.2">
      <c r="A251" s="223"/>
      <c r="B251" s="224"/>
      <c r="C251" s="224" t="s">
        <v>692</v>
      </c>
      <c r="D251" s="224" t="s">
        <v>687</v>
      </c>
      <c r="E251" s="225">
        <v>4</v>
      </c>
      <c r="F251" s="226"/>
      <c r="G251" s="226">
        <f t="shared" si="4"/>
        <v>0</v>
      </c>
    </row>
    <row r="252" spans="1:7" s="209" customFormat="1" ht="23.1" customHeight="1" x14ac:dyDescent="0.2">
      <c r="A252" s="223"/>
      <c r="B252" s="224"/>
      <c r="C252" s="224" t="s">
        <v>693</v>
      </c>
      <c r="D252" s="224" t="s">
        <v>427</v>
      </c>
      <c r="E252" s="225">
        <v>10</v>
      </c>
      <c r="F252" s="226"/>
      <c r="G252" s="226">
        <f t="shared" si="4"/>
        <v>0</v>
      </c>
    </row>
    <row r="253" spans="1:7" s="209" customFormat="1" ht="23.1" customHeight="1" x14ac:dyDescent="0.2">
      <c r="A253" s="223"/>
      <c r="B253" s="224"/>
      <c r="C253" s="224" t="s">
        <v>694</v>
      </c>
      <c r="D253" s="224" t="s">
        <v>690</v>
      </c>
      <c r="E253" s="225">
        <v>1</v>
      </c>
      <c r="F253" s="226"/>
      <c r="G253" s="226">
        <f t="shared" si="4"/>
        <v>0</v>
      </c>
    </row>
    <row r="254" spans="1:7" s="209" customFormat="1" ht="23.1" customHeight="1" x14ac:dyDescent="0.2">
      <c r="A254" s="223"/>
      <c r="B254" s="224"/>
      <c r="C254" s="224" t="s">
        <v>695</v>
      </c>
      <c r="D254" s="224" t="s">
        <v>0</v>
      </c>
      <c r="E254" s="225">
        <v>1.1000000000000001</v>
      </c>
      <c r="F254" s="226"/>
      <c r="G254" s="226">
        <f t="shared" si="4"/>
        <v>0</v>
      </c>
    </row>
    <row r="255" spans="1:7" s="209" customFormat="1" ht="23.1" customHeight="1" x14ac:dyDescent="0.2">
      <c r="A255" s="223"/>
      <c r="B255" s="224"/>
      <c r="C255" s="224" t="s">
        <v>696</v>
      </c>
      <c r="D255" s="224" t="s">
        <v>690</v>
      </c>
      <c r="E255" s="225">
        <v>1</v>
      </c>
      <c r="F255" s="226"/>
      <c r="G255" s="226">
        <f>F255*E255</f>
        <v>0</v>
      </c>
    </row>
    <row r="256" spans="1:7" s="209" customFormat="1" ht="23.1" customHeight="1" x14ac:dyDescent="0.2">
      <c r="A256" s="223"/>
      <c r="B256" s="224"/>
      <c r="C256" s="224" t="s">
        <v>697</v>
      </c>
      <c r="D256" s="224" t="s">
        <v>690</v>
      </c>
      <c r="E256" s="225">
        <v>1</v>
      </c>
      <c r="F256" s="226"/>
      <c r="G256" s="226">
        <f>F256*E256</f>
        <v>0</v>
      </c>
    </row>
    <row r="257" spans="1:7" s="209" customFormat="1" ht="23.1" customHeight="1" x14ac:dyDescent="0.2">
      <c r="A257" s="218"/>
      <c r="B257" s="219" t="s">
        <v>698</v>
      </c>
      <c r="C257" s="220" t="s">
        <v>699</v>
      </c>
      <c r="D257" s="220"/>
      <c r="E257" s="221"/>
      <c r="F257" s="222"/>
      <c r="G257" s="222">
        <f>SUM(G258:G258)</f>
        <v>0</v>
      </c>
    </row>
    <row r="258" spans="1:7" s="209" customFormat="1" ht="23.1" customHeight="1" x14ac:dyDescent="0.2">
      <c r="A258" s="223"/>
      <c r="B258" s="224"/>
      <c r="C258" s="232" t="s">
        <v>700</v>
      </c>
      <c r="D258" s="224" t="s">
        <v>690</v>
      </c>
      <c r="E258" s="225">
        <v>1</v>
      </c>
      <c r="F258" s="226"/>
      <c r="G258" s="226">
        <f>F258*E258</f>
        <v>0</v>
      </c>
    </row>
    <row r="259" spans="1:7" s="235" customFormat="1" ht="21.2" customHeight="1" x14ac:dyDescent="0.2">
      <c r="A259" s="233"/>
      <c r="B259" s="234"/>
    </row>
    <row r="261" spans="1:7" ht="12.2" customHeight="1" x14ac:dyDescent="0.2">
      <c r="C261" s="234" t="s">
        <v>31</v>
      </c>
      <c r="D261" s="234"/>
      <c r="E261" s="236"/>
      <c r="F261" s="237"/>
      <c r="G261" s="237">
        <f>G257+G246+G228+G227</f>
        <v>0</v>
      </c>
    </row>
  </sheetData>
  <pageMargins left="0.39375001192092896" right="0.39375001192092896" top="0.78750002384185791" bottom="0.78750002384185791" header="0" footer="0"/>
  <pageSetup paperSize="9" fitToHeight="10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F5653-8421-4401-B760-D829FDAA8BE9}">
  <sheetPr>
    <pageSetUpPr fitToPage="1"/>
  </sheetPr>
  <dimension ref="A1:G154"/>
  <sheetViews>
    <sheetView showGridLines="0" topLeftCell="A139" zoomScaleNormal="100" workbookViewId="0">
      <selection activeCell="F151" sqref="F12:F151"/>
    </sheetView>
  </sheetViews>
  <sheetFormatPr defaultColWidth="8.42578125" defaultRowHeight="12.2" customHeight="1" x14ac:dyDescent="0.2"/>
  <cols>
    <col min="1" max="1" width="3" style="192" customWidth="1"/>
    <col min="2" max="2" width="9.42578125" style="192" customWidth="1"/>
    <col min="3" max="3" width="51.85546875" style="238" customWidth="1"/>
    <col min="4" max="4" width="4.28515625" style="192" customWidth="1"/>
    <col min="5" max="5" width="6.42578125" style="192" customWidth="1"/>
    <col min="6" max="6" width="8.85546875" style="192" customWidth="1"/>
    <col min="7" max="7" width="10.7109375" style="192" customWidth="1"/>
    <col min="8" max="256" width="8.42578125" style="192"/>
    <col min="257" max="257" width="3" style="192" customWidth="1"/>
    <col min="258" max="258" width="9.42578125" style="192" customWidth="1"/>
    <col min="259" max="259" width="51.85546875" style="192" customWidth="1"/>
    <col min="260" max="260" width="4.28515625" style="192" customWidth="1"/>
    <col min="261" max="261" width="6.42578125" style="192" customWidth="1"/>
    <col min="262" max="262" width="8.85546875" style="192" customWidth="1"/>
    <col min="263" max="263" width="10.7109375" style="192" customWidth="1"/>
    <col min="264" max="512" width="8.42578125" style="192"/>
    <col min="513" max="513" width="3" style="192" customWidth="1"/>
    <col min="514" max="514" width="9.42578125" style="192" customWidth="1"/>
    <col min="515" max="515" width="51.85546875" style="192" customWidth="1"/>
    <col min="516" max="516" width="4.28515625" style="192" customWidth="1"/>
    <col min="517" max="517" width="6.42578125" style="192" customWidth="1"/>
    <col min="518" max="518" width="8.85546875" style="192" customWidth="1"/>
    <col min="519" max="519" width="10.7109375" style="192" customWidth="1"/>
    <col min="520" max="768" width="8.42578125" style="192"/>
    <col min="769" max="769" width="3" style="192" customWidth="1"/>
    <col min="770" max="770" width="9.42578125" style="192" customWidth="1"/>
    <col min="771" max="771" width="51.85546875" style="192" customWidth="1"/>
    <col min="772" max="772" width="4.28515625" style="192" customWidth="1"/>
    <col min="773" max="773" width="6.42578125" style="192" customWidth="1"/>
    <col min="774" max="774" width="8.85546875" style="192" customWidth="1"/>
    <col min="775" max="775" width="10.7109375" style="192" customWidth="1"/>
    <col min="776" max="1024" width="8.42578125" style="192"/>
    <col min="1025" max="1025" width="3" style="192" customWidth="1"/>
    <col min="1026" max="1026" width="9.42578125" style="192" customWidth="1"/>
    <col min="1027" max="1027" width="51.85546875" style="192" customWidth="1"/>
    <col min="1028" max="1028" width="4.28515625" style="192" customWidth="1"/>
    <col min="1029" max="1029" width="6.42578125" style="192" customWidth="1"/>
    <col min="1030" max="1030" width="8.85546875" style="192" customWidth="1"/>
    <col min="1031" max="1031" width="10.7109375" style="192" customWidth="1"/>
    <col min="1032" max="1280" width="8.42578125" style="192"/>
    <col min="1281" max="1281" width="3" style="192" customWidth="1"/>
    <col min="1282" max="1282" width="9.42578125" style="192" customWidth="1"/>
    <col min="1283" max="1283" width="51.85546875" style="192" customWidth="1"/>
    <col min="1284" max="1284" width="4.28515625" style="192" customWidth="1"/>
    <col min="1285" max="1285" width="6.42578125" style="192" customWidth="1"/>
    <col min="1286" max="1286" width="8.85546875" style="192" customWidth="1"/>
    <col min="1287" max="1287" width="10.7109375" style="192" customWidth="1"/>
    <col min="1288" max="1536" width="8.42578125" style="192"/>
    <col min="1537" max="1537" width="3" style="192" customWidth="1"/>
    <col min="1538" max="1538" width="9.42578125" style="192" customWidth="1"/>
    <col min="1539" max="1539" width="51.85546875" style="192" customWidth="1"/>
    <col min="1540" max="1540" width="4.28515625" style="192" customWidth="1"/>
    <col min="1541" max="1541" width="6.42578125" style="192" customWidth="1"/>
    <col min="1542" max="1542" width="8.85546875" style="192" customWidth="1"/>
    <col min="1543" max="1543" width="10.7109375" style="192" customWidth="1"/>
    <col min="1544" max="1792" width="8.42578125" style="192"/>
    <col min="1793" max="1793" width="3" style="192" customWidth="1"/>
    <col min="1794" max="1794" width="9.42578125" style="192" customWidth="1"/>
    <col min="1795" max="1795" width="51.85546875" style="192" customWidth="1"/>
    <col min="1796" max="1796" width="4.28515625" style="192" customWidth="1"/>
    <col min="1797" max="1797" width="6.42578125" style="192" customWidth="1"/>
    <col min="1798" max="1798" width="8.85546875" style="192" customWidth="1"/>
    <col min="1799" max="1799" width="10.7109375" style="192" customWidth="1"/>
    <col min="1800" max="2048" width="8.42578125" style="192"/>
    <col min="2049" max="2049" width="3" style="192" customWidth="1"/>
    <col min="2050" max="2050" width="9.42578125" style="192" customWidth="1"/>
    <col min="2051" max="2051" width="51.85546875" style="192" customWidth="1"/>
    <col min="2052" max="2052" width="4.28515625" style="192" customWidth="1"/>
    <col min="2053" max="2053" width="6.42578125" style="192" customWidth="1"/>
    <col min="2054" max="2054" width="8.85546875" style="192" customWidth="1"/>
    <col min="2055" max="2055" width="10.7109375" style="192" customWidth="1"/>
    <col min="2056" max="2304" width="8.42578125" style="192"/>
    <col min="2305" max="2305" width="3" style="192" customWidth="1"/>
    <col min="2306" max="2306" width="9.42578125" style="192" customWidth="1"/>
    <col min="2307" max="2307" width="51.85546875" style="192" customWidth="1"/>
    <col min="2308" max="2308" width="4.28515625" style="192" customWidth="1"/>
    <col min="2309" max="2309" width="6.42578125" style="192" customWidth="1"/>
    <col min="2310" max="2310" width="8.85546875" style="192" customWidth="1"/>
    <col min="2311" max="2311" width="10.7109375" style="192" customWidth="1"/>
    <col min="2312" max="2560" width="8.42578125" style="192"/>
    <col min="2561" max="2561" width="3" style="192" customWidth="1"/>
    <col min="2562" max="2562" width="9.42578125" style="192" customWidth="1"/>
    <col min="2563" max="2563" width="51.85546875" style="192" customWidth="1"/>
    <col min="2564" max="2564" width="4.28515625" style="192" customWidth="1"/>
    <col min="2565" max="2565" width="6.42578125" style="192" customWidth="1"/>
    <col min="2566" max="2566" width="8.85546875" style="192" customWidth="1"/>
    <col min="2567" max="2567" width="10.7109375" style="192" customWidth="1"/>
    <col min="2568" max="2816" width="8.42578125" style="192"/>
    <col min="2817" max="2817" width="3" style="192" customWidth="1"/>
    <col min="2818" max="2818" width="9.42578125" style="192" customWidth="1"/>
    <col min="2819" max="2819" width="51.85546875" style="192" customWidth="1"/>
    <col min="2820" max="2820" width="4.28515625" style="192" customWidth="1"/>
    <col min="2821" max="2821" width="6.42578125" style="192" customWidth="1"/>
    <col min="2822" max="2822" width="8.85546875" style="192" customWidth="1"/>
    <col min="2823" max="2823" width="10.7109375" style="192" customWidth="1"/>
    <col min="2824" max="3072" width="8.42578125" style="192"/>
    <col min="3073" max="3073" width="3" style="192" customWidth="1"/>
    <col min="3074" max="3074" width="9.42578125" style="192" customWidth="1"/>
    <col min="3075" max="3075" width="51.85546875" style="192" customWidth="1"/>
    <col min="3076" max="3076" width="4.28515625" style="192" customWidth="1"/>
    <col min="3077" max="3077" width="6.42578125" style="192" customWidth="1"/>
    <col min="3078" max="3078" width="8.85546875" style="192" customWidth="1"/>
    <col min="3079" max="3079" width="10.7109375" style="192" customWidth="1"/>
    <col min="3080" max="3328" width="8.42578125" style="192"/>
    <col min="3329" max="3329" width="3" style="192" customWidth="1"/>
    <col min="3330" max="3330" width="9.42578125" style="192" customWidth="1"/>
    <col min="3331" max="3331" width="51.85546875" style="192" customWidth="1"/>
    <col min="3332" max="3332" width="4.28515625" style="192" customWidth="1"/>
    <col min="3333" max="3333" width="6.42578125" style="192" customWidth="1"/>
    <col min="3334" max="3334" width="8.85546875" style="192" customWidth="1"/>
    <col min="3335" max="3335" width="10.7109375" style="192" customWidth="1"/>
    <col min="3336" max="3584" width="8.42578125" style="192"/>
    <col min="3585" max="3585" width="3" style="192" customWidth="1"/>
    <col min="3586" max="3586" width="9.42578125" style="192" customWidth="1"/>
    <col min="3587" max="3587" width="51.85546875" style="192" customWidth="1"/>
    <col min="3588" max="3588" width="4.28515625" style="192" customWidth="1"/>
    <col min="3589" max="3589" width="6.42578125" style="192" customWidth="1"/>
    <col min="3590" max="3590" width="8.85546875" style="192" customWidth="1"/>
    <col min="3591" max="3591" width="10.7109375" style="192" customWidth="1"/>
    <col min="3592" max="3840" width="8.42578125" style="192"/>
    <col min="3841" max="3841" width="3" style="192" customWidth="1"/>
    <col min="3842" max="3842" width="9.42578125" style="192" customWidth="1"/>
    <col min="3843" max="3843" width="51.85546875" style="192" customWidth="1"/>
    <col min="3844" max="3844" width="4.28515625" style="192" customWidth="1"/>
    <col min="3845" max="3845" width="6.42578125" style="192" customWidth="1"/>
    <col min="3846" max="3846" width="8.85546875" style="192" customWidth="1"/>
    <col min="3847" max="3847" width="10.7109375" style="192" customWidth="1"/>
    <col min="3848" max="4096" width="8.42578125" style="192"/>
    <col min="4097" max="4097" width="3" style="192" customWidth="1"/>
    <col min="4098" max="4098" width="9.42578125" style="192" customWidth="1"/>
    <col min="4099" max="4099" width="51.85546875" style="192" customWidth="1"/>
    <col min="4100" max="4100" width="4.28515625" style="192" customWidth="1"/>
    <col min="4101" max="4101" width="6.42578125" style="192" customWidth="1"/>
    <col min="4102" max="4102" width="8.85546875" style="192" customWidth="1"/>
    <col min="4103" max="4103" width="10.7109375" style="192" customWidth="1"/>
    <col min="4104" max="4352" width="8.42578125" style="192"/>
    <col min="4353" max="4353" width="3" style="192" customWidth="1"/>
    <col min="4354" max="4354" width="9.42578125" style="192" customWidth="1"/>
    <col min="4355" max="4355" width="51.85546875" style="192" customWidth="1"/>
    <col min="4356" max="4356" width="4.28515625" style="192" customWidth="1"/>
    <col min="4357" max="4357" width="6.42578125" style="192" customWidth="1"/>
    <col min="4358" max="4358" width="8.85546875" style="192" customWidth="1"/>
    <col min="4359" max="4359" width="10.7109375" style="192" customWidth="1"/>
    <col min="4360" max="4608" width="8.42578125" style="192"/>
    <col min="4609" max="4609" width="3" style="192" customWidth="1"/>
    <col min="4610" max="4610" width="9.42578125" style="192" customWidth="1"/>
    <col min="4611" max="4611" width="51.85546875" style="192" customWidth="1"/>
    <col min="4612" max="4612" width="4.28515625" style="192" customWidth="1"/>
    <col min="4613" max="4613" width="6.42578125" style="192" customWidth="1"/>
    <col min="4614" max="4614" width="8.85546875" style="192" customWidth="1"/>
    <col min="4615" max="4615" width="10.7109375" style="192" customWidth="1"/>
    <col min="4616" max="4864" width="8.42578125" style="192"/>
    <col min="4865" max="4865" width="3" style="192" customWidth="1"/>
    <col min="4866" max="4866" width="9.42578125" style="192" customWidth="1"/>
    <col min="4867" max="4867" width="51.85546875" style="192" customWidth="1"/>
    <col min="4868" max="4868" width="4.28515625" style="192" customWidth="1"/>
    <col min="4869" max="4869" width="6.42578125" style="192" customWidth="1"/>
    <col min="4870" max="4870" width="8.85546875" style="192" customWidth="1"/>
    <col min="4871" max="4871" width="10.7109375" style="192" customWidth="1"/>
    <col min="4872" max="5120" width="8.42578125" style="192"/>
    <col min="5121" max="5121" width="3" style="192" customWidth="1"/>
    <col min="5122" max="5122" width="9.42578125" style="192" customWidth="1"/>
    <col min="5123" max="5123" width="51.85546875" style="192" customWidth="1"/>
    <col min="5124" max="5124" width="4.28515625" style="192" customWidth="1"/>
    <col min="5125" max="5125" width="6.42578125" style="192" customWidth="1"/>
    <col min="5126" max="5126" width="8.85546875" style="192" customWidth="1"/>
    <col min="5127" max="5127" width="10.7109375" style="192" customWidth="1"/>
    <col min="5128" max="5376" width="8.42578125" style="192"/>
    <col min="5377" max="5377" width="3" style="192" customWidth="1"/>
    <col min="5378" max="5378" width="9.42578125" style="192" customWidth="1"/>
    <col min="5379" max="5379" width="51.85546875" style="192" customWidth="1"/>
    <col min="5380" max="5380" width="4.28515625" style="192" customWidth="1"/>
    <col min="5381" max="5381" width="6.42578125" style="192" customWidth="1"/>
    <col min="5382" max="5382" width="8.85546875" style="192" customWidth="1"/>
    <col min="5383" max="5383" width="10.7109375" style="192" customWidth="1"/>
    <col min="5384" max="5632" width="8.42578125" style="192"/>
    <col min="5633" max="5633" width="3" style="192" customWidth="1"/>
    <col min="5634" max="5634" width="9.42578125" style="192" customWidth="1"/>
    <col min="5635" max="5635" width="51.85546875" style="192" customWidth="1"/>
    <col min="5636" max="5636" width="4.28515625" style="192" customWidth="1"/>
    <col min="5637" max="5637" width="6.42578125" style="192" customWidth="1"/>
    <col min="5638" max="5638" width="8.85546875" style="192" customWidth="1"/>
    <col min="5639" max="5639" width="10.7109375" style="192" customWidth="1"/>
    <col min="5640" max="5888" width="8.42578125" style="192"/>
    <col min="5889" max="5889" width="3" style="192" customWidth="1"/>
    <col min="5890" max="5890" width="9.42578125" style="192" customWidth="1"/>
    <col min="5891" max="5891" width="51.85546875" style="192" customWidth="1"/>
    <col min="5892" max="5892" width="4.28515625" style="192" customWidth="1"/>
    <col min="5893" max="5893" width="6.42578125" style="192" customWidth="1"/>
    <col min="5894" max="5894" width="8.85546875" style="192" customWidth="1"/>
    <col min="5895" max="5895" width="10.7109375" style="192" customWidth="1"/>
    <col min="5896" max="6144" width="8.42578125" style="192"/>
    <col min="6145" max="6145" width="3" style="192" customWidth="1"/>
    <col min="6146" max="6146" width="9.42578125" style="192" customWidth="1"/>
    <col min="6147" max="6147" width="51.85546875" style="192" customWidth="1"/>
    <col min="6148" max="6148" width="4.28515625" style="192" customWidth="1"/>
    <col min="6149" max="6149" width="6.42578125" style="192" customWidth="1"/>
    <col min="6150" max="6150" width="8.85546875" style="192" customWidth="1"/>
    <col min="6151" max="6151" width="10.7109375" style="192" customWidth="1"/>
    <col min="6152" max="6400" width="8.42578125" style="192"/>
    <col min="6401" max="6401" width="3" style="192" customWidth="1"/>
    <col min="6402" max="6402" width="9.42578125" style="192" customWidth="1"/>
    <col min="6403" max="6403" width="51.85546875" style="192" customWidth="1"/>
    <col min="6404" max="6404" width="4.28515625" style="192" customWidth="1"/>
    <col min="6405" max="6405" width="6.42578125" style="192" customWidth="1"/>
    <col min="6406" max="6406" width="8.85546875" style="192" customWidth="1"/>
    <col min="6407" max="6407" width="10.7109375" style="192" customWidth="1"/>
    <col min="6408" max="6656" width="8.42578125" style="192"/>
    <col min="6657" max="6657" width="3" style="192" customWidth="1"/>
    <col min="6658" max="6658" width="9.42578125" style="192" customWidth="1"/>
    <col min="6659" max="6659" width="51.85546875" style="192" customWidth="1"/>
    <col min="6660" max="6660" width="4.28515625" style="192" customWidth="1"/>
    <col min="6661" max="6661" width="6.42578125" style="192" customWidth="1"/>
    <col min="6662" max="6662" width="8.85546875" style="192" customWidth="1"/>
    <col min="6663" max="6663" width="10.7109375" style="192" customWidth="1"/>
    <col min="6664" max="6912" width="8.42578125" style="192"/>
    <col min="6913" max="6913" width="3" style="192" customWidth="1"/>
    <col min="6914" max="6914" width="9.42578125" style="192" customWidth="1"/>
    <col min="6915" max="6915" width="51.85546875" style="192" customWidth="1"/>
    <col min="6916" max="6916" width="4.28515625" style="192" customWidth="1"/>
    <col min="6917" max="6917" width="6.42578125" style="192" customWidth="1"/>
    <col min="6918" max="6918" width="8.85546875" style="192" customWidth="1"/>
    <col min="6919" max="6919" width="10.7109375" style="192" customWidth="1"/>
    <col min="6920" max="7168" width="8.42578125" style="192"/>
    <col min="7169" max="7169" width="3" style="192" customWidth="1"/>
    <col min="7170" max="7170" width="9.42578125" style="192" customWidth="1"/>
    <col min="7171" max="7171" width="51.85546875" style="192" customWidth="1"/>
    <col min="7172" max="7172" width="4.28515625" style="192" customWidth="1"/>
    <col min="7173" max="7173" width="6.42578125" style="192" customWidth="1"/>
    <col min="7174" max="7174" width="8.85546875" style="192" customWidth="1"/>
    <col min="7175" max="7175" width="10.7109375" style="192" customWidth="1"/>
    <col min="7176" max="7424" width="8.42578125" style="192"/>
    <col min="7425" max="7425" width="3" style="192" customWidth="1"/>
    <col min="7426" max="7426" width="9.42578125" style="192" customWidth="1"/>
    <col min="7427" max="7427" width="51.85546875" style="192" customWidth="1"/>
    <col min="7428" max="7428" width="4.28515625" style="192" customWidth="1"/>
    <col min="7429" max="7429" width="6.42578125" style="192" customWidth="1"/>
    <col min="7430" max="7430" width="8.85546875" style="192" customWidth="1"/>
    <col min="7431" max="7431" width="10.7109375" style="192" customWidth="1"/>
    <col min="7432" max="7680" width="8.42578125" style="192"/>
    <col min="7681" max="7681" width="3" style="192" customWidth="1"/>
    <col min="7682" max="7682" width="9.42578125" style="192" customWidth="1"/>
    <col min="7683" max="7683" width="51.85546875" style="192" customWidth="1"/>
    <col min="7684" max="7684" width="4.28515625" style="192" customWidth="1"/>
    <col min="7685" max="7685" width="6.42578125" style="192" customWidth="1"/>
    <col min="7686" max="7686" width="8.85546875" style="192" customWidth="1"/>
    <col min="7687" max="7687" width="10.7109375" style="192" customWidth="1"/>
    <col min="7688" max="7936" width="8.42578125" style="192"/>
    <col min="7937" max="7937" width="3" style="192" customWidth="1"/>
    <col min="7938" max="7938" width="9.42578125" style="192" customWidth="1"/>
    <col min="7939" max="7939" width="51.85546875" style="192" customWidth="1"/>
    <col min="7940" max="7940" width="4.28515625" style="192" customWidth="1"/>
    <col min="7941" max="7941" width="6.42578125" style="192" customWidth="1"/>
    <col min="7942" max="7942" width="8.85546875" style="192" customWidth="1"/>
    <col min="7943" max="7943" width="10.7109375" style="192" customWidth="1"/>
    <col min="7944" max="8192" width="8.42578125" style="192"/>
    <col min="8193" max="8193" width="3" style="192" customWidth="1"/>
    <col min="8194" max="8194" width="9.42578125" style="192" customWidth="1"/>
    <col min="8195" max="8195" width="51.85546875" style="192" customWidth="1"/>
    <col min="8196" max="8196" width="4.28515625" style="192" customWidth="1"/>
    <col min="8197" max="8197" width="6.42578125" style="192" customWidth="1"/>
    <col min="8198" max="8198" width="8.85546875" style="192" customWidth="1"/>
    <col min="8199" max="8199" width="10.7109375" style="192" customWidth="1"/>
    <col min="8200" max="8448" width="8.42578125" style="192"/>
    <col min="8449" max="8449" width="3" style="192" customWidth="1"/>
    <col min="8450" max="8450" width="9.42578125" style="192" customWidth="1"/>
    <col min="8451" max="8451" width="51.85546875" style="192" customWidth="1"/>
    <col min="8452" max="8452" width="4.28515625" style="192" customWidth="1"/>
    <col min="8453" max="8453" width="6.42578125" style="192" customWidth="1"/>
    <col min="8454" max="8454" width="8.85546875" style="192" customWidth="1"/>
    <col min="8455" max="8455" width="10.7109375" style="192" customWidth="1"/>
    <col min="8456" max="8704" width="8.42578125" style="192"/>
    <col min="8705" max="8705" width="3" style="192" customWidth="1"/>
    <col min="8706" max="8706" width="9.42578125" style="192" customWidth="1"/>
    <col min="8707" max="8707" width="51.85546875" style="192" customWidth="1"/>
    <col min="8708" max="8708" width="4.28515625" style="192" customWidth="1"/>
    <col min="8709" max="8709" width="6.42578125" style="192" customWidth="1"/>
    <col min="8710" max="8710" width="8.85546875" style="192" customWidth="1"/>
    <col min="8711" max="8711" width="10.7109375" style="192" customWidth="1"/>
    <col min="8712" max="8960" width="8.42578125" style="192"/>
    <col min="8961" max="8961" width="3" style="192" customWidth="1"/>
    <col min="8962" max="8962" width="9.42578125" style="192" customWidth="1"/>
    <col min="8963" max="8963" width="51.85546875" style="192" customWidth="1"/>
    <col min="8964" max="8964" width="4.28515625" style="192" customWidth="1"/>
    <col min="8965" max="8965" width="6.42578125" style="192" customWidth="1"/>
    <col min="8966" max="8966" width="8.85546875" style="192" customWidth="1"/>
    <col min="8967" max="8967" width="10.7109375" style="192" customWidth="1"/>
    <col min="8968" max="9216" width="8.42578125" style="192"/>
    <col min="9217" max="9217" width="3" style="192" customWidth="1"/>
    <col min="9218" max="9218" width="9.42578125" style="192" customWidth="1"/>
    <col min="9219" max="9219" width="51.85546875" style="192" customWidth="1"/>
    <col min="9220" max="9220" width="4.28515625" style="192" customWidth="1"/>
    <col min="9221" max="9221" width="6.42578125" style="192" customWidth="1"/>
    <col min="9222" max="9222" width="8.85546875" style="192" customWidth="1"/>
    <col min="9223" max="9223" width="10.7109375" style="192" customWidth="1"/>
    <col min="9224" max="9472" width="8.42578125" style="192"/>
    <col min="9473" max="9473" width="3" style="192" customWidth="1"/>
    <col min="9474" max="9474" width="9.42578125" style="192" customWidth="1"/>
    <col min="9475" max="9475" width="51.85546875" style="192" customWidth="1"/>
    <col min="9476" max="9476" width="4.28515625" style="192" customWidth="1"/>
    <col min="9477" max="9477" width="6.42578125" style="192" customWidth="1"/>
    <col min="9478" max="9478" width="8.85546875" style="192" customWidth="1"/>
    <col min="9479" max="9479" width="10.7109375" style="192" customWidth="1"/>
    <col min="9480" max="9728" width="8.42578125" style="192"/>
    <col min="9729" max="9729" width="3" style="192" customWidth="1"/>
    <col min="9730" max="9730" width="9.42578125" style="192" customWidth="1"/>
    <col min="9731" max="9731" width="51.85546875" style="192" customWidth="1"/>
    <col min="9732" max="9732" width="4.28515625" style="192" customWidth="1"/>
    <col min="9733" max="9733" width="6.42578125" style="192" customWidth="1"/>
    <col min="9734" max="9734" width="8.85546875" style="192" customWidth="1"/>
    <col min="9735" max="9735" width="10.7109375" style="192" customWidth="1"/>
    <col min="9736" max="9984" width="8.42578125" style="192"/>
    <col min="9985" max="9985" width="3" style="192" customWidth="1"/>
    <col min="9986" max="9986" width="9.42578125" style="192" customWidth="1"/>
    <col min="9987" max="9987" width="51.85546875" style="192" customWidth="1"/>
    <col min="9988" max="9988" width="4.28515625" style="192" customWidth="1"/>
    <col min="9989" max="9989" width="6.42578125" style="192" customWidth="1"/>
    <col min="9990" max="9990" width="8.85546875" style="192" customWidth="1"/>
    <col min="9991" max="9991" width="10.7109375" style="192" customWidth="1"/>
    <col min="9992" max="10240" width="8.42578125" style="192"/>
    <col min="10241" max="10241" width="3" style="192" customWidth="1"/>
    <col min="10242" max="10242" width="9.42578125" style="192" customWidth="1"/>
    <col min="10243" max="10243" width="51.85546875" style="192" customWidth="1"/>
    <col min="10244" max="10244" width="4.28515625" style="192" customWidth="1"/>
    <col min="10245" max="10245" width="6.42578125" style="192" customWidth="1"/>
    <col min="10246" max="10246" width="8.85546875" style="192" customWidth="1"/>
    <col min="10247" max="10247" width="10.7109375" style="192" customWidth="1"/>
    <col min="10248" max="10496" width="8.42578125" style="192"/>
    <col min="10497" max="10497" width="3" style="192" customWidth="1"/>
    <col min="10498" max="10498" width="9.42578125" style="192" customWidth="1"/>
    <col min="10499" max="10499" width="51.85546875" style="192" customWidth="1"/>
    <col min="10500" max="10500" width="4.28515625" style="192" customWidth="1"/>
    <col min="10501" max="10501" width="6.42578125" style="192" customWidth="1"/>
    <col min="10502" max="10502" width="8.85546875" style="192" customWidth="1"/>
    <col min="10503" max="10503" width="10.7109375" style="192" customWidth="1"/>
    <col min="10504" max="10752" width="8.42578125" style="192"/>
    <col min="10753" max="10753" width="3" style="192" customWidth="1"/>
    <col min="10754" max="10754" width="9.42578125" style="192" customWidth="1"/>
    <col min="10755" max="10755" width="51.85546875" style="192" customWidth="1"/>
    <col min="10756" max="10756" width="4.28515625" style="192" customWidth="1"/>
    <col min="10757" max="10757" width="6.42578125" style="192" customWidth="1"/>
    <col min="10758" max="10758" width="8.85546875" style="192" customWidth="1"/>
    <col min="10759" max="10759" width="10.7109375" style="192" customWidth="1"/>
    <col min="10760" max="11008" width="8.42578125" style="192"/>
    <col min="11009" max="11009" width="3" style="192" customWidth="1"/>
    <col min="11010" max="11010" width="9.42578125" style="192" customWidth="1"/>
    <col min="11011" max="11011" width="51.85546875" style="192" customWidth="1"/>
    <col min="11012" max="11012" width="4.28515625" style="192" customWidth="1"/>
    <col min="11013" max="11013" width="6.42578125" style="192" customWidth="1"/>
    <col min="11014" max="11014" width="8.85546875" style="192" customWidth="1"/>
    <col min="11015" max="11015" width="10.7109375" style="192" customWidth="1"/>
    <col min="11016" max="11264" width="8.42578125" style="192"/>
    <col min="11265" max="11265" width="3" style="192" customWidth="1"/>
    <col min="11266" max="11266" width="9.42578125" style="192" customWidth="1"/>
    <col min="11267" max="11267" width="51.85546875" style="192" customWidth="1"/>
    <col min="11268" max="11268" width="4.28515625" style="192" customWidth="1"/>
    <col min="11269" max="11269" width="6.42578125" style="192" customWidth="1"/>
    <col min="11270" max="11270" width="8.85546875" style="192" customWidth="1"/>
    <col min="11271" max="11271" width="10.7109375" style="192" customWidth="1"/>
    <col min="11272" max="11520" width="8.42578125" style="192"/>
    <col min="11521" max="11521" width="3" style="192" customWidth="1"/>
    <col min="11522" max="11522" width="9.42578125" style="192" customWidth="1"/>
    <col min="11523" max="11523" width="51.85546875" style="192" customWidth="1"/>
    <col min="11524" max="11524" width="4.28515625" style="192" customWidth="1"/>
    <col min="11525" max="11525" width="6.42578125" style="192" customWidth="1"/>
    <col min="11526" max="11526" width="8.85546875" style="192" customWidth="1"/>
    <col min="11527" max="11527" width="10.7109375" style="192" customWidth="1"/>
    <col min="11528" max="11776" width="8.42578125" style="192"/>
    <col min="11777" max="11777" width="3" style="192" customWidth="1"/>
    <col min="11778" max="11778" width="9.42578125" style="192" customWidth="1"/>
    <col min="11779" max="11779" width="51.85546875" style="192" customWidth="1"/>
    <col min="11780" max="11780" width="4.28515625" style="192" customWidth="1"/>
    <col min="11781" max="11781" width="6.42578125" style="192" customWidth="1"/>
    <col min="11782" max="11782" width="8.85546875" style="192" customWidth="1"/>
    <col min="11783" max="11783" width="10.7109375" style="192" customWidth="1"/>
    <col min="11784" max="12032" width="8.42578125" style="192"/>
    <col min="12033" max="12033" width="3" style="192" customWidth="1"/>
    <col min="12034" max="12034" width="9.42578125" style="192" customWidth="1"/>
    <col min="12035" max="12035" width="51.85546875" style="192" customWidth="1"/>
    <col min="12036" max="12036" width="4.28515625" style="192" customWidth="1"/>
    <col min="12037" max="12037" width="6.42578125" style="192" customWidth="1"/>
    <col min="12038" max="12038" width="8.85546875" style="192" customWidth="1"/>
    <col min="12039" max="12039" width="10.7109375" style="192" customWidth="1"/>
    <col min="12040" max="12288" width="8.42578125" style="192"/>
    <col min="12289" max="12289" width="3" style="192" customWidth="1"/>
    <col min="12290" max="12290" width="9.42578125" style="192" customWidth="1"/>
    <col min="12291" max="12291" width="51.85546875" style="192" customWidth="1"/>
    <col min="12292" max="12292" width="4.28515625" style="192" customWidth="1"/>
    <col min="12293" max="12293" width="6.42578125" style="192" customWidth="1"/>
    <col min="12294" max="12294" width="8.85546875" style="192" customWidth="1"/>
    <col min="12295" max="12295" width="10.7109375" style="192" customWidth="1"/>
    <col min="12296" max="12544" width="8.42578125" style="192"/>
    <col min="12545" max="12545" width="3" style="192" customWidth="1"/>
    <col min="12546" max="12546" width="9.42578125" style="192" customWidth="1"/>
    <col min="12547" max="12547" width="51.85546875" style="192" customWidth="1"/>
    <col min="12548" max="12548" width="4.28515625" style="192" customWidth="1"/>
    <col min="12549" max="12549" width="6.42578125" style="192" customWidth="1"/>
    <col min="12550" max="12550" width="8.85546875" style="192" customWidth="1"/>
    <col min="12551" max="12551" width="10.7109375" style="192" customWidth="1"/>
    <col min="12552" max="12800" width="8.42578125" style="192"/>
    <col min="12801" max="12801" width="3" style="192" customWidth="1"/>
    <col min="12802" max="12802" width="9.42578125" style="192" customWidth="1"/>
    <col min="12803" max="12803" width="51.85546875" style="192" customWidth="1"/>
    <col min="12804" max="12804" width="4.28515625" style="192" customWidth="1"/>
    <col min="12805" max="12805" width="6.42578125" style="192" customWidth="1"/>
    <col min="12806" max="12806" width="8.85546875" style="192" customWidth="1"/>
    <col min="12807" max="12807" width="10.7109375" style="192" customWidth="1"/>
    <col min="12808" max="13056" width="8.42578125" style="192"/>
    <col min="13057" max="13057" width="3" style="192" customWidth="1"/>
    <col min="13058" max="13058" width="9.42578125" style="192" customWidth="1"/>
    <col min="13059" max="13059" width="51.85546875" style="192" customWidth="1"/>
    <col min="13060" max="13060" width="4.28515625" style="192" customWidth="1"/>
    <col min="13061" max="13061" width="6.42578125" style="192" customWidth="1"/>
    <col min="13062" max="13062" width="8.85546875" style="192" customWidth="1"/>
    <col min="13063" max="13063" width="10.7109375" style="192" customWidth="1"/>
    <col min="13064" max="13312" width="8.42578125" style="192"/>
    <col min="13313" max="13313" width="3" style="192" customWidth="1"/>
    <col min="13314" max="13314" width="9.42578125" style="192" customWidth="1"/>
    <col min="13315" max="13315" width="51.85546875" style="192" customWidth="1"/>
    <col min="13316" max="13316" width="4.28515625" style="192" customWidth="1"/>
    <col min="13317" max="13317" width="6.42578125" style="192" customWidth="1"/>
    <col min="13318" max="13318" width="8.85546875" style="192" customWidth="1"/>
    <col min="13319" max="13319" width="10.7109375" style="192" customWidth="1"/>
    <col min="13320" max="13568" width="8.42578125" style="192"/>
    <col min="13569" max="13569" width="3" style="192" customWidth="1"/>
    <col min="13570" max="13570" width="9.42578125" style="192" customWidth="1"/>
    <col min="13571" max="13571" width="51.85546875" style="192" customWidth="1"/>
    <col min="13572" max="13572" width="4.28515625" style="192" customWidth="1"/>
    <col min="13573" max="13573" width="6.42578125" style="192" customWidth="1"/>
    <col min="13574" max="13574" width="8.85546875" style="192" customWidth="1"/>
    <col min="13575" max="13575" width="10.7109375" style="192" customWidth="1"/>
    <col min="13576" max="13824" width="8.42578125" style="192"/>
    <col min="13825" max="13825" width="3" style="192" customWidth="1"/>
    <col min="13826" max="13826" width="9.42578125" style="192" customWidth="1"/>
    <col min="13827" max="13827" width="51.85546875" style="192" customWidth="1"/>
    <col min="13828" max="13828" width="4.28515625" style="192" customWidth="1"/>
    <col min="13829" max="13829" width="6.42578125" style="192" customWidth="1"/>
    <col min="13830" max="13830" width="8.85546875" style="192" customWidth="1"/>
    <col min="13831" max="13831" width="10.7109375" style="192" customWidth="1"/>
    <col min="13832" max="14080" width="8.42578125" style="192"/>
    <col min="14081" max="14081" width="3" style="192" customWidth="1"/>
    <col min="14082" max="14082" width="9.42578125" style="192" customWidth="1"/>
    <col min="14083" max="14083" width="51.85546875" style="192" customWidth="1"/>
    <col min="14084" max="14084" width="4.28515625" style="192" customWidth="1"/>
    <col min="14085" max="14085" width="6.42578125" style="192" customWidth="1"/>
    <col min="14086" max="14086" width="8.85546875" style="192" customWidth="1"/>
    <col min="14087" max="14087" width="10.7109375" style="192" customWidth="1"/>
    <col min="14088" max="14336" width="8.42578125" style="192"/>
    <col min="14337" max="14337" width="3" style="192" customWidth="1"/>
    <col min="14338" max="14338" width="9.42578125" style="192" customWidth="1"/>
    <col min="14339" max="14339" width="51.85546875" style="192" customWidth="1"/>
    <col min="14340" max="14340" width="4.28515625" style="192" customWidth="1"/>
    <col min="14341" max="14341" width="6.42578125" style="192" customWidth="1"/>
    <col min="14342" max="14342" width="8.85546875" style="192" customWidth="1"/>
    <col min="14343" max="14343" width="10.7109375" style="192" customWidth="1"/>
    <col min="14344" max="14592" width="8.42578125" style="192"/>
    <col min="14593" max="14593" width="3" style="192" customWidth="1"/>
    <col min="14594" max="14594" width="9.42578125" style="192" customWidth="1"/>
    <col min="14595" max="14595" width="51.85546875" style="192" customWidth="1"/>
    <col min="14596" max="14596" width="4.28515625" style="192" customWidth="1"/>
    <col min="14597" max="14597" width="6.42578125" style="192" customWidth="1"/>
    <col min="14598" max="14598" width="8.85546875" style="192" customWidth="1"/>
    <col min="14599" max="14599" width="10.7109375" style="192" customWidth="1"/>
    <col min="14600" max="14848" width="8.42578125" style="192"/>
    <col min="14849" max="14849" width="3" style="192" customWidth="1"/>
    <col min="14850" max="14850" width="9.42578125" style="192" customWidth="1"/>
    <col min="14851" max="14851" width="51.85546875" style="192" customWidth="1"/>
    <col min="14852" max="14852" width="4.28515625" style="192" customWidth="1"/>
    <col min="14853" max="14853" width="6.42578125" style="192" customWidth="1"/>
    <col min="14854" max="14854" width="8.85546875" style="192" customWidth="1"/>
    <col min="14855" max="14855" width="10.7109375" style="192" customWidth="1"/>
    <col min="14856" max="15104" width="8.42578125" style="192"/>
    <col min="15105" max="15105" width="3" style="192" customWidth="1"/>
    <col min="15106" max="15106" width="9.42578125" style="192" customWidth="1"/>
    <col min="15107" max="15107" width="51.85546875" style="192" customWidth="1"/>
    <col min="15108" max="15108" width="4.28515625" style="192" customWidth="1"/>
    <col min="15109" max="15109" width="6.42578125" style="192" customWidth="1"/>
    <col min="15110" max="15110" width="8.85546875" style="192" customWidth="1"/>
    <col min="15111" max="15111" width="10.7109375" style="192" customWidth="1"/>
    <col min="15112" max="15360" width="8.42578125" style="192"/>
    <col min="15361" max="15361" width="3" style="192" customWidth="1"/>
    <col min="15362" max="15362" width="9.42578125" style="192" customWidth="1"/>
    <col min="15363" max="15363" width="51.85546875" style="192" customWidth="1"/>
    <col min="15364" max="15364" width="4.28515625" style="192" customWidth="1"/>
    <col min="15365" max="15365" width="6.42578125" style="192" customWidth="1"/>
    <col min="15366" max="15366" width="8.85546875" style="192" customWidth="1"/>
    <col min="15367" max="15367" width="10.7109375" style="192" customWidth="1"/>
    <col min="15368" max="15616" width="8.42578125" style="192"/>
    <col min="15617" max="15617" width="3" style="192" customWidth="1"/>
    <col min="15618" max="15618" width="9.42578125" style="192" customWidth="1"/>
    <col min="15619" max="15619" width="51.85546875" style="192" customWidth="1"/>
    <col min="15620" max="15620" width="4.28515625" style="192" customWidth="1"/>
    <col min="15621" max="15621" width="6.42578125" style="192" customWidth="1"/>
    <col min="15622" max="15622" width="8.85546875" style="192" customWidth="1"/>
    <col min="15623" max="15623" width="10.7109375" style="192" customWidth="1"/>
    <col min="15624" max="15872" width="8.42578125" style="192"/>
    <col min="15873" max="15873" width="3" style="192" customWidth="1"/>
    <col min="15874" max="15874" width="9.42578125" style="192" customWidth="1"/>
    <col min="15875" max="15875" width="51.85546875" style="192" customWidth="1"/>
    <col min="15876" max="15876" width="4.28515625" style="192" customWidth="1"/>
    <col min="15877" max="15877" width="6.42578125" style="192" customWidth="1"/>
    <col min="15878" max="15878" width="8.85546875" style="192" customWidth="1"/>
    <col min="15879" max="15879" width="10.7109375" style="192" customWidth="1"/>
    <col min="15880" max="16128" width="8.42578125" style="192"/>
    <col min="16129" max="16129" width="3" style="192" customWidth="1"/>
    <col min="16130" max="16130" width="9.42578125" style="192" customWidth="1"/>
    <col min="16131" max="16131" width="51.85546875" style="192" customWidth="1"/>
    <col min="16132" max="16132" width="4.28515625" style="192" customWidth="1"/>
    <col min="16133" max="16133" width="6.42578125" style="192" customWidth="1"/>
    <col min="16134" max="16134" width="8.85546875" style="192" customWidth="1"/>
    <col min="16135" max="16135" width="10.7109375" style="192" customWidth="1"/>
    <col min="16136" max="16384" width="8.42578125" style="192"/>
  </cols>
  <sheetData>
    <row r="1" spans="1:7" ht="17.45" customHeight="1" x14ac:dyDescent="0.25">
      <c r="A1" s="189" t="s">
        <v>403</v>
      </c>
      <c r="B1" s="190"/>
      <c r="C1" s="191"/>
      <c r="D1" s="190"/>
      <c r="E1" s="190"/>
      <c r="F1" s="190"/>
      <c r="G1" s="190"/>
    </row>
    <row r="2" spans="1:7" ht="12.75" customHeight="1" x14ac:dyDescent="0.2">
      <c r="A2" s="193" t="s">
        <v>404</v>
      </c>
      <c r="B2" s="190"/>
      <c r="C2" s="194" t="s">
        <v>767</v>
      </c>
      <c r="D2" s="190"/>
      <c r="E2" s="190"/>
      <c r="F2" s="190"/>
      <c r="G2" s="190"/>
    </row>
    <row r="3" spans="1:7" ht="12.75" customHeight="1" x14ac:dyDescent="0.2">
      <c r="A3" s="193" t="s">
        <v>406</v>
      </c>
      <c r="B3" s="190"/>
      <c r="C3" s="194" t="s">
        <v>768</v>
      </c>
      <c r="D3" s="190"/>
      <c r="E3" s="195"/>
      <c r="F3" s="190"/>
      <c r="G3" s="190"/>
    </row>
    <row r="4" spans="1:7" ht="12.75" customHeight="1" x14ac:dyDescent="0.2">
      <c r="A4" s="193" t="s">
        <v>408</v>
      </c>
      <c r="B4" s="190"/>
      <c r="C4" s="194" t="s">
        <v>409</v>
      </c>
      <c r="D4" s="190"/>
      <c r="E4" s="195"/>
      <c r="F4" s="190"/>
      <c r="G4" s="190"/>
    </row>
    <row r="5" spans="1:7" ht="12.75" customHeight="1" x14ac:dyDescent="0.2">
      <c r="A5" s="195" t="s">
        <v>410</v>
      </c>
      <c r="B5" s="190"/>
      <c r="C5" s="194" t="s">
        <v>411</v>
      </c>
      <c r="D5" s="190"/>
      <c r="E5" s="195" t="s">
        <v>412</v>
      </c>
      <c r="F5" s="195">
        <v>0</v>
      </c>
      <c r="G5" s="190"/>
    </row>
    <row r="6" spans="1:7" ht="12.75" customHeight="1" x14ac:dyDescent="0.2">
      <c r="A6" s="195" t="s">
        <v>20</v>
      </c>
      <c r="B6" s="190"/>
      <c r="C6" s="194">
        <v>0</v>
      </c>
      <c r="D6" s="190"/>
      <c r="E6" s="195" t="s">
        <v>413</v>
      </c>
      <c r="F6" s="196">
        <v>42832</v>
      </c>
      <c r="G6" s="190"/>
    </row>
    <row r="7" spans="1:7" ht="6" customHeight="1" thickBot="1" x14ac:dyDescent="0.25">
      <c r="A7" s="190"/>
      <c r="B7" s="190"/>
      <c r="C7" s="191"/>
      <c r="D7" s="190"/>
      <c r="E7" s="190"/>
      <c r="F7" s="190"/>
      <c r="G7" s="190"/>
    </row>
    <row r="8" spans="1:7" ht="28.5" customHeight="1" thickBot="1" x14ac:dyDescent="0.25">
      <c r="A8" s="197" t="s">
        <v>414</v>
      </c>
      <c r="B8" s="197" t="s">
        <v>415</v>
      </c>
      <c r="C8" s="197" t="s">
        <v>416</v>
      </c>
      <c r="D8" s="197" t="s">
        <v>110</v>
      </c>
      <c r="E8" s="197" t="s">
        <v>417</v>
      </c>
      <c r="F8" s="197" t="s">
        <v>418</v>
      </c>
      <c r="G8" s="197" t="s">
        <v>1</v>
      </c>
    </row>
    <row r="9" spans="1:7" ht="12.75" customHeight="1" thickBot="1" x14ac:dyDescent="0.25">
      <c r="A9" s="197" t="s">
        <v>419</v>
      </c>
      <c r="B9" s="197" t="s">
        <v>420</v>
      </c>
      <c r="C9" s="197" t="s">
        <v>56</v>
      </c>
      <c r="D9" s="197" t="s">
        <v>58</v>
      </c>
      <c r="E9" s="197" t="s">
        <v>175</v>
      </c>
      <c r="F9" s="197" t="s">
        <v>421</v>
      </c>
      <c r="G9" s="197" t="s">
        <v>422</v>
      </c>
    </row>
    <row r="10" spans="1:7" ht="9.75" customHeight="1" x14ac:dyDescent="0.2">
      <c r="A10" s="198"/>
      <c r="B10" s="198"/>
      <c r="C10" s="199"/>
      <c r="D10" s="198"/>
      <c r="E10" s="198"/>
      <c r="F10" s="198"/>
      <c r="G10" s="198"/>
    </row>
    <row r="11" spans="1:7" ht="21.2" customHeight="1" x14ac:dyDescent="0.2">
      <c r="A11" s="200"/>
      <c r="B11" s="201" t="s">
        <v>423</v>
      </c>
      <c r="C11" s="201" t="s">
        <v>424</v>
      </c>
      <c r="D11" s="201"/>
      <c r="E11" s="202"/>
      <c r="F11" s="202"/>
      <c r="G11" s="202"/>
    </row>
    <row r="12" spans="1:7" s="209" customFormat="1" ht="193.7" customHeight="1" x14ac:dyDescent="0.2">
      <c r="A12" s="203">
        <v>1</v>
      </c>
      <c r="B12" s="204" t="s">
        <v>425</v>
      </c>
      <c r="C12" s="205" t="s">
        <v>769</v>
      </c>
      <c r="D12" s="205" t="s">
        <v>427</v>
      </c>
      <c r="E12" s="206">
        <v>1</v>
      </c>
      <c r="F12" s="207"/>
      <c r="G12" s="208">
        <f>E12*F12</f>
        <v>0</v>
      </c>
    </row>
    <row r="13" spans="1:7" s="209" customFormat="1" ht="23.1" customHeight="1" x14ac:dyDescent="0.2">
      <c r="A13" s="203">
        <v>1</v>
      </c>
      <c r="B13" s="204" t="s">
        <v>704</v>
      </c>
      <c r="C13" s="205" t="s">
        <v>770</v>
      </c>
      <c r="D13" s="205" t="s">
        <v>427</v>
      </c>
      <c r="E13" s="206">
        <v>1</v>
      </c>
      <c r="F13" s="207"/>
      <c r="G13" s="208">
        <f t="shared" ref="G13:G76" si="0">E13*F13</f>
        <v>0</v>
      </c>
    </row>
    <row r="14" spans="1:7" s="209" customFormat="1" ht="23.1" customHeight="1" x14ac:dyDescent="0.2">
      <c r="A14" s="203">
        <v>2</v>
      </c>
      <c r="B14" s="210" t="s">
        <v>430</v>
      </c>
      <c r="C14" s="205" t="s">
        <v>431</v>
      </c>
      <c r="D14" s="205" t="s">
        <v>132</v>
      </c>
      <c r="E14" s="206">
        <v>1</v>
      </c>
      <c r="F14" s="207"/>
      <c r="G14" s="208">
        <f t="shared" si="0"/>
        <v>0</v>
      </c>
    </row>
    <row r="15" spans="1:7" s="209" customFormat="1" ht="23.1" customHeight="1" x14ac:dyDescent="0.2">
      <c r="A15" s="203">
        <v>6</v>
      </c>
      <c r="B15" s="204" t="s">
        <v>432</v>
      </c>
      <c r="C15" s="205" t="s">
        <v>433</v>
      </c>
      <c r="D15" s="205" t="s">
        <v>427</v>
      </c>
      <c r="E15" s="206">
        <v>2</v>
      </c>
      <c r="F15" s="207"/>
      <c r="G15" s="208">
        <f t="shared" si="0"/>
        <v>0</v>
      </c>
    </row>
    <row r="16" spans="1:7" s="209" customFormat="1" ht="23.1" customHeight="1" x14ac:dyDescent="0.2">
      <c r="A16" s="203">
        <v>5</v>
      </c>
      <c r="B16" s="210" t="s">
        <v>771</v>
      </c>
      <c r="C16" s="205" t="s">
        <v>772</v>
      </c>
      <c r="D16" s="205" t="s">
        <v>427</v>
      </c>
      <c r="E16" s="206">
        <v>4</v>
      </c>
      <c r="F16" s="207"/>
      <c r="G16" s="208">
        <f t="shared" si="0"/>
        <v>0</v>
      </c>
    </row>
    <row r="17" spans="1:7" s="209" customFormat="1" ht="23.1" customHeight="1" x14ac:dyDescent="0.2">
      <c r="A17" s="203"/>
      <c r="B17" s="210"/>
      <c r="C17" s="205"/>
      <c r="D17" s="205"/>
      <c r="E17" s="206"/>
      <c r="F17" s="207"/>
      <c r="G17" s="208">
        <f t="shared" si="0"/>
        <v>0</v>
      </c>
    </row>
    <row r="18" spans="1:7" s="209" customFormat="1" ht="23.1" customHeight="1" x14ac:dyDescent="0.2">
      <c r="A18" s="203"/>
      <c r="B18" s="210"/>
      <c r="C18" s="205" t="s">
        <v>773</v>
      </c>
      <c r="D18" s="205" t="s">
        <v>437</v>
      </c>
      <c r="E18" s="211"/>
      <c r="F18" s="207"/>
      <c r="G18" s="208">
        <f t="shared" si="0"/>
        <v>0</v>
      </c>
    </row>
    <row r="19" spans="1:7" s="209" customFormat="1" ht="23.1" customHeight="1" x14ac:dyDescent="0.2">
      <c r="A19" s="203" t="s">
        <v>774</v>
      </c>
      <c r="B19" s="210" t="s">
        <v>775</v>
      </c>
      <c r="C19" s="205" t="s">
        <v>776</v>
      </c>
      <c r="D19" s="205" t="s">
        <v>348</v>
      </c>
      <c r="E19" s="211">
        <v>1</v>
      </c>
      <c r="F19" s="207"/>
      <c r="G19" s="208">
        <f t="shared" si="0"/>
        <v>0</v>
      </c>
    </row>
    <row r="20" spans="1:7" s="209" customFormat="1" ht="23.1" customHeight="1" x14ac:dyDescent="0.2">
      <c r="A20" s="203" t="s">
        <v>774</v>
      </c>
      <c r="B20" s="210" t="s">
        <v>777</v>
      </c>
      <c r="C20" s="205" t="s">
        <v>778</v>
      </c>
      <c r="D20" s="205" t="s">
        <v>348</v>
      </c>
      <c r="E20" s="211">
        <v>1</v>
      </c>
      <c r="F20" s="207"/>
      <c r="G20" s="208">
        <f t="shared" si="0"/>
        <v>0</v>
      </c>
    </row>
    <row r="21" spans="1:7" s="209" customFormat="1" ht="23.1" customHeight="1" x14ac:dyDescent="0.2">
      <c r="A21" s="203" t="s">
        <v>774</v>
      </c>
      <c r="B21" s="210" t="s">
        <v>779</v>
      </c>
      <c r="C21" s="205" t="s">
        <v>780</v>
      </c>
      <c r="D21" s="205" t="s">
        <v>781</v>
      </c>
      <c r="E21" s="206">
        <v>10.5</v>
      </c>
      <c r="F21" s="207"/>
      <c r="G21" s="208">
        <f t="shared" si="0"/>
        <v>0</v>
      </c>
    </row>
    <row r="22" spans="1:7" s="209" customFormat="1" ht="23.1" customHeight="1" x14ac:dyDescent="0.2">
      <c r="A22" s="203" t="s">
        <v>774</v>
      </c>
      <c r="B22" s="210" t="s">
        <v>782</v>
      </c>
      <c r="C22" s="205" t="s">
        <v>783</v>
      </c>
      <c r="D22" s="205" t="s">
        <v>427</v>
      </c>
      <c r="E22" s="211">
        <v>1</v>
      </c>
      <c r="F22" s="207"/>
      <c r="G22" s="208">
        <f t="shared" si="0"/>
        <v>0</v>
      </c>
    </row>
    <row r="23" spans="1:7" s="209" customFormat="1" ht="23.1" customHeight="1" x14ac:dyDescent="0.2">
      <c r="A23" s="203" t="s">
        <v>774</v>
      </c>
      <c r="B23" s="210" t="s">
        <v>784</v>
      </c>
      <c r="C23" s="205" t="s">
        <v>785</v>
      </c>
      <c r="D23" s="205" t="s">
        <v>445</v>
      </c>
      <c r="E23" s="206">
        <v>8</v>
      </c>
      <c r="F23" s="207"/>
      <c r="G23" s="208">
        <f t="shared" si="0"/>
        <v>0</v>
      </c>
    </row>
    <row r="24" spans="1:7" s="209" customFormat="1" ht="23.1" customHeight="1" x14ac:dyDescent="0.2">
      <c r="A24" s="203" t="s">
        <v>774</v>
      </c>
      <c r="B24" s="210" t="s">
        <v>786</v>
      </c>
      <c r="C24" s="205" t="s">
        <v>787</v>
      </c>
      <c r="D24" s="205" t="s">
        <v>445</v>
      </c>
      <c r="E24" s="211">
        <v>8</v>
      </c>
      <c r="F24" s="207"/>
      <c r="G24" s="208">
        <f t="shared" si="0"/>
        <v>0</v>
      </c>
    </row>
    <row r="25" spans="1:7" s="209" customFormat="1" ht="23.1" customHeight="1" x14ac:dyDescent="0.2">
      <c r="A25" s="203" t="s">
        <v>774</v>
      </c>
      <c r="B25" s="210" t="s">
        <v>788</v>
      </c>
      <c r="C25" s="205" t="s">
        <v>789</v>
      </c>
      <c r="D25" s="205" t="s">
        <v>427</v>
      </c>
      <c r="E25" s="211">
        <v>4</v>
      </c>
      <c r="F25" s="207"/>
      <c r="G25" s="208">
        <f t="shared" si="0"/>
        <v>0</v>
      </c>
    </row>
    <row r="26" spans="1:7" s="209" customFormat="1" ht="23.1" customHeight="1" x14ac:dyDescent="0.2">
      <c r="A26" s="203" t="s">
        <v>774</v>
      </c>
      <c r="B26" s="210" t="s">
        <v>790</v>
      </c>
      <c r="C26" s="205" t="s">
        <v>791</v>
      </c>
      <c r="D26" s="205" t="s">
        <v>348</v>
      </c>
      <c r="E26" s="211">
        <v>1</v>
      </c>
      <c r="F26" s="207"/>
      <c r="G26" s="208">
        <f t="shared" si="0"/>
        <v>0</v>
      </c>
    </row>
    <row r="27" spans="1:7" s="209" customFormat="1" ht="23.1" customHeight="1" x14ac:dyDescent="0.2">
      <c r="A27" s="203"/>
      <c r="B27" s="204"/>
      <c r="C27" s="205"/>
      <c r="D27" s="205"/>
      <c r="E27" s="206"/>
      <c r="F27" s="207"/>
      <c r="G27" s="208">
        <f t="shared" si="0"/>
        <v>0</v>
      </c>
    </row>
    <row r="28" spans="1:7" s="209" customFormat="1" ht="23.1" customHeight="1" x14ac:dyDescent="0.2">
      <c r="A28" s="203"/>
      <c r="B28" s="210"/>
      <c r="C28" s="205" t="s">
        <v>436</v>
      </c>
      <c r="D28" s="205" t="s">
        <v>437</v>
      </c>
      <c r="E28" s="211"/>
      <c r="F28" s="207"/>
      <c r="G28" s="208">
        <f t="shared" si="0"/>
        <v>0</v>
      </c>
    </row>
    <row r="29" spans="1:7" s="209" customFormat="1" ht="23.1" customHeight="1" x14ac:dyDescent="0.2">
      <c r="A29" s="203" t="s">
        <v>438</v>
      </c>
      <c r="B29" s="210" t="s">
        <v>439</v>
      </c>
      <c r="C29" s="205" t="s">
        <v>440</v>
      </c>
      <c r="D29" s="205" t="s">
        <v>427</v>
      </c>
      <c r="E29" s="211">
        <v>8</v>
      </c>
      <c r="F29" s="207"/>
      <c r="G29" s="208">
        <f t="shared" si="0"/>
        <v>0</v>
      </c>
    </row>
    <row r="30" spans="1:7" s="209" customFormat="1" ht="23.1" customHeight="1" x14ac:dyDescent="0.2">
      <c r="A30" s="203" t="s">
        <v>438</v>
      </c>
      <c r="B30" s="210" t="s">
        <v>441</v>
      </c>
      <c r="C30" s="205" t="s">
        <v>442</v>
      </c>
      <c r="D30" s="205" t="s">
        <v>427</v>
      </c>
      <c r="E30" s="211">
        <v>2</v>
      </c>
      <c r="F30" s="207"/>
      <c r="G30" s="208">
        <f t="shared" si="0"/>
        <v>0</v>
      </c>
    </row>
    <row r="31" spans="1:7" s="209" customFormat="1" ht="23.1" customHeight="1" x14ac:dyDescent="0.2">
      <c r="A31" s="203" t="s">
        <v>438</v>
      </c>
      <c r="B31" s="210" t="s">
        <v>443</v>
      </c>
      <c r="C31" s="205" t="s">
        <v>444</v>
      </c>
      <c r="D31" s="205" t="s">
        <v>445</v>
      </c>
      <c r="E31" s="211">
        <v>4.5</v>
      </c>
      <c r="F31" s="207"/>
      <c r="G31" s="208">
        <f t="shared" si="0"/>
        <v>0</v>
      </c>
    </row>
    <row r="32" spans="1:7" s="209" customFormat="1" ht="23.1" customHeight="1" x14ac:dyDescent="0.2">
      <c r="A32" s="203"/>
      <c r="B32" s="204"/>
      <c r="C32" s="205"/>
      <c r="D32" s="205"/>
      <c r="E32" s="206"/>
      <c r="F32" s="207"/>
      <c r="G32" s="208">
        <f t="shared" si="0"/>
        <v>0</v>
      </c>
    </row>
    <row r="33" spans="1:7" s="209" customFormat="1" ht="23.1" customHeight="1" x14ac:dyDescent="0.2">
      <c r="A33" s="203"/>
      <c r="B33" s="204"/>
      <c r="C33" s="205" t="s">
        <v>446</v>
      </c>
      <c r="D33" s="205" t="s">
        <v>437</v>
      </c>
      <c r="E33" s="206"/>
      <c r="F33" s="207"/>
      <c r="G33" s="208">
        <f t="shared" si="0"/>
        <v>0</v>
      </c>
    </row>
    <row r="34" spans="1:7" s="209" customFormat="1" ht="23.1" customHeight="1" x14ac:dyDescent="0.2">
      <c r="A34" s="203">
        <v>10</v>
      </c>
      <c r="B34" s="210" t="s">
        <v>447</v>
      </c>
      <c r="C34" s="205" t="s">
        <v>708</v>
      </c>
      <c r="D34" s="205" t="s">
        <v>132</v>
      </c>
      <c r="E34" s="206">
        <v>1</v>
      </c>
      <c r="F34" s="207"/>
      <c r="G34" s="208">
        <f t="shared" si="0"/>
        <v>0</v>
      </c>
    </row>
    <row r="35" spans="1:7" s="209" customFormat="1" ht="23.1" customHeight="1" x14ac:dyDescent="0.2">
      <c r="A35" s="203">
        <v>11</v>
      </c>
      <c r="B35" s="210" t="s">
        <v>449</v>
      </c>
      <c r="C35" s="205" t="s">
        <v>450</v>
      </c>
      <c r="D35" s="205" t="s">
        <v>132</v>
      </c>
      <c r="E35" s="206">
        <v>1</v>
      </c>
      <c r="F35" s="207"/>
      <c r="G35" s="208">
        <f t="shared" si="0"/>
        <v>0</v>
      </c>
    </row>
    <row r="36" spans="1:7" s="209" customFormat="1" ht="23.1" customHeight="1" x14ac:dyDescent="0.2">
      <c r="A36" s="203">
        <v>14</v>
      </c>
      <c r="B36" s="210" t="s">
        <v>451</v>
      </c>
      <c r="C36" s="205" t="s">
        <v>452</v>
      </c>
      <c r="D36" s="205" t="s">
        <v>132</v>
      </c>
      <c r="E36" s="206">
        <v>1</v>
      </c>
      <c r="F36" s="207"/>
      <c r="G36" s="208">
        <f t="shared" si="0"/>
        <v>0</v>
      </c>
    </row>
    <row r="37" spans="1:7" s="209" customFormat="1" ht="23.1" customHeight="1" x14ac:dyDescent="0.2">
      <c r="A37" s="203">
        <v>15</v>
      </c>
      <c r="B37" s="210" t="s">
        <v>453</v>
      </c>
      <c r="C37" s="205" t="s">
        <v>454</v>
      </c>
      <c r="D37" s="205" t="s">
        <v>455</v>
      </c>
      <c r="E37" s="206">
        <v>2</v>
      </c>
      <c r="F37" s="207"/>
      <c r="G37" s="208">
        <f t="shared" si="0"/>
        <v>0</v>
      </c>
    </row>
    <row r="38" spans="1:7" s="209" customFormat="1" ht="23.1" customHeight="1" x14ac:dyDescent="0.2">
      <c r="A38" s="203"/>
      <c r="B38" s="210"/>
      <c r="C38" s="205"/>
      <c r="D38" s="205"/>
      <c r="E38" s="206"/>
      <c r="F38" s="207"/>
      <c r="G38" s="208">
        <f t="shared" si="0"/>
        <v>0</v>
      </c>
    </row>
    <row r="39" spans="1:7" s="209" customFormat="1" ht="23.1" customHeight="1" x14ac:dyDescent="0.2">
      <c r="A39" s="203"/>
      <c r="B39" s="210"/>
      <c r="C39" s="205" t="s">
        <v>456</v>
      </c>
      <c r="D39" s="205" t="s">
        <v>437</v>
      </c>
      <c r="E39" s="206"/>
      <c r="F39" s="207"/>
      <c r="G39" s="208">
        <f t="shared" si="0"/>
        <v>0</v>
      </c>
    </row>
    <row r="40" spans="1:7" s="209" customFormat="1" ht="23.1" customHeight="1" x14ac:dyDescent="0.2">
      <c r="A40" s="203">
        <v>10</v>
      </c>
      <c r="B40" s="210" t="s">
        <v>447</v>
      </c>
      <c r="C40" s="205" t="s">
        <v>708</v>
      </c>
      <c r="D40" s="205" t="s">
        <v>132</v>
      </c>
      <c r="E40" s="206">
        <v>1</v>
      </c>
      <c r="F40" s="207"/>
      <c r="G40" s="208">
        <f t="shared" si="0"/>
        <v>0</v>
      </c>
    </row>
    <row r="41" spans="1:7" s="209" customFormat="1" ht="23.1" customHeight="1" x14ac:dyDescent="0.2">
      <c r="A41" s="203">
        <v>11</v>
      </c>
      <c r="B41" s="210" t="s">
        <v>449</v>
      </c>
      <c r="C41" s="205" t="s">
        <v>450</v>
      </c>
      <c r="D41" s="205" t="s">
        <v>132</v>
      </c>
      <c r="E41" s="206">
        <v>1</v>
      </c>
      <c r="F41" s="207"/>
      <c r="G41" s="208">
        <f t="shared" si="0"/>
        <v>0</v>
      </c>
    </row>
    <row r="42" spans="1:7" s="209" customFormat="1" ht="23.1" customHeight="1" x14ac:dyDescent="0.2">
      <c r="A42" s="203">
        <v>14</v>
      </c>
      <c r="B42" s="210" t="s">
        <v>451</v>
      </c>
      <c r="C42" s="205" t="s">
        <v>452</v>
      </c>
      <c r="D42" s="205" t="s">
        <v>132</v>
      </c>
      <c r="E42" s="206">
        <v>1</v>
      </c>
      <c r="F42" s="207"/>
      <c r="G42" s="208">
        <f t="shared" si="0"/>
        <v>0</v>
      </c>
    </row>
    <row r="43" spans="1:7" s="209" customFormat="1" ht="23.1" customHeight="1" x14ac:dyDescent="0.2">
      <c r="A43" s="203">
        <v>15</v>
      </c>
      <c r="B43" s="210" t="s">
        <v>453</v>
      </c>
      <c r="C43" s="205" t="s">
        <v>454</v>
      </c>
      <c r="D43" s="205" t="s">
        <v>455</v>
      </c>
      <c r="E43" s="206">
        <v>2</v>
      </c>
      <c r="F43" s="207"/>
      <c r="G43" s="208">
        <f t="shared" si="0"/>
        <v>0</v>
      </c>
    </row>
    <row r="44" spans="1:7" s="209" customFormat="1" ht="23.1" customHeight="1" x14ac:dyDescent="0.2">
      <c r="A44" s="203"/>
      <c r="B44" s="210"/>
      <c r="C44" s="205"/>
      <c r="D44" s="205"/>
      <c r="E44" s="206"/>
      <c r="F44" s="207"/>
      <c r="G44" s="208">
        <f t="shared" si="0"/>
        <v>0</v>
      </c>
    </row>
    <row r="45" spans="1:7" s="209" customFormat="1" ht="23.1" customHeight="1" x14ac:dyDescent="0.2">
      <c r="A45" s="203"/>
      <c r="B45" s="210"/>
      <c r="C45" s="205" t="s">
        <v>457</v>
      </c>
      <c r="D45" s="205" t="s">
        <v>437</v>
      </c>
      <c r="E45" s="206"/>
      <c r="F45" s="207"/>
      <c r="G45" s="208">
        <f t="shared" si="0"/>
        <v>0</v>
      </c>
    </row>
    <row r="46" spans="1:7" s="209" customFormat="1" ht="23.1" customHeight="1" x14ac:dyDescent="0.2">
      <c r="A46" s="203" t="s">
        <v>792</v>
      </c>
      <c r="B46" s="210" t="s">
        <v>458</v>
      </c>
      <c r="C46" s="205" t="s">
        <v>709</v>
      </c>
      <c r="D46" s="205" t="s">
        <v>132</v>
      </c>
      <c r="E46" s="206">
        <v>1</v>
      </c>
      <c r="F46" s="207"/>
      <c r="G46" s="208">
        <f t="shared" si="0"/>
        <v>0</v>
      </c>
    </row>
    <row r="47" spans="1:7" s="209" customFormat="1" ht="23.1" customHeight="1" x14ac:dyDescent="0.2">
      <c r="A47" s="203" t="s">
        <v>460</v>
      </c>
      <c r="B47" s="210" t="s">
        <v>461</v>
      </c>
      <c r="C47" s="205" t="s">
        <v>462</v>
      </c>
      <c r="D47" s="205" t="s">
        <v>141</v>
      </c>
      <c r="E47" s="206">
        <v>0.88000000000000012</v>
      </c>
      <c r="F47" s="207"/>
      <c r="G47" s="208">
        <f t="shared" si="0"/>
        <v>0</v>
      </c>
    </row>
    <row r="48" spans="1:7" s="209" customFormat="1" ht="23.1" customHeight="1" x14ac:dyDescent="0.2">
      <c r="A48" s="203">
        <v>84</v>
      </c>
      <c r="B48" s="210" t="s">
        <v>710</v>
      </c>
      <c r="C48" s="205" t="s">
        <v>711</v>
      </c>
      <c r="D48" s="205" t="s">
        <v>132</v>
      </c>
      <c r="E48" s="206">
        <v>2</v>
      </c>
      <c r="F48" s="207"/>
      <c r="G48" s="208">
        <f t="shared" si="0"/>
        <v>0</v>
      </c>
    </row>
    <row r="49" spans="1:7" s="209" customFormat="1" ht="23.1" customHeight="1" x14ac:dyDescent="0.2">
      <c r="A49" s="203" t="s">
        <v>712</v>
      </c>
      <c r="B49" s="210" t="s">
        <v>713</v>
      </c>
      <c r="C49" s="205" t="s">
        <v>714</v>
      </c>
      <c r="D49" s="205" t="s">
        <v>468</v>
      </c>
      <c r="E49" s="206">
        <v>1.2</v>
      </c>
      <c r="F49" s="207"/>
      <c r="G49" s="208">
        <f t="shared" si="0"/>
        <v>0</v>
      </c>
    </row>
    <row r="50" spans="1:7" s="209" customFormat="1" ht="23.1" customHeight="1" x14ac:dyDescent="0.2">
      <c r="A50" s="203">
        <v>81</v>
      </c>
      <c r="B50" s="210" t="s">
        <v>469</v>
      </c>
      <c r="C50" s="205" t="s">
        <v>793</v>
      </c>
      <c r="D50" s="205" t="s">
        <v>132</v>
      </c>
      <c r="E50" s="206">
        <v>1</v>
      </c>
      <c r="F50" s="207"/>
      <c r="G50" s="208">
        <f t="shared" si="0"/>
        <v>0</v>
      </c>
    </row>
    <row r="51" spans="1:7" s="209" customFormat="1" ht="23.1" customHeight="1" x14ac:dyDescent="0.2">
      <c r="A51" s="203" t="s">
        <v>460</v>
      </c>
      <c r="B51" s="210" t="s">
        <v>471</v>
      </c>
      <c r="C51" s="205" t="s">
        <v>472</v>
      </c>
      <c r="D51" s="205" t="s">
        <v>141</v>
      </c>
      <c r="E51" s="206">
        <v>4</v>
      </c>
      <c r="F51" s="207"/>
      <c r="G51" s="208">
        <f t="shared" si="0"/>
        <v>0</v>
      </c>
    </row>
    <row r="52" spans="1:7" s="209" customFormat="1" ht="23.1" customHeight="1" x14ac:dyDescent="0.2">
      <c r="A52" s="203">
        <v>30</v>
      </c>
      <c r="B52" s="210" t="s">
        <v>794</v>
      </c>
      <c r="C52" s="205" t="s">
        <v>795</v>
      </c>
      <c r="D52" s="205" t="s">
        <v>427</v>
      </c>
      <c r="E52" s="206">
        <v>1</v>
      </c>
      <c r="F52" s="207"/>
      <c r="G52" s="208">
        <f t="shared" si="0"/>
        <v>0</v>
      </c>
    </row>
    <row r="53" spans="1:7" s="209" customFormat="1" ht="23.1" customHeight="1" x14ac:dyDescent="0.2">
      <c r="A53" s="203" t="s">
        <v>712</v>
      </c>
      <c r="B53" s="210" t="s">
        <v>713</v>
      </c>
      <c r="C53" s="205" t="s">
        <v>714</v>
      </c>
      <c r="D53" s="205" t="s">
        <v>468</v>
      </c>
      <c r="E53" s="206">
        <v>0.44</v>
      </c>
      <c r="F53" s="207"/>
      <c r="G53" s="208">
        <f t="shared" si="0"/>
        <v>0</v>
      </c>
    </row>
    <row r="54" spans="1:7" s="209" customFormat="1" ht="23.1" customHeight="1" x14ac:dyDescent="0.2">
      <c r="A54" s="203">
        <v>31</v>
      </c>
      <c r="B54" s="210" t="s">
        <v>796</v>
      </c>
      <c r="C54" s="205" t="s">
        <v>797</v>
      </c>
      <c r="D54" s="205" t="s">
        <v>427</v>
      </c>
      <c r="E54" s="206">
        <v>1</v>
      </c>
      <c r="F54" s="207"/>
      <c r="G54" s="208">
        <f t="shared" si="0"/>
        <v>0</v>
      </c>
    </row>
    <row r="55" spans="1:7" s="209" customFormat="1" ht="23.1" customHeight="1" x14ac:dyDescent="0.2">
      <c r="A55" s="203">
        <v>32</v>
      </c>
      <c r="B55" s="210" t="s">
        <v>753</v>
      </c>
      <c r="C55" s="205" t="s">
        <v>754</v>
      </c>
      <c r="D55" s="205" t="s">
        <v>427</v>
      </c>
      <c r="E55" s="206">
        <v>2</v>
      </c>
      <c r="F55" s="207"/>
      <c r="G55" s="208">
        <f t="shared" si="0"/>
        <v>0</v>
      </c>
    </row>
    <row r="56" spans="1:7" s="209" customFormat="1" ht="23.1" customHeight="1" x14ac:dyDescent="0.2">
      <c r="A56" s="203" t="s">
        <v>712</v>
      </c>
      <c r="B56" s="210" t="s">
        <v>713</v>
      </c>
      <c r="C56" s="205" t="s">
        <v>714</v>
      </c>
      <c r="D56" s="205" t="s">
        <v>468</v>
      </c>
      <c r="E56" s="206">
        <v>12.8</v>
      </c>
      <c r="F56" s="207"/>
      <c r="G56" s="208">
        <f t="shared" si="0"/>
        <v>0</v>
      </c>
    </row>
    <row r="57" spans="1:7" s="209" customFormat="1" ht="23.1" customHeight="1" x14ac:dyDescent="0.2">
      <c r="A57" s="203">
        <v>33</v>
      </c>
      <c r="B57" s="210" t="s">
        <v>798</v>
      </c>
      <c r="C57" s="205" t="s">
        <v>799</v>
      </c>
      <c r="D57" s="205" t="s">
        <v>132</v>
      </c>
      <c r="E57" s="206">
        <v>3</v>
      </c>
      <c r="F57" s="207"/>
      <c r="G57" s="208">
        <f t="shared" si="0"/>
        <v>0</v>
      </c>
    </row>
    <row r="58" spans="1:7" s="209" customFormat="1" ht="23.1" customHeight="1" x14ac:dyDescent="0.2">
      <c r="A58" s="203">
        <v>34</v>
      </c>
      <c r="B58" s="210" t="s">
        <v>800</v>
      </c>
      <c r="C58" s="205" t="s">
        <v>801</v>
      </c>
      <c r="D58" s="205" t="s">
        <v>427</v>
      </c>
      <c r="E58" s="206">
        <v>1</v>
      </c>
      <c r="F58" s="207"/>
      <c r="G58" s="208">
        <f t="shared" si="0"/>
        <v>0</v>
      </c>
    </row>
    <row r="59" spans="1:7" s="209" customFormat="1" ht="23.1" customHeight="1" x14ac:dyDescent="0.2">
      <c r="A59" s="203">
        <v>35</v>
      </c>
      <c r="B59" s="210" t="s">
        <v>506</v>
      </c>
      <c r="C59" s="205" t="s">
        <v>507</v>
      </c>
      <c r="D59" s="205" t="s">
        <v>132</v>
      </c>
      <c r="E59" s="206">
        <v>3</v>
      </c>
      <c r="F59" s="207"/>
      <c r="G59" s="208">
        <f t="shared" si="0"/>
        <v>0</v>
      </c>
    </row>
    <row r="60" spans="1:7" s="209" customFormat="1" ht="23.1" customHeight="1" x14ac:dyDescent="0.2">
      <c r="A60" s="203">
        <v>36</v>
      </c>
      <c r="B60" s="210" t="s">
        <v>802</v>
      </c>
      <c r="C60" s="205" t="s">
        <v>803</v>
      </c>
      <c r="D60" s="205" t="s">
        <v>132</v>
      </c>
      <c r="E60" s="206">
        <v>2</v>
      </c>
      <c r="F60" s="207"/>
      <c r="G60" s="208">
        <f t="shared" si="0"/>
        <v>0</v>
      </c>
    </row>
    <row r="61" spans="1:7" s="209" customFormat="1" ht="23.1" customHeight="1" x14ac:dyDescent="0.2">
      <c r="A61" s="203"/>
      <c r="B61" s="210"/>
      <c r="C61" s="205" t="s">
        <v>804</v>
      </c>
      <c r="D61" s="205" t="s">
        <v>437</v>
      </c>
      <c r="E61" s="206"/>
      <c r="F61" s="207"/>
      <c r="G61" s="208"/>
    </row>
    <row r="62" spans="1:7" s="209" customFormat="1" ht="23.1" customHeight="1" x14ac:dyDescent="0.2">
      <c r="A62" s="203">
        <v>37</v>
      </c>
      <c r="B62" s="210" t="s">
        <v>723</v>
      </c>
      <c r="C62" s="205" t="s">
        <v>724</v>
      </c>
      <c r="D62" s="205" t="s">
        <v>427</v>
      </c>
      <c r="E62" s="206">
        <v>1</v>
      </c>
      <c r="F62" s="207"/>
      <c r="G62" s="208">
        <f t="shared" si="0"/>
        <v>0</v>
      </c>
    </row>
    <row r="63" spans="1:7" s="209" customFormat="1" ht="23.1" customHeight="1" x14ac:dyDescent="0.2">
      <c r="A63" s="203" t="s">
        <v>497</v>
      </c>
      <c r="B63" s="210" t="s">
        <v>498</v>
      </c>
      <c r="C63" s="205" t="s">
        <v>499</v>
      </c>
      <c r="D63" s="205" t="s">
        <v>468</v>
      </c>
      <c r="E63" s="206">
        <v>0.2</v>
      </c>
      <c r="F63" s="207"/>
      <c r="G63" s="208">
        <f t="shared" si="0"/>
        <v>0</v>
      </c>
    </row>
    <row r="64" spans="1:7" s="209" customFormat="1" ht="23.1" customHeight="1" x14ac:dyDescent="0.2">
      <c r="A64" s="203">
        <v>38</v>
      </c>
      <c r="B64" s="210" t="s">
        <v>805</v>
      </c>
      <c r="C64" s="205" t="s">
        <v>806</v>
      </c>
      <c r="D64" s="205" t="s">
        <v>427</v>
      </c>
      <c r="E64" s="206">
        <v>1</v>
      </c>
      <c r="F64" s="207"/>
      <c r="G64" s="208">
        <f t="shared" si="0"/>
        <v>0</v>
      </c>
    </row>
    <row r="65" spans="1:7" s="209" customFormat="1" ht="23.1" customHeight="1" x14ac:dyDescent="0.2">
      <c r="A65" s="203" t="s">
        <v>497</v>
      </c>
      <c r="B65" s="210" t="s">
        <v>498</v>
      </c>
      <c r="C65" s="205" t="s">
        <v>499</v>
      </c>
      <c r="D65" s="205" t="s">
        <v>468</v>
      </c>
      <c r="E65" s="206">
        <v>3.4</v>
      </c>
      <c r="F65" s="207"/>
      <c r="G65" s="208">
        <f t="shared" si="0"/>
        <v>0</v>
      </c>
    </row>
    <row r="66" spans="1:7" s="209" customFormat="1" ht="23.1" customHeight="1" x14ac:dyDescent="0.2">
      <c r="A66" s="203">
        <v>39</v>
      </c>
      <c r="B66" s="210" t="s">
        <v>807</v>
      </c>
      <c r="C66" s="205" t="s">
        <v>808</v>
      </c>
      <c r="D66" s="205" t="s">
        <v>132</v>
      </c>
      <c r="E66" s="206">
        <v>1</v>
      </c>
      <c r="F66" s="207"/>
      <c r="G66" s="208">
        <f t="shared" si="0"/>
        <v>0</v>
      </c>
    </row>
    <row r="67" spans="1:7" s="209" customFormat="1" ht="23.1" customHeight="1" x14ac:dyDescent="0.2">
      <c r="A67" s="203">
        <v>40</v>
      </c>
      <c r="B67" s="210" t="s">
        <v>500</v>
      </c>
      <c r="C67" s="205" t="s">
        <v>501</v>
      </c>
      <c r="D67" s="205" t="s">
        <v>427</v>
      </c>
      <c r="E67" s="206">
        <v>1</v>
      </c>
      <c r="F67" s="207"/>
      <c r="G67" s="208">
        <f t="shared" si="0"/>
        <v>0</v>
      </c>
    </row>
    <row r="68" spans="1:7" s="209" customFormat="1" ht="23.1" customHeight="1" x14ac:dyDescent="0.2">
      <c r="A68" s="203">
        <v>41</v>
      </c>
      <c r="B68" s="210" t="s">
        <v>550</v>
      </c>
      <c r="C68" s="205" t="s">
        <v>551</v>
      </c>
      <c r="D68" s="205" t="s">
        <v>427</v>
      </c>
      <c r="E68" s="206">
        <v>1</v>
      </c>
      <c r="F68" s="207"/>
      <c r="G68" s="208">
        <f t="shared" si="0"/>
        <v>0</v>
      </c>
    </row>
    <row r="69" spans="1:7" s="209" customFormat="1" ht="23.1" customHeight="1" x14ac:dyDescent="0.2">
      <c r="A69" s="203">
        <v>42</v>
      </c>
      <c r="B69" s="210" t="s">
        <v>809</v>
      </c>
      <c r="C69" s="205" t="s">
        <v>810</v>
      </c>
      <c r="D69" s="205" t="s">
        <v>427</v>
      </c>
      <c r="E69" s="206">
        <v>1</v>
      </c>
      <c r="F69" s="207"/>
      <c r="G69" s="208">
        <f t="shared" si="0"/>
        <v>0</v>
      </c>
    </row>
    <row r="70" spans="1:7" s="209" customFormat="1" ht="23.1" customHeight="1" x14ac:dyDescent="0.2">
      <c r="A70" s="203"/>
      <c r="B70" s="204"/>
      <c r="C70" s="205" t="s">
        <v>437</v>
      </c>
      <c r="D70" s="205" t="s">
        <v>437</v>
      </c>
      <c r="E70" s="206"/>
      <c r="F70" s="207"/>
      <c r="G70" s="208"/>
    </row>
    <row r="71" spans="1:7" s="209" customFormat="1" ht="23.1" customHeight="1" x14ac:dyDescent="0.2">
      <c r="A71" s="203"/>
      <c r="B71" s="204"/>
      <c r="C71" s="205" t="s">
        <v>437</v>
      </c>
      <c r="D71" s="205" t="s">
        <v>437</v>
      </c>
      <c r="E71" s="206"/>
      <c r="F71" s="207"/>
      <c r="G71" s="208"/>
    </row>
    <row r="72" spans="1:7" s="209" customFormat="1" ht="23.1" customHeight="1" x14ac:dyDescent="0.2">
      <c r="A72" s="203"/>
      <c r="B72" s="204"/>
      <c r="C72" s="205" t="s">
        <v>586</v>
      </c>
      <c r="D72" s="205" t="s">
        <v>437</v>
      </c>
      <c r="E72" s="206"/>
      <c r="F72" s="207"/>
      <c r="G72" s="208"/>
    </row>
    <row r="73" spans="1:7" s="209" customFormat="1" ht="23.1" customHeight="1" x14ac:dyDescent="0.2">
      <c r="A73" s="203" t="s">
        <v>811</v>
      </c>
      <c r="B73" s="210" t="s">
        <v>458</v>
      </c>
      <c r="C73" s="205" t="s">
        <v>709</v>
      </c>
      <c r="D73" s="205" t="s">
        <v>132</v>
      </c>
      <c r="E73" s="206">
        <v>1</v>
      </c>
      <c r="F73" s="207"/>
      <c r="G73" s="208">
        <f t="shared" si="0"/>
        <v>0</v>
      </c>
    </row>
    <row r="74" spans="1:7" s="209" customFormat="1" ht="23.1" customHeight="1" x14ac:dyDescent="0.2">
      <c r="A74" s="203" t="s">
        <v>460</v>
      </c>
      <c r="B74" s="210" t="s">
        <v>461</v>
      </c>
      <c r="C74" s="205" t="s">
        <v>462</v>
      </c>
      <c r="D74" s="205" t="s">
        <v>141</v>
      </c>
      <c r="E74" s="206">
        <v>0.88000000000000012</v>
      </c>
      <c r="F74" s="207"/>
      <c r="G74" s="208">
        <f t="shared" si="0"/>
        <v>0</v>
      </c>
    </row>
    <row r="75" spans="1:7" s="209" customFormat="1" ht="23.1" customHeight="1" x14ac:dyDescent="0.2">
      <c r="A75" s="203">
        <v>84</v>
      </c>
      <c r="B75" s="210" t="s">
        <v>710</v>
      </c>
      <c r="C75" s="205" t="s">
        <v>711</v>
      </c>
      <c r="D75" s="205" t="s">
        <v>132</v>
      </c>
      <c r="E75" s="206">
        <v>1</v>
      </c>
      <c r="F75" s="207"/>
      <c r="G75" s="208">
        <f t="shared" si="0"/>
        <v>0</v>
      </c>
    </row>
    <row r="76" spans="1:7" s="209" customFormat="1" ht="23.1" customHeight="1" x14ac:dyDescent="0.2">
      <c r="A76" s="203" t="s">
        <v>712</v>
      </c>
      <c r="B76" s="210" t="s">
        <v>713</v>
      </c>
      <c r="C76" s="205" t="s">
        <v>714</v>
      </c>
      <c r="D76" s="205" t="s">
        <v>468</v>
      </c>
      <c r="E76" s="206">
        <v>2.2000000000000002</v>
      </c>
      <c r="F76" s="207"/>
      <c r="G76" s="208">
        <f t="shared" si="0"/>
        <v>0</v>
      </c>
    </row>
    <row r="77" spans="1:7" s="209" customFormat="1" ht="23.1" customHeight="1" x14ac:dyDescent="0.2">
      <c r="A77" s="203">
        <v>81</v>
      </c>
      <c r="B77" s="210" t="s">
        <v>469</v>
      </c>
      <c r="C77" s="205" t="s">
        <v>793</v>
      </c>
      <c r="D77" s="205" t="s">
        <v>132</v>
      </c>
      <c r="E77" s="206">
        <v>1</v>
      </c>
      <c r="F77" s="207"/>
      <c r="G77" s="208">
        <f t="shared" ref="G77:G117" si="1">E77*F77</f>
        <v>0</v>
      </c>
    </row>
    <row r="78" spans="1:7" s="209" customFormat="1" ht="23.1" customHeight="1" x14ac:dyDescent="0.2">
      <c r="A78" s="203" t="s">
        <v>460</v>
      </c>
      <c r="B78" s="210" t="s">
        <v>471</v>
      </c>
      <c r="C78" s="205" t="s">
        <v>472</v>
      </c>
      <c r="D78" s="205" t="s">
        <v>141</v>
      </c>
      <c r="E78" s="206">
        <v>4</v>
      </c>
      <c r="F78" s="207"/>
      <c r="G78" s="208">
        <f t="shared" si="1"/>
        <v>0</v>
      </c>
    </row>
    <row r="79" spans="1:7" s="209" customFormat="1" ht="23.1" customHeight="1" x14ac:dyDescent="0.2">
      <c r="A79" s="203">
        <v>30</v>
      </c>
      <c r="B79" s="210" t="s">
        <v>794</v>
      </c>
      <c r="C79" s="205" t="s">
        <v>795</v>
      </c>
      <c r="D79" s="205" t="s">
        <v>427</v>
      </c>
      <c r="E79" s="206">
        <v>1</v>
      </c>
      <c r="F79" s="207"/>
      <c r="G79" s="208">
        <f t="shared" si="1"/>
        <v>0</v>
      </c>
    </row>
    <row r="80" spans="1:7" s="209" customFormat="1" ht="23.1" customHeight="1" x14ac:dyDescent="0.2">
      <c r="A80" s="203" t="s">
        <v>712</v>
      </c>
      <c r="B80" s="210" t="s">
        <v>713</v>
      </c>
      <c r="C80" s="205" t="s">
        <v>714</v>
      </c>
      <c r="D80" s="205" t="s">
        <v>468</v>
      </c>
      <c r="E80" s="206">
        <v>0.2</v>
      </c>
      <c r="F80" s="207"/>
      <c r="G80" s="208">
        <f t="shared" si="1"/>
        <v>0</v>
      </c>
    </row>
    <row r="81" spans="1:7" s="209" customFormat="1" ht="23.1" customHeight="1" x14ac:dyDescent="0.2">
      <c r="A81" s="203">
        <v>32</v>
      </c>
      <c r="B81" s="210" t="s">
        <v>753</v>
      </c>
      <c r="C81" s="205" t="s">
        <v>754</v>
      </c>
      <c r="D81" s="205" t="s">
        <v>427</v>
      </c>
      <c r="E81" s="206">
        <v>1</v>
      </c>
      <c r="F81" s="207"/>
      <c r="G81" s="208">
        <f t="shared" si="1"/>
        <v>0</v>
      </c>
    </row>
    <row r="82" spans="1:7" s="209" customFormat="1" ht="23.1" customHeight="1" x14ac:dyDescent="0.2">
      <c r="A82" s="203" t="s">
        <v>712</v>
      </c>
      <c r="B82" s="210" t="s">
        <v>713</v>
      </c>
      <c r="C82" s="205" t="s">
        <v>714</v>
      </c>
      <c r="D82" s="205" t="s">
        <v>468</v>
      </c>
      <c r="E82" s="206">
        <v>1</v>
      </c>
      <c r="F82" s="207"/>
      <c r="G82" s="208">
        <f t="shared" si="1"/>
        <v>0</v>
      </c>
    </row>
    <row r="83" spans="1:7" s="209" customFormat="1" ht="23.1" customHeight="1" x14ac:dyDescent="0.2">
      <c r="A83" s="203">
        <v>31</v>
      </c>
      <c r="B83" s="210" t="s">
        <v>796</v>
      </c>
      <c r="C83" s="205" t="s">
        <v>797</v>
      </c>
      <c r="D83" s="205" t="s">
        <v>427</v>
      </c>
      <c r="E83" s="206">
        <v>1</v>
      </c>
      <c r="F83" s="207"/>
      <c r="G83" s="208">
        <f t="shared" si="1"/>
        <v>0</v>
      </c>
    </row>
    <row r="84" spans="1:7" s="209" customFormat="1" ht="23.1" customHeight="1" x14ac:dyDescent="0.2">
      <c r="A84" s="203" t="s">
        <v>712</v>
      </c>
      <c r="B84" s="210" t="s">
        <v>713</v>
      </c>
      <c r="C84" s="205" t="s">
        <v>714</v>
      </c>
      <c r="D84" s="205" t="s">
        <v>468</v>
      </c>
      <c r="E84" s="206">
        <v>7.3</v>
      </c>
      <c r="F84" s="207"/>
      <c r="G84" s="208">
        <f t="shared" si="1"/>
        <v>0</v>
      </c>
    </row>
    <row r="85" spans="1:7" s="209" customFormat="1" ht="23.1" customHeight="1" x14ac:dyDescent="0.2">
      <c r="A85" s="203">
        <v>33</v>
      </c>
      <c r="B85" s="210" t="s">
        <v>798</v>
      </c>
      <c r="C85" s="205" t="s">
        <v>799</v>
      </c>
      <c r="D85" s="205" t="s">
        <v>132</v>
      </c>
      <c r="E85" s="206">
        <v>1</v>
      </c>
      <c r="F85" s="207"/>
      <c r="G85" s="208">
        <f t="shared" si="1"/>
        <v>0</v>
      </c>
    </row>
    <row r="86" spans="1:7" s="209" customFormat="1" ht="23.1" customHeight="1" x14ac:dyDescent="0.2">
      <c r="A86" s="203">
        <v>30</v>
      </c>
      <c r="B86" s="210" t="s">
        <v>794</v>
      </c>
      <c r="C86" s="205" t="s">
        <v>795</v>
      </c>
      <c r="D86" s="205" t="s">
        <v>427</v>
      </c>
      <c r="E86" s="206">
        <v>3</v>
      </c>
      <c r="F86" s="207"/>
      <c r="G86" s="208">
        <f t="shared" si="1"/>
        <v>0</v>
      </c>
    </row>
    <row r="87" spans="1:7" s="209" customFormat="1" ht="23.1" customHeight="1" x14ac:dyDescent="0.2">
      <c r="A87" s="203"/>
      <c r="B87" s="210"/>
      <c r="C87" s="205" t="s">
        <v>804</v>
      </c>
      <c r="D87" s="205" t="s">
        <v>437</v>
      </c>
      <c r="E87" s="206"/>
      <c r="F87" s="207"/>
      <c r="G87" s="208"/>
    </row>
    <row r="88" spans="1:7" s="209" customFormat="1" ht="23.1" customHeight="1" x14ac:dyDescent="0.2">
      <c r="A88" s="203">
        <v>37</v>
      </c>
      <c r="B88" s="210" t="s">
        <v>723</v>
      </c>
      <c r="C88" s="205" t="s">
        <v>724</v>
      </c>
      <c r="D88" s="205" t="s">
        <v>427</v>
      </c>
      <c r="E88" s="206">
        <v>1</v>
      </c>
      <c r="F88" s="207"/>
      <c r="G88" s="208">
        <f t="shared" si="1"/>
        <v>0</v>
      </c>
    </row>
    <row r="89" spans="1:7" s="209" customFormat="1" ht="23.1" customHeight="1" x14ac:dyDescent="0.2">
      <c r="A89" s="203" t="s">
        <v>497</v>
      </c>
      <c r="B89" s="210" t="s">
        <v>498</v>
      </c>
      <c r="C89" s="205" t="s">
        <v>499</v>
      </c>
      <c r="D89" s="205" t="s">
        <v>468</v>
      </c>
      <c r="E89" s="206">
        <v>0.2</v>
      </c>
      <c r="F89" s="207"/>
      <c r="G89" s="208">
        <f t="shared" si="1"/>
        <v>0</v>
      </c>
    </row>
    <row r="90" spans="1:7" s="209" customFormat="1" ht="23.1" customHeight="1" x14ac:dyDescent="0.2">
      <c r="A90" s="203">
        <v>38</v>
      </c>
      <c r="B90" s="210" t="s">
        <v>805</v>
      </c>
      <c r="C90" s="205" t="s">
        <v>806</v>
      </c>
      <c r="D90" s="205" t="s">
        <v>427</v>
      </c>
      <c r="E90" s="206">
        <v>1</v>
      </c>
      <c r="F90" s="207"/>
      <c r="G90" s="208">
        <f t="shared" si="1"/>
        <v>0</v>
      </c>
    </row>
    <row r="91" spans="1:7" s="209" customFormat="1" ht="23.1" customHeight="1" x14ac:dyDescent="0.2">
      <c r="A91" s="203" t="s">
        <v>497</v>
      </c>
      <c r="B91" s="210" t="s">
        <v>498</v>
      </c>
      <c r="C91" s="205" t="s">
        <v>499</v>
      </c>
      <c r="D91" s="205" t="s">
        <v>468</v>
      </c>
      <c r="E91" s="206">
        <v>1.4</v>
      </c>
      <c r="F91" s="207"/>
      <c r="G91" s="208">
        <f t="shared" si="1"/>
        <v>0</v>
      </c>
    </row>
    <row r="92" spans="1:7" s="209" customFormat="1" ht="23.1" customHeight="1" x14ac:dyDescent="0.2">
      <c r="A92" s="203">
        <v>39</v>
      </c>
      <c r="B92" s="210" t="s">
        <v>807</v>
      </c>
      <c r="C92" s="205" t="s">
        <v>808</v>
      </c>
      <c r="D92" s="205" t="s">
        <v>132</v>
      </c>
      <c r="E92" s="206">
        <v>1</v>
      </c>
      <c r="F92" s="207"/>
      <c r="G92" s="208">
        <f t="shared" si="1"/>
        <v>0</v>
      </c>
    </row>
    <row r="93" spans="1:7" s="209" customFormat="1" ht="23.1" customHeight="1" x14ac:dyDescent="0.2">
      <c r="A93" s="203">
        <v>40</v>
      </c>
      <c r="B93" s="210" t="s">
        <v>500</v>
      </c>
      <c r="C93" s="205" t="s">
        <v>501</v>
      </c>
      <c r="D93" s="205" t="s">
        <v>427</v>
      </c>
      <c r="E93" s="206">
        <v>2</v>
      </c>
      <c r="F93" s="207"/>
      <c r="G93" s="208">
        <f t="shared" si="1"/>
        <v>0</v>
      </c>
    </row>
    <row r="94" spans="1:7" s="209" customFormat="1" ht="23.1" customHeight="1" x14ac:dyDescent="0.2">
      <c r="A94" s="203">
        <v>41</v>
      </c>
      <c r="B94" s="210" t="s">
        <v>550</v>
      </c>
      <c r="C94" s="205" t="s">
        <v>551</v>
      </c>
      <c r="D94" s="205" t="s">
        <v>427</v>
      </c>
      <c r="E94" s="206">
        <v>1</v>
      </c>
      <c r="F94" s="207"/>
      <c r="G94" s="208">
        <f t="shared" si="1"/>
        <v>0</v>
      </c>
    </row>
    <row r="95" spans="1:7" s="209" customFormat="1" ht="23.1" customHeight="1" x14ac:dyDescent="0.2">
      <c r="A95" s="203">
        <v>44</v>
      </c>
      <c r="B95" s="210" t="s">
        <v>812</v>
      </c>
      <c r="C95" s="205" t="s">
        <v>813</v>
      </c>
      <c r="D95" s="205" t="s">
        <v>427</v>
      </c>
      <c r="E95" s="206">
        <v>1</v>
      </c>
      <c r="F95" s="207"/>
      <c r="G95" s="208">
        <f t="shared" si="1"/>
        <v>0</v>
      </c>
    </row>
    <row r="96" spans="1:7" s="209" customFormat="1" ht="23.1" customHeight="1" x14ac:dyDescent="0.2">
      <c r="A96" s="203">
        <v>43</v>
      </c>
      <c r="B96" s="210" t="s">
        <v>506</v>
      </c>
      <c r="C96" s="205" t="s">
        <v>507</v>
      </c>
      <c r="D96" s="205" t="s">
        <v>132</v>
      </c>
      <c r="E96" s="206">
        <v>2</v>
      </c>
      <c r="F96" s="207"/>
      <c r="G96" s="208">
        <f t="shared" si="1"/>
        <v>0</v>
      </c>
    </row>
    <row r="97" spans="1:7" s="209" customFormat="1" ht="23.1" customHeight="1" x14ac:dyDescent="0.2">
      <c r="A97" s="203"/>
      <c r="B97" s="204"/>
      <c r="C97" s="205" t="s">
        <v>437</v>
      </c>
      <c r="D97" s="205" t="s">
        <v>437</v>
      </c>
      <c r="E97" s="206"/>
      <c r="F97" s="207"/>
      <c r="G97" s="208"/>
    </row>
    <row r="98" spans="1:7" s="209" customFormat="1" ht="23.1" customHeight="1" x14ac:dyDescent="0.2">
      <c r="A98" s="203"/>
      <c r="B98" s="210"/>
      <c r="C98" s="205" t="s">
        <v>629</v>
      </c>
      <c r="D98" s="205" t="s">
        <v>437</v>
      </c>
      <c r="E98" s="206"/>
      <c r="F98" s="207"/>
      <c r="G98" s="208"/>
    </row>
    <row r="99" spans="1:7" s="209" customFormat="1" ht="23.1" customHeight="1" x14ac:dyDescent="0.2">
      <c r="A99" s="203" t="s">
        <v>630</v>
      </c>
      <c r="B99" s="210" t="s">
        <v>631</v>
      </c>
      <c r="C99" s="205" t="s">
        <v>632</v>
      </c>
      <c r="D99" s="205" t="s">
        <v>427</v>
      </c>
      <c r="E99" s="206">
        <v>2</v>
      </c>
      <c r="F99" s="207"/>
      <c r="G99" s="208">
        <f t="shared" si="1"/>
        <v>0</v>
      </c>
    </row>
    <row r="100" spans="1:7" s="209" customFormat="1" ht="23.1" customHeight="1" x14ac:dyDescent="0.2">
      <c r="A100" s="203" t="s">
        <v>630</v>
      </c>
      <c r="B100" s="210" t="s">
        <v>633</v>
      </c>
      <c r="C100" s="205" t="s">
        <v>634</v>
      </c>
      <c r="D100" s="205" t="s">
        <v>427</v>
      </c>
      <c r="E100" s="206">
        <v>1</v>
      </c>
      <c r="F100" s="207"/>
      <c r="G100" s="208">
        <f t="shared" si="1"/>
        <v>0</v>
      </c>
    </row>
    <row r="101" spans="1:7" s="209" customFormat="1" ht="23.1" customHeight="1" x14ac:dyDescent="0.2">
      <c r="A101" s="203" t="s">
        <v>630</v>
      </c>
      <c r="B101" s="210" t="s">
        <v>635</v>
      </c>
      <c r="C101" s="205" t="s">
        <v>636</v>
      </c>
      <c r="D101" s="205" t="s">
        <v>427</v>
      </c>
      <c r="E101" s="206">
        <v>10</v>
      </c>
      <c r="F101" s="207"/>
      <c r="G101" s="208">
        <f t="shared" si="1"/>
        <v>0</v>
      </c>
    </row>
    <row r="102" spans="1:7" s="209" customFormat="1" ht="23.1" customHeight="1" x14ac:dyDescent="0.2">
      <c r="A102" s="203" t="s">
        <v>630</v>
      </c>
      <c r="B102" s="210" t="s">
        <v>641</v>
      </c>
      <c r="C102" s="205" t="s">
        <v>642</v>
      </c>
      <c r="D102" s="205" t="s">
        <v>132</v>
      </c>
      <c r="E102" s="206">
        <v>8</v>
      </c>
      <c r="F102" s="207"/>
      <c r="G102" s="208">
        <f t="shared" si="1"/>
        <v>0</v>
      </c>
    </row>
    <row r="103" spans="1:7" s="209" customFormat="1" ht="23.1" customHeight="1" x14ac:dyDescent="0.2">
      <c r="A103" s="203" t="s">
        <v>630</v>
      </c>
      <c r="B103" s="210" t="s">
        <v>643</v>
      </c>
      <c r="C103" s="205" t="s">
        <v>644</v>
      </c>
      <c r="D103" s="205" t="s">
        <v>445</v>
      </c>
      <c r="E103" s="206">
        <v>15</v>
      </c>
      <c r="F103" s="207"/>
      <c r="G103" s="208">
        <f t="shared" si="1"/>
        <v>0</v>
      </c>
    </row>
    <row r="104" spans="1:7" s="209" customFormat="1" ht="23.1" customHeight="1" x14ac:dyDescent="0.2">
      <c r="A104" s="203" t="s">
        <v>630</v>
      </c>
      <c r="B104" s="210" t="s">
        <v>645</v>
      </c>
      <c r="C104" s="205" t="s">
        <v>646</v>
      </c>
      <c r="D104" s="205" t="s">
        <v>427</v>
      </c>
      <c r="E104" s="206">
        <v>35</v>
      </c>
      <c r="F104" s="207"/>
      <c r="G104" s="208">
        <f t="shared" si="1"/>
        <v>0</v>
      </c>
    </row>
    <row r="105" spans="1:7" s="209" customFormat="1" ht="23.1" customHeight="1" x14ac:dyDescent="0.2">
      <c r="A105" s="203" t="s">
        <v>630</v>
      </c>
      <c r="B105" s="210" t="s">
        <v>647</v>
      </c>
      <c r="C105" s="205" t="s">
        <v>648</v>
      </c>
      <c r="D105" s="205" t="s">
        <v>132</v>
      </c>
      <c r="E105" s="206">
        <v>20</v>
      </c>
      <c r="F105" s="207"/>
      <c r="G105" s="208">
        <f t="shared" si="1"/>
        <v>0</v>
      </c>
    </row>
    <row r="106" spans="1:7" s="209" customFormat="1" ht="23.1" customHeight="1" x14ac:dyDescent="0.2">
      <c r="A106" s="203"/>
      <c r="B106" s="210"/>
      <c r="C106" s="205" t="s">
        <v>437</v>
      </c>
      <c r="D106" s="205" t="s">
        <v>437</v>
      </c>
      <c r="E106" s="206"/>
      <c r="F106" s="207"/>
      <c r="G106" s="208"/>
    </row>
    <row r="107" spans="1:7" s="209" customFormat="1" ht="23.1" customHeight="1" x14ac:dyDescent="0.2">
      <c r="A107" s="203"/>
      <c r="B107" s="210"/>
      <c r="C107" s="205" t="s">
        <v>651</v>
      </c>
      <c r="D107" s="205" t="s">
        <v>437</v>
      </c>
      <c r="E107" s="206"/>
      <c r="F107" s="207"/>
      <c r="G107" s="208"/>
    </row>
    <row r="108" spans="1:7" s="209" customFormat="1" ht="23.1" customHeight="1" x14ac:dyDescent="0.2">
      <c r="A108" s="203" t="s">
        <v>652</v>
      </c>
      <c r="B108" s="210">
        <v>1001</v>
      </c>
      <c r="C108" s="205" t="s">
        <v>653</v>
      </c>
      <c r="D108" s="205" t="s">
        <v>445</v>
      </c>
      <c r="E108" s="206">
        <v>51.6</v>
      </c>
      <c r="F108" s="207"/>
      <c r="G108" s="208">
        <f t="shared" si="1"/>
        <v>0</v>
      </c>
    </row>
    <row r="109" spans="1:7" s="209" customFormat="1" ht="23.1" customHeight="1" x14ac:dyDescent="0.2">
      <c r="A109" s="203" t="s">
        <v>652</v>
      </c>
      <c r="B109" s="210">
        <v>1002</v>
      </c>
      <c r="C109" s="205" t="s">
        <v>654</v>
      </c>
      <c r="D109" s="205" t="s">
        <v>445</v>
      </c>
      <c r="E109" s="206">
        <v>43</v>
      </c>
      <c r="F109" s="207"/>
      <c r="G109" s="208">
        <f t="shared" si="1"/>
        <v>0</v>
      </c>
    </row>
    <row r="110" spans="1:7" s="209" customFormat="1" ht="23.1" customHeight="1" x14ac:dyDescent="0.2">
      <c r="A110" s="203" t="s">
        <v>652</v>
      </c>
      <c r="B110" s="210">
        <v>1003</v>
      </c>
      <c r="C110" s="205" t="s">
        <v>655</v>
      </c>
      <c r="D110" s="205" t="s">
        <v>445</v>
      </c>
      <c r="E110" s="206"/>
      <c r="F110" s="207"/>
      <c r="G110" s="208">
        <f t="shared" si="1"/>
        <v>0</v>
      </c>
    </row>
    <row r="111" spans="1:7" s="209" customFormat="1" ht="23.1" customHeight="1" x14ac:dyDescent="0.2">
      <c r="A111" s="203" t="s">
        <v>652</v>
      </c>
      <c r="B111" s="210">
        <v>1004</v>
      </c>
      <c r="C111" s="205" t="s">
        <v>656</v>
      </c>
      <c r="D111" s="205" t="s">
        <v>445</v>
      </c>
      <c r="E111" s="206">
        <v>12</v>
      </c>
      <c r="F111" s="207"/>
      <c r="G111" s="208">
        <f t="shared" si="1"/>
        <v>0</v>
      </c>
    </row>
    <row r="112" spans="1:7" s="209" customFormat="1" ht="23.1" customHeight="1" x14ac:dyDescent="0.2">
      <c r="A112" s="203" t="s">
        <v>652</v>
      </c>
      <c r="B112" s="210">
        <v>1005</v>
      </c>
      <c r="C112" s="205" t="s">
        <v>657</v>
      </c>
      <c r="D112" s="205" t="s">
        <v>445</v>
      </c>
      <c r="E112" s="206">
        <v>9</v>
      </c>
      <c r="F112" s="207"/>
      <c r="G112" s="208">
        <f t="shared" si="1"/>
        <v>0</v>
      </c>
    </row>
    <row r="113" spans="1:7" s="209" customFormat="1" ht="23.1" customHeight="1" x14ac:dyDescent="0.2">
      <c r="A113" s="203" t="s">
        <v>652</v>
      </c>
      <c r="B113" s="210">
        <v>1006</v>
      </c>
      <c r="C113" s="205" t="s">
        <v>658</v>
      </c>
      <c r="D113" s="205" t="s">
        <v>445</v>
      </c>
      <c r="E113" s="206"/>
      <c r="F113" s="207"/>
      <c r="G113" s="208">
        <f t="shared" si="1"/>
        <v>0</v>
      </c>
    </row>
    <row r="114" spans="1:7" s="209" customFormat="1" ht="23.1" customHeight="1" x14ac:dyDescent="0.2">
      <c r="A114" s="203" t="s">
        <v>652</v>
      </c>
      <c r="B114" s="210">
        <v>1007</v>
      </c>
      <c r="C114" s="205" t="s">
        <v>659</v>
      </c>
      <c r="D114" s="205" t="s">
        <v>445</v>
      </c>
      <c r="E114" s="206">
        <v>22</v>
      </c>
      <c r="F114" s="207"/>
      <c r="G114" s="208">
        <f t="shared" si="1"/>
        <v>0</v>
      </c>
    </row>
    <row r="115" spans="1:7" s="209" customFormat="1" ht="23.1" customHeight="1" x14ac:dyDescent="0.2">
      <c r="A115" s="203" t="s">
        <v>652</v>
      </c>
      <c r="B115" s="210">
        <v>1008</v>
      </c>
      <c r="C115" s="205" t="s">
        <v>660</v>
      </c>
      <c r="D115" s="205" t="s">
        <v>445</v>
      </c>
      <c r="E115" s="206">
        <v>10</v>
      </c>
      <c r="F115" s="207"/>
      <c r="G115" s="208">
        <f t="shared" si="1"/>
        <v>0</v>
      </c>
    </row>
    <row r="116" spans="1:7" s="209" customFormat="1" ht="23.1" customHeight="1" x14ac:dyDescent="0.2">
      <c r="A116" s="203" t="s">
        <v>652</v>
      </c>
      <c r="B116" s="210">
        <v>1009</v>
      </c>
      <c r="C116" s="205" t="s">
        <v>661</v>
      </c>
      <c r="D116" s="205" t="s">
        <v>427</v>
      </c>
      <c r="E116" s="206">
        <v>1</v>
      </c>
      <c r="F116" s="207"/>
      <c r="G116" s="208">
        <f t="shared" si="1"/>
        <v>0</v>
      </c>
    </row>
    <row r="117" spans="1:7" s="209" customFormat="1" ht="23.1" customHeight="1" x14ac:dyDescent="0.2">
      <c r="A117" s="203" t="s">
        <v>652</v>
      </c>
      <c r="B117" s="210">
        <v>1010</v>
      </c>
      <c r="C117" s="205" t="s">
        <v>662</v>
      </c>
      <c r="D117" s="205" t="s">
        <v>427</v>
      </c>
      <c r="E117" s="206">
        <v>2</v>
      </c>
      <c r="F117" s="207"/>
      <c r="G117" s="208">
        <f t="shared" si="1"/>
        <v>0</v>
      </c>
    </row>
    <row r="118" spans="1:7" s="209" customFormat="1" ht="23.1" customHeight="1" x14ac:dyDescent="0.2">
      <c r="A118" s="203"/>
      <c r="B118" s="214"/>
      <c r="C118" s="205"/>
      <c r="D118" s="205"/>
      <c r="E118" s="206"/>
      <c r="F118" s="207"/>
      <c r="G118" s="208"/>
    </row>
    <row r="119" spans="1:7" s="209" customFormat="1" ht="23.1" customHeight="1" x14ac:dyDescent="0.2">
      <c r="A119" s="215"/>
      <c r="B119" s="216"/>
      <c r="C119" s="205"/>
      <c r="D119" s="205"/>
      <c r="E119" s="217"/>
      <c r="F119" s="207"/>
      <c r="G119" s="208"/>
    </row>
    <row r="120" spans="1:7" s="209" customFormat="1" ht="23.1" customHeight="1" x14ac:dyDescent="0.2">
      <c r="A120" s="218"/>
      <c r="B120" s="219"/>
      <c r="C120" s="219" t="s">
        <v>663</v>
      </c>
      <c r="D120" s="220" t="s">
        <v>437</v>
      </c>
      <c r="E120" s="221"/>
      <c r="F120" s="222"/>
      <c r="G120" s="222">
        <f>SUM(G12:G119)</f>
        <v>0</v>
      </c>
    </row>
    <row r="121" spans="1:7" s="209" customFormat="1" ht="23.1" customHeight="1" x14ac:dyDescent="0.2">
      <c r="A121" s="218"/>
      <c r="B121" s="219" t="s">
        <v>664</v>
      </c>
      <c r="C121" s="220" t="s">
        <v>665</v>
      </c>
      <c r="D121" s="220"/>
      <c r="E121" s="221"/>
      <c r="F121" s="222"/>
      <c r="G121" s="222">
        <f>G122+G126+G132+G136</f>
        <v>0</v>
      </c>
    </row>
    <row r="122" spans="1:7" s="209" customFormat="1" ht="23.1" customHeight="1" x14ac:dyDescent="0.2">
      <c r="A122" s="218"/>
      <c r="B122" s="219" t="s">
        <v>666</v>
      </c>
      <c r="C122" s="220" t="s">
        <v>667</v>
      </c>
      <c r="D122" s="220"/>
      <c r="E122" s="221"/>
      <c r="F122" s="222"/>
      <c r="G122" s="222">
        <f>SUM(G123:G125)</f>
        <v>0</v>
      </c>
    </row>
    <row r="123" spans="1:7" s="209" customFormat="1" ht="23.1" customHeight="1" x14ac:dyDescent="0.2">
      <c r="A123" s="223"/>
      <c r="B123" s="224"/>
      <c r="C123" s="224" t="s">
        <v>668</v>
      </c>
      <c r="D123" s="224" t="s">
        <v>669</v>
      </c>
      <c r="E123" s="225">
        <v>1</v>
      </c>
      <c r="F123" s="226"/>
      <c r="G123" s="226">
        <f>F123*E123</f>
        <v>0</v>
      </c>
    </row>
    <row r="124" spans="1:7" s="209" customFormat="1" ht="23.1" customHeight="1" x14ac:dyDescent="0.2">
      <c r="A124" s="223"/>
      <c r="B124" s="224"/>
      <c r="C124" s="224"/>
      <c r="D124" s="224"/>
      <c r="E124" s="225"/>
      <c r="F124" s="226"/>
      <c r="G124" s="226"/>
    </row>
    <row r="125" spans="1:7" s="209" customFormat="1" ht="23.1" customHeight="1" x14ac:dyDescent="0.2">
      <c r="A125" s="223"/>
      <c r="B125" s="224"/>
      <c r="C125" s="224" t="s">
        <v>670</v>
      </c>
      <c r="D125" s="224" t="s">
        <v>669</v>
      </c>
      <c r="E125" s="225">
        <v>1</v>
      </c>
      <c r="F125" s="226"/>
      <c r="G125" s="226">
        <f>F125*E125</f>
        <v>0</v>
      </c>
    </row>
    <row r="126" spans="1:7" s="209" customFormat="1" ht="23.1" customHeight="1" x14ac:dyDescent="0.2">
      <c r="A126" s="218"/>
      <c r="B126" s="219" t="s">
        <v>671</v>
      </c>
      <c r="C126" s="227" t="s">
        <v>672</v>
      </c>
      <c r="D126" s="220"/>
      <c r="E126" s="221"/>
      <c r="F126" s="222"/>
      <c r="G126" s="222">
        <f>SUM(G127:G131)</f>
        <v>0</v>
      </c>
    </row>
    <row r="127" spans="1:7" s="209" customFormat="1" ht="23.1" customHeight="1" x14ac:dyDescent="0.2">
      <c r="A127" s="223"/>
      <c r="B127" s="224"/>
      <c r="C127" s="224" t="s">
        <v>673</v>
      </c>
      <c r="D127" s="224" t="s">
        <v>669</v>
      </c>
      <c r="E127" s="225">
        <v>1</v>
      </c>
      <c r="F127" s="226"/>
      <c r="G127" s="226">
        <f>F127*E127</f>
        <v>0</v>
      </c>
    </row>
    <row r="128" spans="1:7" s="209" customFormat="1" ht="23.1" customHeight="1" x14ac:dyDescent="0.2">
      <c r="A128" s="223"/>
      <c r="B128" s="224"/>
      <c r="C128" s="224" t="s">
        <v>674</v>
      </c>
      <c r="D128" s="224" t="s">
        <v>669</v>
      </c>
      <c r="E128" s="225">
        <v>1</v>
      </c>
      <c r="F128" s="226"/>
      <c r="G128" s="226">
        <f>F128*E128</f>
        <v>0</v>
      </c>
    </row>
    <row r="129" spans="1:7" s="209" customFormat="1" ht="23.1" customHeight="1" x14ac:dyDescent="0.2">
      <c r="A129" s="223"/>
      <c r="B129" s="224"/>
      <c r="C129" s="224" t="s">
        <v>675</v>
      </c>
      <c r="D129" s="224" t="s">
        <v>427</v>
      </c>
      <c r="E129" s="225">
        <v>3</v>
      </c>
      <c r="F129" s="226"/>
      <c r="G129" s="226">
        <f>F129*E129</f>
        <v>0</v>
      </c>
    </row>
    <row r="130" spans="1:7" s="209" customFormat="1" ht="23.1" customHeight="1" x14ac:dyDescent="0.2">
      <c r="A130" s="223"/>
      <c r="B130" s="224"/>
      <c r="C130" s="224" t="s">
        <v>676</v>
      </c>
      <c r="D130" s="224" t="s">
        <v>669</v>
      </c>
      <c r="E130" s="225">
        <v>1</v>
      </c>
      <c r="F130" s="226"/>
      <c r="G130" s="226">
        <f>F130*E130</f>
        <v>0</v>
      </c>
    </row>
    <row r="131" spans="1:7" s="209" customFormat="1" ht="23.1" customHeight="1" x14ac:dyDescent="0.2">
      <c r="A131" s="223"/>
      <c r="B131" s="224"/>
      <c r="C131" s="224" t="s">
        <v>677</v>
      </c>
      <c r="D131" s="224" t="s">
        <v>669</v>
      </c>
      <c r="E131" s="225">
        <v>1</v>
      </c>
      <c r="F131" s="226"/>
      <c r="G131" s="226">
        <f>F131*E131</f>
        <v>0</v>
      </c>
    </row>
    <row r="132" spans="1:7" s="209" customFormat="1" ht="23.1" customHeight="1" x14ac:dyDescent="0.2">
      <c r="A132" s="218"/>
      <c r="B132" s="219" t="s">
        <v>678</v>
      </c>
      <c r="C132" s="227" t="s">
        <v>679</v>
      </c>
      <c r="D132" s="220"/>
      <c r="E132" s="221"/>
      <c r="F132" s="222"/>
      <c r="G132" s="222">
        <f>SUM(G133:G135)</f>
        <v>0</v>
      </c>
    </row>
    <row r="133" spans="1:7" s="209" customFormat="1" ht="23.1" customHeight="1" x14ac:dyDescent="0.2">
      <c r="A133" s="223"/>
      <c r="B133" s="224"/>
      <c r="C133" s="224" t="s">
        <v>680</v>
      </c>
      <c r="D133" s="224" t="s">
        <v>445</v>
      </c>
      <c r="E133" s="225">
        <f>SUM(E109:E114)</f>
        <v>86</v>
      </c>
      <c r="F133" s="226"/>
      <c r="G133" s="226">
        <f>F133*E133</f>
        <v>0</v>
      </c>
    </row>
    <row r="134" spans="1:7" s="209" customFormat="1" ht="23.1" customHeight="1" x14ac:dyDescent="0.2">
      <c r="A134" s="223"/>
      <c r="B134" s="224"/>
      <c r="C134" s="224" t="s">
        <v>681</v>
      </c>
      <c r="D134" s="224" t="s">
        <v>669</v>
      </c>
      <c r="E134" s="225">
        <v>1</v>
      </c>
      <c r="F134" s="226"/>
      <c r="G134" s="226">
        <f>F134*E134</f>
        <v>0</v>
      </c>
    </row>
    <row r="135" spans="1:7" s="209" customFormat="1" ht="23.1" customHeight="1" x14ac:dyDescent="0.2">
      <c r="A135" s="223"/>
      <c r="B135" s="224"/>
      <c r="C135" s="224"/>
      <c r="D135" s="224" t="s">
        <v>669</v>
      </c>
      <c r="E135" s="225"/>
      <c r="F135" s="226"/>
      <c r="G135" s="226">
        <f>F135*E135</f>
        <v>0</v>
      </c>
    </row>
    <row r="136" spans="1:7" s="209" customFormat="1" ht="23.1" customHeight="1" x14ac:dyDescent="0.2">
      <c r="A136" s="218"/>
      <c r="B136" s="219" t="s">
        <v>682</v>
      </c>
      <c r="C136" s="227" t="s">
        <v>683</v>
      </c>
      <c r="D136" s="220"/>
      <c r="E136" s="221"/>
      <c r="F136" s="222"/>
      <c r="G136" s="222">
        <f>SUM(G137:G137)</f>
        <v>0</v>
      </c>
    </row>
    <row r="137" spans="1:7" s="209" customFormat="1" ht="23.1" customHeight="1" x14ac:dyDescent="0.2">
      <c r="A137" s="223"/>
      <c r="B137" s="224"/>
      <c r="C137" s="224" t="s">
        <v>684</v>
      </c>
      <c r="D137" s="224" t="s">
        <v>669</v>
      </c>
      <c r="E137" s="225">
        <v>1</v>
      </c>
      <c r="F137" s="226"/>
      <c r="G137" s="226">
        <f>F137*E137</f>
        <v>0</v>
      </c>
    </row>
    <row r="138" spans="1:7" s="209" customFormat="1" ht="23.1" customHeight="1" x14ac:dyDescent="0.2">
      <c r="A138" s="228"/>
      <c r="B138" s="229"/>
      <c r="C138" s="229"/>
      <c r="D138" s="229"/>
      <c r="E138" s="230"/>
      <c r="F138" s="231"/>
      <c r="G138" s="231"/>
    </row>
    <row r="139" spans="1:7" s="209" customFormat="1" ht="23.1" customHeight="1" x14ac:dyDescent="0.2">
      <c r="A139" s="218"/>
      <c r="B139" s="219" t="s">
        <v>685</v>
      </c>
      <c r="C139" s="220" t="s">
        <v>30</v>
      </c>
      <c r="D139" s="220"/>
      <c r="E139" s="221"/>
      <c r="F139" s="222"/>
      <c r="G139" s="222">
        <f>SUM(G140:G149)</f>
        <v>0</v>
      </c>
    </row>
    <row r="140" spans="1:7" s="209" customFormat="1" ht="23.1" customHeight="1" x14ac:dyDescent="0.2">
      <c r="A140" s="223"/>
      <c r="B140" s="224"/>
      <c r="C140" s="224" t="s">
        <v>686</v>
      </c>
      <c r="D140" s="224" t="s">
        <v>687</v>
      </c>
      <c r="E140" s="225">
        <v>4</v>
      </c>
      <c r="F140" s="226"/>
      <c r="G140" s="226">
        <f t="shared" ref="G140:G147" si="2">F140*E140</f>
        <v>0</v>
      </c>
    </row>
    <row r="141" spans="1:7" s="209" customFormat="1" ht="23.1" customHeight="1" x14ac:dyDescent="0.2">
      <c r="A141" s="223"/>
      <c r="B141" s="224"/>
      <c r="C141" s="224" t="s">
        <v>688</v>
      </c>
      <c r="D141" s="224" t="s">
        <v>687</v>
      </c>
      <c r="E141" s="225">
        <v>4</v>
      </c>
      <c r="F141" s="226"/>
      <c r="G141" s="226">
        <f t="shared" si="2"/>
        <v>0</v>
      </c>
    </row>
    <row r="142" spans="1:7" s="209" customFormat="1" ht="23.1" customHeight="1" x14ac:dyDescent="0.2">
      <c r="A142" s="223"/>
      <c r="B142" s="224"/>
      <c r="C142" s="224" t="s">
        <v>689</v>
      </c>
      <c r="D142" s="224" t="s">
        <v>690</v>
      </c>
      <c r="E142" s="225">
        <v>1</v>
      </c>
      <c r="F142" s="226"/>
      <c r="G142" s="226">
        <f t="shared" si="2"/>
        <v>0</v>
      </c>
    </row>
    <row r="143" spans="1:7" s="209" customFormat="1" ht="23.1" customHeight="1" x14ac:dyDescent="0.2">
      <c r="A143" s="223"/>
      <c r="B143" s="224"/>
      <c r="C143" s="224" t="s">
        <v>691</v>
      </c>
      <c r="D143" s="224" t="s">
        <v>687</v>
      </c>
      <c r="E143" s="225">
        <v>8</v>
      </c>
      <c r="F143" s="226"/>
      <c r="G143" s="226">
        <f t="shared" si="2"/>
        <v>0</v>
      </c>
    </row>
    <row r="144" spans="1:7" s="209" customFormat="1" ht="23.1" customHeight="1" x14ac:dyDescent="0.2">
      <c r="A144" s="223"/>
      <c r="B144" s="224"/>
      <c r="C144" s="224" t="s">
        <v>692</v>
      </c>
      <c r="D144" s="224" t="s">
        <v>687</v>
      </c>
      <c r="E144" s="225">
        <v>2</v>
      </c>
      <c r="F144" s="226"/>
      <c r="G144" s="226">
        <f t="shared" si="2"/>
        <v>0</v>
      </c>
    </row>
    <row r="145" spans="1:7" s="209" customFormat="1" ht="23.1" customHeight="1" x14ac:dyDescent="0.2">
      <c r="A145" s="223"/>
      <c r="B145" s="224"/>
      <c r="C145" s="224" t="s">
        <v>693</v>
      </c>
      <c r="D145" s="224" t="s">
        <v>427</v>
      </c>
      <c r="E145" s="225">
        <v>6</v>
      </c>
      <c r="F145" s="226"/>
      <c r="G145" s="226">
        <f t="shared" si="2"/>
        <v>0</v>
      </c>
    </row>
    <row r="146" spans="1:7" s="209" customFormat="1" ht="23.1" customHeight="1" x14ac:dyDescent="0.2">
      <c r="A146" s="223"/>
      <c r="B146" s="224"/>
      <c r="C146" s="224" t="s">
        <v>694</v>
      </c>
      <c r="D146" s="224" t="s">
        <v>690</v>
      </c>
      <c r="E146" s="225">
        <v>1</v>
      </c>
      <c r="F146" s="226"/>
      <c r="G146" s="226">
        <f t="shared" si="2"/>
        <v>0</v>
      </c>
    </row>
    <row r="147" spans="1:7" s="209" customFormat="1" ht="23.1" customHeight="1" x14ac:dyDescent="0.2">
      <c r="A147" s="223"/>
      <c r="B147" s="224"/>
      <c r="C147" s="224" t="s">
        <v>695</v>
      </c>
      <c r="D147" s="224" t="s">
        <v>0</v>
      </c>
      <c r="E147" s="225">
        <v>1.1000000000000001</v>
      </c>
      <c r="F147" s="226"/>
      <c r="G147" s="226">
        <f t="shared" si="2"/>
        <v>0</v>
      </c>
    </row>
    <row r="148" spans="1:7" s="209" customFormat="1" ht="23.1" customHeight="1" x14ac:dyDescent="0.2">
      <c r="A148" s="223"/>
      <c r="B148" s="224"/>
      <c r="C148" s="224" t="s">
        <v>696</v>
      </c>
      <c r="D148" s="224" t="s">
        <v>690</v>
      </c>
      <c r="E148" s="225">
        <v>1</v>
      </c>
      <c r="F148" s="226"/>
      <c r="G148" s="226">
        <f>F148*E148</f>
        <v>0</v>
      </c>
    </row>
    <row r="149" spans="1:7" s="209" customFormat="1" ht="23.1" customHeight="1" x14ac:dyDescent="0.2">
      <c r="A149" s="223"/>
      <c r="B149" s="224"/>
      <c r="C149" s="224" t="s">
        <v>697</v>
      </c>
      <c r="D149" s="224" t="s">
        <v>690</v>
      </c>
      <c r="E149" s="225">
        <v>1</v>
      </c>
      <c r="F149" s="226"/>
      <c r="G149" s="226">
        <f>F149*E149</f>
        <v>0</v>
      </c>
    </row>
    <row r="150" spans="1:7" s="209" customFormat="1" ht="23.1" customHeight="1" x14ac:dyDescent="0.2">
      <c r="A150" s="218"/>
      <c r="B150" s="219" t="s">
        <v>698</v>
      </c>
      <c r="C150" s="220" t="s">
        <v>699</v>
      </c>
      <c r="D150" s="220"/>
      <c r="E150" s="221"/>
      <c r="F150" s="222"/>
      <c r="G150" s="222">
        <f>SUM(G151:G151)</f>
        <v>0</v>
      </c>
    </row>
    <row r="151" spans="1:7" s="209" customFormat="1" ht="23.1" customHeight="1" x14ac:dyDescent="0.2">
      <c r="A151" s="223"/>
      <c r="B151" s="224"/>
      <c r="C151" s="232" t="s">
        <v>700</v>
      </c>
      <c r="D151" s="224" t="s">
        <v>690</v>
      </c>
      <c r="E151" s="225">
        <v>1</v>
      </c>
      <c r="F151" s="226"/>
      <c r="G151" s="226">
        <f>F151*E151</f>
        <v>0</v>
      </c>
    </row>
    <row r="152" spans="1:7" s="235" customFormat="1" ht="21.2" customHeight="1" x14ac:dyDescent="0.2">
      <c r="A152" s="233"/>
      <c r="B152" s="234"/>
    </row>
    <row r="154" spans="1:7" ht="12.2" customHeight="1" x14ac:dyDescent="0.2">
      <c r="C154" s="234" t="s">
        <v>31</v>
      </c>
      <c r="D154" s="234"/>
      <c r="E154" s="236"/>
      <c r="F154" s="237"/>
      <c r="G154" s="237">
        <f>G150+G139+G121+G120</f>
        <v>0</v>
      </c>
    </row>
  </sheetData>
  <pageMargins left="0.39375001192092896" right="0.39375001192092896" top="0.78750002384185791" bottom="0.78750002384185791" header="0" footer="0"/>
  <pageSetup paperSize="9" fitToHeight="10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9792-6A03-4535-9A1C-B6CD60BE1C0C}">
  <dimension ref="A1:K92"/>
  <sheetViews>
    <sheetView showGridLines="0" tabSelected="1" zoomScaleNormal="100" workbookViewId="0">
      <selection activeCell="F75" sqref="F75:F88"/>
    </sheetView>
  </sheetViews>
  <sheetFormatPr defaultColWidth="9.140625" defaultRowHeight="14.25" x14ac:dyDescent="0.2"/>
  <cols>
    <col min="1" max="1" width="4.85546875" style="240" customWidth="1"/>
    <col min="2" max="2" width="10.5703125" style="240" customWidth="1"/>
    <col min="3" max="3" width="38.85546875" style="240" customWidth="1"/>
    <col min="4" max="4" width="4.42578125" style="240" customWidth="1"/>
    <col min="5" max="5" width="7.85546875" style="240" customWidth="1"/>
    <col min="6" max="6" width="11.42578125" style="240" customWidth="1"/>
    <col min="7" max="7" width="16.85546875" style="240" customWidth="1"/>
    <col min="8" max="9" width="1.5703125" style="240" customWidth="1"/>
    <col min="10" max="10" width="5.5703125" style="240" customWidth="1"/>
    <col min="11" max="11" width="9" style="240" customWidth="1"/>
    <col min="12" max="16384" width="9.140625" style="240"/>
  </cols>
  <sheetData>
    <row r="1" spans="1:11" ht="24.95" customHeight="1" x14ac:dyDescent="0.2">
      <c r="A1" s="341">
        <v>20551</v>
      </c>
      <c r="B1" s="341"/>
      <c r="C1" s="341" t="s">
        <v>814</v>
      </c>
      <c r="D1" s="341"/>
      <c r="E1" s="341"/>
      <c r="F1" s="341"/>
      <c r="G1" s="341"/>
      <c r="H1" s="239"/>
      <c r="I1" s="239"/>
      <c r="J1" s="239"/>
      <c r="K1" s="239"/>
    </row>
    <row r="2" spans="1:11" ht="24.95" customHeight="1" x14ac:dyDescent="0.2">
      <c r="A2" s="342" t="s">
        <v>815</v>
      </c>
      <c r="B2" s="342"/>
      <c r="C2" s="343" t="s">
        <v>816</v>
      </c>
      <c r="D2" s="343"/>
      <c r="E2" s="343"/>
      <c r="F2" s="343"/>
      <c r="G2" s="343"/>
      <c r="H2" s="239"/>
      <c r="I2" s="239"/>
      <c r="J2" s="239"/>
      <c r="K2" s="239"/>
    </row>
    <row r="3" spans="1:11" ht="15" x14ac:dyDescent="0.2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15" x14ac:dyDescent="0.2">
      <c r="A4" s="338"/>
      <c r="B4" s="339"/>
      <c r="C4" s="339" t="s">
        <v>817</v>
      </c>
      <c r="D4" s="339"/>
      <c r="E4" s="339"/>
      <c r="F4" s="339"/>
      <c r="G4" s="340"/>
      <c r="H4" s="239"/>
      <c r="I4" s="239"/>
      <c r="J4" s="239"/>
      <c r="K4" s="239"/>
    </row>
    <row r="5" spans="1:11" ht="15" x14ac:dyDescent="0.2">
      <c r="A5" s="241" t="s">
        <v>818</v>
      </c>
      <c r="B5" s="241" t="s">
        <v>819</v>
      </c>
      <c r="C5" s="241" t="s">
        <v>820</v>
      </c>
      <c r="D5" s="241" t="s">
        <v>821</v>
      </c>
      <c r="E5" s="241" t="s">
        <v>402</v>
      </c>
      <c r="F5" s="241" t="s">
        <v>822</v>
      </c>
      <c r="G5" s="241" t="s">
        <v>823</v>
      </c>
      <c r="H5" s="239"/>
      <c r="I5" s="239"/>
      <c r="J5" s="239"/>
      <c r="K5" s="239"/>
    </row>
    <row r="6" spans="1:11" ht="15" x14ac:dyDescent="0.2">
      <c r="A6" s="332"/>
      <c r="B6" s="332"/>
      <c r="C6" s="333" t="s">
        <v>824</v>
      </c>
      <c r="D6" s="333"/>
      <c r="E6" s="333"/>
      <c r="F6" s="333"/>
      <c r="G6" s="333"/>
      <c r="H6" s="239"/>
      <c r="I6" s="239"/>
      <c r="J6" s="239"/>
      <c r="K6" s="239"/>
    </row>
    <row r="7" spans="1:11" ht="15" x14ac:dyDescent="0.2">
      <c r="A7" s="242">
        <v>1</v>
      </c>
      <c r="B7" s="243"/>
      <c r="C7" s="243" t="s">
        <v>825</v>
      </c>
      <c r="D7" s="242" t="s">
        <v>826</v>
      </c>
      <c r="E7" s="244">
        <v>27</v>
      </c>
      <c r="F7" s="245"/>
      <c r="G7" s="246">
        <f>F7*E7</f>
        <v>0</v>
      </c>
      <c r="H7" s="239"/>
      <c r="I7" s="239"/>
      <c r="K7" s="247"/>
    </row>
    <row r="8" spans="1:11" ht="15" x14ac:dyDescent="0.2">
      <c r="A8" s="242">
        <v>2</v>
      </c>
      <c r="B8" s="243"/>
      <c r="C8" s="243" t="s">
        <v>827</v>
      </c>
      <c r="D8" s="242" t="s">
        <v>828</v>
      </c>
      <c r="E8" s="244">
        <v>8</v>
      </c>
      <c r="F8" s="245"/>
      <c r="G8" s="246">
        <f>F8*E8</f>
        <v>0</v>
      </c>
      <c r="H8" s="239"/>
      <c r="I8" s="239"/>
      <c r="K8" s="247"/>
    </row>
    <row r="9" spans="1:11" ht="15" x14ac:dyDescent="0.2">
      <c r="A9" s="248"/>
      <c r="B9" s="248" t="s">
        <v>829</v>
      </c>
      <c r="C9" s="334" t="s">
        <v>824</v>
      </c>
      <c r="D9" s="335"/>
      <c r="E9" s="335"/>
      <c r="F9" s="335"/>
      <c r="G9" s="249">
        <f>SUM(G7:G8)</f>
        <v>0</v>
      </c>
      <c r="H9" s="239"/>
      <c r="I9" s="239"/>
      <c r="J9" s="239"/>
      <c r="K9" s="247"/>
    </row>
    <row r="10" spans="1:11" ht="15" x14ac:dyDescent="0.2">
      <c r="A10" s="332"/>
      <c r="B10" s="332"/>
      <c r="C10" s="333" t="s">
        <v>830</v>
      </c>
      <c r="D10" s="333"/>
      <c r="E10" s="333"/>
      <c r="F10" s="333"/>
      <c r="G10" s="333"/>
      <c r="H10" s="239"/>
      <c r="I10" s="239"/>
      <c r="J10" s="239"/>
      <c r="K10" s="247"/>
    </row>
    <row r="11" spans="1:11" ht="15" x14ac:dyDescent="0.2">
      <c r="A11" s="242">
        <v>3</v>
      </c>
      <c r="B11" s="243"/>
      <c r="C11" s="243" t="s">
        <v>831</v>
      </c>
      <c r="D11" s="242" t="s">
        <v>427</v>
      </c>
      <c r="E11" s="244">
        <v>80</v>
      </c>
      <c r="F11" s="245"/>
      <c r="G11" s="246">
        <f>F11*E11</f>
        <v>0</v>
      </c>
      <c r="H11" s="239"/>
      <c r="I11" s="239"/>
      <c r="K11" s="247"/>
    </row>
    <row r="12" spans="1:11" ht="15" x14ac:dyDescent="0.2">
      <c r="A12" s="248"/>
      <c r="B12" s="248" t="s">
        <v>829</v>
      </c>
      <c r="C12" s="334" t="s">
        <v>830</v>
      </c>
      <c r="D12" s="335"/>
      <c r="E12" s="335"/>
      <c r="F12" s="335"/>
      <c r="G12" s="249">
        <f>SUM(G11:G11)</f>
        <v>0</v>
      </c>
      <c r="H12" s="239"/>
      <c r="I12" s="239"/>
      <c r="J12" s="239"/>
      <c r="K12" s="247"/>
    </row>
    <row r="13" spans="1:11" ht="15" x14ac:dyDescent="0.2">
      <c r="A13" s="332"/>
      <c r="B13" s="332"/>
      <c r="C13" s="333" t="s">
        <v>832</v>
      </c>
      <c r="D13" s="333"/>
      <c r="E13" s="333"/>
      <c r="F13" s="333"/>
      <c r="G13" s="333"/>
      <c r="H13" s="239"/>
      <c r="I13" s="239"/>
      <c r="J13" s="239"/>
      <c r="K13" s="247"/>
    </row>
    <row r="14" spans="1:11" ht="15" x14ac:dyDescent="0.2">
      <c r="A14" s="242">
        <v>4</v>
      </c>
      <c r="B14" s="243"/>
      <c r="C14" s="243" t="s">
        <v>833</v>
      </c>
      <c r="D14" s="242" t="s">
        <v>186</v>
      </c>
      <c r="E14" s="244">
        <v>60</v>
      </c>
      <c r="F14" s="245"/>
      <c r="G14" s="246">
        <f>F14*E14</f>
        <v>0</v>
      </c>
      <c r="H14" s="239"/>
      <c r="I14" s="239"/>
      <c r="K14" s="247"/>
    </row>
    <row r="15" spans="1:11" ht="15" x14ac:dyDescent="0.2">
      <c r="A15" s="248"/>
      <c r="B15" s="248" t="s">
        <v>829</v>
      </c>
      <c r="C15" s="334" t="s">
        <v>832</v>
      </c>
      <c r="D15" s="335"/>
      <c r="E15" s="335"/>
      <c r="F15" s="335"/>
      <c r="G15" s="249">
        <f>SUM(G14:G14)</f>
        <v>0</v>
      </c>
      <c r="H15" s="239"/>
      <c r="I15" s="239"/>
      <c r="J15" s="239"/>
      <c r="K15" s="247"/>
    </row>
    <row r="16" spans="1:11" ht="15" x14ac:dyDescent="0.2">
      <c r="A16" s="332"/>
      <c r="B16" s="332"/>
      <c r="C16" s="333" t="s">
        <v>834</v>
      </c>
      <c r="D16" s="333"/>
      <c r="E16" s="333"/>
      <c r="F16" s="333"/>
      <c r="G16" s="333"/>
      <c r="H16" s="239"/>
      <c r="I16" s="239"/>
      <c r="J16" s="239"/>
      <c r="K16" s="247"/>
    </row>
    <row r="17" spans="1:11" ht="15" x14ac:dyDescent="0.2">
      <c r="A17" s="242">
        <v>5</v>
      </c>
      <c r="B17" s="243"/>
      <c r="C17" s="243" t="s">
        <v>835</v>
      </c>
      <c r="D17" s="242" t="s">
        <v>427</v>
      </c>
      <c r="E17" s="244">
        <v>3</v>
      </c>
      <c r="F17" s="245"/>
      <c r="G17" s="246">
        <f>F17*E17</f>
        <v>0</v>
      </c>
      <c r="H17" s="239"/>
      <c r="I17" s="239"/>
      <c r="K17" s="247"/>
    </row>
    <row r="18" spans="1:11" ht="15" x14ac:dyDescent="0.2">
      <c r="A18" s="242">
        <v>6</v>
      </c>
      <c r="B18" s="243"/>
      <c r="C18" s="243" t="s">
        <v>836</v>
      </c>
      <c r="D18" s="242" t="s">
        <v>427</v>
      </c>
      <c r="E18" s="244">
        <v>2</v>
      </c>
      <c r="F18" s="245"/>
      <c r="G18" s="246">
        <f>F18*E18</f>
        <v>0</v>
      </c>
      <c r="H18" s="239"/>
      <c r="I18" s="239"/>
      <c r="K18" s="247"/>
    </row>
    <row r="19" spans="1:11" ht="15" x14ac:dyDescent="0.2">
      <c r="A19" s="242">
        <v>7</v>
      </c>
      <c r="B19" s="243"/>
      <c r="C19" s="243" t="s">
        <v>837</v>
      </c>
      <c r="D19" s="242" t="s">
        <v>427</v>
      </c>
      <c r="E19" s="244">
        <v>1</v>
      </c>
      <c r="F19" s="245"/>
      <c r="G19" s="246">
        <f>F19*E19</f>
        <v>0</v>
      </c>
      <c r="H19" s="239"/>
      <c r="I19" s="239"/>
      <c r="K19" s="247"/>
    </row>
    <row r="20" spans="1:11" ht="15" x14ac:dyDescent="0.2">
      <c r="A20" s="242">
        <v>8</v>
      </c>
      <c r="B20" s="243"/>
      <c r="C20" s="243" t="s">
        <v>838</v>
      </c>
      <c r="D20" s="242" t="s">
        <v>427</v>
      </c>
      <c r="E20" s="244">
        <v>2</v>
      </c>
      <c r="F20" s="245"/>
      <c r="G20" s="246">
        <f>F20*E20</f>
        <v>0</v>
      </c>
      <c r="H20" s="239"/>
      <c r="I20" s="239"/>
      <c r="K20" s="247"/>
    </row>
    <row r="21" spans="1:11" ht="15" x14ac:dyDescent="0.2">
      <c r="A21" s="248"/>
      <c r="B21" s="248" t="s">
        <v>829</v>
      </c>
      <c r="C21" s="334" t="s">
        <v>834</v>
      </c>
      <c r="D21" s="335"/>
      <c r="E21" s="335"/>
      <c r="F21" s="335"/>
      <c r="G21" s="249">
        <f>SUM(G17:G20)</f>
        <v>0</v>
      </c>
      <c r="H21" s="239"/>
      <c r="I21" s="239"/>
      <c r="J21" s="239"/>
      <c r="K21" s="247"/>
    </row>
    <row r="22" spans="1:11" ht="15" x14ac:dyDescent="0.2">
      <c r="A22" s="332"/>
      <c r="B22" s="332"/>
      <c r="C22" s="333" t="s">
        <v>839</v>
      </c>
      <c r="D22" s="333"/>
      <c r="E22" s="333"/>
      <c r="F22" s="333"/>
      <c r="G22" s="333"/>
      <c r="H22" s="239"/>
      <c r="I22" s="239"/>
      <c r="J22" s="239"/>
      <c r="K22" s="247"/>
    </row>
    <row r="23" spans="1:11" ht="15" x14ac:dyDescent="0.2">
      <c r="A23" s="242">
        <v>9</v>
      </c>
      <c r="B23" s="243"/>
      <c r="C23" s="243" t="s">
        <v>840</v>
      </c>
      <c r="D23" s="242" t="s">
        <v>186</v>
      </c>
      <c r="E23" s="244">
        <v>236</v>
      </c>
      <c r="F23" s="245"/>
      <c r="G23" s="246">
        <f>F23*E23</f>
        <v>0</v>
      </c>
      <c r="H23" s="239"/>
      <c r="I23" s="239"/>
      <c r="K23" s="247"/>
    </row>
    <row r="24" spans="1:11" ht="15" x14ac:dyDescent="0.2">
      <c r="A24" s="242">
        <v>10</v>
      </c>
      <c r="B24" s="243"/>
      <c r="C24" s="243" t="s">
        <v>841</v>
      </c>
      <c r="D24" s="242" t="s">
        <v>186</v>
      </c>
      <c r="E24" s="244">
        <v>148</v>
      </c>
      <c r="F24" s="245"/>
      <c r="G24" s="246">
        <f>F24*E24</f>
        <v>0</v>
      </c>
      <c r="H24" s="239"/>
      <c r="I24" s="239"/>
      <c r="K24" s="247"/>
    </row>
    <row r="25" spans="1:11" ht="15" x14ac:dyDescent="0.2">
      <c r="A25" s="242">
        <v>11</v>
      </c>
      <c r="B25" s="243"/>
      <c r="C25" s="243" t="s">
        <v>842</v>
      </c>
      <c r="D25" s="242" t="s">
        <v>186</v>
      </c>
      <c r="E25" s="244">
        <v>107</v>
      </c>
      <c r="F25" s="245"/>
      <c r="G25" s="246">
        <f>F25*E25</f>
        <v>0</v>
      </c>
      <c r="H25" s="239"/>
      <c r="I25" s="239"/>
      <c r="K25" s="247"/>
    </row>
    <row r="26" spans="1:11" ht="15" x14ac:dyDescent="0.2">
      <c r="A26" s="242">
        <v>12</v>
      </c>
      <c r="B26" s="243"/>
      <c r="C26" s="243" t="s">
        <v>843</v>
      </c>
      <c r="D26" s="242" t="s">
        <v>186</v>
      </c>
      <c r="E26" s="244">
        <v>50</v>
      </c>
      <c r="F26" s="245"/>
      <c r="G26" s="246">
        <f>F26*E26</f>
        <v>0</v>
      </c>
      <c r="H26" s="239"/>
      <c r="I26" s="239"/>
      <c r="K26" s="247"/>
    </row>
    <row r="27" spans="1:11" ht="15" x14ac:dyDescent="0.2">
      <c r="A27" s="248"/>
      <c r="B27" s="248" t="s">
        <v>829</v>
      </c>
      <c r="C27" s="334" t="s">
        <v>839</v>
      </c>
      <c r="D27" s="335"/>
      <c r="E27" s="335"/>
      <c r="F27" s="335"/>
      <c r="G27" s="249">
        <f>SUM(G23:G26)</f>
        <v>0</v>
      </c>
      <c r="H27" s="239"/>
      <c r="I27" s="239"/>
      <c r="J27" s="239"/>
      <c r="K27" s="247"/>
    </row>
    <row r="28" spans="1:11" ht="15" x14ac:dyDescent="0.2">
      <c r="A28" s="332"/>
      <c r="B28" s="332"/>
      <c r="C28" s="333" t="s">
        <v>844</v>
      </c>
      <c r="D28" s="333"/>
      <c r="E28" s="333"/>
      <c r="F28" s="333"/>
      <c r="G28" s="333"/>
      <c r="H28" s="239"/>
      <c r="I28" s="239"/>
      <c r="J28" s="239"/>
      <c r="K28" s="247"/>
    </row>
    <row r="29" spans="1:11" ht="15" x14ac:dyDescent="0.2">
      <c r="A29" s="242">
        <v>13</v>
      </c>
      <c r="B29" s="243"/>
      <c r="C29" s="243" t="s">
        <v>845</v>
      </c>
      <c r="D29" s="242" t="s">
        <v>427</v>
      </c>
      <c r="E29" s="244">
        <v>6</v>
      </c>
      <c r="F29" s="245"/>
      <c r="G29" s="246">
        <f>F29*E29</f>
        <v>0</v>
      </c>
      <c r="H29" s="239"/>
      <c r="I29" s="239"/>
      <c r="K29" s="247"/>
    </row>
    <row r="30" spans="1:11" ht="15" x14ac:dyDescent="0.2">
      <c r="A30" s="242">
        <v>14</v>
      </c>
      <c r="B30" s="243"/>
      <c r="C30" s="243" t="s">
        <v>846</v>
      </c>
      <c r="D30" s="242" t="s">
        <v>427</v>
      </c>
      <c r="E30" s="244">
        <v>7</v>
      </c>
      <c r="F30" s="245"/>
      <c r="G30" s="246">
        <f>F30*E30</f>
        <v>0</v>
      </c>
      <c r="H30" s="239"/>
      <c r="I30" s="239"/>
      <c r="K30" s="247"/>
    </row>
    <row r="31" spans="1:11" ht="15" x14ac:dyDescent="0.2">
      <c r="A31" s="248"/>
      <c r="B31" s="248" t="s">
        <v>829</v>
      </c>
      <c r="C31" s="334" t="s">
        <v>844</v>
      </c>
      <c r="D31" s="335"/>
      <c r="E31" s="335"/>
      <c r="F31" s="335"/>
      <c r="G31" s="249">
        <f>SUM(G29:G30)</f>
        <v>0</v>
      </c>
      <c r="H31" s="239"/>
      <c r="I31" s="239"/>
      <c r="J31" s="239"/>
      <c r="K31" s="247"/>
    </row>
    <row r="32" spans="1:11" ht="15" x14ac:dyDescent="0.2">
      <c r="A32" s="332"/>
      <c r="B32" s="332"/>
      <c r="C32" s="333" t="s">
        <v>847</v>
      </c>
      <c r="D32" s="333"/>
      <c r="E32" s="333"/>
      <c r="F32" s="333"/>
      <c r="G32" s="333"/>
      <c r="H32" s="239"/>
      <c r="I32" s="239"/>
      <c r="J32" s="239"/>
      <c r="K32" s="247"/>
    </row>
    <row r="33" spans="1:11" ht="15" x14ac:dyDescent="0.2">
      <c r="A33" s="242">
        <v>15</v>
      </c>
      <c r="B33" s="243"/>
      <c r="C33" s="243" t="s">
        <v>848</v>
      </c>
      <c r="D33" s="242" t="s">
        <v>427</v>
      </c>
      <c r="E33" s="244">
        <v>20</v>
      </c>
      <c r="F33" s="245"/>
      <c r="G33" s="246">
        <f>F33*E33</f>
        <v>0</v>
      </c>
      <c r="H33" s="239"/>
      <c r="I33" s="239"/>
      <c r="K33" s="247"/>
    </row>
    <row r="34" spans="1:11" ht="15" x14ac:dyDescent="0.2">
      <c r="A34" s="248"/>
      <c r="B34" s="248" t="s">
        <v>829</v>
      </c>
      <c r="C34" s="334" t="s">
        <v>847</v>
      </c>
      <c r="D34" s="335"/>
      <c r="E34" s="335"/>
      <c r="F34" s="335"/>
      <c r="G34" s="249">
        <f>SUM(G33:G33)</f>
        <v>0</v>
      </c>
      <c r="H34" s="239"/>
      <c r="I34" s="239"/>
      <c r="J34" s="239"/>
      <c r="K34" s="247"/>
    </row>
    <row r="35" spans="1:11" ht="15" x14ac:dyDescent="0.2">
      <c r="A35" s="332"/>
      <c r="B35" s="332"/>
      <c r="C35" s="333" t="s">
        <v>849</v>
      </c>
      <c r="D35" s="333"/>
      <c r="E35" s="333"/>
      <c r="F35" s="333"/>
      <c r="G35" s="333"/>
      <c r="H35" s="239"/>
      <c r="I35" s="239"/>
      <c r="J35" s="239"/>
      <c r="K35" s="247"/>
    </row>
    <row r="36" spans="1:11" ht="15" x14ac:dyDescent="0.2">
      <c r="A36" s="242">
        <v>16</v>
      </c>
      <c r="B36" s="243"/>
      <c r="C36" s="243" t="s">
        <v>850</v>
      </c>
      <c r="D36" s="242" t="s">
        <v>186</v>
      </c>
      <c r="E36" s="244">
        <v>25</v>
      </c>
      <c r="F36" s="245"/>
      <c r="G36" s="246">
        <f>F36*E36</f>
        <v>0</v>
      </c>
      <c r="H36" s="239"/>
      <c r="I36" s="239"/>
      <c r="K36" s="247"/>
    </row>
    <row r="37" spans="1:11" ht="15" x14ac:dyDescent="0.2">
      <c r="A37" s="242">
        <v>17</v>
      </c>
      <c r="B37" s="243"/>
      <c r="C37" s="243" t="s">
        <v>851</v>
      </c>
      <c r="D37" s="242" t="s">
        <v>427</v>
      </c>
      <c r="E37" s="244">
        <v>15</v>
      </c>
      <c r="F37" s="245"/>
      <c r="G37" s="246">
        <f>F37*E37</f>
        <v>0</v>
      </c>
      <c r="H37" s="239"/>
      <c r="I37" s="239"/>
      <c r="K37" s="247"/>
    </row>
    <row r="38" spans="1:11" ht="15" x14ac:dyDescent="0.2">
      <c r="A38" s="242">
        <v>18</v>
      </c>
      <c r="B38" s="243"/>
      <c r="C38" s="243" t="s">
        <v>852</v>
      </c>
      <c r="D38" s="242" t="s">
        <v>427</v>
      </c>
      <c r="E38" s="244">
        <v>3</v>
      </c>
      <c r="F38" s="245"/>
      <c r="G38" s="246">
        <f>F38*E38</f>
        <v>0</v>
      </c>
      <c r="H38" s="239"/>
      <c r="I38" s="239"/>
      <c r="K38" s="247"/>
    </row>
    <row r="39" spans="1:11" ht="15" x14ac:dyDescent="0.2">
      <c r="A39" s="242">
        <v>19</v>
      </c>
      <c r="B39" s="243"/>
      <c r="C39" s="243" t="s">
        <v>853</v>
      </c>
      <c r="D39" s="242" t="s">
        <v>427</v>
      </c>
      <c r="E39" s="244">
        <v>25</v>
      </c>
      <c r="F39" s="245"/>
      <c r="G39" s="246">
        <f>F39*E39</f>
        <v>0</v>
      </c>
      <c r="H39" s="239"/>
      <c r="I39" s="239"/>
      <c r="K39" s="247"/>
    </row>
    <row r="40" spans="1:11" ht="15" x14ac:dyDescent="0.2">
      <c r="A40" s="248"/>
      <c r="B40" s="248" t="s">
        <v>829</v>
      </c>
      <c r="C40" s="334" t="s">
        <v>849</v>
      </c>
      <c r="D40" s="335"/>
      <c r="E40" s="335"/>
      <c r="F40" s="335"/>
      <c r="G40" s="249">
        <f>SUM(G36:G39)</f>
        <v>0</v>
      </c>
      <c r="H40" s="239"/>
      <c r="I40" s="239"/>
      <c r="J40" s="239"/>
      <c r="K40" s="247"/>
    </row>
    <row r="41" spans="1:11" ht="15" x14ac:dyDescent="0.2">
      <c r="A41" s="250"/>
      <c r="B41" s="250" t="s">
        <v>829</v>
      </c>
      <c r="C41" s="336" t="s">
        <v>817</v>
      </c>
      <c r="D41" s="335"/>
      <c r="E41" s="335"/>
      <c r="F41" s="335"/>
      <c r="G41" s="251">
        <f>+G9+G12+G15+G21+G27+G31+G34+G40</f>
        <v>0</v>
      </c>
      <c r="H41" s="239"/>
      <c r="I41" s="239"/>
      <c r="J41" s="239"/>
      <c r="K41" s="247"/>
    </row>
    <row r="42" spans="1:11" ht="15" x14ac:dyDescent="0.2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47"/>
    </row>
    <row r="43" spans="1:11" ht="15" x14ac:dyDescent="0.2">
      <c r="A43" s="338"/>
      <c r="B43" s="339"/>
      <c r="C43" s="339" t="s">
        <v>854</v>
      </c>
      <c r="D43" s="339"/>
      <c r="E43" s="339"/>
      <c r="F43" s="339"/>
      <c r="G43" s="340"/>
      <c r="H43" s="239"/>
      <c r="I43" s="239"/>
      <c r="J43" s="239"/>
      <c r="K43" s="247"/>
    </row>
    <row r="44" spans="1:11" ht="15" x14ac:dyDescent="0.2">
      <c r="A44" s="241" t="s">
        <v>818</v>
      </c>
      <c r="B44" s="241" t="s">
        <v>819</v>
      </c>
      <c r="C44" s="241" t="s">
        <v>820</v>
      </c>
      <c r="D44" s="241" t="s">
        <v>821</v>
      </c>
      <c r="E44" s="241" t="s">
        <v>402</v>
      </c>
      <c r="F44" s="241" t="s">
        <v>822</v>
      </c>
      <c r="G44" s="241" t="s">
        <v>823</v>
      </c>
      <c r="H44" s="239"/>
      <c r="I44" s="239"/>
      <c r="J44" s="239"/>
      <c r="K44" s="247"/>
    </row>
    <row r="45" spans="1:11" ht="15" x14ac:dyDescent="0.2">
      <c r="A45" s="332"/>
      <c r="B45" s="332"/>
      <c r="C45" s="333" t="s">
        <v>855</v>
      </c>
      <c r="D45" s="333"/>
      <c r="E45" s="333"/>
      <c r="F45" s="333"/>
      <c r="G45" s="333"/>
      <c r="H45" s="239"/>
      <c r="I45" s="239"/>
      <c r="J45" s="239"/>
      <c r="K45" s="247"/>
    </row>
    <row r="46" spans="1:11" ht="15" x14ac:dyDescent="0.2">
      <c r="A46" s="242">
        <v>20</v>
      </c>
      <c r="B46" s="243"/>
      <c r="C46" s="243" t="s">
        <v>856</v>
      </c>
      <c r="D46" s="242" t="s">
        <v>346</v>
      </c>
      <c r="E46" s="244">
        <v>6</v>
      </c>
      <c r="F46" s="245"/>
      <c r="G46" s="246">
        <f>F46*E46</f>
        <v>0</v>
      </c>
      <c r="H46" s="239"/>
      <c r="I46" s="239"/>
      <c r="K46" s="247"/>
    </row>
    <row r="47" spans="1:11" ht="42" x14ac:dyDescent="0.2">
      <c r="A47" s="252"/>
      <c r="B47" s="252"/>
      <c r="C47" s="252" t="s">
        <v>857</v>
      </c>
      <c r="D47" s="252"/>
      <c r="E47" s="252"/>
      <c r="F47" s="252"/>
      <c r="G47" s="252"/>
      <c r="H47" s="239"/>
      <c r="I47" s="239"/>
      <c r="K47" s="247"/>
    </row>
    <row r="48" spans="1:11" ht="15" x14ac:dyDescent="0.2">
      <c r="A48" s="242">
        <v>21</v>
      </c>
      <c r="B48" s="243"/>
      <c r="C48" s="243" t="s">
        <v>858</v>
      </c>
      <c r="D48" s="242" t="s">
        <v>346</v>
      </c>
      <c r="E48" s="244">
        <v>1</v>
      </c>
      <c r="F48" s="245"/>
      <c r="G48" s="246">
        <f>F48*E48</f>
        <v>0</v>
      </c>
      <c r="H48" s="239"/>
      <c r="I48" s="239"/>
      <c r="K48" s="247"/>
    </row>
    <row r="49" spans="1:11" ht="15" x14ac:dyDescent="0.2">
      <c r="A49" s="242">
        <v>22</v>
      </c>
      <c r="B49" s="243"/>
      <c r="C49" s="243" t="s">
        <v>859</v>
      </c>
      <c r="D49" s="242" t="s">
        <v>346</v>
      </c>
      <c r="E49" s="244">
        <v>36</v>
      </c>
      <c r="F49" s="245"/>
      <c r="G49" s="246">
        <f>F49*E49</f>
        <v>0</v>
      </c>
      <c r="H49" s="239"/>
      <c r="I49" s="239"/>
      <c r="K49" s="247"/>
    </row>
    <row r="50" spans="1:11" ht="15" x14ac:dyDescent="0.2">
      <c r="A50" s="252"/>
      <c r="B50" s="252"/>
      <c r="C50" s="252" t="s">
        <v>860</v>
      </c>
      <c r="D50" s="252"/>
      <c r="E50" s="252"/>
      <c r="F50" s="252"/>
      <c r="G50" s="252"/>
      <c r="H50" s="239"/>
      <c r="I50" s="239"/>
      <c r="K50" s="247"/>
    </row>
    <row r="51" spans="1:11" ht="15" x14ac:dyDescent="0.2">
      <c r="A51" s="242">
        <v>23</v>
      </c>
      <c r="B51" s="243"/>
      <c r="C51" s="243" t="s">
        <v>861</v>
      </c>
      <c r="D51" s="242" t="s">
        <v>346</v>
      </c>
      <c r="E51" s="244">
        <v>24</v>
      </c>
      <c r="F51" s="245"/>
      <c r="G51" s="246">
        <f t="shared" ref="G51:G62" si="0">F51*E51</f>
        <v>0</v>
      </c>
      <c r="H51" s="239"/>
      <c r="I51" s="239"/>
      <c r="K51" s="247"/>
    </row>
    <row r="52" spans="1:11" ht="15" x14ac:dyDescent="0.2">
      <c r="A52" s="242">
        <v>24</v>
      </c>
      <c r="B52" s="243"/>
      <c r="C52" s="243" t="s">
        <v>862</v>
      </c>
      <c r="D52" s="242" t="s">
        <v>346</v>
      </c>
      <c r="E52" s="244">
        <v>6</v>
      </c>
      <c r="F52" s="245"/>
      <c r="G52" s="246">
        <f t="shared" si="0"/>
        <v>0</v>
      </c>
      <c r="H52" s="239"/>
      <c r="I52" s="239"/>
      <c r="K52" s="247"/>
    </row>
    <row r="53" spans="1:11" ht="15" x14ac:dyDescent="0.2">
      <c r="A53" s="242">
        <v>25</v>
      </c>
      <c r="B53" s="243"/>
      <c r="C53" s="243" t="s">
        <v>863</v>
      </c>
      <c r="D53" s="242" t="s">
        <v>346</v>
      </c>
      <c r="E53" s="244">
        <v>1</v>
      </c>
      <c r="F53" s="245"/>
      <c r="G53" s="246">
        <f t="shared" si="0"/>
        <v>0</v>
      </c>
      <c r="H53" s="239"/>
      <c r="I53" s="239"/>
      <c r="K53" s="247"/>
    </row>
    <row r="54" spans="1:11" ht="15" x14ac:dyDescent="0.2">
      <c r="A54" s="242">
        <v>26</v>
      </c>
      <c r="B54" s="243"/>
      <c r="C54" s="243" t="s">
        <v>864</v>
      </c>
      <c r="D54" s="242" t="s">
        <v>346</v>
      </c>
      <c r="E54" s="244">
        <v>2</v>
      </c>
      <c r="F54" s="245"/>
      <c r="G54" s="246">
        <f t="shared" si="0"/>
        <v>0</v>
      </c>
      <c r="H54" s="239"/>
      <c r="I54" s="239"/>
      <c r="K54" s="247"/>
    </row>
    <row r="55" spans="1:11" ht="15" x14ac:dyDescent="0.2">
      <c r="A55" s="242">
        <v>27</v>
      </c>
      <c r="B55" s="243"/>
      <c r="C55" s="243" t="s">
        <v>865</v>
      </c>
      <c r="D55" s="242" t="s">
        <v>346</v>
      </c>
      <c r="E55" s="244">
        <v>2</v>
      </c>
      <c r="F55" s="245"/>
      <c r="G55" s="246">
        <f t="shared" si="0"/>
        <v>0</v>
      </c>
      <c r="H55" s="239"/>
      <c r="I55" s="239"/>
      <c r="K55" s="247"/>
    </row>
    <row r="56" spans="1:11" ht="15" x14ac:dyDescent="0.2">
      <c r="A56" s="242">
        <v>28</v>
      </c>
      <c r="B56" s="243"/>
      <c r="C56" s="243" t="s">
        <v>866</v>
      </c>
      <c r="D56" s="242" t="s">
        <v>346</v>
      </c>
      <c r="E56" s="244">
        <v>24</v>
      </c>
      <c r="F56" s="245"/>
      <c r="G56" s="246">
        <f t="shared" si="0"/>
        <v>0</v>
      </c>
      <c r="H56" s="239"/>
      <c r="I56" s="239"/>
      <c r="K56" s="247"/>
    </row>
    <row r="57" spans="1:11" ht="15" x14ac:dyDescent="0.2">
      <c r="A57" s="242">
        <v>29</v>
      </c>
      <c r="B57" s="243"/>
      <c r="C57" s="243" t="s">
        <v>867</v>
      </c>
      <c r="D57" s="242" t="s">
        <v>346</v>
      </c>
      <c r="E57" s="244">
        <v>8</v>
      </c>
      <c r="F57" s="245"/>
      <c r="G57" s="246">
        <f t="shared" si="0"/>
        <v>0</v>
      </c>
      <c r="H57" s="239"/>
      <c r="I57" s="239"/>
      <c r="K57" s="247"/>
    </row>
    <row r="58" spans="1:11" ht="15" x14ac:dyDescent="0.2">
      <c r="A58" s="242">
        <v>30</v>
      </c>
      <c r="B58" s="243"/>
      <c r="C58" s="243" t="s">
        <v>868</v>
      </c>
      <c r="D58" s="242" t="s">
        <v>346</v>
      </c>
      <c r="E58" s="244">
        <v>24</v>
      </c>
      <c r="F58" s="245"/>
      <c r="G58" s="246">
        <f t="shared" si="0"/>
        <v>0</v>
      </c>
      <c r="H58" s="239"/>
      <c r="I58" s="239"/>
      <c r="K58" s="247"/>
    </row>
    <row r="59" spans="1:11" ht="15" x14ac:dyDescent="0.2">
      <c r="A59" s="242">
        <v>31</v>
      </c>
      <c r="B59" s="243"/>
      <c r="C59" s="243" t="s">
        <v>869</v>
      </c>
      <c r="D59" s="242" t="s">
        <v>346</v>
      </c>
      <c r="E59" s="244">
        <v>8</v>
      </c>
      <c r="F59" s="245"/>
      <c r="G59" s="246">
        <f t="shared" si="0"/>
        <v>0</v>
      </c>
      <c r="H59" s="239"/>
      <c r="I59" s="239"/>
      <c r="K59" s="247"/>
    </row>
    <row r="60" spans="1:11" ht="15" x14ac:dyDescent="0.2">
      <c r="A60" s="242">
        <v>32</v>
      </c>
      <c r="B60" s="243"/>
      <c r="C60" s="243" t="s">
        <v>870</v>
      </c>
      <c r="D60" s="242" t="s">
        <v>346</v>
      </c>
      <c r="E60" s="244">
        <v>6</v>
      </c>
      <c r="F60" s="245"/>
      <c r="G60" s="246">
        <f t="shared" si="0"/>
        <v>0</v>
      </c>
      <c r="H60" s="239"/>
      <c r="I60" s="239"/>
      <c r="K60" s="247"/>
    </row>
    <row r="61" spans="1:11" ht="15" x14ac:dyDescent="0.2">
      <c r="A61" s="242">
        <v>33</v>
      </c>
      <c r="B61" s="243"/>
      <c r="C61" s="243" t="s">
        <v>871</v>
      </c>
      <c r="D61" s="242" t="s">
        <v>346</v>
      </c>
      <c r="E61" s="244">
        <v>8</v>
      </c>
      <c r="F61" s="245"/>
      <c r="G61" s="246">
        <f t="shared" si="0"/>
        <v>0</v>
      </c>
      <c r="H61" s="239"/>
      <c r="I61" s="239"/>
      <c r="K61" s="247"/>
    </row>
    <row r="62" spans="1:11" ht="15" x14ac:dyDescent="0.2">
      <c r="A62" s="242">
        <v>34</v>
      </c>
      <c r="B62" s="243"/>
      <c r="C62" s="243" t="s">
        <v>872</v>
      </c>
      <c r="D62" s="242" t="s">
        <v>346</v>
      </c>
      <c r="E62" s="244">
        <v>6</v>
      </c>
      <c r="F62" s="245"/>
      <c r="G62" s="246">
        <f t="shared" si="0"/>
        <v>0</v>
      </c>
      <c r="H62" s="239"/>
      <c r="I62" s="239"/>
      <c r="K62" s="247"/>
    </row>
    <row r="63" spans="1:11" ht="15" x14ac:dyDescent="0.2">
      <c r="A63" s="248"/>
      <c r="B63" s="248" t="s">
        <v>829</v>
      </c>
      <c r="C63" s="334" t="s">
        <v>855</v>
      </c>
      <c r="D63" s="335"/>
      <c r="E63" s="335"/>
      <c r="F63" s="335"/>
      <c r="G63" s="249">
        <f>SUM(G46:G62)</f>
        <v>0</v>
      </c>
      <c r="H63" s="239"/>
      <c r="I63" s="239"/>
      <c r="J63" s="239"/>
      <c r="K63" s="247"/>
    </row>
    <row r="64" spans="1:11" ht="15" x14ac:dyDescent="0.2">
      <c r="A64" s="332"/>
      <c r="B64" s="332"/>
      <c r="C64" s="333" t="s">
        <v>873</v>
      </c>
      <c r="D64" s="333"/>
      <c r="E64" s="333"/>
      <c r="F64" s="333"/>
      <c r="G64" s="333"/>
      <c r="H64" s="239"/>
      <c r="I64" s="239"/>
      <c r="J64" s="239"/>
      <c r="K64" s="247"/>
    </row>
    <row r="65" spans="1:11" ht="21" x14ac:dyDescent="0.2">
      <c r="A65" s="242">
        <v>35</v>
      </c>
      <c r="B65" s="243" t="s">
        <v>874</v>
      </c>
      <c r="C65" s="243" t="s">
        <v>875</v>
      </c>
      <c r="D65" s="242" t="s">
        <v>427</v>
      </c>
      <c r="E65" s="244">
        <v>15</v>
      </c>
      <c r="F65" s="245"/>
      <c r="G65" s="246">
        <f>F65*E65</f>
        <v>0</v>
      </c>
      <c r="H65" s="239"/>
      <c r="I65" s="239"/>
      <c r="K65" s="247"/>
    </row>
    <row r="66" spans="1:11" ht="15" x14ac:dyDescent="0.2">
      <c r="A66" s="242">
        <v>36</v>
      </c>
      <c r="B66" s="243" t="s">
        <v>876</v>
      </c>
      <c r="C66" s="243" t="s">
        <v>877</v>
      </c>
      <c r="D66" s="242" t="s">
        <v>186</v>
      </c>
      <c r="E66" s="244">
        <v>25</v>
      </c>
      <c r="F66" s="245"/>
      <c r="G66" s="246">
        <f>F66*E66</f>
        <v>0</v>
      </c>
      <c r="H66" s="239"/>
      <c r="I66" s="239"/>
      <c r="K66" s="247"/>
    </row>
    <row r="67" spans="1:11" ht="15" x14ac:dyDescent="0.2">
      <c r="A67" s="242">
        <v>37</v>
      </c>
      <c r="B67" s="243" t="s">
        <v>878</v>
      </c>
      <c r="C67" s="243" t="s">
        <v>879</v>
      </c>
      <c r="D67" s="242" t="s">
        <v>186</v>
      </c>
      <c r="E67" s="244">
        <v>25</v>
      </c>
      <c r="F67" s="245"/>
      <c r="G67" s="246">
        <f>F67*E67</f>
        <v>0</v>
      </c>
      <c r="H67" s="239"/>
      <c r="I67" s="239"/>
      <c r="K67" s="247"/>
    </row>
    <row r="68" spans="1:11" ht="15" x14ac:dyDescent="0.2">
      <c r="A68" s="242">
        <v>38</v>
      </c>
      <c r="B68" s="243" t="s">
        <v>880</v>
      </c>
      <c r="C68" s="243" t="s">
        <v>881</v>
      </c>
      <c r="D68" s="242" t="s">
        <v>427</v>
      </c>
      <c r="E68" s="244">
        <v>3</v>
      </c>
      <c r="F68" s="245"/>
      <c r="G68" s="246">
        <f>F68*E68</f>
        <v>0</v>
      </c>
      <c r="H68" s="239"/>
      <c r="I68" s="239"/>
      <c r="K68" s="247"/>
    </row>
    <row r="69" spans="1:11" ht="15" x14ac:dyDescent="0.2">
      <c r="A69" s="248"/>
      <c r="B69" s="248" t="s">
        <v>829</v>
      </c>
      <c r="C69" s="334" t="s">
        <v>873</v>
      </c>
      <c r="D69" s="335"/>
      <c r="E69" s="335"/>
      <c r="F69" s="335"/>
      <c r="G69" s="249">
        <f>SUM(G65:G68)</f>
        <v>0</v>
      </c>
      <c r="H69" s="239"/>
      <c r="I69" s="239"/>
      <c r="J69" s="239"/>
      <c r="K69" s="247"/>
    </row>
    <row r="70" spans="1:11" ht="15" x14ac:dyDescent="0.2">
      <c r="A70" s="332"/>
      <c r="B70" s="332"/>
      <c r="C70" s="333" t="s">
        <v>882</v>
      </c>
      <c r="D70" s="333"/>
      <c r="E70" s="333"/>
      <c r="F70" s="333"/>
      <c r="G70" s="333"/>
      <c r="H70" s="239"/>
      <c r="I70" s="239"/>
      <c r="J70" s="239"/>
      <c r="K70" s="247"/>
    </row>
    <row r="71" spans="1:11" ht="15" x14ac:dyDescent="0.2">
      <c r="A71" s="242">
        <v>39</v>
      </c>
      <c r="B71" s="243"/>
      <c r="C71" s="243" t="s">
        <v>883</v>
      </c>
      <c r="D71" s="242" t="s">
        <v>427</v>
      </c>
      <c r="E71" s="244">
        <v>3</v>
      </c>
      <c r="F71" s="245"/>
      <c r="G71" s="246">
        <f>F71*E71</f>
        <v>0</v>
      </c>
      <c r="H71" s="239"/>
      <c r="I71" s="239"/>
      <c r="K71" s="247"/>
    </row>
    <row r="72" spans="1:11" ht="15" x14ac:dyDescent="0.2">
      <c r="A72" s="242">
        <v>40</v>
      </c>
      <c r="B72" s="243"/>
      <c r="C72" s="243" t="s">
        <v>884</v>
      </c>
      <c r="D72" s="242" t="s">
        <v>427</v>
      </c>
      <c r="E72" s="244">
        <v>5</v>
      </c>
      <c r="F72" s="245"/>
      <c r="G72" s="246">
        <f>F72*E72</f>
        <v>0</v>
      </c>
      <c r="H72" s="239"/>
      <c r="I72" s="239"/>
      <c r="K72" s="247"/>
    </row>
    <row r="73" spans="1:11" ht="15" x14ac:dyDescent="0.2">
      <c r="A73" s="248"/>
      <c r="B73" s="248" t="s">
        <v>829</v>
      </c>
      <c r="C73" s="334" t="s">
        <v>882</v>
      </c>
      <c r="D73" s="335"/>
      <c r="E73" s="335"/>
      <c r="F73" s="335"/>
      <c r="G73" s="249">
        <f>SUM(G71:G72)</f>
        <v>0</v>
      </c>
      <c r="H73" s="239"/>
      <c r="I73" s="239"/>
      <c r="J73" s="239"/>
      <c r="K73" s="247"/>
    </row>
    <row r="74" spans="1:11" ht="15" x14ac:dyDescent="0.2">
      <c r="A74" s="332"/>
      <c r="B74" s="332"/>
      <c r="C74" s="333" t="s">
        <v>885</v>
      </c>
      <c r="D74" s="333"/>
      <c r="E74" s="333"/>
      <c r="F74" s="333"/>
      <c r="G74" s="333"/>
      <c r="H74" s="239"/>
      <c r="I74" s="239"/>
      <c r="J74" s="239"/>
      <c r="K74" s="247"/>
    </row>
    <row r="75" spans="1:11" ht="15" x14ac:dyDescent="0.2">
      <c r="A75" s="242">
        <v>41</v>
      </c>
      <c r="B75" s="243" t="s">
        <v>886</v>
      </c>
      <c r="C75" s="243" t="s">
        <v>887</v>
      </c>
      <c r="D75" s="242" t="s">
        <v>346</v>
      </c>
      <c r="E75" s="244">
        <v>60</v>
      </c>
      <c r="F75" s="245"/>
      <c r="G75" s="246">
        <f t="shared" ref="G75:G88" si="1">F75*E75</f>
        <v>0</v>
      </c>
      <c r="H75" s="239"/>
      <c r="I75" s="239"/>
      <c r="K75" s="247"/>
    </row>
    <row r="76" spans="1:11" ht="15" x14ac:dyDescent="0.2">
      <c r="A76" s="242">
        <v>42</v>
      </c>
      <c r="B76" s="243" t="s">
        <v>888</v>
      </c>
      <c r="C76" s="243" t="s">
        <v>889</v>
      </c>
      <c r="D76" s="242" t="s">
        <v>186</v>
      </c>
      <c r="E76" s="244">
        <v>80</v>
      </c>
      <c r="F76" s="245"/>
      <c r="G76" s="246">
        <f t="shared" si="1"/>
        <v>0</v>
      </c>
      <c r="H76" s="239"/>
      <c r="I76" s="239"/>
      <c r="K76" s="247"/>
    </row>
    <row r="77" spans="1:11" ht="15" x14ac:dyDescent="0.2">
      <c r="A77" s="242">
        <v>43</v>
      </c>
      <c r="B77" s="243" t="s">
        <v>890</v>
      </c>
      <c r="C77" s="243" t="s">
        <v>891</v>
      </c>
      <c r="D77" s="242" t="s">
        <v>427</v>
      </c>
      <c r="E77" s="244">
        <v>35</v>
      </c>
      <c r="F77" s="245"/>
      <c r="G77" s="246">
        <f t="shared" si="1"/>
        <v>0</v>
      </c>
      <c r="H77" s="239"/>
      <c r="I77" s="239"/>
      <c r="K77" s="247"/>
    </row>
    <row r="78" spans="1:11" ht="21" x14ac:dyDescent="0.2">
      <c r="A78" s="242">
        <v>44</v>
      </c>
      <c r="B78" s="243" t="s">
        <v>892</v>
      </c>
      <c r="C78" s="243" t="s">
        <v>893</v>
      </c>
      <c r="D78" s="242" t="s">
        <v>186</v>
      </c>
      <c r="E78" s="244">
        <v>60</v>
      </c>
      <c r="F78" s="245"/>
      <c r="G78" s="246">
        <f t="shared" si="1"/>
        <v>0</v>
      </c>
      <c r="H78" s="239"/>
      <c r="I78" s="239"/>
      <c r="K78" s="247"/>
    </row>
    <row r="79" spans="1:11" ht="15" x14ac:dyDescent="0.2">
      <c r="A79" s="242">
        <v>45</v>
      </c>
      <c r="B79" s="243"/>
      <c r="C79" s="243" t="s">
        <v>894</v>
      </c>
      <c r="D79" s="242" t="s">
        <v>427</v>
      </c>
      <c r="E79" s="244">
        <v>8</v>
      </c>
      <c r="F79" s="245"/>
      <c r="G79" s="246">
        <f t="shared" si="1"/>
        <v>0</v>
      </c>
      <c r="H79" s="239"/>
      <c r="I79" s="239"/>
      <c r="K79" s="247"/>
    </row>
    <row r="80" spans="1:11" ht="15" x14ac:dyDescent="0.2">
      <c r="A80" s="242">
        <v>46</v>
      </c>
      <c r="B80" s="243" t="s">
        <v>895</v>
      </c>
      <c r="C80" s="243" t="s">
        <v>896</v>
      </c>
      <c r="D80" s="242" t="s">
        <v>186</v>
      </c>
      <c r="E80" s="244">
        <v>491</v>
      </c>
      <c r="F80" s="245"/>
      <c r="G80" s="246">
        <f t="shared" si="1"/>
        <v>0</v>
      </c>
      <c r="H80" s="239"/>
      <c r="I80" s="239"/>
      <c r="K80" s="247"/>
    </row>
    <row r="81" spans="1:11" ht="15" x14ac:dyDescent="0.2">
      <c r="A81" s="242">
        <v>47</v>
      </c>
      <c r="B81" s="243"/>
      <c r="C81" s="243" t="s">
        <v>897</v>
      </c>
      <c r="D81" s="242" t="s">
        <v>346</v>
      </c>
      <c r="E81" s="244">
        <v>120</v>
      </c>
      <c r="F81" s="245"/>
      <c r="G81" s="246">
        <f t="shared" si="1"/>
        <v>0</v>
      </c>
      <c r="H81" s="239"/>
      <c r="I81" s="239"/>
      <c r="K81" s="247"/>
    </row>
    <row r="82" spans="1:11" ht="15" x14ac:dyDescent="0.2">
      <c r="A82" s="242">
        <v>48</v>
      </c>
      <c r="B82" s="243" t="s">
        <v>898</v>
      </c>
      <c r="C82" s="243" t="s">
        <v>899</v>
      </c>
      <c r="D82" s="242" t="s">
        <v>427</v>
      </c>
      <c r="E82" s="244">
        <v>40</v>
      </c>
      <c r="F82" s="245"/>
      <c r="G82" s="246">
        <f t="shared" si="1"/>
        <v>0</v>
      </c>
      <c r="H82" s="239"/>
      <c r="I82" s="239"/>
      <c r="K82" s="247"/>
    </row>
    <row r="83" spans="1:11" ht="15" x14ac:dyDescent="0.2">
      <c r="A83" s="242">
        <v>49</v>
      </c>
      <c r="B83" s="243"/>
      <c r="C83" s="243" t="s">
        <v>900</v>
      </c>
      <c r="D83" s="242" t="s">
        <v>186</v>
      </c>
      <c r="E83" s="244">
        <v>128</v>
      </c>
      <c r="F83" s="245"/>
      <c r="G83" s="246">
        <f t="shared" si="1"/>
        <v>0</v>
      </c>
      <c r="H83" s="239"/>
      <c r="I83" s="239"/>
      <c r="K83" s="247"/>
    </row>
    <row r="84" spans="1:11" ht="15" x14ac:dyDescent="0.2">
      <c r="A84" s="242">
        <v>50</v>
      </c>
      <c r="B84" s="243"/>
      <c r="C84" s="243" t="s">
        <v>901</v>
      </c>
      <c r="D84" s="242" t="s">
        <v>186</v>
      </c>
      <c r="E84" s="244">
        <v>128</v>
      </c>
      <c r="F84" s="245"/>
      <c r="G84" s="246">
        <f t="shared" si="1"/>
        <v>0</v>
      </c>
      <c r="H84" s="239"/>
      <c r="I84" s="239"/>
      <c r="K84" s="247"/>
    </row>
    <row r="85" spans="1:11" ht="15" x14ac:dyDescent="0.2">
      <c r="A85" s="242">
        <v>51</v>
      </c>
      <c r="B85" s="243"/>
      <c r="C85" s="243" t="s">
        <v>902</v>
      </c>
      <c r="D85" s="242" t="s">
        <v>427</v>
      </c>
      <c r="E85" s="244">
        <v>3</v>
      </c>
      <c r="F85" s="245"/>
      <c r="G85" s="246">
        <f t="shared" si="1"/>
        <v>0</v>
      </c>
      <c r="H85" s="239"/>
      <c r="I85" s="239"/>
      <c r="K85" s="247"/>
    </row>
    <row r="86" spans="1:11" ht="15" x14ac:dyDescent="0.2">
      <c r="A86" s="242">
        <v>52</v>
      </c>
      <c r="B86" s="243"/>
      <c r="C86" s="243" t="s">
        <v>903</v>
      </c>
      <c r="D86" s="242" t="s">
        <v>427</v>
      </c>
      <c r="E86" s="244">
        <v>6</v>
      </c>
      <c r="F86" s="245"/>
      <c r="G86" s="246">
        <f t="shared" si="1"/>
        <v>0</v>
      </c>
      <c r="H86" s="239"/>
      <c r="I86" s="239"/>
      <c r="K86" s="247"/>
    </row>
    <row r="87" spans="1:11" ht="15" x14ac:dyDescent="0.2">
      <c r="A87" s="242">
        <v>53</v>
      </c>
      <c r="B87" s="243"/>
      <c r="C87" s="243" t="s">
        <v>904</v>
      </c>
      <c r="D87" s="242" t="s">
        <v>427</v>
      </c>
      <c r="E87" s="244">
        <v>7</v>
      </c>
      <c r="F87" s="245"/>
      <c r="G87" s="246">
        <f t="shared" si="1"/>
        <v>0</v>
      </c>
      <c r="H87" s="239"/>
      <c r="I87" s="239"/>
      <c r="K87" s="247"/>
    </row>
    <row r="88" spans="1:11" ht="15" x14ac:dyDescent="0.2">
      <c r="A88" s="242">
        <v>54</v>
      </c>
      <c r="B88" s="243" t="s">
        <v>905</v>
      </c>
      <c r="C88" s="243" t="s">
        <v>906</v>
      </c>
      <c r="D88" s="242" t="s">
        <v>427</v>
      </c>
      <c r="E88" s="244">
        <v>20</v>
      </c>
      <c r="F88" s="245"/>
      <c r="G88" s="246">
        <f t="shared" si="1"/>
        <v>0</v>
      </c>
      <c r="H88" s="239"/>
      <c r="I88" s="239"/>
      <c r="K88" s="247"/>
    </row>
    <row r="89" spans="1:11" ht="15" x14ac:dyDescent="0.2">
      <c r="A89" s="248"/>
      <c r="B89" s="248" t="s">
        <v>829</v>
      </c>
      <c r="C89" s="334" t="s">
        <v>885</v>
      </c>
      <c r="D89" s="335"/>
      <c r="E89" s="335"/>
      <c r="F89" s="335"/>
      <c r="G89" s="249">
        <f>SUM(G75:G88)</f>
        <v>0</v>
      </c>
      <c r="H89" s="239"/>
      <c r="I89" s="239"/>
      <c r="J89" s="239"/>
      <c r="K89" s="239"/>
    </row>
    <row r="90" spans="1:11" ht="15" x14ac:dyDescent="0.2">
      <c r="A90" s="250"/>
      <c r="B90" s="250" t="s">
        <v>829</v>
      </c>
      <c r="C90" s="336" t="s">
        <v>854</v>
      </c>
      <c r="D90" s="335"/>
      <c r="E90" s="335"/>
      <c r="F90" s="335"/>
      <c r="G90" s="251">
        <f>+G63+G69+G73+G89</f>
        <v>0</v>
      </c>
      <c r="H90" s="239"/>
      <c r="I90" s="239"/>
      <c r="J90" s="239"/>
      <c r="K90" s="239"/>
    </row>
    <row r="91" spans="1:11" ht="15" x14ac:dyDescent="0.2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</row>
    <row r="92" spans="1:11" ht="15" x14ac:dyDescent="0.2">
      <c r="A92" s="337" t="s">
        <v>907</v>
      </c>
      <c r="B92" s="337"/>
      <c r="C92" s="337"/>
      <c r="D92" s="337"/>
      <c r="E92" s="337"/>
      <c r="F92" s="337"/>
      <c r="G92" s="253">
        <f>+G41+G90</f>
        <v>0</v>
      </c>
      <c r="H92" s="239"/>
    </row>
  </sheetData>
  <mergeCells count="47">
    <mergeCell ref="A1:B1"/>
    <mergeCell ref="C1:G1"/>
    <mergeCell ref="A2:B2"/>
    <mergeCell ref="C2:G2"/>
    <mergeCell ref="A4:B4"/>
    <mergeCell ref="C4:G4"/>
    <mergeCell ref="C21:F21"/>
    <mergeCell ref="A6:B6"/>
    <mergeCell ref="C6:G6"/>
    <mergeCell ref="C9:F9"/>
    <mergeCell ref="A10:B10"/>
    <mergeCell ref="C10:G10"/>
    <mergeCell ref="C12:F12"/>
    <mergeCell ref="A13:B13"/>
    <mergeCell ref="C13:G13"/>
    <mergeCell ref="C15:F15"/>
    <mergeCell ref="A16:B16"/>
    <mergeCell ref="C16:G16"/>
    <mergeCell ref="C40:F40"/>
    <mergeCell ref="A22:B22"/>
    <mergeCell ref="C22:G22"/>
    <mergeCell ref="C27:F27"/>
    <mergeCell ref="A28:B28"/>
    <mergeCell ref="C28:G28"/>
    <mergeCell ref="C31:F31"/>
    <mergeCell ref="A32:B32"/>
    <mergeCell ref="C32:G32"/>
    <mergeCell ref="C34:F34"/>
    <mergeCell ref="A35:B35"/>
    <mergeCell ref="C35:G35"/>
    <mergeCell ref="C73:F73"/>
    <mergeCell ref="C41:F41"/>
    <mergeCell ref="A43:B43"/>
    <mergeCell ref="C43:G43"/>
    <mergeCell ref="A45:B45"/>
    <mergeCell ref="C45:G45"/>
    <mergeCell ref="C63:F63"/>
    <mergeCell ref="A64:B64"/>
    <mergeCell ref="C64:G64"/>
    <mergeCell ref="C69:F69"/>
    <mergeCell ref="A70:B70"/>
    <mergeCell ref="C70:G70"/>
    <mergeCell ref="A74:B74"/>
    <mergeCell ref="C74:G74"/>
    <mergeCell ref="C89:F89"/>
    <mergeCell ref="C90:F90"/>
    <mergeCell ref="A92:F9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Pokyny pro vyplnění</vt:lpstr>
      <vt:lpstr>Stavba</vt:lpstr>
      <vt:lpstr>VzorPolozky</vt:lpstr>
      <vt:lpstr>06 01 Pol</vt:lpstr>
      <vt:lpstr>VZT levá</vt:lpstr>
      <vt:lpstr>VZT pravá</vt:lpstr>
      <vt:lpstr>VZT střed</vt:lpstr>
      <vt:lpstr>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'06 01 Pol'!Názvy_tisku</vt:lpstr>
      <vt:lpstr>oadresa</vt:lpstr>
      <vt:lpstr>Stavba!Objednatel</vt:lpstr>
      <vt:lpstr>Stavba!Objekt</vt:lpstr>
      <vt:lpstr>'06 01 Pol'!Oblast_tisku</vt:lpstr>
      <vt:lpstr>ELEKTRO!Oblast_tisku</vt:lpstr>
      <vt:lpstr>Stavba!Oblast_tisku</vt:lpstr>
      <vt:lpstr>'VZT levá'!Oblast_tisku</vt:lpstr>
      <vt:lpstr>'VZT pravá'!Oblast_tisku</vt:lpstr>
      <vt:lpstr>'VZT střed'!Oblast_tisku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Vejtasa Jan</dc:creator>
  <cp:lastModifiedBy>Vejtasa Jan</cp:lastModifiedBy>
  <cp:lastPrinted>2019-03-19T12:27:02Z</cp:lastPrinted>
  <dcterms:created xsi:type="dcterms:W3CDTF">2009-04-08T07:15:50Z</dcterms:created>
  <dcterms:modified xsi:type="dcterms:W3CDTF">2019-10-07T19:29:27Z</dcterms:modified>
</cp:coreProperties>
</file>