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24540" windowHeight="1297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'Rekapitulace'!$G$26</definedName>
    <definedName name="Dodavka0">'Položky'!#REF!</definedName>
    <definedName name="HSV">'Rekapitulace'!$E$26</definedName>
    <definedName name="HSV0">'Položky'!#REF!</definedName>
    <definedName name="HZS">'Rekapitulace'!$I$26</definedName>
    <definedName name="HZS0">'Položky'!#REF!</definedName>
    <definedName name="JKSO">'Krycí list'!$G$2</definedName>
    <definedName name="MJ">'Krycí list'!$G$5</definedName>
    <definedName name="Mont">'Rekapitulace'!$H$26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'Položky'!$A$1:$G$167</definedName>
    <definedName name="_xlnm.Print_Area" localSheetId="1">'Rekapitulace'!$A$1:$I$40</definedName>
    <definedName name="PocetMJ">'Krycí list'!$G$6</definedName>
    <definedName name="Poznamka">'Krycí list'!$B$37</definedName>
    <definedName name="Projektant">'Krycí list'!$C$8</definedName>
    <definedName name="PSV">'Rekapitulace'!$F$26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<sst xmlns="http://schemas.openxmlformats.org/spreadsheetml/2006/main" count="501" uniqueCount="321">
  <si>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</si>
  <si>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</si>
  <si>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</si>
  <si>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</si>
  <si>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</si>
  <si>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</si>
  <si>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</si>
  <si>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</si>
  <si>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</si>
  <si>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</si>
  <si>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</si>
  <si>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</si>
  <si>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</si>
  <si>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</si>
  <si>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</si>
  <si>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</si>
  <si>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</si>
  <si>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</si>
  <si>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</si>
  <si>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</si>
  <si>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</si>
  <si>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</si>
  <si>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</si>
  <si>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</si>
  <si>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</si>
  <si>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</si>
  <si>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</si>
  <si>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</si>
  <si>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</si>
  <si>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</si>
  <si>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</si>
  <si>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</si>
  <si>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</si>
  <si>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</si>
  <si>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</si>
  <si>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</si>
  <si>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</si>
  <si>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</si>
  <si>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</si>
  <si>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</si>
  <si>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</si>
  <si>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</si>
  <si>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</si>
  <si>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</si>
  <si>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</si>
  <si>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</si>
  <si>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</si>
  <si>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</si>
  <si>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</si>
  <si>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</si>
  <si>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</si>
  <si>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</si>
  <si>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</si>
  <si>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</si>
  <si>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</si>
  <si>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</si>
  <si>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</si>
  <si>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</si>
  <si>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</si>
  <si>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</si>
  <si>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</si>
  <si>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</si>
  <si>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</si>
  <si>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</si>
  <si>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</si>
  <si>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</si>
  <si>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</si>
  <si>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</si>
  <si>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</si>
  <si>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</si>
  <si>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</si>
  <si>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</si>
  <si>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</si>
  <si>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</si>
  <si>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</si>
  <si>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</si>
  <si>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</si>
  <si>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055</t>
  </si>
  <si>
    <t>OBCHODNÍ AKADEMIE,KOTLÁŘSKÁ 9,BRNO</t>
  </si>
  <si>
    <t>01</t>
  </si>
  <si>
    <t>31</t>
  </si>
  <si>
    <t>Zdi podpěrné a volné</t>
  </si>
  <si>
    <t>310239211R00</t>
  </si>
  <si>
    <t xml:space="preserve">Zazdívka otvorů plochy do 4 m2 cihlami na MVC </t>
  </si>
  <si>
    <t>m3</t>
  </si>
  <si>
    <t>12*1,2*0,4</t>
  </si>
  <si>
    <t>61</t>
  </si>
  <si>
    <t>Upravy povrchů vnitřní</t>
  </si>
  <si>
    <t>612473182R00</t>
  </si>
  <si>
    <t xml:space="preserve">Omítka vnitřního zdiva ze suché směsi, štuková </t>
  </si>
  <si>
    <t>m2</t>
  </si>
  <si>
    <t>612409991RT2</t>
  </si>
  <si>
    <t>Začištění omítek kolem oken,dveří apod. s použitím suché maltové směsi</t>
  </si>
  <si>
    <t>m</t>
  </si>
  <si>
    <t>(19,5+14,4+5)*0,32</t>
  </si>
  <si>
    <t>62</t>
  </si>
  <si>
    <t>Úpravy povrchů vnější</t>
  </si>
  <si>
    <t>620991121R00</t>
  </si>
  <si>
    <t xml:space="preserve">Zakrývání výplní vnějších otvorů z lešení </t>
  </si>
  <si>
    <t>12*1,2*1,95+3*0,6*0,8</t>
  </si>
  <si>
    <t>622904112R00</t>
  </si>
  <si>
    <t xml:space="preserve">Očištění fasád </t>
  </si>
  <si>
    <t>622323041R00</t>
  </si>
  <si>
    <t xml:space="preserve">Penetrace podkladu HC-4 </t>
  </si>
  <si>
    <t>622143003U00</t>
  </si>
  <si>
    <t xml:space="preserve">Mtž omítkový rohový profil </t>
  </si>
  <si>
    <t>25,5+3,5+3,5</t>
  </si>
  <si>
    <t>622405932U00</t>
  </si>
  <si>
    <t xml:space="preserve">KZS rohová lišta Al 10x10cm+tkanina </t>
  </si>
  <si>
    <t>622314133RT1</t>
  </si>
  <si>
    <t>Zateplovací systém Alsecco,fasáda, EPS F tl.120 mm s omítkou akrylátovou 3,1 kg/m2</t>
  </si>
  <si>
    <t>(25,5*3,5)</t>
  </si>
  <si>
    <t>odpočet otvory:-(12*1,95*1,2)</t>
  </si>
  <si>
    <t>-(3*0,6*0,8)</t>
  </si>
  <si>
    <t>622143002U00</t>
  </si>
  <si>
    <t xml:space="preserve">Mtž omítkový dilatační profil </t>
  </si>
  <si>
    <t>(1,95*10)+(1,2*12)</t>
  </si>
  <si>
    <t>(0,8*4)+(0,6*3)</t>
  </si>
  <si>
    <t>28350210</t>
  </si>
  <si>
    <t>Lišta okenní APU s tkaninou Capatect l=1,4 m</t>
  </si>
  <si>
    <t>38,9*1,1</t>
  </si>
  <si>
    <t>63</t>
  </si>
  <si>
    <t>Podlahy a podlahové konstrukce</t>
  </si>
  <si>
    <t>632451034R00</t>
  </si>
  <si>
    <t xml:space="preserve">Vyrovnávací potěr MC 15, v ploše, tl. 50 mm </t>
  </si>
  <si>
    <t>parapety:(14,4+1,8)*0,12</t>
  </si>
  <si>
    <t>atika pavilon:(31,2+14,4)*2*0,7</t>
  </si>
  <si>
    <t>64</t>
  </si>
  <si>
    <t>Výplně otvorů</t>
  </si>
  <si>
    <t>648991113RT5</t>
  </si>
  <si>
    <t>Osazení parapetních desek z plast. hmot š.nad 20cm včetně dodávky parapetní desky š. 400 mm</t>
  </si>
  <si>
    <t>12*1,2</t>
  </si>
  <si>
    <t>3*0,6</t>
  </si>
  <si>
    <t>95</t>
  </si>
  <si>
    <t>Dokončovací konstrukce na pozemních stavbách</t>
  </si>
  <si>
    <t>952901111R00</t>
  </si>
  <si>
    <t>Vyčištění budov o výšce podlaží do 4 m vnitřní prostory povýměně oken a opravě ostění</t>
  </si>
  <si>
    <t>25*4</t>
  </si>
  <si>
    <t>94</t>
  </si>
  <si>
    <t>Lešení a stavební výtahy</t>
  </si>
  <si>
    <t>941941041R00</t>
  </si>
  <si>
    <t xml:space="preserve">Montáž lešení leh.řad.s podlahami,š.1,2 m, H 10 m </t>
  </si>
  <si>
    <t>25,5*3,5</t>
  </si>
  <si>
    <t>941941291R00</t>
  </si>
  <si>
    <t xml:space="preserve">Příplatek za každý měsíc použití lešení k pol.1041 </t>
  </si>
  <si>
    <t>941941841R00</t>
  </si>
  <si>
    <t xml:space="preserve">Demontáž lešení leh.řad.s podlahami,š.1,2 m,H 10 m </t>
  </si>
  <si>
    <t>941955002R00</t>
  </si>
  <si>
    <t xml:space="preserve">Lešení lehké pomocné, výška podlahy do 1,9 m </t>
  </si>
  <si>
    <t>(25*2)+(10*2)</t>
  </si>
  <si>
    <t>96</t>
  </si>
  <si>
    <t>Bourání konstrukcí</t>
  </si>
  <si>
    <t>968062354R00</t>
  </si>
  <si>
    <t xml:space="preserve">Vybourání dřevěných rámů oken dvojitých pl. 1 m2 </t>
  </si>
  <si>
    <t>3*0,6*0,8</t>
  </si>
  <si>
    <t>961044111R00</t>
  </si>
  <si>
    <t xml:space="preserve">Bourání fabionu z betonu prostého </t>
  </si>
  <si>
    <t>(29,84+29,84+13,04+13,04)*0,5*0,3/2</t>
  </si>
  <si>
    <t>968062356R00</t>
  </si>
  <si>
    <t xml:space="preserve">Vybourání dřevěných rámů oken dvojitých pl. 4 m2 </t>
  </si>
  <si>
    <t>12*1,2*2,4</t>
  </si>
  <si>
    <t>99</t>
  </si>
  <si>
    <t>Staveništní přesun hmot</t>
  </si>
  <si>
    <t>999281211R00</t>
  </si>
  <si>
    <t xml:space="preserve">Přesun hmot, opravy vněj. plášťů výšky do 25 m </t>
  </si>
  <si>
    <t>t</t>
  </si>
  <si>
    <t>712</t>
  </si>
  <si>
    <t>Živičné krytiny</t>
  </si>
  <si>
    <t>712300833R00</t>
  </si>
  <si>
    <t xml:space="preserve">Odstranění živičné krytiny střech do 10° 3vrstvé </t>
  </si>
  <si>
    <t>(29,84*13,04)</t>
  </si>
  <si>
    <t>712211559R00</t>
  </si>
  <si>
    <t xml:space="preserve">Podkladní asfaltový izolační pás natavením </t>
  </si>
  <si>
    <t>(31,3+14,5)*2</t>
  </si>
  <si>
    <t>62832131</t>
  </si>
  <si>
    <t>Pás asfaltovaný těžký Bitagit 30 mineral V 60 S 30</t>
  </si>
  <si>
    <t>91,6*1,1</t>
  </si>
  <si>
    <t>712361703RT1</t>
  </si>
  <si>
    <t xml:space="preserve">Montáž PVC folie na plochu </t>
  </si>
  <si>
    <t>pavilon:31,24*14,44</t>
  </si>
  <si>
    <t>71230-0933</t>
  </si>
  <si>
    <t xml:space="preserve">Montáž PVC folie svislá </t>
  </si>
  <si>
    <t>(31,24+31,24+13,04+13,04)*0,2</t>
  </si>
  <si>
    <t>71200-0019</t>
  </si>
  <si>
    <t xml:space="preserve">Opracování komínků odvětrání </t>
  </si>
  <si>
    <t>kus</t>
  </si>
  <si>
    <t>71200-0018</t>
  </si>
  <si>
    <t xml:space="preserve">Montáž geotextilie </t>
  </si>
  <si>
    <t>451,1056+17,712</t>
  </si>
  <si>
    <t>69366202</t>
  </si>
  <si>
    <t>Geotextilie GUTTATEX 300 g/m2 š. 200 cm PES</t>
  </si>
  <si>
    <t>468,8176*1,1</t>
  </si>
  <si>
    <t>28322137</t>
  </si>
  <si>
    <t>Fólie hydroizolační střešní PVC Sikaplan SGMA 1,5</t>
  </si>
  <si>
    <t>998712202R00</t>
  </si>
  <si>
    <t xml:space="preserve">Přesun hmot pro povlakové krytiny, výšky do 12 m </t>
  </si>
  <si>
    <t>713</t>
  </si>
  <si>
    <t>Izolace tepelné</t>
  </si>
  <si>
    <t>71300-0021</t>
  </si>
  <si>
    <t xml:space="preserve">Montáž polystyrenu na plochu střechy </t>
  </si>
  <si>
    <t>2 vrstvy:(29,84*13,04)*2</t>
  </si>
  <si>
    <t>71300-0022</t>
  </si>
  <si>
    <t xml:space="preserve">Montáž polystyrenu svislá </t>
  </si>
  <si>
    <t>(29,84+29,84+13,04+13,04)*0,2</t>
  </si>
  <si>
    <t>71300-0020</t>
  </si>
  <si>
    <t xml:space="preserve">Montáž extrudovaného polystyrenu na atiky </t>
  </si>
  <si>
    <t>(29,84+13,04)*2*0,7</t>
  </si>
  <si>
    <t>71300-0023</t>
  </si>
  <si>
    <t xml:space="preserve">Kotvy na atiky R-FF-1-N-1OL140 </t>
  </si>
  <si>
    <t>(31,24+31,24+14,4+14,4)*4</t>
  </si>
  <si>
    <t>71300-0024</t>
  </si>
  <si>
    <t xml:space="preserve">Kotvy na plochu GOK 135 WBT 61100 </t>
  </si>
  <si>
    <t>(29,84+29,84+13,04+13,04)*6</t>
  </si>
  <si>
    <t>71300-0034</t>
  </si>
  <si>
    <t xml:space="preserve">Montáž spádových klínů z polystyrenu </t>
  </si>
  <si>
    <t>(29,84+13,04)*2</t>
  </si>
  <si>
    <t>28375871</t>
  </si>
  <si>
    <t>Deska polystyren. EXTRAPOR 100 S Stabil tl. 100 mm</t>
  </si>
  <si>
    <t>778,2272*1,1</t>
  </si>
  <si>
    <t>17,152*1,1</t>
  </si>
  <si>
    <t>28375971</t>
  </si>
  <si>
    <t>Deska - klín spádový EPS 100 S Stabil</t>
  </si>
  <si>
    <t>85,76*0,4*0,2/2</t>
  </si>
  <si>
    <t>28375464</t>
  </si>
  <si>
    <t>Deska polystyrenová XPS Austrotherm TOP P GK 100mm</t>
  </si>
  <si>
    <t>60,032*1,1</t>
  </si>
  <si>
    <t>998713202R00</t>
  </si>
  <si>
    <t xml:space="preserve">Přesun hmot pro izolace tepelné, výšky do 12 m </t>
  </si>
  <si>
    <t>762</t>
  </si>
  <si>
    <t>Konstrukce tesařské</t>
  </si>
  <si>
    <t>76200-0030</t>
  </si>
  <si>
    <t xml:space="preserve">Montáž OSB desek </t>
  </si>
  <si>
    <t>(31,24+31,24+14,4+14,4)*0,92</t>
  </si>
  <si>
    <t>60725012</t>
  </si>
  <si>
    <t>Deska dřevoštěpková OSB 3 N tl. 15 mm</t>
  </si>
  <si>
    <t>83,9776*1,1</t>
  </si>
  <si>
    <t>762361114R00</t>
  </si>
  <si>
    <t>Montáž latí zabudovaných do cihel. zdiva atiky vč. dodávky latí 6/4 cm</t>
  </si>
  <si>
    <t>31,24+31,24+14,4+14,4</t>
  </si>
  <si>
    <t>998762202R00</t>
  </si>
  <si>
    <t xml:space="preserve">Přesun hmot pro tesařské konstrukce, výšky do 12 m </t>
  </si>
  <si>
    <t>764</t>
  </si>
  <si>
    <t>Konstrukce klempířské</t>
  </si>
  <si>
    <t>764410850R00</t>
  </si>
  <si>
    <t>Demontáž oplechování parapetů,rš od 100 do 330 mm včetně likvidace</t>
  </si>
  <si>
    <t>13*1,2+0,6</t>
  </si>
  <si>
    <t>764430840R00</t>
  </si>
  <si>
    <t>Demontáž oplechování zdí,rš od 330 do 500 mm včetně likvidace</t>
  </si>
  <si>
    <t>31,24+31,24+14,44+14,44</t>
  </si>
  <si>
    <t>764530460R00</t>
  </si>
  <si>
    <t xml:space="preserve">Oplechování zdí z poplast.plechu, rš 760 mm </t>
  </si>
  <si>
    <t>(31,24+14,44)*2</t>
  </si>
  <si>
    <t>76400-0031</t>
  </si>
  <si>
    <t xml:space="preserve">D+M střešní vtok </t>
  </si>
  <si>
    <t>764291410R00</t>
  </si>
  <si>
    <t xml:space="preserve">Závětrná lišta z poplast. plechu, rš 250 mm </t>
  </si>
  <si>
    <t>3,6+4</t>
  </si>
  <si>
    <t>998764202R00</t>
  </si>
  <si>
    <t xml:space="preserve">Přesun hmot pro klempířské konstr., výšky do 12 m </t>
  </si>
  <si>
    <t>766</t>
  </si>
  <si>
    <t>Konstrukce truhlářské</t>
  </si>
  <si>
    <t>766441822U00</t>
  </si>
  <si>
    <t xml:space="preserve">Dmtž parapet deska š 40cm- dl 1,2m </t>
  </si>
  <si>
    <t>766441821U00</t>
  </si>
  <si>
    <t xml:space="preserve">Dmtž parapet deska š -40cm dl 0,8m </t>
  </si>
  <si>
    <t>769</t>
  </si>
  <si>
    <t>Otvorové prvky z plastu</t>
  </si>
  <si>
    <t>76900-0034</t>
  </si>
  <si>
    <t>76900-0036</t>
  </si>
  <si>
    <t xml:space="preserve">Ztužující ocel. sloupek pro soustavu oken </t>
  </si>
  <si>
    <t>76900-0035</t>
  </si>
  <si>
    <t>76900-0042</t>
  </si>
  <si>
    <t xml:space="preserve">Přesun hmot pro otvorové prvky z plastu </t>
  </si>
  <si>
    <t>781</t>
  </si>
  <si>
    <t>Obklady keramické</t>
  </si>
  <si>
    <t>781411013R00</t>
  </si>
  <si>
    <t xml:space="preserve">Montáž obkladů stěn, porovin. do MC, 15x15 cm </t>
  </si>
  <si>
    <t>2,4*0,6</t>
  </si>
  <si>
    <t>59781346</t>
  </si>
  <si>
    <t>Obkládačka Color One  14,8x14,8 bílá lesk</t>
  </si>
  <si>
    <t>1,44*1,1</t>
  </si>
  <si>
    <t>784</t>
  </si>
  <si>
    <t>Malby</t>
  </si>
  <si>
    <t>784452271R00</t>
  </si>
  <si>
    <t xml:space="preserve">Malba směsí tekutou 2x, 1barva, místnost do 3,8 m </t>
  </si>
  <si>
    <t>25,5*3</t>
  </si>
  <si>
    <t>odpočty otvorů:-(2,34*12)-(0,48*3)</t>
  </si>
  <si>
    <t>M21</t>
  </si>
  <si>
    <t>Elektromontáže</t>
  </si>
  <si>
    <t>210,22</t>
  </si>
  <si>
    <t>Hromosvod - demontáž,oprava a doplnění částí, montáž a revize hromosvodné soustavy nadzemní</t>
  </si>
  <si>
    <t>soubor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</si>
  <si>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</si>
  <si>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</si>
  <si>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</si>
  <si>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</si>
  <si>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</si>
  <si>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</si>
  <si>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</si>
  <si>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</si>
  <si>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</si>
  <si>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</si>
  <si>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</si>
  <si>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</si>
  <si>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97999-0001</t>
  </si>
  <si>
    <t xml:space="preserve">Poplatek za skládku stavební suti </t>
  </si>
  <si>
    <t>97999-0121</t>
  </si>
  <si>
    <t xml:space="preserve">Poplatek za skládku suti - asfaltové pásy </t>
  </si>
  <si>
    <t>97999-0162</t>
  </si>
  <si>
    <t xml:space="preserve">Poplatek za skládku suti - dřevo + sklo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</si>
  <si>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</si>
  <si>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</si>
  <si>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</si>
  <si>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</si>
  <si>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</si>
  <si>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</si>
  <si>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</si>
  <si>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</si>
  <si>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Rekonstrukce hydroizolace střech vč.zateplení</t>
  </si>
  <si>
    <t>D+M okno plastové 1200/1950 mm,O+S,min.U=1,1</t>
  </si>
  <si>
    <t>D+M okno plastové 600/800 mm,O+S,min.U=1,1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</si>
</sst>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C10" sqref="C10:E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">
        <v>318</v>
      </c>
      <c r="D2" s="5"/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79</v>
      </c>
      <c r="B5" s="16"/>
      <c r="C5" s="17" t="s">
        <v>318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10"/>
      <c r="D8" s="210"/>
      <c r="E8" s="211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10"/>
      <c r="D9" s="210"/>
      <c r="E9" s="211"/>
      <c r="F9" s="11"/>
      <c r="G9" s="33"/>
      <c r="H9" s="34"/>
    </row>
    <row r="10" spans="1:8" ht="12.75">
      <c r="A10" s="28" t="s">
        <v>14</v>
      </c>
      <c r="B10" s="11"/>
      <c r="C10" s="210"/>
      <c r="D10" s="210"/>
      <c r="E10" s="210"/>
      <c r="F10" s="35"/>
      <c r="G10" s="36"/>
      <c r="H10" s="37"/>
    </row>
    <row r="11" spans="1:57" ht="13.5" customHeight="1">
      <c r="A11" s="28" t="s">
        <v>15</v>
      </c>
      <c r="B11" s="11"/>
      <c r="C11" s="210"/>
      <c r="D11" s="210"/>
      <c r="E11" s="210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5"/>
      <c r="D12" s="205"/>
      <c r="E12" s="205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Rekapitulace!A31</f>
        <v>Ztížené výrobní podmínky</v>
      </c>
      <c r="E15" s="57"/>
      <c r="F15" s="58"/>
      <c r="G15" s="55">
        <f>Rekapitulace!I31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Rekapitulace!A32</f>
        <v>Oborová přirážka</v>
      </c>
      <c r="E16" s="59"/>
      <c r="F16" s="60"/>
      <c r="G16" s="55">
        <f>Rekapitulace!I32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Rekapitulace!A33</f>
        <v>Přesun stavebních kapacit</v>
      </c>
      <c r="E17" s="59"/>
      <c r="F17" s="60"/>
      <c r="G17" s="55">
        <f>Rekapitulace!I33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Rekapitulace!A34</f>
        <v>Mimostaveništní doprava</v>
      </c>
      <c r="E18" s="59"/>
      <c r="F18" s="60"/>
      <c r="G18" s="55">
        <f>Rekapitulace!I34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Rekapitulace!A35</f>
        <v>Zařízení staveniště</v>
      </c>
      <c r="E19" s="59"/>
      <c r="F19" s="60"/>
      <c r="G19" s="55">
        <f>Rekapitulace!I35</f>
        <v>0</v>
      </c>
    </row>
    <row r="20" spans="1:7" ht="15.75" customHeight="1">
      <c r="A20" s="63"/>
      <c r="B20" s="54"/>
      <c r="C20" s="55"/>
      <c r="D20" s="8" t="str">
        <f>Rekapitulace!A36</f>
        <v>Provoz investora</v>
      </c>
      <c r="E20" s="59"/>
      <c r="F20" s="60"/>
      <c r="G20" s="55">
        <f>Rekapitulace!I36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Rekapitulace!A37</f>
        <v>Kompletační činnost (IČD)</v>
      </c>
      <c r="E21" s="59"/>
      <c r="F21" s="60"/>
      <c r="G21" s="55">
        <f>Rekapitulace!I37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6" t="s">
        <v>33</v>
      </c>
      <c r="B23" s="207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20</v>
      </c>
      <c r="D30" s="85" t="s">
        <v>43</v>
      </c>
      <c r="E30" s="87"/>
      <c r="F30" s="208">
        <f>C23-F32</f>
        <v>0</v>
      </c>
      <c r="G30" s="209"/>
    </row>
    <row r="31" spans="1:7" ht="12.75">
      <c r="A31" s="84" t="s">
        <v>44</v>
      </c>
      <c r="B31" s="85"/>
      <c r="C31" s="86">
        <f>SazbaDPH1</f>
        <v>20</v>
      </c>
      <c r="D31" s="85" t="s">
        <v>45</v>
      </c>
      <c r="E31" s="87"/>
      <c r="F31" s="208">
        <f>ROUND(PRODUCT(F30,C31/100),0)</f>
        <v>0</v>
      </c>
      <c r="G31" s="209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8">
        <v>0</v>
      </c>
      <c r="G32" s="209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8">
        <f>ROUND(PRODUCT(F32,C33/100),0)</f>
        <v>0</v>
      </c>
      <c r="G33" s="209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1">
        <f>ROUND(SUM(F30:F33),0)</f>
        <v>0</v>
      </c>
      <c r="G34" s="202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4"/>
      <c r="C37" s="204"/>
      <c r="D37" s="204"/>
      <c r="E37" s="204"/>
      <c r="F37" s="204"/>
      <c r="G37" s="204"/>
      <c r="H37" t="s">
        <v>5</v>
      </c>
    </row>
    <row r="38" spans="1:8" ht="12.75" customHeight="1">
      <c r="A38" s="95"/>
      <c r="B38" s="204"/>
      <c r="C38" s="204"/>
      <c r="D38" s="204"/>
      <c r="E38" s="204"/>
      <c r="F38" s="204"/>
      <c r="G38" s="204"/>
      <c r="H38" t="s">
        <v>5</v>
      </c>
    </row>
    <row r="39" spans="1:8" ht="12.75">
      <c r="A39" s="95"/>
      <c r="B39" s="204"/>
      <c r="C39" s="204"/>
      <c r="D39" s="204"/>
      <c r="E39" s="204"/>
      <c r="F39" s="204"/>
      <c r="G39" s="204"/>
      <c r="H39" t="s">
        <v>5</v>
      </c>
    </row>
    <row r="40" spans="1:8" ht="12.75">
      <c r="A40" s="95"/>
      <c r="B40" s="204"/>
      <c r="C40" s="204"/>
      <c r="D40" s="204"/>
      <c r="E40" s="204"/>
      <c r="F40" s="204"/>
      <c r="G40" s="204"/>
      <c r="H40" t="s">
        <v>5</v>
      </c>
    </row>
    <row r="41" spans="1:8" ht="12.75">
      <c r="A41" s="95"/>
      <c r="B41" s="204"/>
      <c r="C41" s="204"/>
      <c r="D41" s="204"/>
      <c r="E41" s="204"/>
      <c r="F41" s="204"/>
      <c r="G41" s="204"/>
      <c r="H41" t="s">
        <v>5</v>
      </c>
    </row>
    <row r="42" spans="1:8" ht="12.75">
      <c r="A42" s="95"/>
      <c r="B42" s="204"/>
      <c r="C42" s="204"/>
      <c r="D42" s="204"/>
      <c r="E42" s="204"/>
      <c r="F42" s="204"/>
      <c r="G42" s="204"/>
      <c r="H42" t="s">
        <v>5</v>
      </c>
    </row>
    <row r="43" spans="1:8" ht="12.75">
      <c r="A43" s="95"/>
      <c r="B43" s="204"/>
      <c r="C43" s="204"/>
      <c r="D43" s="204"/>
      <c r="E43" s="204"/>
      <c r="F43" s="204"/>
      <c r="G43" s="204"/>
      <c r="H43" t="s">
        <v>5</v>
      </c>
    </row>
    <row r="44" spans="1:8" ht="12.75">
      <c r="A44" s="95"/>
      <c r="B44" s="204"/>
      <c r="C44" s="204"/>
      <c r="D44" s="204"/>
      <c r="E44" s="204"/>
      <c r="F44" s="204"/>
      <c r="G44" s="204"/>
      <c r="H44" t="s">
        <v>5</v>
      </c>
    </row>
    <row r="45" spans="1:8" ht="0.75" customHeight="1">
      <c r="A45" s="95"/>
      <c r="B45" s="204"/>
      <c r="C45" s="204"/>
      <c r="D45" s="204"/>
      <c r="E45" s="204"/>
      <c r="F45" s="204"/>
      <c r="G45" s="204"/>
      <c r="H45" t="s">
        <v>5</v>
      </c>
    </row>
    <row r="46" spans="2:7" ht="12.75">
      <c r="B46" s="203"/>
      <c r="C46" s="203"/>
      <c r="D46" s="203"/>
      <c r="E46" s="203"/>
      <c r="F46" s="203"/>
      <c r="G46" s="20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2:7" ht="12.75">
      <c r="B50" s="203"/>
      <c r="C50" s="203"/>
      <c r="D50" s="203"/>
      <c r="E50" s="203"/>
      <c r="F50" s="203"/>
      <c r="G50" s="203"/>
    </row>
    <row r="51" spans="2:7" ht="12.75">
      <c r="B51" s="203"/>
      <c r="C51" s="203"/>
      <c r="D51" s="203"/>
      <c r="E51" s="203"/>
      <c r="F51" s="203"/>
      <c r="G51" s="203"/>
    </row>
    <row r="52" spans="2:7" ht="12.75">
      <c r="B52" s="203"/>
      <c r="C52" s="203"/>
      <c r="D52" s="203"/>
      <c r="E52" s="203"/>
      <c r="F52" s="203"/>
      <c r="G52" s="203"/>
    </row>
    <row r="53" spans="2:7" ht="12.75">
      <c r="B53" s="203"/>
      <c r="C53" s="203"/>
      <c r="D53" s="203"/>
      <c r="E53" s="203"/>
      <c r="F53" s="203"/>
      <c r="G53" s="203"/>
    </row>
    <row r="54" spans="2:7" ht="12.75">
      <c r="B54" s="203"/>
      <c r="C54" s="203"/>
      <c r="D54" s="203"/>
      <c r="E54" s="203"/>
      <c r="F54" s="203"/>
      <c r="G54" s="203"/>
    </row>
    <row r="55" spans="2:7" ht="12.75">
      <c r="B55" s="203"/>
      <c r="C55" s="203"/>
      <c r="D55" s="203"/>
      <c r="E55" s="203"/>
      <c r="F55" s="203"/>
      <c r="G55" s="203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F33:G33"/>
    <mergeCell ref="C9:E9"/>
    <mergeCell ref="C11:E11"/>
    <mergeCell ref="C8:E8"/>
    <mergeCell ref="C10:E10"/>
    <mergeCell ref="B53:G53"/>
    <mergeCell ref="F34:G34"/>
    <mergeCell ref="B47:G47"/>
    <mergeCell ref="B48:G48"/>
    <mergeCell ref="B37:G45"/>
    <mergeCell ref="C12:E12"/>
    <mergeCell ref="B46:G46"/>
    <mergeCell ref="A23:B23"/>
    <mergeCell ref="F30:G30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0"/>
  <sheetViews>
    <sheetView zoomScalePageLayoutView="0" workbookViewId="0" topLeftCell="A1">
      <selection activeCell="G2" sqref="G2:I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48</v>
      </c>
      <c r="B1" s="215"/>
      <c r="C1" s="96" t="str">
        <f>CONCATENATE(cislostavby," ",nazevstavby)</f>
        <v>055 OBCHODNÍ AKADEMIE,KOTLÁŘSKÁ 9,BRNO</v>
      </c>
      <c r="D1" s="97"/>
      <c r="E1" s="98"/>
      <c r="F1" s="97"/>
      <c r="G1" s="99" t="s">
        <v>49</v>
      </c>
      <c r="H1" s="100"/>
      <c r="I1" s="101"/>
    </row>
    <row r="2" spans="1:9" ht="13.5" thickBot="1">
      <c r="A2" s="216" t="s">
        <v>50</v>
      </c>
      <c r="B2" s="217"/>
      <c r="C2" s="102" t="str">
        <f>CONCATENATE(cisloobjektu," ",nazevobjektu)</f>
        <v>01 Rekonstrukce hydroizolace střech vč.zateplení</v>
      </c>
      <c r="D2" s="103"/>
      <c r="E2" s="104"/>
      <c r="F2" s="103"/>
      <c r="G2" s="218"/>
      <c r="H2" s="219"/>
      <c r="I2" s="220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31</v>
      </c>
      <c r="B7" s="114" t="str">
        <f>Položky!C7</f>
        <v>Zdi podpěrné a volné</v>
      </c>
      <c r="C7" s="65"/>
      <c r="D7" s="115"/>
      <c r="E7" s="198">
        <f>Položky!BA10</f>
        <v>0</v>
      </c>
      <c r="F7" s="199">
        <f>Položky!BB10</f>
        <v>0</v>
      </c>
      <c r="G7" s="199">
        <f>Položky!BC10</f>
        <v>0</v>
      </c>
      <c r="H7" s="199">
        <f>Položky!BD10</f>
        <v>0</v>
      </c>
      <c r="I7" s="200">
        <f>Položky!BE10</f>
        <v>0</v>
      </c>
    </row>
    <row r="8" spans="1:9" s="34" customFormat="1" ht="12.75">
      <c r="A8" s="197" t="str">
        <f>Položky!B11</f>
        <v>61</v>
      </c>
      <c r="B8" s="114" t="str">
        <f>Položky!C11</f>
        <v>Upravy povrchů vnitřní</v>
      </c>
      <c r="C8" s="65"/>
      <c r="D8" s="115"/>
      <c r="E8" s="198">
        <f>Položky!BA16</f>
        <v>0</v>
      </c>
      <c r="F8" s="199">
        <f>Položky!BB16</f>
        <v>0</v>
      </c>
      <c r="G8" s="199">
        <f>Položky!BC16</f>
        <v>0</v>
      </c>
      <c r="H8" s="199">
        <f>Položky!BD16</f>
        <v>0</v>
      </c>
      <c r="I8" s="200">
        <f>Položky!BE16</f>
        <v>0</v>
      </c>
    </row>
    <row r="9" spans="1:9" s="34" customFormat="1" ht="12.75">
      <c r="A9" s="197" t="str">
        <f>Položky!B17</f>
        <v>62</v>
      </c>
      <c r="B9" s="114" t="str">
        <f>Položky!C17</f>
        <v>Úpravy povrchů vnější</v>
      </c>
      <c r="C9" s="65"/>
      <c r="D9" s="115"/>
      <c r="E9" s="198">
        <f>Položky!BA35</f>
        <v>0</v>
      </c>
      <c r="F9" s="199">
        <f>Položky!BB35</f>
        <v>0</v>
      </c>
      <c r="G9" s="199">
        <f>Položky!BC35</f>
        <v>0</v>
      </c>
      <c r="H9" s="199">
        <f>Položky!BD35</f>
        <v>0</v>
      </c>
      <c r="I9" s="200">
        <f>Položky!BE35</f>
        <v>0</v>
      </c>
    </row>
    <row r="10" spans="1:9" s="34" customFormat="1" ht="12.75">
      <c r="A10" s="197" t="str">
        <f>Položky!B36</f>
        <v>63</v>
      </c>
      <c r="B10" s="114" t="str">
        <f>Položky!C36</f>
        <v>Podlahy a podlahové konstrukce</v>
      </c>
      <c r="C10" s="65"/>
      <c r="D10" s="115"/>
      <c r="E10" s="198">
        <f>Položky!BA40</f>
        <v>0</v>
      </c>
      <c r="F10" s="199">
        <f>Položky!BB40</f>
        <v>0</v>
      </c>
      <c r="G10" s="199">
        <f>Položky!BC40</f>
        <v>0</v>
      </c>
      <c r="H10" s="199">
        <f>Položky!BD40</f>
        <v>0</v>
      </c>
      <c r="I10" s="200">
        <f>Položky!BE40</f>
        <v>0</v>
      </c>
    </row>
    <row r="11" spans="1:9" s="34" customFormat="1" ht="12.75">
      <c r="A11" s="197" t="str">
        <f>Položky!B41</f>
        <v>64</v>
      </c>
      <c r="B11" s="114" t="str">
        <f>Položky!C41</f>
        <v>Výplně otvorů</v>
      </c>
      <c r="C11" s="65"/>
      <c r="D11" s="115"/>
      <c r="E11" s="198">
        <f>Položky!BA45</f>
        <v>0</v>
      </c>
      <c r="F11" s="199">
        <f>Položky!BB45</f>
        <v>0</v>
      </c>
      <c r="G11" s="199">
        <f>Položky!BC45</f>
        <v>0</v>
      </c>
      <c r="H11" s="199">
        <f>Položky!BD45</f>
        <v>0</v>
      </c>
      <c r="I11" s="200">
        <f>Položky!BE45</f>
        <v>0</v>
      </c>
    </row>
    <row r="12" spans="1:9" s="34" customFormat="1" ht="12.75">
      <c r="A12" s="197" t="str">
        <f>Položky!B46</f>
        <v>95</v>
      </c>
      <c r="B12" s="114" t="str">
        <f>Položky!C46</f>
        <v>Dokončovací konstrukce na pozemních stavbách</v>
      </c>
      <c r="C12" s="65"/>
      <c r="D12" s="115"/>
      <c r="E12" s="198">
        <f>Položky!BA49</f>
        <v>0</v>
      </c>
      <c r="F12" s="199">
        <f>Položky!BB49</f>
        <v>0</v>
      </c>
      <c r="G12" s="199">
        <f>Položky!BC49</f>
        <v>0</v>
      </c>
      <c r="H12" s="199">
        <f>Položky!BD49</f>
        <v>0</v>
      </c>
      <c r="I12" s="200">
        <f>Položky!BE49</f>
        <v>0</v>
      </c>
    </row>
    <row r="13" spans="1:9" s="34" customFormat="1" ht="12.75">
      <c r="A13" s="197" t="str">
        <f>Položky!B50</f>
        <v>94</v>
      </c>
      <c r="B13" s="114" t="str">
        <f>Položky!C50</f>
        <v>Lešení a stavební výtahy</v>
      </c>
      <c r="C13" s="65"/>
      <c r="D13" s="115"/>
      <c r="E13" s="198">
        <f>Položky!BA59</f>
        <v>0</v>
      </c>
      <c r="F13" s="199">
        <f>Položky!BB59</f>
        <v>0</v>
      </c>
      <c r="G13" s="199">
        <f>Položky!BC59</f>
        <v>0</v>
      </c>
      <c r="H13" s="199">
        <f>Položky!BD59</f>
        <v>0</v>
      </c>
      <c r="I13" s="200">
        <f>Položky!BE59</f>
        <v>0</v>
      </c>
    </row>
    <row r="14" spans="1:9" s="34" customFormat="1" ht="12.75">
      <c r="A14" s="197" t="str">
        <f>Položky!B60</f>
        <v>96</v>
      </c>
      <c r="B14" s="114" t="str">
        <f>Položky!C60</f>
        <v>Bourání konstrukcí</v>
      </c>
      <c r="C14" s="65"/>
      <c r="D14" s="115"/>
      <c r="E14" s="198">
        <f>Položky!BA67</f>
        <v>0</v>
      </c>
      <c r="F14" s="199">
        <f>Položky!BB67</f>
        <v>0</v>
      </c>
      <c r="G14" s="199">
        <f>Položky!BC67</f>
        <v>0</v>
      </c>
      <c r="H14" s="199">
        <f>Položky!BD67</f>
        <v>0</v>
      </c>
      <c r="I14" s="200">
        <f>Položky!BE67</f>
        <v>0</v>
      </c>
    </row>
    <row r="15" spans="1:9" s="34" customFormat="1" ht="12.75">
      <c r="A15" s="197" t="str">
        <f>Položky!B68</f>
        <v>99</v>
      </c>
      <c r="B15" s="114" t="str">
        <f>Položky!C68</f>
        <v>Staveništní přesun hmot</v>
      </c>
      <c r="C15" s="65"/>
      <c r="D15" s="115"/>
      <c r="E15" s="198">
        <f>Položky!BA70</f>
        <v>0</v>
      </c>
      <c r="F15" s="199">
        <f>Položky!BB70</f>
        <v>0</v>
      </c>
      <c r="G15" s="199">
        <f>Položky!BC70</f>
        <v>0</v>
      </c>
      <c r="H15" s="199">
        <f>Položky!BD70</f>
        <v>0</v>
      </c>
      <c r="I15" s="200">
        <f>Položky!BE70</f>
        <v>0</v>
      </c>
    </row>
    <row r="16" spans="1:9" s="34" customFormat="1" ht="12.75">
      <c r="A16" s="197" t="str">
        <f>Položky!B71</f>
        <v>712</v>
      </c>
      <c r="B16" s="114" t="str">
        <f>Položky!C71</f>
        <v>Živičné krytiny</v>
      </c>
      <c r="C16" s="65"/>
      <c r="D16" s="115"/>
      <c r="E16" s="198">
        <f>Položky!BA90</f>
        <v>0</v>
      </c>
      <c r="F16" s="199">
        <f>Položky!BB90</f>
        <v>0</v>
      </c>
      <c r="G16" s="199">
        <f>Položky!BC90</f>
        <v>0</v>
      </c>
      <c r="H16" s="199">
        <f>Položky!BD90</f>
        <v>0</v>
      </c>
      <c r="I16" s="200">
        <f>Položky!BE90</f>
        <v>0</v>
      </c>
    </row>
    <row r="17" spans="1:9" s="34" customFormat="1" ht="12.75">
      <c r="A17" s="197" t="str">
        <f>Položky!B91</f>
        <v>713</v>
      </c>
      <c r="B17" s="114" t="str">
        <f>Položky!C91</f>
        <v>Izolace tepelné</v>
      </c>
      <c r="C17" s="65"/>
      <c r="D17" s="115"/>
      <c r="E17" s="198">
        <f>Položky!BA112</f>
        <v>0</v>
      </c>
      <c r="F17" s="199">
        <f>Položky!BB112</f>
        <v>0</v>
      </c>
      <c r="G17" s="199">
        <f>Položky!BC112</f>
        <v>0</v>
      </c>
      <c r="H17" s="199">
        <f>Položky!BD112</f>
        <v>0</v>
      </c>
      <c r="I17" s="200">
        <f>Položky!BE112</f>
        <v>0</v>
      </c>
    </row>
    <row r="18" spans="1:9" s="34" customFormat="1" ht="12.75">
      <c r="A18" s="197" t="str">
        <f>Položky!B113</f>
        <v>762</v>
      </c>
      <c r="B18" s="114" t="str">
        <f>Položky!C113</f>
        <v>Konstrukce tesařské</v>
      </c>
      <c r="C18" s="65"/>
      <c r="D18" s="115"/>
      <c r="E18" s="198">
        <f>Položky!BA121</f>
        <v>0</v>
      </c>
      <c r="F18" s="199">
        <f>Položky!BB121</f>
        <v>0</v>
      </c>
      <c r="G18" s="199">
        <f>Položky!BC121</f>
        <v>0</v>
      </c>
      <c r="H18" s="199">
        <f>Položky!BD121</f>
        <v>0</v>
      </c>
      <c r="I18" s="200">
        <f>Položky!BE121</f>
        <v>0</v>
      </c>
    </row>
    <row r="19" spans="1:9" s="34" customFormat="1" ht="12.75">
      <c r="A19" s="197" t="str">
        <f>Položky!B122</f>
        <v>764</v>
      </c>
      <c r="B19" s="114" t="str">
        <f>Položky!C122</f>
        <v>Konstrukce klempířské</v>
      </c>
      <c r="C19" s="65"/>
      <c r="D19" s="115"/>
      <c r="E19" s="198">
        <f>Položky!BA133</f>
        <v>0</v>
      </c>
      <c r="F19" s="199">
        <f>Položky!BB133</f>
        <v>0</v>
      </c>
      <c r="G19" s="199">
        <f>Položky!BC133</f>
        <v>0</v>
      </c>
      <c r="H19" s="199">
        <f>Položky!BD133</f>
        <v>0</v>
      </c>
      <c r="I19" s="200">
        <f>Položky!BE133</f>
        <v>0</v>
      </c>
    </row>
    <row r="20" spans="1:9" s="34" customFormat="1" ht="12.75">
      <c r="A20" s="197" t="str">
        <f>Položky!B134</f>
        <v>766</v>
      </c>
      <c r="B20" s="114" t="str">
        <f>Položky!C134</f>
        <v>Konstrukce truhlářské</v>
      </c>
      <c r="C20" s="65"/>
      <c r="D20" s="115"/>
      <c r="E20" s="198">
        <f>Položky!BA137</f>
        <v>0</v>
      </c>
      <c r="F20" s="199">
        <f>Položky!BB137</f>
        <v>0</v>
      </c>
      <c r="G20" s="199">
        <f>Položky!BC137</f>
        <v>0</v>
      </c>
      <c r="H20" s="199">
        <f>Položky!BD137</f>
        <v>0</v>
      </c>
      <c r="I20" s="200">
        <f>Položky!BE137</f>
        <v>0</v>
      </c>
    </row>
    <row r="21" spans="1:9" s="34" customFormat="1" ht="12.75">
      <c r="A21" s="197" t="str">
        <f>Položky!B138</f>
        <v>769</v>
      </c>
      <c r="B21" s="114" t="str">
        <f>Položky!C138</f>
        <v>Otvorové prvky z plastu</v>
      </c>
      <c r="C21" s="65"/>
      <c r="D21" s="115"/>
      <c r="E21" s="198">
        <f>Položky!BA143</f>
        <v>0</v>
      </c>
      <c r="F21" s="199">
        <f>Položky!BB143</f>
        <v>0</v>
      </c>
      <c r="G21" s="199">
        <f>Položky!BC143</f>
        <v>0</v>
      </c>
      <c r="H21" s="199">
        <f>Položky!BD143</f>
        <v>0</v>
      </c>
      <c r="I21" s="200">
        <f>Položky!BE143</f>
        <v>0</v>
      </c>
    </row>
    <row r="22" spans="1:9" s="34" customFormat="1" ht="12.75">
      <c r="A22" s="197" t="str">
        <f>Položky!B144</f>
        <v>781</v>
      </c>
      <c r="B22" s="114" t="str">
        <f>Položky!C144</f>
        <v>Obklady keramické</v>
      </c>
      <c r="C22" s="65"/>
      <c r="D22" s="115"/>
      <c r="E22" s="198">
        <f>Položky!BA149</f>
        <v>0</v>
      </c>
      <c r="F22" s="199">
        <f>Položky!BB149</f>
        <v>0</v>
      </c>
      <c r="G22" s="199">
        <f>Položky!BC149</f>
        <v>0</v>
      </c>
      <c r="H22" s="199">
        <f>Položky!BD149</f>
        <v>0</v>
      </c>
      <c r="I22" s="200">
        <f>Položky!BE149</f>
        <v>0</v>
      </c>
    </row>
    <row r="23" spans="1:9" s="34" customFormat="1" ht="12.75">
      <c r="A23" s="197" t="str">
        <f>Položky!B150</f>
        <v>784</v>
      </c>
      <c r="B23" s="114" t="str">
        <f>Položky!C150</f>
        <v>Malby</v>
      </c>
      <c r="C23" s="65"/>
      <c r="D23" s="115"/>
      <c r="E23" s="198">
        <f>Položky!BA154</f>
        <v>0</v>
      </c>
      <c r="F23" s="199">
        <f>Položky!BB154</f>
        <v>0</v>
      </c>
      <c r="G23" s="199">
        <f>Položky!BC154</f>
        <v>0</v>
      </c>
      <c r="H23" s="199">
        <f>Položky!BD154</f>
        <v>0</v>
      </c>
      <c r="I23" s="200">
        <f>Položky!BE154</f>
        <v>0</v>
      </c>
    </row>
    <row r="24" spans="1:9" s="34" customFormat="1" ht="12.75">
      <c r="A24" s="197" t="str">
        <f>Položky!B155</f>
        <v>M21</v>
      </c>
      <c r="B24" s="114" t="str">
        <f>Položky!C155</f>
        <v>Elektromontáže</v>
      </c>
      <c r="C24" s="65"/>
      <c r="D24" s="115"/>
      <c r="E24" s="198">
        <f>Položky!BA157</f>
        <v>0</v>
      </c>
      <c r="F24" s="199">
        <f>Položky!BB157</f>
        <v>0</v>
      </c>
      <c r="G24" s="199">
        <f>Položky!BC157</f>
        <v>0</v>
      </c>
      <c r="H24" s="199">
        <f>Položky!BD157</f>
        <v>0</v>
      </c>
      <c r="I24" s="200">
        <f>Položky!BE157</f>
        <v>0</v>
      </c>
    </row>
    <row r="25" spans="1:9" s="34" customFormat="1" ht="13.5" thickBot="1">
      <c r="A25" s="197" t="str">
        <f>Položky!B158</f>
        <v>D96</v>
      </c>
      <c r="B25" s="114" t="str">
        <f>Položky!C158</f>
        <v>Přesuny suti a vybouraných hmot</v>
      </c>
      <c r="C25" s="65"/>
      <c r="D25" s="115"/>
      <c r="E25" s="198">
        <f>Položky!BA167</f>
        <v>0</v>
      </c>
      <c r="F25" s="199">
        <f>Položky!BB167</f>
        <v>0</v>
      </c>
      <c r="G25" s="199">
        <f>Položky!BC167</f>
        <v>0</v>
      </c>
      <c r="H25" s="199">
        <f>Položky!BD167</f>
        <v>0</v>
      </c>
      <c r="I25" s="200">
        <f>Položky!BE167</f>
        <v>0</v>
      </c>
    </row>
    <row r="26" spans="1:9" s="122" customFormat="1" ht="13.5" thickBot="1">
      <c r="A26" s="116"/>
      <c r="B26" s="117" t="s">
        <v>57</v>
      </c>
      <c r="C26" s="117"/>
      <c r="D26" s="118"/>
      <c r="E26" s="119">
        <f>SUM(E7:E25)</f>
        <v>0</v>
      </c>
      <c r="F26" s="120">
        <f>SUM(F7:F25)</f>
        <v>0</v>
      </c>
      <c r="G26" s="120">
        <f>SUM(G7:G25)</f>
        <v>0</v>
      </c>
      <c r="H26" s="120">
        <f>SUM(H7:H25)</f>
        <v>0</v>
      </c>
      <c r="I26" s="121">
        <f>SUM(I7:I25)</f>
        <v>0</v>
      </c>
    </row>
    <row r="27" spans="1:9" ht="12.75">
      <c r="A27" s="65"/>
      <c r="B27" s="65"/>
      <c r="C27" s="65"/>
      <c r="D27" s="65"/>
      <c r="E27" s="65"/>
      <c r="F27" s="65"/>
      <c r="G27" s="65"/>
      <c r="H27" s="65"/>
      <c r="I27" s="65"/>
    </row>
    <row r="28" spans="1:57" ht="19.5" customHeight="1">
      <c r="A28" s="106" t="s">
        <v>58</v>
      </c>
      <c r="B28" s="106"/>
      <c r="C28" s="106"/>
      <c r="D28" s="106"/>
      <c r="E28" s="106"/>
      <c r="F28" s="106"/>
      <c r="G28" s="123"/>
      <c r="H28" s="106"/>
      <c r="I28" s="106"/>
      <c r="BA28" s="40"/>
      <c r="BB28" s="40"/>
      <c r="BC28" s="40"/>
      <c r="BD28" s="40"/>
      <c r="BE28" s="40"/>
    </row>
    <row r="29" spans="1:9" ht="13.5" thickBo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12.75">
      <c r="A30" s="70" t="s">
        <v>59</v>
      </c>
      <c r="B30" s="71"/>
      <c r="C30" s="71"/>
      <c r="D30" s="124"/>
      <c r="E30" s="125" t="s">
        <v>60</v>
      </c>
      <c r="F30" s="126" t="s">
        <v>61</v>
      </c>
      <c r="G30" s="127" t="s">
        <v>62</v>
      </c>
      <c r="H30" s="128"/>
      <c r="I30" s="129" t="s">
        <v>60</v>
      </c>
    </row>
    <row r="31" spans="1:53" ht="12.75">
      <c r="A31" s="63" t="s">
        <v>310</v>
      </c>
      <c r="B31" s="54"/>
      <c r="C31" s="54"/>
      <c r="D31" s="130"/>
      <c r="E31" s="131"/>
      <c r="F31" s="132"/>
      <c r="G31" s="133">
        <f aca="true" t="shared" si="0" ref="G31:G38">CHOOSE(BA31+1,HSV+PSV,HSV+PSV+Mont,HSV+PSV+Dodavka+Mont,HSV,PSV,Mont,Dodavka,Mont+Dodavka,0)</f>
        <v>0</v>
      </c>
      <c r="H31" s="134"/>
      <c r="I31" s="135">
        <f aca="true" t="shared" si="1" ref="I31:I38">E31+F31*G31/100</f>
        <v>0</v>
      </c>
      <c r="BA31">
        <v>0</v>
      </c>
    </row>
    <row r="32" spans="1:53" ht="12.75">
      <c r="A32" s="63" t="s">
        <v>311</v>
      </c>
      <c r="B32" s="54"/>
      <c r="C32" s="54"/>
      <c r="D32" s="130"/>
      <c r="E32" s="131"/>
      <c r="F32" s="132"/>
      <c r="G32" s="133">
        <f t="shared" si="0"/>
        <v>0</v>
      </c>
      <c r="H32" s="134"/>
      <c r="I32" s="135">
        <f t="shared" si="1"/>
        <v>0</v>
      </c>
      <c r="BA32">
        <v>0</v>
      </c>
    </row>
    <row r="33" spans="1:53" ht="12.75">
      <c r="A33" s="63" t="s">
        <v>312</v>
      </c>
      <c r="B33" s="54"/>
      <c r="C33" s="54"/>
      <c r="D33" s="130"/>
      <c r="E33" s="131"/>
      <c r="F33" s="132"/>
      <c r="G33" s="133">
        <f t="shared" si="0"/>
        <v>0</v>
      </c>
      <c r="H33" s="134"/>
      <c r="I33" s="135">
        <f t="shared" si="1"/>
        <v>0</v>
      </c>
      <c r="BA33">
        <v>0</v>
      </c>
    </row>
    <row r="34" spans="1:53" ht="12.75">
      <c r="A34" s="63" t="s">
        <v>313</v>
      </c>
      <c r="B34" s="54"/>
      <c r="C34" s="54"/>
      <c r="D34" s="130"/>
      <c r="E34" s="131"/>
      <c r="F34" s="132"/>
      <c r="G34" s="133">
        <f t="shared" si="0"/>
        <v>0</v>
      </c>
      <c r="H34" s="134"/>
      <c r="I34" s="135">
        <f t="shared" si="1"/>
        <v>0</v>
      </c>
      <c r="BA34">
        <v>0</v>
      </c>
    </row>
    <row r="35" spans="1:53" ht="12.75">
      <c r="A35" s="63" t="s">
        <v>314</v>
      </c>
      <c r="B35" s="54"/>
      <c r="C35" s="54"/>
      <c r="D35" s="130"/>
      <c r="E35" s="131"/>
      <c r="F35" s="132"/>
      <c r="G35" s="133">
        <f t="shared" si="0"/>
        <v>0</v>
      </c>
      <c r="H35" s="134"/>
      <c r="I35" s="135">
        <f t="shared" si="1"/>
        <v>0</v>
      </c>
      <c r="BA35">
        <v>1</v>
      </c>
    </row>
    <row r="36" spans="1:53" ht="12.75">
      <c r="A36" s="63" t="s">
        <v>315</v>
      </c>
      <c r="B36" s="54"/>
      <c r="C36" s="54"/>
      <c r="D36" s="130"/>
      <c r="E36" s="131"/>
      <c r="F36" s="132"/>
      <c r="G36" s="133">
        <f t="shared" si="0"/>
        <v>0</v>
      </c>
      <c r="H36" s="134"/>
      <c r="I36" s="135">
        <f t="shared" si="1"/>
        <v>0</v>
      </c>
      <c r="BA36">
        <v>1</v>
      </c>
    </row>
    <row r="37" spans="1:53" ht="12.75">
      <c r="A37" s="63" t="s">
        <v>316</v>
      </c>
      <c r="B37" s="54"/>
      <c r="C37" s="54"/>
      <c r="D37" s="130"/>
      <c r="E37" s="131"/>
      <c r="F37" s="132"/>
      <c r="G37" s="133">
        <f t="shared" si="0"/>
        <v>0</v>
      </c>
      <c r="H37" s="134"/>
      <c r="I37" s="135">
        <f t="shared" si="1"/>
        <v>0</v>
      </c>
      <c r="BA37">
        <v>2</v>
      </c>
    </row>
    <row r="38" spans="1:53" ht="12.75">
      <c r="A38" s="63" t="s">
        <v>317</v>
      </c>
      <c r="B38" s="54"/>
      <c r="C38" s="54"/>
      <c r="D38" s="130"/>
      <c r="E38" s="131"/>
      <c r="F38" s="132"/>
      <c r="G38" s="133">
        <f t="shared" si="0"/>
        <v>0</v>
      </c>
      <c r="H38" s="134"/>
      <c r="I38" s="135">
        <f t="shared" si="1"/>
        <v>0</v>
      </c>
      <c r="BA38">
        <v>2</v>
      </c>
    </row>
    <row r="39" spans="1:9" ht="13.5" thickBot="1">
      <c r="A39" s="136"/>
      <c r="B39" s="137" t="s">
        <v>63</v>
      </c>
      <c r="C39" s="138"/>
      <c r="D39" s="139"/>
      <c r="E39" s="140"/>
      <c r="F39" s="141"/>
      <c r="G39" s="141"/>
      <c r="H39" s="212">
        <f>SUM(I31:I38)</f>
        <v>0</v>
      </c>
      <c r="I39" s="213"/>
    </row>
    <row r="41" spans="2:9" ht="12.75">
      <c r="B41" s="122"/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  <row r="88" spans="6:9" ht="12.75">
      <c r="F88" s="142"/>
      <c r="G88" s="143"/>
      <c r="H88" s="143"/>
      <c r="I88" s="144"/>
    </row>
    <row r="89" spans="6:9" ht="12.75">
      <c r="F89" s="142"/>
      <c r="G89" s="143"/>
      <c r="H89" s="143"/>
      <c r="I89" s="144"/>
    </row>
    <row r="90" spans="6:9" ht="12.75">
      <c r="F90" s="142"/>
      <c r="G90" s="143"/>
      <c r="H90" s="143"/>
      <c r="I90" s="144"/>
    </row>
  </sheetData>
  <sheetProtection/>
  <mergeCells count="4">
    <mergeCell ref="H39:I3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40"/>
  <sheetViews>
    <sheetView showGridLines="0" showZeros="0" tabSelected="1" zoomScalePageLayoutView="0" workbookViewId="0" topLeftCell="A109">
      <selection activeCell="C142" sqref="C142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3" t="s">
        <v>76</v>
      </c>
      <c r="B1" s="223"/>
      <c r="C1" s="223"/>
      <c r="D1" s="223"/>
      <c r="E1" s="223"/>
      <c r="F1" s="223"/>
      <c r="G1" s="223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4" t="s">
        <v>48</v>
      </c>
      <c r="B3" s="215"/>
      <c r="C3" s="96" t="str">
        <f>CONCATENATE(cislostavby," ",nazevstavby)</f>
        <v>055 OBCHODNÍ AKADEMIE,KOTLÁŘSKÁ 9,BRNO</v>
      </c>
      <c r="D3" s="97"/>
      <c r="E3" s="150" t="s">
        <v>64</v>
      </c>
      <c r="F3" s="151">
        <f>Rekapitulace!H1</f>
        <v>0</v>
      </c>
      <c r="G3" s="152"/>
    </row>
    <row r="4" spans="1:7" ht="13.5" thickBot="1">
      <c r="A4" s="224" t="s">
        <v>50</v>
      </c>
      <c r="B4" s="217"/>
      <c r="C4" s="102" t="str">
        <f>CONCATENATE(cisloobjektu," ",nazevobjektu)</f>
        <v>01 Rekonstrukce hydroizolace střech vč.zateplení</v>
      </c>
      <c r="D4" s="103"/>
      <c r="E4" s="225">
        <f>Rekapitulace!G2</f>
        <v>0</v>
      </c>
      <c r="F4" s="226"/>
      <c r="G4" s="227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80</v>
      </c>
      <c r="C7" s="162" t="s">
        <v>81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82</v>
      </c>
      <c r="C8" s="170" t="s">
        <v>83</v>
      </c>
      <c r="D8" s="171" t="s">
        <v>84</v>
      </c>
      <c r="E8" s="172">
        <v>5.76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1.95224</v>
      </c>
    </row>
    <row r="9" spans="1:15" ht="12.75">
      <c r="A9" s="175"/>
      <c r="B9" s="177"/>
      <c r="C9" s="221" t="s">
        <v>85</v>
      </c>
      <c r="D9" s="222"/>
      <c r="E9" s="178">
        <v>5.76</v>
      </c>
      <c r="F9" s="179"/>
      <c r="G9" s="180"/>
      <c r="M9" s="176" t="s">
        <v>85</v>
      </c>
      <c r="O9" s="167"/>
    </row>
    <row r="10" spans="1:57" ht="12.75">
      <c r="A10" s="181"/>
      <c r="B10" s="182" t="s">
        <v>74</v>
      </c>
      <c r="C10" s="183" t="str">
        <f>CONCATENATE(B7," ",C7)</f>
        <v>31 Zdi podpěrné a volné</v>
      </c>
      <c r="D10" s="184"/>
      <c r="E10" s="185"/>
      <c r="F10" s="186"/>
      <c r="G10" s="187">
        <f>SUM(G7:G9)</f>
        <v>0</v>
      </c>
      <c r="O10" s="167">
        <v>4</v>
      </c>
      <c r="BA10" s="188">
        <f>SUM(BA7:BA9)</f>
        <v>0</v>
      </c>
      <c r="BB10" s="188">
        <f>SUM(BB7:BB9)</f>
        <v>0</v>
      </c>
      <c r="BC10" s="188">
        <f>SUM(BC7:BC9)</f>
        <v>0</v>
      </c>
      <c r="BD10" s="188">
        <f>SUM(BD7:BD9)</f>
        <v>0</v>
      </c>
      <c r="BE10" s="188">
        <f>SUM(BE7:BE9)</f>
        <v>0</v>
      </c>
    </row>
    <row r="11" spans="1:15" ht="12.75">
      <c r="A11" s="160" t="s">
        <v>72</v>
      </c>
      <c r="B11" s="161" t="s">
        <v>86</v>
      </c>
      <c r="C11" s="162" t="s">
        <v>87</v>
      </c>
      <c r="D11" s="163"/>
      <c r="E11" s="164"/>
      <c r="F11" s="164"/>
      <c r="G11" s="165"/>
      <c r="H11" s="166"/>
      <c r="I11" s="166"/>
      <c r="O11" s="167">
        <v>1</v>
      </c>
    </row>
    <row r="12" spans="1:104" ht="12.75">
      <c r="A12" s="168">
        <v>2</v>
      </c>
      <c r="B12" s="169" t="s">
        <v>88</v>
      </c>
      <c r="C12" s="170" t="s">
        <v>89</v>
      </c>
      <c r="D12" s="171" t="s">
        <v>90</v>
      </c>
      <c r="E12" s="172">
        <v>5.76</v>
      </c>
      <c r="F12" s="172">
        <v>0</v>
      </c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0.02798</v>
      </c>
    </row>
    <row r="13" spans="1:15" ht="12.75">
      <c r="A13" s="175"/>
      <c r="B13" s="177"/>
      <c r="C13" s="221" t="s">
        <v>85</v>
      </c>
      <c r="D13" s="222"/>
      <c r="E13" s="178">
        <v>5.76</v>
      </c>
      <c r="F13" s="179"/>
      <c r="G13" s="180"/>
      <c r="M13" s="176" t="s">
        <v>85</v>
      </c>
      <c r="O13" s="167"/>
    </row>
    <row r="14" spans="1:104" ht="22.5">
      <c r="A14" s="168">
        <v>3</v>
      </c>
      <c r="B14" s="169" t="s">
        <v>91</v>
      </c>
      <c r="C14" s="170" t="s">
        <v>92</v>
      </c>
      <c r="D14" s="171" t="s">
        <v>93</v>
      </c>
      <c r="E14" s="172">
        <v>12.448</v>
      </c>
      <c r="F14" s="172">
        <v>0</v>
      </c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0.00238</v>
      </c>
    </row>
    <row r="15" spans="1:15" ht="12.75">
      <c r="A15" s="175"/>
      <c r="B15" s="177"/>
      <c r="C15" s="221" t="s">
        <v>94</v>
      </c>
      <c r="D15" s="222"/>
      <c r="E15" s="178">
        <v>12.448</v>
      </c>
      <c r="F15" s="179"/>
      <c r="G15" s="180"/>
      <c r="M15" s="176" t="s">
        <v>94</v>
      </c>
      <c r="O15" s="167"/>
    </row>
    <row r="16" spans="1:57" ht="12.75">
      <c r="A16" s="181"/>
      <c r="B16" s="182" t="s">
        <v>74</v>
      </c>
      <c r="C16" s="183" t="str">
        <f>CONCATENATE(B11," ",C11)</f>
        <v>61 Upravy povrchů vnitřní</v>
      </c>
      <c r="D16" s="184"/>
      <c r="E16" s="185"/>
      <c r="F16" s="186"/>
      <c r="G16" s="187">
        <f>SUM(G11:G15)</f>
        <v>0</v>
      </c>
      <c r="O16" s="167">
        <v>4</v>
      </c>
      <c r="BA16" s="188">
        <f>SUM(BA11:BA15)</f>
        <v>0</v>
      </c>
      <c r="BB16" s="188">
        <f>SUM(BB11:BB15)</f>
        <v>0</v>
      </c>
      <c r="BC16" s="188">
        <f>SUM(BC11:BC15)</f>
        <v>0</v>
      </c>
      <c r="BD16" s="188">
        <f>SUM(BD11:BD15)</f>
        <v>0</v>
      </c>
      <c r="BE16" s="188">
        <f>SUM(BE11:BE15)</f>
        <v>0</v>
      </c>
    </row>
    <row r="17" spans="1:15" ht="12.75">
      <c r="A17" s="160" t="s">
        <v>72</v>
      </c>
      <c r="B17" s="161" t="s">
        <v>95</v>
      </c>
      <c r="C17" s="162" t="s">
        <v>96</v>
      </c>
      <c r="D17" s="163"/>
      <c r="E17" s="164"/>
      <c r="F17" s="164"/>
      <c r="G17" s="165"/>
      <c r="H17" s="166"/>
      <c r="I17" s="166"/>
      <c r="O17" s="167">
        <v>1</v>
      </c>
    </row>
    <row r="18" spans="1:104" ht="12.75">
      <c r="A18" s="168">
        <v>4</v>
      </c>
      <c r="B18" s="169" t="s">
        <v>97</v>
      </c>
      <c r="C18" s="170" t="s">
        <v>98</v>
      </c>
      <c r="D18" s="171" t="s">
        <v>90</v>
      </c>
      <c r="E18" s="172">
        <v>29.52</v>
      </c>
      <c r="F18" s="172">
        <v>0</v>
      </c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4E-05</v>
      </c>
    </row>
    <row r="19" spans="1:15" ht="12.75">
      <c r="A19" s="175"/>
      <c r="B19" s="177"/>
      <c r="C19" s="221" t="s">
        <v>99</v>
      </c>
      <c r="D19" s="222"/>
      <c r="E19" s="178">
        <v>29.52</v>
      </c>
      <c r="F19" s="179"/>
      <c r="G19" s="180"/>
      <c r="M19" s="176" t="s">
        <v>99</v>
      </c>
      <c r="O19" s="167"/>
    </row>
    <row r="20" spans="1:104" ht="12.75">
      <c r="A20" s="168">
        <v>5</v>
      </c>
      <c r="B20" s="169" t="s">
        <v>100</v>
      </c>
      <c r="C20" s="170" t="s">
        <v>101</v>
      </c>
      <c r="D20" s="171" t="s">
        <v>90</v>
      </c>
      <c r="E20" s="172">
        <v>59.73</v>
      </c>
      <c r="F20" s="172">
        <v>0</v>
      </c>
      <c r="G20" s="173">
        <f>E20*F20</f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</v>
      </c>
      <c r="CB20" s="174">
        <v>1</v>
      </c>
      <c r="CZ20" s="145">
        <v>2E-05</v>
      </c>
    </row>
    <row r="21" spans="1:104" ht="12.75">
      <c r="A21" s="168">
        <v>6</v>
      </c>
      <c r="B21" s="169" t="s">
        <v>102</v>
      </c>
      <c r="C21" s="170" t="s">
        <v>103</v>
      </c>
      <c r="D21" s="171" t="s">
        <v>93</v>
      </c>
      <c r="E21" s="172">
        <v>59.73</v>
      </c>
      <c r="F21" s="172">
        <v>0</v>
      </c>
      <c r="G21" s="173">
        <f>E21*F21</f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4">
        <v>1</v>
      </c>
      <c r="CB21" s="174">
        <v>1</v>
      </c>
      <c r="CZ21" s="145">
        <v>0.00035</v>
      </c>
    </row>
    <row r="22" spans="1:104" ht="12.75">
      <c r="A22" s="168">
        <v>7</v>
      </c>
      <c r="B22" s="169" t="s">
        <v>104</v>
      </c>
      <c r="C22" s="170" t="s">
        <v>105</v>
      </c>
      <c r="D22" s="171" t="s">
        <v>93</v>
      </c>
      <c r="E22" s="172">
        <v>32.5</v>
      </c>
      <c r="F22" s="172">
        <v>0</v>
      </c>
      <c r="G22" s="173">
        <f>E22*F22</f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1</v>
      </c>
      <c r="CZ22" s="145">
        <v>0</v>
      </c>
    </row>
    <row r="23" spans="1:15" ht="12.75">
      <c r="A23" s="175"/>
      <c r="B23" s="177"/>
      <c r="C23" s="221" t="s">
        <v>106</v>
      </c>
      <c r="D23" s="222"/>
      <c r="E23" s="178">
        <v>32.5</v>
      </c>
      <c r="F23" s="179"/>
      <c r="G23" s="180"/>
      <c r="M23" s="176" t="s">
        <v>106</v>
      </c>
      <c r="O23" s="167"/>
    </row>
    <row r="24" spans="1:104" ht="12.75">
      <c r="A24" s="168">
        <v>8</v>
      </c>
      <c r="B24" s="169" t="s">
        <v>107</v>
      </c>
      <c r="C24" s="170" t="s">
        <v>108</v>
      </c>
      <c r="D24" s="171" t="s">
        <v>93</v>
      </c>
      <c r="E24" s="172">
        <v>32.5</v>
      </c>
      <c r="F24" s="172">
        <v>0</v>
      </c>
      <c r="G24" s="173">
        <f>E24*F24</f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</v>
      </c>
      <c r="CB24" s="174">
        <v>1</v>
      </c>
      <c r="CZ24" s="145">
        <v>3E-05</v>
      </c>
    </row>
    <row r="25" spans="1:15" ht="12.75">
      <c r="A25" s="175"/>
      <c r="B25" s="177"/>
      <c r="C25" s="221" t="s">
        <v>106</v>
      </c>
      <c r="D25" s="222"/>
      <c r="E25" s="178">
        <v>32.5</v>
      </c>
      <c r="F25" s="179"/>
      <c r="G25" s="180"/>
      <c r="M25" s="176" t="s">
        <v>106</v>
      </c>
      <c r="O25" s="167"/>
    </row>
    <row r="26" spans="1:104" ht="22.5">
      <c r="A26" s="168">
        <v>9</v>
      </c>
      <c r="B26" s="169" t="s">
        <v>109</v>
      </c>
      <c r="C26" s="170" t="s">
        <v>110</v>
      </c>
      <c r="D26" s="171" t="s">
        <v>90</v>
      </c>
      <c r="E26" s="172">
        <v>59.73</v>
      </c>
      <c r="F26" s="172">
        <v>0</v>
      </c>
      <c r="G26" s="173">
        <f>E26*F26</f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</v>
      </c>
      <c r="CB26" s="174">
        <v>1</v>
      </c>
      <c r="CZ26" s="145">
        <v>0.0152</v>
      </c>
    </row>
    <row r="27" spans="1:15" ht="12.75">
      <c r="A27" s="175"/>
      <c r="B27" s="177"/>
      <c r="C27" s="221" t="s">
        <v>111</v>
      </c>
      <c r="D27" s="222"/>
      <c r="E27" s="178">
        <v>89.25</v>
      </c>
      <c r="F27" s="179"/>
      <c r="G27" s="180"/>
      <c r="M27" s="176" t="s">
        <v>111</v>
      </c>
      <c r="O27" s="167"/>
    </row>
    <row r="28" spans="1:15" ht="12.75">
      <c r="A28" s="175"/>
      <c r="B28" s="177"/>
      <c r="C28" s="221" t="s">
        <v>112</v>
      </c>
      <c r="D28" s="222"/>
      <c r="E28" s="178">
        <v>-28.08</v>
      </c>
      <c r="F28" s="179"/>
      <c r="G28" s="180"/>
      <c r="M28" s="176" t="s">
        <v>112</v>
      </c>
      <c r="O28" s="167"/>
    </row>
    <row r="29" spans="1:15" ht="12.75">
      <c r="A29" s="175"/>
      <c r="B29" s="177"/>
      <c r="C29" s="221" t="s">
        <v>113</v>
      </c>
      <c r="D29" s="222"/>
      <c r="E29" s="178">
        <v>-1.44</v>
      </c>
      <c r="F29" s="179"/>
      <c r="G29" s="180"/>
      <c r="M29" s="176" t="s">
        <v>113</v>
      </c>
      <c r="O29" s="167"/>
    </row>
    <row r="30" spans="1:104" ht="12.75">
      <c r="A30" s="168">
        <v>10</v>
      </c>
      <c r="B30" s="169" t="s">
        <v>114</v>
      </c>
      <c r="C30" s="170" t="s">
        <v>115</v>
      </c>
      <c r="D30" s="171" t="s">
        <v>93</v>
      </c>
      <c r="E30" s="172">
        <v>38.9</v>
      </c>
      <c r="F30" s="172">
        <v>0</v>
      </c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1</v>
      </c>
      <c r="CZ30" s="145">
        <v>0</v>
      </c>
    </row>
    <row r="31" spans="1:15" ht="12.75">
      <c r="A31" s="175"/>
      <c r="B31" s="177"/>
      <c r="C31" s="221" t="s">
        <v>116</v>
      </c>
      <c r="D31" s="222"/>
      <c r="E31" s="178">
        <v>33.9</v>
      </c>
      <c r="F31" s="179"/>
      <c r="G31" s="180"/>
      <c r="M31" s="176" t="s">
        <v>116</v>
      </c>
      <c r="O31" s="167"/>
    </row>
    <row r="32" spans="1:15" ht="12.75">
      <c r="A32" s="175"/>
      <c r="B32" s="177"/>
      <c r="C32" s="221" t="s">
        <v>117</v>
      </c>
      <c r="D32" s="222"/>
      <c r="E32" s="178">
        <v>5</v>
      </c>
      <c r="F32" s="179"/>
      <c r="G32" s="180"/>
      <c r="M32" s="176" t="s">
        <v>117</v>
      </c>
      <c r="O32" s="167"/>
    </row>
    <row r="33" spans="1:104" ht="12.75">
      <c r="A33" s="168">
        <v>11</v>
      </c>
      <c r="B33" s="169" t="s">
        <v>118</v>
      </c>
      <c r="C33" s="170" t="s">
        <v>119</v>
      </c>
      <c r="D33" s="171" t="s">
        <v>93</v>
      </c>
      <c r="E33" s="172">
        <v>42.79</v>
      </c>
      <c r="F33" s="172">
        <v>0</v>
      </c>
      <c r="G33" s="173">
        <f>E33*F33</f>
        <v>0</v>
      </c>
      <c r="O33" s="167">
        <v>2</v>
      </c>
      <c r="AA33" s="145">
        <v>3</v>
      </c>
      <c r="AB33" s="145">
        <v>1</v>
      </c>
      <c r="AC33" s="145">
        <v>28350210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3</v>
      </c>
      <c r="CB33" s="174">
        <v>1</v>
      </c>
      <c r="CZ33" s="145">
        <v>0.0001</v>
      </c>
    </row>
    <row r="34" spans="1:15" ht="12.75">
      <c r="A34" s="175"/>
      <c r="B34" s="177"/>
      <c r="C34" s="221" t="s">
        <v>120</v>
      </c>
      <c r="D34" s="222"/>
      <c r="E34" s="178">
        <v>42.79</v>
      </c>
      <c r="F34" s="179"/>
      <c r="G34" s="180"/>
      <c r="M34" s="176" t="s">
        <v>120</v>
      </c>
      <c r="O34" s="167"/>
    </row>
    <row r="35" spans="1:57" ht="12.75">
      <c r="A35" s="181"/>
      <c r="B35" s="182" t="s">
        <v>74</v>
      </c>
      <c r="C35" s="183" t="str">
        <f>CONCATENATE(B17," ",C17)</f>
        <v>62 Úpravy povrchů vnější</v>
      </c>
      <c r="D35" s="184"/>
      <c r="E35" s="185"/>
      <c r="F35" s="186"/>
      <c r="G35" s="187">
        <f>SUM(G17:G34)</f>
        <v>0</v>
      </c>
      <c r="O35" s="167">
        <v>4</v>
      </c>
      <c r="BA35" s="188">
        <f>SUM(BA17:BA34)</f>
        <v>0</v>
      </c>
      <c r="BB35" s="188">
        <f>SUM(BB17:BB34)</f>
        <v>0</v>
      </c>
      <c r="BC35" s="188">
        <f>SUM(BC17:BC34)</f>
        <v>0</v>
      </c>
      <c r="BD35" s="188">
        <f>SUM(BD17:BD34)</f>
        <v>0</v>
      </c>
      <c r="BE35" s="188">
        <f>SUM(BE17:BE34)</f>
        <v>0</v>
      </c>
    </row>
    <row r="36" spans="1:15" ht="12.75">
      <c r="A36" s="160" t="s">
        <v>72</v>
      </c>
      <c r="B36" s="161" t="s">
        <v>121</v>
      </c>
      <c r="C36" s="162" t="s">
        <v>122</v>
      </c>
      <c r="D36" s="163"/>
      <c r="E36" s="164"/>
      <c r="F36" s="164"/>
      <c r="G36" s="165"/>
      <c r="H36" s="166"/>
      <c r="I36" s="166"/>
      <c r="O36" s="167">
        <v>1</v>
      </c>
    </row>
    <row r="37" spans="1:104" ht="12.75">
      <c r="A37" s="168">
        <v>12</v>
      </c>
      <c r="B37" s="169" t="s">
        <v>123</v>
      </c>
      <c r="C37" s="170" t="s">
        <v>124</v>
      </c>
      <c r="D37" s="171" t="s">
        <v>90</v>
      </c>
      <c r="E37" s="172">
        <v>65.784</v>
      </c>
      <c r="F37" s="172">
        <v>0</v>
      </c>
      <c r="G37" s="173">
        <f>E37*F37</f>
        <v>0</v>
      </c>
      <c r="O37" s="167">
        <v>2</v>
      </c>
      <c r="AA37" s="145">
        <v>1</v>
      </c>
      <c r="AB37" s="145">
        <v>1</v>
      </c>
      <c r="AC37" s="145">
        <v>1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</v>
      </c>
      <c r="CB37" s="174">
        <v>1</v>
      </c>
      <c r="CZ37" s="145">
        <v>0.1231</v>
      </c>
    </row>
    <row r="38" spans="1:15" ht="12.75">
      <c r="A38" s="175"/>
      <c r="B38" s="177"/>
      <c r="C38" s="221" t="s">
        <v>125</v>
      </c>
      <c r="D38" s="222"/>
      <c r="E38" s="178">
        <v>1.944</v>
      </c>
      <c r="F38" s="179"/>
      <c r="G38" s="180"/>
      <c r="M38" s="176" t="s">
        <v>125</v>
      </c>
      <c r="O38" s="167"/>
    </row>
    <row r="39" spans="1:15" ht="12.75">
      <c r="A39" s="175"/>
      <c r="B39" s="177"/>
      <c r="C39" s="221" t="s">
        <v>126</v>
      </c>
      <c r="D39" s="222"/>
      <c r="E39" s="178">
        <v>63.84</v>
      </c>
      <c r="F39" s="179"/>
      <c r="G39" s="180"/>
      <c r="M39" s="176" t="s">
        <v>126</v>
      </c>
      <c r="O39" s="167"/>
    </row>
    <row r="40" spans="1:57" ht="12.75">
      <c r="A40" s="181"/>
      <c r="B40" s="182" t="s">
        <v>74</v>
      </c>
      <c r="C40" s="183" t="str">
        <f>CONCATENATE(B36," ",C36)</f>
        <v>63 Podlahy a podlahové konstrukce</v>
      </c>
      <c r="D40" s="184"/>
      <c r="E40" s="185"/>
      <c r="F40" s="186"/>
      <c r="G40" s="187">
        <f>SUM(G36:G39)</f>
        <v>0</v>
      </c>
      <c r="O40" s="167">
        <v>4</v>
      </c>
      <c r="BA40" s="188">
        <f>SUM(BA36:BA39)</f>
        <v>0</v>
      </c>
      <c r="BB40" s="188">
        <f>SUM(BB36:BB39)</f>
        <v>0</v>
      </c>
      <c r="BC40" s="188">
        <f>SUM(BC36:BC39)</f>
        <v>0</v>
      </c>
      <c r="BD40" s="188">
        <f>SUM(BD36:BD39)</f>
        <v>0</v>
      </c>
      <c r="BE40" s="188">
        <f>SUM(BE36:BE39)</f>
        <v>0</v>
      </c>
    </row>
    <row r="41" spans="1:15" ht="12.75">
      <c r="A41" s="160" t="s">
        <v>72</v>
      </c>
      <c r="B41" s="161" t="s">
        <v>127</v>
      </c>
      <c r="C41" s="162" t="s">
        <v>128</v>
      </c>
      <c r="D41" s="163"/>
      <c r="E41" s="164"/>
      <c r="F41" s="164"/>
      <c r="G41" s="165"/>
      <c r="H41" s="166"/>
      <c r="I41" s="166"/>
      <c r="O41" s="167">
        <v>1</v>
      </c>
    </row>
    <row r="42" spans="1:104" ht="22.5">
      <c r="A42" s="168">
        <v>13</v>
      </c>
      <c r="B42" s="169" t="s">
        <v>129</v>
      </c>
      <c r="C42" s="170" t="s">
        <v>130</v>
      </c>
      <c r="D42" s="171" t="s">
        <v>93</v>
      </c>
      <c r="E42" s="172">
        <v>16.2</v>
      </c>
      <c r="F42" s="172">
        <v>0</v>
      </c>
      <c r="G42" s="173">
        <f>E42*F42</f>
        <v>0</v>
      </c>
      <c r="O42" s="167">
        <v>2</v>
      </c>
      <c r="AA42" s="145">
        <v>1</v>
      </c>
      <c r="AB42" s="145">
        <v>1</v>
      </c>
      <c r="AC42" s="145">
        <v>1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4">
        <v>1</v>
      </c>
      <c r="CB42" s="174">
        <v>1</v>
      </c>
      <c r="CZ42" s="145">
        <v>0.01448</v>
      </c>
    </row>
    <row r="43" spans="1:15" ht="12.75">
      <c r="A43" s="175"/>
      <c r="B43" s="177"/>
      <c r="C43" s="221" t="s">
        <v>131</v>
      </c>
      <c r="D43" s="222"/>
      <c r="E43" s="178">
        <v>14.4</v>
      </c>
      <c r="F43" s="179"/>
      <c r="G43" s="180"/>
      <c r="M43" s="176" t="s">
        <v>131</v>
      </c>
      <c r="O43" s="167"/>
    </row>
    <row r="44" spans="1:15" ht="12.75">
      <c r="A44" s="175"/>
      <c r="B44" s="177"/>
      <c r="C44" s="221" t="s">
        <v>132</v>
      </c>
      <c r="D44" s="222"/>
      <c r="E44" s="178">
        <v>1.8</v>
      </c>
      <c r="F44" s="179"/>
      <c r="G44" s="180"/>
      <c r="M44" s="176" t="s">
        <v>132</v>
      </c>
      <c r="O44" s="167"/>
    </row>
    <row r="45" spans="1:57" ht="12.75">
      <c r="A45" s="181"/>
      <c r="B45" s="182" t="s">
        <v>74</v>
      </c>
      <c r="C45" s="183" t="str">
        <f>CONCATENATE(B41," ",C41)</f>
        <v>64 Výplně otvorů</v>
      </c>
      <c r="D45" s="184"/>
      <c r="E45" s="185"/>
      <c r="F45" s="186"/>
      <c r="G45" s="187">
        <f>SUM(G41:G44)</f>
        <v>0</v>
      </c>
      <c r="O45" s="167">
        <v>4</v>
      </c>
      <c r="BA45" s="188">
        <f>SUM(BA41:BA44)</f>
        <v>0</v>
      </c>
      <c r="BB45" s="188">
        <f>SUM(BB41:BB44)</f>
        <v>0</v>
      </c>
      <c r="BC45" s="188">
        <f>SUM(BC41:BC44)</f>
        <v>0</v>
      </c>
      <c r="BD45" s="188">
        <f>SUM(BD41:BD44)</f>
        <v>0</v>
      </c>
      <c r="BE45" s="188">
        <f>SUM(BE41:BE44)</f>
        <v>0</v>
      </c>
    </row>
    <row r="46" spans="1:15" ht="12.75">
      <c r="A46" s="160" t="s">
        <v>72</v>
      </c>
      <c r="B46" s="161" t="s">
        <v>133</v>
      </c>
      <c r="C46" s="162" t="s">
        <v>134</v>
      </c>
      <c r="D46" s="163"/>
      <c r="E46" s="164"/>
      <c r="F46" s="164"/>
      <c r="G46" s="165"/>
      <c r="H46" s="166"/>
      <c r="I46" s="166"/>
      <c r="O46" s="167">
        <v>1</v>
      </c>
    </row>
    <row r="47" spans="1:104" ht="22.5">
      <c r="A47" s="168">
        <v>14</v>
      </c>
      <c r="B47" s="169" t="s">
        <v>135</v>
      </c>
      <c r="C47" s="170" t="s">
        <v>136</v>
      </c>
      <c r="D47" s="171" t="s">
        <v>90</v>
      </c>
      <c r="E47" s="172">
        <v>100</v>
      </c>
      <c r="F47" s="172">
        <v>0</v>
      </c>
      <c r="G47" s="173">
        <f>E47*F47</f>
        <v>0</v>
      </c>
      <c r="O47" s="167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4">
        <v>1</v>
      </c>
      <c r="CB47" s="174">
        <v>1</v>
      </c>
      <c r="CZ47" s="145">
        <v>0</v>
      </c>
    </row>
    <row r="48" spans="1:15" ht="12.75">
      <c r="A48" s="175"/>
      <c r="B48" s="177"/>
      <c r="C48" s="221" t="s">
        <v>137</v>
      </c>
      <c r="D48" s="222"/>
      <c r="E48" s="178">
        <v>100</v>
      </c>
      <c r="F48" s="179"/>
      <c r="G48" s="180"/>
      <c r="M48" s="176" t="s">
        <v>137</v>
      </c>
      <c r="O48" s="167"/>
    </row>
    <row r="49" spans="1:57" ht="12.75">
      <c r="A49" s="181"/>
      <c r="B49" s="182" t="s">
        <v>74</v>
      </c>
      <c r="C49" s="183" t="str">
        <f>CONCATENATE(B46," ",C46)</f>
        <v>95 Dokončovací konstrukce na pozemních stavbách</v>
      </c>
      <c r="D49" s="184"/>
      <c r="E49" s="185"/>
      <c r="F49" s="186"/>
      <c r="G49" s="187">
        <f>SUM(G46:G48)</f>
        <v>0</v>
      </c>
      <c r="O49" s="167">
        <v>4</v>
      </c>
      <c r="BA49" s="188">
        <f>SUM(BA46:BA48)</f>
        <v>0</v>
      </c>
      <c r="BB49" s="188">
        <f>SUM(BB46:BB48)</f>
        <v>0</v>
      </c>
      <c r="BC49" s="188">
        <f>SUM(BC46:BC48)</f>
        <v>0</v>
      </c>
      <c r="BD49" s="188">
        <f>SUM(BD46:BD48)</f>
        <v>0</v>
      </c>
      <c r="BE49" s="188">
        <f>SUM(BE46:BE48)</f>
        <v>0</v>
      </c>
    </row>
    <row r="50" spans="1:15" ht="12.75">
      <c r="A50" s="160" t="s">
        <v>72</v>
      </c>
      <c r="B50" s="161" t="s">
        <v>138</v>
      </c>
      <c r="C50" s="162" t="s">
        <v>139</v>
      </c>
      <c r="D50" s="163"/>
      <c r="E50" s="164"/>
      <c r="F50" s="164"/>
      <c r="G50" s="165"/>
      <c r="H50" s="166"/>
      <c r="I50" s="166"/>
      <c r="O50" s="167">
        <v>1</v>
      </c>
    </row>
    <row r="51" spans="1:104" ht="12.75">
      <c r="A51" s="168">
        <v>15</v>
      </c>
      <c r="B51" s="169" t="s">
        <v>140</v>
      </c>
      <c r="C51" s="170" t="s">
        <v>141</v>
      </c>
      <c r="D51" s="171" t="s">
        <v>90</v>
      </c>
      <c r="E51" s="172">
        <v>89.25</v>
      </c>
      <c r="F51" s="172">
        <v>0</v>
      </c>
      <c r="G51" s="173">
        <f>E51*F51</f>
        <v>0</v>
      </c>
      <c r="O51" s="167">
        <v>2</v>
      </c>
      <c r="AA51" s="145">
        <v>1</v>
      </c>
      <c r="AB51" s="145">
        <v>1</v>
      </c>
      <c r="AC51" s="145">
        <v>1</v>
      </c>
      <c r="AZ51" s="145">
        <v>1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4">
        <v>1</v>
      </c>
      <c r="CB51" s="174">
        <v>1</v>
      </c>
      <c r="CZ51" s="145">
        <v>0.01838</v>
      </c>
    </row>
    <row r="52" spans="1:15" ht="12.75">
      <c r="A52" s="175"/>
      <c r="B52" s="177"/>
      <c r="C52" s="221" t="s">
        <v>142</v>
      </c>
      <c r="D52" s="222"/>
      <c r="E52" s="178">
        <v>89.25</v>
      </c>
      <c r="F52" s="179"/>
      <c r="G52" s="180"/>
      <c r="M52" s="176" t="s">
        <v>142</v>
      </c>
      <c r="O52" s="167"/>
    </row>
    <row r="53" spans="1:104" ht="12.75">
      <c r="A53" s="168">
        <v>16</v>
      </c>
      <c r="B53" s="169" t="s">
        <v>143</v>
      </c>
      <c r="C53" s="170" t="s">
        <v>144</v>
      </c>
      <c r="D53" s="171" t="s">
        <v>90</v>
      </c>
      <c r="E53" s="172">
        <v>89.25</v>
      </c>
      <c r="F53" s="172">
        <v>0</v>
      </c>
      <c r="G53" s="173">
        <f>E53*F53</f>
        <v>0</v>
      </c>
      <c r="O53" s="167">
        <v>2</v>
      </c>
      <c r="AA53" s="145">
        <v>1</v>
      </c>
      <c r="AB53" s="145">
        <v>1</v>
      </c>
      <c r="AC53" s="145">
        <v>1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1</v>
      </c>
      <c r="CB53" s="174">
        <v>1</v>
      </c>
      <c r="CZ53" s="145">
        <v>0.00097</v>
      </c>
    </row>
    <row r="54" spans="1:15" ht="12.75">
      <c r="A54" s="175"/>
      <c r="B54" s="177"/>
      <c r="C54" s="221" t="s">
        <v>142</v>
      </c>
      <c r="D54" s="222"/>
      <c r="E54" s="178">
        <v>89.25</v>
      </c>
      <c r="F54" s="179"/>
      <c r="G54" s="180"/>
      <c r="M54" s="176" t="s">
        <v>142</v>
      </c>
      <c r="O54" s="167"/>
    </row>
    <row r="55" spans="1:104" ht="12.75">
      <c r="A55" s="168">
        <v>17</v>
      </c>
      <c r="B55" s="169" t="s">
        <v>145</v>
      </c>
      <c r="C55" s="170" t="s">
        <v>146</v>
      </c>
      <c r="D55" s="171" t="s">
        <v>90</v>
      </c>
      <c r="E55" s="172">
        <v>89.25</v>
      </c>
      <c r="F55" s="172">
        <v>0</v>
      </c>
      <c r="G55" s="173">
        <f>E55*F55</f>
        <v>0</v>
      </c>
      <c r="O55" s="167">
        <v>2</v>
      </c>
      <c r="AA55" s="145">
        <v>1</v>
      </c>
      <c r="AB55" s="145">
        <v>1</v>
      </c>
      <c r="AC55" s="145">
        <v>1</v>
      </c>
      <c r="AZ55" s="145">
        <v>1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1</v>
      </c>
      <c r="CB55" s="174">
        <v>1</v>
      </c>
      <c r="CZ55" s="145">
        <v>0</v>
      </c>
    </row>
    <row r="56" spans="1:15" ht="12.75">
      <c r="A56" s="175"/>
      <c r="B56" s="177"/>
      <c r="C56" s="221" t="s">
        <v>142</v>
      </c>
      <c r="D56" s="222"/>
      <c r="E56" s="178">
        <v>89.25</v>
      </c>
      <c r="F56" s="179"/>
      <c r="G56" s="180"/>
      <c r="M56" s="176" t="s">
        <v>142</v>
      </c>
      <c r="O56" s="167"/>
    </row>
    <row r="57" spans="1:104" ht="12.75">
      <c r="A57" s="168">
        <v>18</v>
      </c>
      <c r="B57" s="169" t="s">
        <v>147</v>
      </c>
      <c r="C57" s="170" t="s">
        <v>148</v>
      </c>
      <c r="D57" s="171" t="s">
        <v>90</v>
      </c>
      <c r="E57" s="172">
        <v>70</v>
      </c>
      <c r="F57" s="172">
        <v>0</v>
      </c>
      <c r="G57" s="173">
        <f>E57*F57</f>
        <v>0</v>
      </c>
      <c r="O57" s="167">
        <v>2</v>
      </c>
      <c r="AA57" s="145">
        <v>1</v>
      </c>
      <c r="AB57" s="145">
        <v>1</v>
      </c>
      <c r="AC57" s="145">
        <v>1</v>
      </c>
      <c r="AZ57" s="145">
        <v>1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4">
        <v>1</v>
      </c>
      <c r="CB57" s="174">
        <v>1</v>
      </c>
      <c r="CZ57" s="145">
        <v>0.00158</v>
      </c>
    </row>
    <row r="58" spans="1:15" ht="12.75">
      <c r="A58" s="175"/>
      <c r="B58" s="177"/>
      <c r="C58" s="221" t="s">
        <v>149</v>
      </c>
      <c r="D58" s="222"/>
      <c r="E58" s="178">
        <v>70</v>
      </c>
      <c r="F58" s="179"/>
      <c r="G58" s="180"/>
      <c r="M58" s="176" t="s">
        <v>149</v>
      </c>
      <c r="O58" s="167"/>
    </row>
    <row r="59" spans="1:57" ht="12.75">
      <c r="A59" s="181"/>
      <c r="B59" s="182" t="s">
        <v>74</v>
      </c>
      <c r="C59" s="183" t="str">
        <f>CONCATENATE(B50," ",C50)</f>
        <v>94 Lešení a stavební výtahy</v>
      </c>
      <c r="D59" s="184"/>
      <c r="E59" s="185"/>
      <c r="F59" s="186"/>
      <c r="G59" s="187">
        <f>SUM(G50:G58)</f>
        <v>0</v>
      </c>
      <c r="O59" s="167">
        <v>4</v>
      </c>
      <c r="BA59" s="188">
        <f>SUM(BA50:BA58)</f>
        <v>0</v>
      </c>
      <c r="BB59" s="188">
        <f>SUM(BB50:BB58)</f>
        <v>0</v>
      </c>
      <c r="BC59" s="188">
        <f>SUM(BC50:BC58)</f>
        <v>0</v>
      </c>
      <c r="BD59" s="188">
        <f>SUM(BD50:BD58)</f>
        <v>0</v>
      </c>
      <c r="BE59" s="188">
        <f>SUM(BE50:BE58)</f>
        <v>0</v>
      </c>
    </row>
    <row r="60" spans="1:15" ht="12.75">
      <c r="A60" s="160" t="s">
        <v>72</v>
      </c>
      <c r="B60" s="161" t="s">
        <v>150</v>
      </c>
      <c r="C60" s="162" t="s">
        <v>151</v>
      </c>
      <c r="D60" s="163"/>
      <c r="E60" s="164"/>
      <c r="F60" s="164"/>
      <c r="G60" s="165"/>
      <c r="H60" s="166"/>
      <c r="I60" s="166"/>
      <c r="O60" s="167">
        <v>1</v>
      </c>
    </row>
    <row r="61" spans="1:104" ht="12.75">
      <c r="A61" s="168">
        <v>19</v>
      </c>
      <c r="B61" s="169" t="s">
        <v>152</v>
      </c>
      <c r="C61" s="170" t="s">
        <v>153</v>
      </c>
      <c r="D61" s="171" t="s">
        <v>90</v>
      </c>
      <c r="E61" s="172">
        <v>1.44</v>
      </c>
      <c r="F61" s="172">
        <v>0</v>
      </c>
      <c r="G61" s="173">
        <f>E61*F61</f>
        <v>0</v>
      </c>
      <c r="O61" s="167">
        <v>2</v>
      </c>
      <c r="AA61" s="145">
        <v>1</v>
      </c>
      <c r="AB61" s="145">
        <v>1</v>
      </c>
      <c r="AC61" s="145">
        <v>1</v>
      </c>
      <c r="AZ61" s="145">
        <v>1</v>
      </c>
      <c r="BA61" s="145">
        <f>IF(AZ61=1,G61,0)</f>
        <v>0</v>
      </c>
      <c r="BB61" s="145">
        <f>IF(AZ61=2,G61,0)</f>
        <v>0</v>
      </c>
      <c r="BC61" s="145">
        <f>IF(AZ61=3,G61,0)</f>
        <v>0</v>
      </c>
      <c r="BD61" s="145">
        <f>IF(AZ61=4,G61,0)</f>
        <v>0</v>
      </c>
      <c r="BE61" s="145">
        <f>IF(AZ61=5,G61,0)</f>
        <v>0</v>
      </c>
      <c r="CA61" s="174">
        <v>1</v>
      </c>
      <c r="CB61" s="174">
        <v>1</v>
      </c>
      <c r="CZ61" s="145">
        <v>0.00219</v>
      </c>
    </row>
    <row r="62" spans="1:15" ht="12.75">
      <c r="A62" s="175"/>
      <c r="B62" s="177"/>
      <c r="C62" s="221" t="s">
        <v>154</v>
      </c>
      <c r="D62" s="222"/>
      <c r="E62" s="178">
        <v>1.44</v>
      </c>
      <c r="F62" s="179"/>
      <c r="G62" s="180"/>
      <c r="M62" s="176" t="s">
        <v>154</v>
      </c>
      <c r="O62" s="167"/>
    </row>
    <row r="63" spans="1:104" ht="12.75">
      <c r="A63" s="168">
        <v>20</v>
      </c>
      <c r="B63" s="169" t="s">
        <v>155</v>
      </c>
      <c r="C63" s="170" t="s">
        <v>156</v>
      </c>
      <c r="D63" s="171" t="s">
        <v>84</v>
      </c>
      <c r="E63" s="172">
        <v>6.432</v>
      </c>
      <c r="F63" s="172">
        <v>0</v>
      </c>
      <c r="G63" s="173">
        <f>E63*F63</f>
        <v>0</v>
      </c>
      <c r="O63" s="167">
        <v>2</v>
      </c>
      <c r="AA63" s="145">
        <v>1</v>
      </c>
      <c r="AB63" s="145">
        <v>1</v>
      </c>
      <c r="AC63" s="145">
        <v>1</v>
      </c>
      <c r="AZ63" s="145">
        <v>1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4">
        <v>1</v>
      </c>
      <c r="CB63" s="174">
        <v>1</v>
      </c>
      <c r="CZ63" s="145">
        <v>0</v>
      </c>
    </row>
    <row r="64" spans="1:15" ht="12.75">
      <c r="A64" s="175"/>
      <c r="B64" s="177"/>
      <c r="C64" s="221" t="s">
        <v>157</v>
      </c>
      <c r="D64" s="222"/>
      <c r="E64" s="178">
        <v>6.432</v>
      </c>
      <c r="F64" s="179"/>
      <c r="G64" s="180"/>
      <c r="M64" s="176" t="s">
        <v>157</v>
      </c>
      <c r="O64" s="167"/>
    </row>
    <row r="65" spans="1:104" ht="12.75">
      <c r="A65" s="168">
        <v>21</v>
      </c>
      <c r="B65" s="169" t="s">
        <v>158</v>
      </c>
      <c r="C65" s="170" t="s">
        <v>159</v>
      </c>
      <c r="D65" s="171" t="s">
        <v>90</v>
      </c>
      <c r="E65" s="172">
        <v>34.56</v>
      </c>
      <c r="F65" s="172">
        <v>0</v>
      </c>
      <c r="G65" s="173">
        <f>E65*F65</f>
        <v>0</v>
      </c>
      <c r="O65" s="167">
        <v>2</v>
      </c>
      <c r="AA65" s="145">
        <v>1</v>
      </c>
      <c r="AB65" s="145">
        <v>1</v>
      </c>
      <c r="AC65" s="145">
        <v>1</v>
      </c>
      <c r="AZ65" s="145">
        <v>1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4">
        <v>1</v>
      </c>
      <c r="CB65" s="174">
        <v>1</v>
      </c>
      <c r="CZ65" s="145">
        <v>0.00092</v>
      </c>
    </row>
    <row r="66" spans="1:15" ht="12.75">
      <c r="A66" s="175"/>
      <c r="B66" s="177"/>
      <c r="C66" s="221" t="s">
        <v>160</v>
      </c>
      <c r="D66" s="222"/>
      <c r="E66" s="178">
        <v>34.56</v>
      </c>
      <c r="F66" s="179"/>
      <c r="G66" s="180"/>
      <c r="M66" s="176" t="s">
        <v>160</v>
      </c>
      <c r="O66" s="167"/>
    </row>
    <row r="67" spans="1:57" ht="12.75">
      <c r="A67" s="181"/>
      <c r="B67" s="182" t="s">
        <v>74</v>
      </c>
      <c r="C67" s="183" t="str">
        <f>CONCATENATE(B60," ",C60)</f>
        <v>96 Bourání konstrukcí</v>
      </c>
      <c r="D67" s="184"/>
      <c r="E67" s="185"/>
      <c r="F67" s="186"/>
      <c r="G67" s="187">
        <f>SUM(G60:G66)</f>
        <v>0</v>
      </c>
      <c r="O67" s="167">
        <v>4</v>
      </c>
      <c r="BA67" s="188">
        <f>SUM(BA60:BA66)</f>
        <v>0</v>
      </c>
      <c r="BB67" s="188">
        <f>SUM(BB60:BB66)</f>
        <v>0</v>
      </c>
      <c r="BC67" s="188">
        <f>SUM(BC60:BC66)</f>
        <v>0</v>
      </c>
      <c r="BD67" s="188">
        <f>SUM(BD60:BD66)</f>
        <v>0</v>
      </c>
      <c r="BE67" s="188">
        <f>SUM(BE60:BE66)</f>
        <v>0</v>
      </c>
    </row>
    <row r="68" spans="1:15" ht="12.75">
      <c r="A68" s="160" t="s">
        <v>72</v>
      </c>
      <c r="B68" s="161" t="s">
        <v>161</v>
      </c>
      <c r="C68" s="162" t="s">
        <v>162</v>
      </c>
      <c r="D68" s="163"/>
      <c r="E68" s="164"/>
      <c r="F68" s="164"/>
      <c r="G68" s="165"/>
      <c r="H68" s="166"/>
      <c r="I68" s="166"/>
      <c r="O68" s="167">
        <v>1</v>
      </c>
    </row>
    <row r="69" spans="1:104" ht="12.75">
      <c r="A69" s="168">
        <v>22</v>
      </c>
      <c r="B69" s="169" t="s">
        <v>163</v>
      </c>
      <c r="C69" s="170" t="s">
        <v>164</v>
      </c>
      <c r="D69" s="171" t="s">
        <v>165</v>
      </c>
      <c r="E69" s="172">
        <v>86.5814</v>
      </c>
      <c r="F69" s="172">
        <v>0</v>
      </c>
      <c r="G69" s="173">
        <f>E69*F69</f>
        <v>0</v>
      </c>
      <c r="O69" s="167">
        <v>2</v>
      </c>
      <c r="AA69" s="145">
        <v>1</v>
      </c>
      <c r="AB69" s="145">
        <v>2</v>
      </c>
      <c r="AC69" s="145">
        <v>2</v>
      </c>
      <c r="AZ69" s="145">
        <v>1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</v>
      </c>
      <c r="CB69" s="174">
        <v>2</v>
      </c>
      <c r="CZ69" s="145">
        <v>0</v>
      </c>
    </row>
    <row r="70" spans="1:57" ht="12.75">
      <c r="A70" s="181"/>
      <c r="B70" s="182" t="s">
        <v>74</v>
      </c>
      <c r="C70" s="183" t="str">
        <f>CONCATENATE(B68," ",C68)</f>
        <v>99 Staveništní přesun hmot</v>
      </c>
      <c r="D70" s="184"/>
      <c r="E70" s="185"/>
      <c r="F70" s="186"/>
      <c r="G70" s="187">
        <f>SUM(G68:G69)</f>
        <v>0</v>
      </c>
      <c r="O70" s="167">
        <v>4</v>
      </c>
      <c r="BA70" s="188">
        <f>SUM(BA68:BA69)</f>
        <v>0</v>
      </c>
      <c r="BB70" s="188">
        <f>SUM(BB68:BB69)</f>
        <v>0</v>
      </c>
      <c r="BC70" s="188">
        <f>SUM(BC68:BC69)</f>
        <v>0</v>
      </c>
      <c r="BD70" s="188">
        <f>SUM(BD68:BD69)</f>
        <v>0</v>
      </c>
      <c r="BE70" s="188">
        <f>SUM(BE68:BE69)</f>
        <v>0</v>
      </c>
    </row>
    <row r="71" spans="1:15" ht="12.75">
      <c r="A71" s="160" t="s">
        <v>72</v>
      </c>
      <c r="B71" s="161" t="s">
        <v>166</v>
      </c>
      <c r="C71" s="162" t="s">
        <v>167</v>
      </c>
      <c r="D71" s="163"/>
      <c r="E71" s="164"/>
      <c r="F71" s="164"/>
      <c r="G71" s="165"/>
      <c r="H71" s="166"/>
      <c r="I71" s="166"/>
      <c r="O71" s="167">
        <v>1</v>
      </c>
    </row>
    <row r="72" spans="1:104" ht="12.75">
      <c r="A72" s="168">
        <v>23</v>
      </c>
      <c r="B72" s="169" t="s">
        <v>168</v>
      </c>
      <c r="C72" s="170" t="s">
        <v>169</v>
      </c>
      <c r="D72" s="171" t="s">
        <v>90</v>
      </c>
      <c r="E72" s="172">
        <v>389.1136</v>
      </c>
      <c r="F72" s="172">
        <v>0</v>
      </c>
      <c r="G72" s="173">
        <f>E72*F72</f>
        <v>0</v>
      </c>
      <c r="O72" s="167">
        <v>2</v>
      </c>
      <c r="AA72" s="145">
        <v>1</v>
      </c>
      <c r="AB72" s="145">
        <v>7</v>
      </c>
      <c r="AC72" s="145">
        <v>7</v>
      </c>
      <c r="AZ72" s="145">
        <v>2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4">
        <v>1</v>
      </c>
      <c r="CB72" s="174">
        <v>7</v>
      </c>
      <c r="CZ72" s="145">
        <v>0</v>
      </c>
    </row>
    <row r="73" spans="1:15" ht="12.75">
      <c r="A73" s="175"/>
      <c r="B73" s="177"/>
      <c r="C73" s="221" t="s">
        <v>170</v>
      </c>
      <c r="D73" s="222"/>
      <c r="E73" s="178">
        <v>389.1136</v>
      </c>
      <c r="F73" s="179"/>
      <c r="G73" s="180"/>
      <c r="M73" s="176" t="s">
        <v>170</v>
      </c>
      <c r="O73" s="167"/>
    </row>
    <row r="74" spans="1:104" ht="12.75">
      <c r="A74" s="168">
        <v>24</v>
      </c>
      <c r="B74" s="169" t="s">
        <v>171</v>
      </c>
      <c r="C74" s="170" t="s">
        <v>172</v>
      </c>
      <c r="D74" s="171" t="s">
        <v>90</v>
      </c>
      <c r="E74" s="172">
        <v>91.6</v>
      </c>
      <c r="F74" s="172">
        <v>0</v>
      </c>
      <c r="G74" s="173">
        <f>E74*F74</f>
        <v>0</v>
      </c>
      <c r="O74" s="167">
        <v>2</v>
      </c>
      <c r="AA74" s="145">
        <v>1</v>
      </c>
      <c r="AB74" s="145">
        <v>7</v>
      </c>
      <c r="AC74" s="145">
        <v>7</v>
      </c>
      <c r="AZ74" s="145">
        <v>2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4">
        <v>1</v>
      </c>
      <c r="CB74" s="174">
        <v>7</v>
      </c>
      <c r="CZ74" s="145">
        <v>0.00041</v>
      </c>
    </row>
    <row r="75" spans="1:15" ht="12.75">
      <c r="A75" s="175"/>
      <c r="B75" s="177"/>
      <c r="C75" s="221" t="s">
        <v>173</v>
      </c>
      <c r="D75" s="222"/>
      <c r="E75" s="178">
        <v>91.6</v>
      </c>
      <c r="F75" s="179"/>
      <c r="G75" s="180"/>
      <c r="M75" s="176" t="s">
        <v>173</v>
      </c>
      <c r="O75" s="167"/>
    </row>
    <row r="76" spans="1:104" ht="12.75">
      <c r="A76" s="168">
        <v>25</v>
      </c>
      <c r="B76" s="169" t="s">
        <v>174</v>
      </c>
      <c r="C76" s="170" t="s">
        <v>175</v>
      </c>
      <c r="D76" s="171" t="s">
        <v>90</v>
      </c>
      <c r="E76" s="172">
        <v>100.76</v>
      </c>
      <c r="F76" s="172">
        <v>0</v>
      </c>
      <c r="G76" s="173">
        <f>E76*F76</f>
        <v>0</v>
      </c>
      <c r="O76" s="167">
        <v>2</v>
      </c>
      <c r="AA76" s="145">
        <v>3</v>
      </c>
      <c r="AB76" s="145">
        <v>7</v>
      </c>
      <c r="AC76" s="145">
        <v>62832131</v>
      </c>
      <c r="AZ76" s="145">
        <v>2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4">
        <v>3</v>
      </c>
      <c r="CB76" s="174">
        <v>7</v>
      </c>
      <c r="CZ76" s="145">
        <v>0.0037</v>
      </c>
    </row>
    <row r="77" spans="1:15" ht="12.75">
      <c r="A77" s="175"/>
      <c r="B77" s="177"/>
      <c r="C77" s="221" t="s">
        <v>176</v>
      </c>
      <c r="D77" s="222"/>
      <c r="E77" s="178">
        <v>100.76</v>
      </c>
      <c r="F77" s="179"/>
      <c r="G77" s="180"/>
      <c r="M77" s="176" t="s">
        <v>176</v>
      </c>
      <c r="O77" s="167"/>
    </row>
    <row r="78" spans="1:104" ht="12.75">
      <c r="A78" s="168">
        <v>26</v>
      </c>
      <c r="B78" s="169" t="s">
        <v>177</v>
      </c>
      <c r="C78" s="170" t="s">
        <v>178</v>
      </c>
      <c r="D78" s="171" t="s">
        <v>90</v>
      </c>
      <c r="E78" s="172">
        <v>451.1056</v>
      </c>
      <c r="F78" s="172">
        <v>0</v>
      </c>
      <c r="G78" s="173">
        <f>E78*F78</f>
        <v>0</v>
      </c>
      <c r="O78" s="167">
        <v>2</v>
      </c>
      <c r="AA78" s="145">
        <v>1</v>
      </c>
      <c r="AB78" s="145">
        <v>7</v>
      </c>
      <c r="AC78" s="145">
        <v>7</v>
      </c>
      <c r="AZ78" s="145">
        <v>2</v>
      </c>
      <c r="BA78" s="145">
        <f>IF(AZ78=1,G78,0)</f>
        <v>0</v>
      </c>
      <c r="BB78" s="145">
        <f>IF(AZ78=2,G78,0)</f>
        <v>0</v>
      </c>
      <c r="BC78" s="145">
        <f>IF(AZ78=3,G78,0)</f>
        <v>0</v>
      </c>
      <c r="BD78" s="145">
        <f>IF(AZ78=4,G78,0)</f>
        <v>0</v>
      </c>
      <c r="BE78" s="145">
        <f>IF(AZ78=5,G78,0)</f>
        <v>0</v>
      </c>
      <c r="CA78" s="174">
        <v>1</v>
      </c>
      <c r="CB78" s="174">
        <v>7</v>
      </c>
      <c r="CZ78" s="145">
        <v>0.00083</v>
      </c>
    </row>
    <row r="79" spans="1:15" ht="12.75">
      <c r="A79" s="175"/>
      <c r="B79" s="177"/>
      <c r="C79" s="221" t="s">
        <v>179</v>
      </c>
      <c r="D79" s="222"/>
      <c r="E79" s="178">
        <v>451.1056</v>
      </c>
      <c r="F79" s="179"/>
      <c r="G79" s="180"/>
      <c r="M79" s="176" t="s">
        <v>179</v>
      </c>
      <c r="O79" s="167"/>
    </row>
    <row r="80" spans="1:104" ht="12.75">
      <c r="A80" s="168">
        <v>27</v>
      </c>
      <c r="B80" s="169" t="s">
        <v>180</v>
      </c>
      <c r="C80" s="170" t="s">
        <v>181</v>
      </c>
      <c r="D80" s="171" t="s">
        <v>90</v>
      </c>
      <c r="E80" s="172">
        <v>17.712</v>
      </c>
      <c r="F80" s="172">
        <v>0</v>
      </c>
      <c r="G80" s="173">
        <f>E80*F80</f>
        <v>0</v>
      </c>
      <c r="O80" s="167">
        <v>2</v>
      </c>
      <c r="AA80" s="145">
        <v>12</v>
      </c>
      <c r="AB80" s="145">
        <v>0</v>
      </c>
      <c r="AC80" s="145">
        <v>88</v>
      </c>
      <c r="AZ80" s="145">
        <v>2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4">
        <v>12</v>
      </c>
      <c r="CB80" s="174">
        <v>0</v>
      </c>
      <c r="CZ80" s="145">
        <v>0</v>
      </c>
    </row>
    <row r="81" spans="1:15" ht="12.75">
      <c r="A81" s="175"/>
      <c r="B81" s="177"/>
      <c r="C81" s="221" t="s">
        <v>182</v>
      </c>
      <c r="D81" s="222"/>
      <c r="E81" s="178">
        <v>17.712</v>
      </c>
      <c r="F81" s="179"/>
      <c r="G81" s="180"/>
      <c r="M81" s="176" t="s">
        <v>182</v>
      </c>
      <c r="O81" s="167"/>
    </row>
    <row r="82" spans="1:104" ht="12.75">
      <c r="A82" s="168">
        <v>28</v>
      </c>
      <c r="B82" s="169" t="s">
        <v>183</v>
      </c>
      <c r="C82" s="170" t="s">
        <v>184</v>
      </c>
      <c r="D82" s="171" t="s">
        <v>185</v>
      </c>
      <c r="E82" s="172">
        <v>13</v>
      </c>
      <c r="F82" s="172">
        <v>0</v>
      </c>
      <c r="G82" s="173">
        <f>E82*F82</f>
        <v>0</v>
      </c>
      <c r="O82" s="167">
        <v>2</v>
      </c>
      <c r="AA82" s="145">
        <v>12</v>
      </c>
      <c r="AB82" s="145">
        <v>0</v>
      </c>
      <c r="AC82" s="145">
        <v>111</v>
      </c>
      <c r="AZ82" s="145">
        <v>2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4">
        <v>12</v>
      </c>
      <c r="CB82" s="174">
        <v>0</v>
      </c>
      <c r="CZ82" s="145">
        <v>0</v>
      </c>
    </row>
    <row r="83" spans="1:104" ht="12.75">
      <c r="A83" s="168">
        <v>29</v>
      </c>
      <c r="B83" s="169" t="s">
        <v>186</v>
      </c>
      <c r="C83" s="170" t="s">
        <v>187</v>
      </c>
      <c r="D83" s="171" t="s">
        <v>90</v>
      </c>
      <c r="E83" s="172">
        <v>468.8176</v>
      </c>
      <c r="F83" s="172">
        <v>0</v>
      </c>
      <c r="G83" s="173">
        <f>E83*F83</f>
        <v>0</v>
      </c>
      <c r="O83" s="167">
        <v>2</v>
      </c>
      <c r="AA83" s="145">
        <v>12</v>
      </c>
      <c r="AB83" s="145">
        <v>0</v>
      </c>
      <c r="AC83" s="145">
        <v>89</v>
      </c>
      <c r="AZ83" s="145">
        <v>2</v>
      </c>
      <c r="BA83" s="145">
        <f>IF(AZ83=1,G83,0)</f>
        <v>0</v>
      </c>
      <c r="BB83" s="145">
        <f>IF(AZ83=2,G83,0)</f>
        <v>0</v>
      </c>
      <c r="BC83" s="145">
        <f>IF(AZ83=3,G83,0)</f>
        <v>0</v>
      </c>
      <c r="BD83" s="145">
        <f>IF(AZ83=4,G83,0)</f>
        <v>0</v>
      </c>
      <c r="BE83" s="145">
        <f>IF(AZ83=5,G83,0)</f>
        <v>0</v>
      </c>
      <c r="CA83" s="174">
        <v>12</v>
      </c>
      <c r="CB83" s="174">
        <v>0</v>
      </c>
      <c r="CZ83" s="145">
        <v>0</v>
      </c>
    </row>
    <row r="84" spans="1:15" ht="12.75">
      <c r="A84" s="175"/>
      <c r="B84" s="177"/>
      <c r="C84" s="221" t="s">
        <v>188</v>
      </c>
      <c r="D84" s="222"/>
      <c r="E84" s="178">
        <v>468.8176</v>
      </c>
      <c r="F84" s="179"/>
      <c r="G84" s="180"/>
      <c r="M84" s="176" t="s">
        <v>188</v>
      </c>
      <c r="O84" s="167"/>
    </row>
    <row r="85" spans="1:104" ht="12.75">
      <c r="A85" s="168">
        <v>30</v>
      </c>
      <c r="B85" s="169" t="s">
        <v>189</v>
      </c>
      <c r="C85" s="170" t="s">
        <v>190</v>
      </c>
      <c r="D85" s="171" t="s">
        <v>90</v>
      </c>
      <c r="E85" s="172">
        <v>515.6994</v>
      </c>
      <c r="F85" s="172">
        <v>0</v>
      </c>
      <c r="G85" s="173">
        <f>E85*F85</f>
        <v>0</v>
      </c>
      <c r="O85" s="167">
        <v>2</v>
      </c>
      <c r="AA85" s="145">
        <v>3</v>
      </c>
      <c r="AB85" s="145">
        <v>7</v>
      </c>
      <c r="AC85" s="145">
        <v>69366202</v>
      </c>
      <c r="AZ85" s="145">
        <v>2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4">
        <v>3</v>
      </c>
      <c r="CB85" s="174">
        <v>7</v>
      </c>
      <c r="CZ85" s="145">
        <v>0.0003</v>
      </c>
    </row>
    <row r="86" spans="1:15" ht="12.75">
      <c r="A86" s="175"/>
      <c r="B86" s="177"/>
      <c r="C86" s="221" t="s">
        <v>191</v>
      </c>
      <c r="D86" s="222"/>
      <c r="E86" s="178">
        <v>515.6994</v>
      </c>
      <c r="F86" s="179"/>
      <c r="G86" s="180"/>
      <c r="M86" s="176" t="s">
        <v>191</v>
      </c>
      <c r="O86" s="167"/>
    </row>
    <row r="87" spans="1:104" ht="12.75">
      <c r="A87" s="168">
        <v>31</v>
      </c>
      <c r="B87" s="169" t="s">
        <v>192</v>
      </c>
      <c r="C87" s="170" t="s">
        <v>193</v>
      </c>
      <c r="D87" s="171" t="s">
        <v>90</v>
      </c>
      <c r="E87" s="172">
        <v>515.6994</v>
      </c>
      <c r="F87" s="172">
        <v>0</v>
      </c>
      <c r="G87" s="173">
        <f>E87*F87</f>
        <v>0</v>
      </c>
      <c r="O87" s="167">
        <v>2</v>
      </c>
      <c r="AA87" s="145">
        <v>3</v>
      </c>
      <c r="AB87" s="145">
        <v>7</v>
      </c>
      <c r="AC87" s="145">
        <v>28322137</v>
      </c>
      <c r="AZ87" s="145">
        <v>2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4">
        <v>3</v>
      </c>
      <c r="CB87" s="174">
        <v>7</v>
      </c>
      <c r="CZ87" s="145">
        <v>0.0019</v>
      </c>
    </row>
    <row r="88" spans="1:15" ht="12.75">
      <c r="A88" s="175"/>
      <c r="B88" s="177"/>
      <c r="C88" s="221" t="s">
        <v>191</v>
      </c>
      <c r="D88" s="222"/>
      <c r="E88" s="178">
        <v>515.6994</v>
      </c>
      <c r="F88" s="179"/>
      <c r="G88" s="180"/>
      <c r="M88" s="176" t="s">
        <v>191</v>
      </c>
      <c r="O88" s="167"/>
    </row>
    <row r="89" spans="1:104" ht="12.75">
      <c r="A89" s="168">
        <v>32</v>
      </c>
      <c r="B89" s="169" t="s">
        <v>194</v>
      </c>
      <c r="C89" s="170" t="s">
        <v>195</v>
      </c>
      <c r="D89" s="171" t="s">
        <v>61</v>
      </c>
      <c r="E89" s="172"/>
      <c r="F89" s="172">
        <v>0</v>
      </c>
      <c r="G89" s="173">
        <f>E89*F89</f>
        <v>0</v>
      </c>
      <c r="O89" s="167">
        <v>2</v>
      </c>
      <c r="AA89" s="145">
        <v>7</v>
      </c>
      <c r="AB89" s="145">
        <v>1002</v>
      </c>
      <c r="AC89" s="145">
        <v>5</v>
      </c>
      <c r="AZ89" s="145">
        <v>2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4">
        <v>7</v>
      </c>
      <c r="CB89" s="174">
        <v>1002</v>
      </c>
      <c r="CZ89" s="145">
        <v>0</v>
      </c>
    </row>
    <row r="90" spans="1:57" ht="12.75">
      <c r="A90" s="181"/>
      <c r="B90" s="182" t="s">
        <v>74</v>
      </c>
      <c r="C90" s="183" t="str">
        <f>CONCATENATE(B71," ",C71)</f>
        <v>712 Živičné krytiny</v>
      </c>
      <c r="D90" s="184"/>
      <c r="E90" s="185"/>
      <c r="F90" s="186"/>
      <c r="G90" s="187">
        <f>SUM(G71:G89)</f>
        <v>0</v>
      </c>
      <c r="O90" s="167">
        <v>4</v>
      </c>
      <c r="BA90" s="188">
        <f>SUM(BA71:BA89)</f>
        <v>0</v>
      </c>
      <c r="BB90" s="188">
        <f>SUM(BB71:BB89)</f>
        <v>0</v>
      </c>
      <c r="BC90" s="188">
        <f>SUM(BC71:BC89)</f>
        <v>0</v>
      </c>
      <c r="BD90" s="188">
        <f>SUM(BD71:BD89)</f>
        <v>0</v>
      </c>
      <c r="BE90" s="188">
        <f>SUM(BE71:BE89)</f>
        <v>0</v>
      </c>
    </row>
    <row r="91" spans="1:15" ht="12.75">
      <c r="A91" s="160" t="s">
        <v>72</v>
      </c>
      <c r="B91" s="161" t="s">
        <v>196</v>
      </c>
      <c r="C91" s="162" t="s">
        <v>197</v>
      </c>
      <c r="D91" s="163"/>
      <c r="E91" s="164"/>
      <c r="F91" s="164"/>
      <c r="G91" s="165"/>
      <c r="H91" s="166"/>
      <c r="I91" s="166"/>
      <c r="O91" s="167">
        <v>1</v>
      </c>
    </row>
    <row r="92" spans="1:104" ht="12.75">
      <c r="A92" s="168">
        <v>33</v>
      </c>
      <c r="B92" s="169" t="s">
        <v>198</v>
      </c>
      <c r="C92" s="170" t="s">
        <v>199</v>
      </c>
      <c r="D92" s="171" t="s">
        <v>90</v>
      </c>
      <c r="E92" s="172">
        <v>778.2272</v>
      </c>
      <c r="F92" s="172">
        <v>0</v>
      </c>
      <c r="G92" s="173">
        <f>E92*F92</f>
        <v>0</v>
      </c>
      <c r="O92" s="167">
        <v>2</v>
      </c>
      <c r="AA92" s="145">
        <v>12</v>
      </c>
      <c r="AB92" s="145">
        <v>0</v>
      </c>
      <c r="AC92" s="145">
        <v>92</v>
      </c>
      <c r="AZ92" s="145">
        <v>2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4">
        <v>12</v>
      </c>
      <c r="CB92" s="174">
        <v>0</v>
      </c>
      <c r="CZ92" s="145">
        <v>0</v>
      </c>
    </row>
    <row r="93" spans="1:15" ht="12.75">
      <c r="A93" s="175"/>
      <c r="B93" s="177"/>
      <c r="C93" s="221" t="s">
        <v>200</v>
      </c>
      <c r="D93" s="222"/>
      <c r="E93" s="178">
        <v>778.2272</v>
      </c>
      <c r="F93" s="179"/>
      <c r="G93" s="180"/>
      <c r="M93" s="176" t="s">
        <v>200</v>
      </c>
      <c r="O93" s="167"/>
    </row>
    <row r="94" spans="1:104" ht="12.75">
      <c r="A94" s="168">
        <v>34</v>
      </c>
      <c r="B94" s="169" t="s">
        <v>201</v>
      </c>
      <c r="C94" s="170" t="s">
        <v>202</v>
      </c>
      <c r="D94" s="171" t="s">
        <v>90</v>
      </c>
      <c r="E94" s="172">
        <v>17.152</v>
      </c>
      <c r="F94" s="172">
        <v>0</v>
      </c>
      <c r="G94" s="173">
        <f>E94*F94</f>
        <v>0</v>
      </c>
      <c r="O94" s="167">
        <v>2</v>
      </c>
      <c r="AA94" s="145">
        <v>12</v>
      </c>
      <c r="AB94" s="145">
        <v>0</v>
      </c>
      <c r="AC94" s="145">
        <v>93</v>
      </c>
      <c r="AZ94" s="145">
        <v>2</v>
      </c>
      <c r="BA94" s="145">
        <f>IF(AZ94=1,G94,0)</f>
        <v>0</v>
      </c>
      <c r="BB94" s="145">
        <f>IF(AZ94=2,G94,0)</f>
        <v>0</v>
      </c>
      <c r="BC94" s="145">
        <f>IF(AZ94=3,G94,0)</f>
        <v>0</v>
      </c>
      <c r="BD94" s="145">
        <f>IF(AZ94=4,G94,0)</f>
        <v>0</v>
      </c>
      <c r="BE94" s="145">
        <f>IF(AZ94=5,G94,0)</f>
        <v>0</v>
      </c>
      <c r="CA94" s="174">
        <v>12</v>
      </c>
      <c r="CB94" s="174">
        <v>0</v>
      </c>
      <c r="CZ94" s="145">
        <v>0</v>
      </c>
    </row>
    <row r="95" spans="1:15" ht="12.75">
      <c r="A95" s="175"/>
      <c r="B95" s="177"/>
      <c r="C95" s="221" t="s">
        <v>203</v>
      </c>
      <c r="D95" s="222"/>
      <c r="E95" s="178">
        <v>17.152</v>
      </c>
      <c r="F95" s="179"/>
      <c r="G95" s="180"/>
      <c r="M95" s="176" t="s">
        <v>203</v>
      </c>
      <c r="O95" s="167"/>
    </row>
    <row r="96" spans="1:104" ht="12.75">
      <c r="A96" s="168">
        <v>35</v>
      </c>
      <c r="B96" s="169" t="s">
        <v>204</v>
      </c>
      <c r="C96" s="170" t="s">
        <v>205</v>
      </c>
      <c r="D96" s="171" t="s">
        <v>90</v>
      </c>
      <c r="E96" s="172">
        <v>60.032</v>
      </c>
      <c r="F96" s="172">
        <v>0</v>
      </c>
      <c r="G96" s="173">
        <f>E96*F96</f>
        <v>0</v>
      </c>
      <c r="O96" s="167">
        <v>2</v>
      </c>
      <c r="AA96" s="145">
        <v>12</v>
      </c>
      <c r="AB96" s="145">
        <v>0</v>
      </c>
      <c r="AC96" s="145">
        <v>132</v>
      </c>
      <c r="AZ96" s="145">
        <v>2</v>
      </c>
      <c r="BA96" s="145">
        <f>IF(AZ96=1,G96,0)</f>
        <v>0</v>
      </c>
      <c r="BB96" s="145">
        <f>IF(AZ96=2,G96,0)</f>
        <v>0</v>
      </c>
      <c r="BC96" s="145">
        <f>IF(AZ96=3,G96,0)</f>
        <v>0</v>
      </c>
      <c r="BD96" s="145">
        <f>IF(AZ96=4,G96,0)</f>
        <v>0</v>
      </c>
      <c r="BE96" s="145">
        <f>IF(AZ96=5,G96,0)</f>
        <v>0</v>
      </c>
      <c r="CA96" s="174">
        <v>12</v>
      </c>
      <c r="CB96" s="174">
        <v>0</v>
      </c>
      <c r="CZ96" s="145">
        <v>0</v>
      </c>
    </row>
    <row r="97" spans="1:15" ht="12.75">
      <c r="A97" s="175"/>
      <c r="B97" s="177"/>
      <c r="C97" s="221" t="s">
        <v>206</v>
      </c>
      <c r="D97" s="222"/>
      <c r="E97" s="178">
        <v>60.032</v>
      </c>
      <c r="F97" s="179"/>
      <c r="G97" s="180"/>
      <c r="M97" s="176" t="s">
        <v>206</v>
      </c>
      <c r="O97" s="167"/>
    </row>
    <row r="98" spans="1:104" ht="12.75">
      <c r="A98" s="168">
        <v>36</v>
      </c>
      <c r="B98" s="169" t="s">
        <v>207</v>
      </c>
      <c r="C98" s="170" t="s">
        <v>208</v>
      </c>
      <c r="D98" s="171" t="s">
        <v>73</v>
      </c>
      <c r="E98" s="172">
        <v>365.12</v>
      </c>
      <c r="F98" s="172">
        <v>0</v>
      </c>
      <c r="G98" s="173">
        <f>E98*F98</f>
        <v>0</v>
      </c>
      <c r="O98" s="167">
        <v>2</v>
      </c>
      <c r="AA98" s="145">
        <v>12</v>
      </c>
      <c r="AB98" s="145">
        <v>0</v>
      </c>
      <c r="AC98" s="145">
        <v>94</v>
      </c>
      <c r="AZ98" s="145">
        <v>2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4">
        <v>12</v>
      </c>
      <c r="CB98" s="174">
        <v>0</v>
      </c>
      <c r="CZ98" s="145">
        <v>0</v>
      </c>
    </row>
    <row r="99" spans="1:15" ht="12.75">
      <c r="A99" s="175"/>
      <c r="B99" s="177"/>
      <c r="C99" s="221" t="s">
        <v>209</v>
      </c>
      <c r="D99" s="222"/>
      <c r="E99" s="178">
        <v>365.12</v>
      </c>
      <c r="F99" s="179"/>
      <c r="G99" s="180"/>
      <c r="M99" s="176" t="s">
        <v>209</v>
      </c>
      <c r="O99" s="167"/>
    </row>
    <row r="100" spans="1:104" ht="12.75">
      <c r="A100" s="168">
        <v>37</v>
      </c>
      <c r="B100" s="169" t="s">
        <v>210</v>
      </c>
      <c r="C100" s="170" t="s">
        <v>211</v>
      </c>
      <c r="D100" s="171" t="s">
        <v>73</v>
      </c>
      <c r="E100" s="172">
        <v>514.56</v>
      </c>
      <c r="F100" s="172">
        <v>0</v>
      </c>
      <c r="G100" s="173">
        <f>E100*F100</f>
        <v>0</v>
      </c>
      <c r="O100" s="167">
        <v>2</v>
      </c>
      <c r="AA100" s="145">
        <v>12</v>
      </c>
      <c r="AB100" s="145">
        <v>0</v>
      </c>
      <c r="AC100" s="145">
        <v>95</v>
      </c>
      <c r="AZ100" s="145">
        <v>2</v>
      </c>
      <c r="BA100" s="145">
        <f>IF(AZ100=1,G100,0)</f>
        <v>0</v>
      </c>
      <c r="BB100" s="145">
        <f>IF(AZ100=2,G100,0)</f>
        <v>0</v>
      </c>
      <c r="BC100" s="145">
        <f>IF(AZ100=3,G100,0)</f>
        <v>0</v>
      </c>
      <c r="BD100" s="145">
        <f>IF(AZ100=4,G100,0)</f>
        <v>0</v>
      </c>
      <c r="BE100" s="145">
        <f>IF(AZ100=5,G100,0)</f>
        <v>0</v>
      </c>
      <c r="CA100" s="174">
        <v>12</v>
      </c>
      <c r="CB100" s="174">
        <v>0</v>
      </c>
      <c r="CZ100" s="145">
        <v>0</v>
      </c>
    </row>
    <row r="101" spans="1:15" ht="12.75">
      <c r="A101" s="175"/>
      <c r="B101" s="177"/>
      <c r="C101" s="221" t="s">
        <v>212</v>
      </c>
      <c r="D101" s="222"/>
      <c r="E101" s="178">
        <v>514.56</v>
      </c>
      <c r="F101" s="179"/>
      <c r="G101" s="180"/>
      <c r="M101" s="176" t="s">
        <v>212</v>
      </c>
      <c r="O101" s="167"/>
    </row>
    <row r="102" spans="1:104" ht="12.75">
      <c r="A102" s="168">
        <v>38</v>
      </c>
      <c r="B102" s="169" t="s">
        <v>213</v>
      </c>
      <c r="C102" s="170" t="s">
        <v>214</v>
      </c>
      <c r="D102" s="171" t="s">
        <v>93</v>
      </c>
      <c r="E102" s="172">
        <v>85.76</v>
      </c>
      <c r="F102" s="172">
        <v>0</v>
      </c>
      <c r="G102" s="173">
        <f>E102*F102</f>
        <v>0</v>
      </c>
      <c r="O102" s="167">
        <v>2</v>
      </c>
      <c r="AA102" s="145">
        <v>12</v>
      </c>
      <c r="AB102" s="145">
        <v>0</v>
      </c>
      <c r="AC102" s="145">
        <v>130</v>
      </c>
      <c r="AZ102" s="145">
        <v>2</v>
      </c>
      <c r="BA102" s="145">
        <f>IF(AZ102=1,G102,0)</f>
        <v>0</v>
      </c>
      <c r="BB102" s="145">
        <f>IF(AZ102=2,G102,0)</f>
        <v>0</v>
      </c>
      <c r="BC102" s="145">
        <f>IF(AZ102=3,G102,0)</f>
        <v>0</v>
      </c>
      <c r="BD102" s="145">
        <f>IF(AZ102=4,G102,0)</f>
        <v>0</v>
      </c>
      <c r="BE102" s="145">
        <f>IF(AZ102=5,G102,0)</f>
        <v>0</v>
      </c>
      <c r="CA102" s="174">
        <v>12</v>
      </c>
      <c r="CB102" s="174">
        <v>0</v>
      </c>
      <c r="CZ102" s="145">
        <v>0</v>
      </c>
    </row>
    <row r="103" spans="1:15" ht="12.75">
      <c r="A103" s="175"/>
      <c r="B103" s="177"/>
      <c r="C103" s="221" t="s">
        <v>215</v>
      </c>
      <c r="D103" s="222"/>
      <c r="E103" s="178">
        <v>85.76</v>
      </c>
      <c r="F103" s="179"/>
      <c r="G103" s="180"/>
      <c r="M103" s="176" t="s">
        <v>215</v>
      </c>
      <c r="O103" s="167"/>
    </row>
    <row r="104" spans="1:104" ht="12.75">
      <c r="A104" s="168">
        <v>39</v>
      </c>
      <c r="B104" s="169" t="s">
        <v>216</v>
      </c>
      <c r="C104" s="170" t="s">
        <v>217</v>
      </c>
      <c r="D104" s="171" t="s">
        <v>90</v>
      </c>
      <c r="E104" s="172">
        <v>874.9171</v>
      </c>
      <c r="F104" s="172">
        <v>0</v>
      </c>
      <c r="G104" s="173">
        <f>E104*F104</f>
        <v>0</v>
      </c>
      <c r="O104" s="167">
        <v>2</v>
      </c>
      <c r="AA104" s="145">
        <v>3</v>
      </c>
      <c r="AB104" s="145">
        <v>7</v>
      </c>
      <c r="AC104" s="145">
        <v>28375871</v>
      </c>
      <c r="AZ104" s="145">
        <v>2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4">
        <v>3</v>
      </c>
      <c r="CB104" s="174">
        <v>7</v>
      </c>
      <c r="CZ104" s="145">
        <v>0.002</v>
      </c>
    </row>
    <row r="105" spans="1:15" ht="12.75">
      <c r="A105" s="175"/>
      <c r="B105" s="177"/>
      <c r="C105" s="221" t="s">
        <v>218</v>
      </c>
      <c r="D105" s="222"/>
      <c r="E105" s="178">
        <v>856.0499</v>
      </c>
      <c r="F105" s="179"/>
      <c r="G105" s="180"/>
      <c r="M105" s="176" t="s">
        <v>218</v>
      </c>
      <c r="O105" s="167"/>
    </row>
    <row r="106" spans="1:15" ht="12.75">
      <c r="A106" s="175"/>
      <c r="B106" s="177"/>
      <c r="C106" s="221" t="s">
        <v>219</v>
      </c>
      <c r="D106" s="222"/>
      <c r="E106" s="178">
        <v>18.8672</v>
      </c>
      <c r="F106" s="179"/>
      <c r="G106" s="180"/>
      <c r="M106" s="176" t="s">
        <v>219</v>
      </c>
      <c r="O106" s="167"/>
    </row>
    <row r="107" spans="1:104" ht="12.75">
      <c r="A107" s="168">
        <v>40</v>
      </c>
      <c r="B107" s="169" t="s">
        <v>220</v>
      </c>
      <c r="C107" s="170" t="s">
        <v>221</v>
      </c>
      <c r="D107" s="171" t="s">
        <v>84</v>
      </c>
      <c r="E107" s="172">
        <v>3.4304</v>
      </c>
      <c r="F107" s="172">
        <v>0</v>
      </c>
      <c r="G107" s="173">
        <f>E107*F107</f>
        <v>0</v>
      </c>
      <c r="O107" s="167">
        <v>2</v>
      </c>
      <c r="AA107" s="145">
        <v>3</v>
      </c>
      <c r="AB107" s="145">
        <v>7</v>
      </c>
      <c r="AC107" s="145">
        <v>28375971</v>
      </c>
      <c r="AZ107" s="145">
        <v>2</v>
      </c>
      <c r="BA107" s="145">
        <f>IF(AZ107=1,G107,0)</f>
        <v>0</v>
      </c>
      <c r="BB107" s="145">
        <f>IF(AZ107=2,G107,0)</f>
        <v>0</v>
      </c>
      <c r="BC107" s="145">
        <f>IF(AZ107=3,G107,0)</f>
        <v>0</v>
      </c>
      <c r="BD107" s="145">
        <f>IF(AZ107=4,G107,0)</f>
        <v>0</v>
      </c>
      <c r="BE107" s="145">
        <f>IF(AZ107=5,G107,0)</f>
        <v>0</v>
      </c>
      <c r="CA107" s="174">
        <v>3</v>
      </c>
      <c r="CB107" s="174">
        <v>7</v>
      </c>
      <c r="CZ107" s="145">
        <v>0.02</v>
      </c>
    </row>
    <row r="108" spans="1:15" ht="12.75">
      <c r="A108" s="175"/>
      <c r="B108" s="177"/>
      <c r="C108" s="221" t="s">
        <v>222</v>
      </c>
      <c r="D108" s="222"/>
      <c r="E108" s="178">
        <v>3.4304</v>
      </c>
      <c r="F108" s="179"/>
      <c r="G108" s="180"/>
      <c r="M108" s="176" t="s">
        <v>222</v>
      </c>
      <c r="O108" s="167"/>
    </row>
    <row r="109" spans="1:104" ht="22.5">
      <c r="A109" s="168">
        <v>41</v>
      </c>
      <c r="B109" s="169" t="s">
        <v>223</v>
      </c>
      <c r="C109" s="170" t="s">
        <v>224</v>
      </c>
      <c r="D109" s="171" t="s">
        <v>90</v>
      </c>
      <c r="E109" s="172">
        <v>66.0352</v>
      </c>
      <c r="F109" s="172">
        <v>0</v>
      </c>
      <c r="G109" s="173">
        <f>E109*F109</f>
        <v>0</v>
      </c>
      <c r="O109" s="167">
        <v>2</v>
      </c>
      <c r="AA109" s="145">
        <v>3</v>
      </c>
      <c r="AB109" s="145">
        <v>7</v>
      </c>
      <c r="AC109" s="145">
        <v>28375464</v>
      </c>
      <c r="AZ109" s="145">
        <v>2</v>
      </c>
      <c r="BA109" s="145">
        <f>IF(AZ109=1,G109,0)</f>
        <v>0</v>
      </c>
      <c r="BB109" s="145">
        <f>IF(AZ109=2,G109,0)</f>
        <v>0</v>
      </c>
      <c r="BC109" s="145">
        <f>IF(AZ109=3,G109,0)</f>
        <v>0</v>
      </c>
      <c r="BD109" s="145">
        <f>IF(AZ109=4,G109,0)</f>
        <v>0</v>
      </c>
      <c r="BE109" s="145">
        <f>IF(AZ109=5,G109,0)</f>
        <v>0</v>
      </c>
      <c r="CA109" s="174">
        <v>3</v>
      </c>
      <c r="CB109" s="174">
        <v>7</v>
      </c>
      <c r="CZ109" s="145">
        <v>0.0035</v>
      </c>
    </row>
    <row r="110" spans="1:15" ht="12.75">
      <c r="A110" s="175"/>
      <c r="B110" s="177"/>
      <c r="C110" s="221" t="s">
        <v>225</v>
      </c>
      <c r="D110" s="222"/>
      <c r="E110" s="178">
        <v>66.0352</v>
      </c>
      <c r="F110" s="179"/>
      <c r="G110" s="180"/>
      <c r="M110" s="176" t="s">
        <v>225</v>
      </c>
      <c r="O110" s="167"/>
    </row>
    <row r="111" spans="1:104" ht="12.75">
      <c r="A111" s="168">
        <v>42</v>
      </c>
      <c r="B111" s="169" t="s">
        <v>226</v>
      </c>
      <c r="C111" s="170" t="s">
        <v>227</v>
      </c>
      <c r="D111" s="171" t="s">
        <v>61</v>
      </c>
      <c r="E111" s="172"/>
      <c r="F111" s="172">
        <v>0</v>
      </c>
      <c r="G111" s="173">
        <f>E111*F111</f>
        <v>0</v>
      </c>
      <c r="O111" s="167">
        <v>2</v>
      </c>
      <c r="AA111" s="145">
        <v>7</v>
      </c>
      <c r="AB111" s="145">
        <v>1002</v>
      </c>
      <c r="AC111" s="145">
        <v>5</v>
      </c>
      <c r="AZ111" s="145">
        <v>2</v>
      </c>
      <c r="BA111" s="145">
        <f>IF(AZ111=1,G111,0)</f>
        <v>0</v>
      </c>
      <c r="BB111" s="145">
        <f>IF(AZ111=2,G111,0)</f>
        <v>0</v>
      </c>
      <c r="BC111" s="145">
        <f>IF(AZ111=3,G111,0)</f>
        <v>0</v>
      </c>
      <c r="BD111" s="145">
        <f>IF(AZ111=4,G111,0)</f>
        <v>0</v>
      </c>
      <c r="BE111" s="145">
        <f>IF(AZ111=5,G111,0)</f>
        <v>0</v>
      </c>
      <c r="CA111" s="174">
        <v>7</v>
      </c>
      <c r="CB111" s="174">
        <v>1002</v>
      </c>
      <c r="CZ111" s="145">
        <v>0</v>
      </c>
    </row>
    <row r="112" spans="1:57" ht="12.75">
      <c r="A112" s="181"/>
      <c r="B112" s="182" t="s">
        <v>74</v>
      </c>
      <c r="C112" s="183" t="str">
        <f>CONCATENATE(B91," ",C91)</f>
        <v>713 Izolace tepelné</v>
      </c>
      <c r="D112" s="184"/>
      <c r="E112" s="185"/>
      <c r="F112" s="186"/>
      <c r="G112" s="187">
        <f>SUM(G91:G111)</f>
        <v>0</v>
      </c>
      <c r="O112" s="167">
        <v>4</v>
      </c>
      <c r="BA112" s="188">
        <f>SUM(BA91:BA111)</f>
        <v>0</v>
      </c>
      <c r="BB112" s="188">
        <f>SUM(BB91:BB111)</f>
        <v>0</v>
      </c>
      <c r="BC112" s="188">
        <f>SUM(BC91:BC111)</f>
        <v>0</v>
      </c>
      <c r="BD112" s="188">
        <f>SUM(BD91:BD111)</f>
        <v>0</v>
      </c>
      <c r="BE112" s="188">
        <f>SUM(BE91:BE111)</f>
        <v>0</v>
      </c>
    </row>
    <row r="113" spans="1:15" ht="12.75">
      <c r="A113" s="160" t="s">
        <v>72</v>
      </c>
      <c r="B113" s="161" t="s">
        <v>228</v>
      </c>
      <c r="C113" s="162" t="s">
        <v>229</v>
      </c>
      <c r="D113" s="163"/>
      <c r="E113" s="164"/>
      <c r="F113" s="164"/>
      <c r="G113" s="165"/>
      <c r="H113" s="166"/>
      <c r="I113" s="166"/>
      <c r="O113" s="167">
        <v>1</v>
      </c>
    </row>
    <row r="114" spans="1:104" ht="12.75">
      <c r="A114" s="168">
        <v>43</v>
      </c>
      <c r="B114" s="169" t="s">
        <v>230</v>
      </c>
      <c r="C114" s="170" t="s">
        <v>231</v>
      </c>
      <c r="D114" s="171" t="s">
        <v>90</v>
      </c>
      <c r="E114" s="172">
        <v>83.9776</v>
      </c>
      <c r="F114" s="172">
        <v>0</v>
      </c>
      <c r="G114" s="173">
        <f>E114*F114</f>
        <v>0</v>
      </c>
      <c r="O114" s="167">
        <v>2</v>
      </c>
      <c r="AA114" s="145">
        <v>12</v>
      </c>
      <c r="AB114" s="145">
        <v>0</v>
      </c>
      <c r="AC114" s="145">
        <v>121</v>
      </c>
      <c r="AZ114" s="145">
        <v>2</v>
      </c>
      <c r="BA114" s="145">
        <f>IF(AZ114=1,G114,0)</f>
        <v>0</v>
      </c>
      <c r="BB114" s="145">
        <f>IF(AZ114=2,G114,0)</f>
        <v>0</v>
      </c>
      <c r="BC114" s="145">
        <f>IF(AZ114=3,G114,0)</f>
        <v>0</v>
      </c>
      <c r="BD114" s="145">
        <f>IF(AZ114=4,G114,0)</f>
        <v>0</v>
      </c>
      <c r="BE114" s="145">
        <f>IF(AZ114=5,G114,0)</f>
        <v>0</v>
      </c>
      <c r="CA114" s="174">
        <v>12</v>
      </c>
      <c r="CB114" s="174">
        <v>0</v>
      </c>
      <c r="CZ114" s="145">
        <v>0</v>
      </c>
    </row>
    <row r="115" spans="1:15" ht="12.75">
      <c r="A115" s="175"/>
      <c r="B115" s="177"/>
      <c r="C115" s="221" t="s">
        <v>232</v>
      </c>
      <c r="D115" s="222"/>
      <c r="E115" s="178">
        <v>83.9776</v>
      </c>
      <c r="F115" s="179"/>
      <c r="G115" s="180"/>
      <c r="M115" s="176" t="s">
        <v>232</v>
      </c>
      <c r="O115" s="167"/>
    </row>
    <row r="116" spans="1:104" ht="12.75">
      <c r="A116" s="168">
        <v>44</v>
      </c>
      <c r="B116" s="169" t="s">
        <v>233</v>
      </c>
      <c r="C116" s="170" t="s">
        <v>234</v>
      </c>
      <c r="D116" s="171" t="s">
        <v>90</v>
      </c>
      <c r="E116" s="172">
        <v>92.3754</v>
      </c>
      <c r="F116" s="172">
        <v>0</v>
      </c>
      <c r="G116" s="173">
        <f>E116*F116</f>
        <v>0</v>
      </c>
      <c r="O116" s="167">
        <v>2</v>
      </c>
      <c r="AA116" s="145">
        <v>3</v>
      </c>
      <c r="AB116" s="145">
        <v>7</v>
      </c>
      <c r="AC116" s="145">
        <v>60725012</v>
      </c>
      <c r="AZ116" s="145">
        <v>2</v>
      </c>
      <c r="BA116" s="145">
        <f>IF(AZ116=1,G116,0)</f>
        <v>0</v>
      </c>
      <c r="BB116" s="145">
        <f>IF(AZ116=2,G116,0)</f>
        <v>0</v>
      </c>
      <c r="BC116" s="145">
        <f>IF(AZ116=3,G116,0)</f>
        <v>0</v>
      </c>
      <c r="BD116" s="145">
        <f>IF(AZ116=4,G116,0)</f>
        <v>0</v>
      </c>
      <c r="BE116" s="145">
        <f>IF(AZ116=5,G116,0)</f>
        <v>0</v>
      </c>
      <c r="CA116" s="174">
        <v>3</v>
      </c>
      <c r="CB116" s="174">
        <v>7</v>
      </c>
      <c r="CZ116" s="145">
        <v>0.00908</v>
      </c>
    </row>
    <row r="117" spans="1:15" ht="12.75">
      <c r="A117" s="175"/>
      <c r="B117" s="177"/>
      <c r="C117" s="221" t="s">
        <v>235</v>
      </c>
      <c r="D117" s="222"/>
      <c r="E117" s="178">
        <v>92.3754</v>
      </c>
      <c r="F117" s="179"/>
      <c r="G117" s="180"/>
      <c r="M117" s="176" t="s">
        <v>235</v>
      </c>
      <c r="O117" s="167"/>
    </row>
    <row r="118" spans="1:104" ht="22.5">
      <c r="A118" s="168">
        <v>45</v>
      </c>
      <c r="B118" s="169" t="s">
        <v>236</v>
      </c>
      <c r="C118" s="170" t="s">
        <v>237</v>
      </c>
      <c r="D118" s="171" t="s">
        <v>93</v>
      </c>
      <c r="E118" s="172">
        <v>91.28</v>
      </c>
      <c r="F118" s="172">
        <v>0</v>
      </c>
      <c r="G118" s="173">
        <f>E118*F118</f>
        <v>0</v>
      </c>
      <c r="O118" s="167">
        <v>2</v>
      </c>
      <c r="AA118" s="145">
        <v>1</v>
      </c>
      <c r="AB118" s="145">
        <v>7</v>
      </c>
      <c r="AC118" s="145">
        <v>7</v>
      </c>
      <c r="AZ118" s="145">
        <v>2</v>
      </c>
      <c r="BA118" s="145">
        <f>IF(AZ118=1,G118,0)</f>
        <v>0</v>
      </c>
      <c r="BB118" s="145">
        <f>IF(AZ118=2,G118,0)</f>
        <v>0</v>
      </c>
      <c r="BC118" s="145">
        <f>IF(AZ118=3,G118,0)</f>
        <v>0</v>
      </c>
      <c r="BD118" s="145">
        <f>IF(AZ118=4,G118,0)</f>
        <v>0</v>
      </c>
      <c r="BE118" s="145">
        <f>IF(AZ118=5,G118,0)</f>
        <v>0</v>
      </c>
      <c r="CA118" s="174">
        <v>1</v>
      </c>
      <c r="CB118" s="174">
        <v>7</v>
      </c>
      <c r="CZ118" s="145">
        <v>0</v>
      </c>
    </row>
    <row r="119" spans="1:15" ht="12.75">
      <c r="A119" s="175"/>
      <c r="B119" s="177"/>
      <c r="C119" s="221" t="s">
        <v>238</v>
      </c>
      <c r="D119" s="222"/>
      <c r="E119" s="178">
        <v>91.28</v>
      </c>
      <c r="F119" s="179"/>
      <c r="G119" s="180"/>
      <c r="M119" s="176" t="s">
        <v>238</v>
      </c>
      <c r="O119" s="167"/>
    </row>
    <row r="120" spans="1:104" ht="12.75">
      <c r="A120" s="168">
        <v>46</v>
      </c>
      <c r="B120" s="169" t="s">
        <v>239</v>
      </c>
      <c r="C120" s="170" t="s">
        <v>240</v>
      </c>
      <c r="D120" s="171" t="s">
        <v>61</v>
      </c>
      <c r="E120" s="172"/>
      <c r="F120" s="172">
        <v>0</v>
      </c>
      <c r="G120" s="173">
        <f>E120*F120</f>
        <v>0</v>
      </c>
      <c r="O120" s="167">
        <v>2</v>
      </c>
      <c r="AA120" s="145">
        <v>7</v>
      </c>
      <c r="AB120" s="145">
        <v>1002</v>
      </c>
      <c r="AC120" s="145">
        <v>5</v>
      </c>
      <c r="AZ120" s="145">
        <v>2</v>
      </c>
      <c r="BA120" s="145">
        <f>IF(AZ120=1,G120,0)</f>
        <v>0</v>
      </c>
      <c r="BB120" s="145">
        <f>IF(AZ120=2,G120,0)</f>
        <v>0</v>
      </c>
      <c r="BC120" s="145">
        <f>IF(AZ120=3,G120,0)</f>
        <v>0</v>
      </c>
      <c r="BD120" s="145">
        <f>IF(AZ120=4,G120,0)</f>
        <v>0</v>
      </c>
      <c r="BE120" s="145">
        <f>IF(AZ120=5,G120,0)</f>
        <v>0</v>
      </c>
      <c r="CA120" s="174">
        <v>7</v>
      </c>
      <c r="CB120" s="174">
        <v>1002</v>
      </c>
      <c r="CZ120" s="145">
        <v>0</v>
      </c>
    </row>
    <row r="121" spans="1:57" ht="12.75">
      <c r="A121" s="181"/>
      <c r="B121" s="182" t="s">
        <v>74</v>
      </c>
      <c r="C121" s="183" t="str">
        <f>CONCATENATE(B113," ",C113)</f>
        <v>762 Konstrukce tesařské</v>
      </c>
      <c r="D121" s="184"/>
      <c r="E121" s="185"/>
      <c r="F121" s="186"/>
      <c r="G121" s="187">
        <f>SUM(G113:G120)</f>
        <v>0</v>
      </c>
      <c r="O121" s="167">
        <v>4</v>
      </c>
      <c r="BA121" s="188">
        <f>SUM(BA113:BA120)</f>
        <v>0</v>
      </c>
      <c r="BB121" s="188">
        <f>SUM(BB113:BB120)</f>
        <v>0</v>
      </c>
      <c r="BC121" s="188">
        <f>SUM(BC113:BC120)</f>
        <v>0</v>
      </c>
      <c r="BD121" s="188">
        <f>SUM(BD113:BD120)</f>
        <v>0</v>
      </c>
      <c r="BE121" s="188">
        <f>SUM(BE113:BE120)</f>
        <v>0</v>
      </c>
    </row>
    <row r="122" spans="1:15" ht="12.75">
      <c r="A122" s="160" t="s">
        <v>72</v>
      </c>
      <c r="B122" s="161" t="s">
        <v>241</v>
      </c>
      <c r="C122" s="162" t="s">
        <v>242</v>
      </c>
      <c r="D122" s="163"/>
      <c r="E122" s="164"/>
      <c r="F122" s="164"/>
      <c r="G122" s="165"/>
      <c r="H122" s="166"/>
      <c r="I122" s="166"/>
      <c r="O122" s="167">
        <v>1</v>
      </c>
    </row>
    <row r="123" spans="1:104" ht="22.5">
      <c r="A123" s="168">
        <v>47</v>
      </c>
      <c r="B123" s="169" t="s">
        <v>243</v>
      </c>
      <c r="C123" s="170" t="s">
        <v>244</v>
      </c>
      <c r="D123" s="171" t="s">
        <v>93</v>
      </c>
      <c r="E123" s="172">
        <v>16.2</v>
      </c>
      <c r="F123" s="172">
        <v>0</v>
      </c>
      <c r="G123" s="173">
        <f>E123*F123</f>
        <v>0</v>
      </c>
      <c r="O123" s="167">
        <v>2</v>
      </c>
      <c r="AA123" s="145">
        <v>1</v>
      </c>
      <c r="AB123" s="145">
        <v>7</v>
      </c>
      <c r="AC123" s="145">
        <v>7</v>
      </c>
      <c r="AZ123" s="145">
        <v>2</v>
      </c>
      <c r="BA123" s="145">
        <f>IF(AZ123=1,G123,0)</f>
        <v>0</v>
      </c>
      <c r="BB123" s="145">
        <f>IF(AZ123=2,G123,0)</f>
        <v>0</v>
      </c>
      <c r="BC123" s="145">
        <f>IF(AZ123=3,G123,0)</f>
        <v>0</v>
      </c>
      <c r="BD123" s="145">
        <f>IF(AZ123=4,G123,0)</f>
        <v>0</v>
      </c>
      <c r="BE123" s="145">
        <f>IF(AZ123=5,G123,0)</f>
        <v>0</v>
      </c>
      <c r="CA123" s="174">
        <v>1</v>
      </c>
      <c r="CB123" s="174">
        <v>7</v>
      </c>
      <c r="CZ123" s="145">
        <v>0</v>
      </c>
    </row>
    <row r="124" spans="1:15" ht="12.75">
      <c r="A124" s="175"/>
      <c r="B124" s="177"/>
      <c r="C124" s="221" t="s">
        <v>245</v>
      </c>
      <c r="D124" s="222"/>
      <c r="E124" s="178">
        <v>16.2</v>
      </c>
      <c r="F124" s="179"/>
      <c r="G124" s="180"/>
      <c r="M124" s="176" t="s">
        <v>245</v>
      </c>
      <c r="O124" s="167"/>
    </row>
    <row r="125" spans="1:104" ht="22.5">
      <c r="A125" s="168">
        <v>48</v>
      </c>
      <c r="B125" s="169" t="s">
        <v>246</v>
      </c>
      <c r="C125" s="170" t="s">
        <v>247</v>
      </c>
      <c r="D125" s="171" t="s">
        <v>93</v>
      </c>
      <c r="E125" s="172">
        <v>91.36</v>
      </c>
      <c r="F125" s="172">
        <v>0</v>
      </c>
      <c r="G125" s="173">
        <f>E125*F125</f>
        <v>0</v>
      </c>
      <c r="O125" s="167">
        <v>2</v>
      </c>
      <c r="AA125" s="145">
        <v>1</v>
      </c>
      <c r="AB125" s="145">
        <v>7</v>
      </c>
      <c r="AC125" s="145">
        <v>7</v>
      </c>
      <c r="AZ125" s="145">
        <v>2</v>
      </c>
      <c r="BA125" s="145">
        <f>IF(AZ125=1,G125,0)</f>
        <v>0</v>
      </c>
      <c r="BB125" s="145">
        <f>IF(AZ125=2,G125,0)</f>
        <v>0</v>
      </c>
      <c r="BC125" s="145">
        <f>IF(AZ125=3,G125,0)</f>
        <v>0</v>
      </c>
      <c r="BD125" s="145">
        <f>IF(AZ125=4,G125,0)</f>
        <v>0</v>
      </c>
      <c r="BE125" s="145">
        <f>IF(AZ125=5,G125,0)</f>
        <v>0</v>
      </c>
      <c r="CA125" s="174">
        <v>1</v>
      </c>
      <c r="CB125" s="174">
        <v>7</v>
      </c>
      <c r="CZ125" s="145">
        <v>0</v>
      </c>
    </row>
    <row r="126" spans="1:15" ht="12.75">
      <c r="A126" s="175"/>
      <c r="B126" s="177"/>
      <c r="C126" s="221" t="s">
        <v>248</v>
      </c>
      <c r="D126" s="222"/>
      <c r="E126" s="178">
        <v>91.36</v>
      </c>
      <c r="F126" s="179"/>
      <c r="G126" s="180"/>
      <c r="M126" s="176" t="s">
        <v>248</v>
      </c>
      <c r="O126" s="167"/>
    </row>
    <row r="127" spans="1:104" ht="12.75">
      <c r="A127" s="168">
        <v>49</v>
      </c>
      <c r="B127" s="169" t="s">
        <v>249</v>
      </c>
      <c r="C127" s="170" t="s">
        <v>250</v>
      </c>
      <c r="D127" s="171" t="s">
        <v>93</v>
      </c>
      <c r="E127" s="172">
        <v>91.36</v>
      </c>
      <c r="F127" s="172">
        <v>0</v>
      </c>
      <c r="G127" s="173">
        <f>E127*F127</f>
        <v>0</v>
      </c>
      <c r="O127" s="167">
        <v>2</v>
      </c>
      <c r="AA127" s="145">
        <v>1</v>
      </c>
      <c r="AB127" s="145">
        <v>7</v>
      </c>
      <c r="AC127" s="145">
        <v>7</v>
      </c>
      <c r="AZ127" s="145">
        <v>2</v>
      </c>
      <c r="BA127" s="145">
        <f>IF(AZ127=1,G127,0)</f>
        <v>0</v>
      </c>
      <c r="BB127" s="145">
        <f>IF(AZ127=2,G127,0)</f>
        <v>0</v>
      </c>
      <c r="BC127" s="145">
        <f>IF(AZ127=3,G127,0)</f>
        <v>0</v>
      </c>
      <c r="BD127" s="145">
        <f>IF(AZ127=4,G127,0)</f>
        <v>0</v>
      </c>
      <c r="BE127" s="145">
        <f>IF(AZ127=5,G127,0)</f>
        <v>0</v>
      </c>
      <c r="CA127" s="174">
        <v>1</v>
      </c>
      <c r="CB127" s="174">
        <v>7</v>
      </c>
      <c r="CZ127" s="145">
        <v>0.00615</v>
      </c>
    </row>
    <row r="128" spans="1:15" ht="12.75">
      <c r="A128" s="175"/>
      <c r="B128" s="177"/>
      <c r="C128" s="221" t="s">
        <v>251</v>
      </c>
      <c r="D128" s="222"/>
      <c r="E128" s="178">
        <v>91.36</v>
      </c>
      <c r="F128" s="179"/>
      <c r="G128" s="180"/>
      <c r="M128" s="176" t="s">
        <v>251</v>
      </c>
      <c r="O128" s="167"/>
    </row>
    <row r="129" spans="1:104" ht="12.75">
      <c r="A129" s="168">
        <v>50</v>
      </c>
      <c r="B129" s="169" t="s">
        <v>252</v>
      </c>
      <c r="C129" s="170" t="s">
        <v>253</v>
      </c>
      <c r="D129" s="171" t="s">
        <v>185</v>
      </c>
      <c r="E129" s="172">
        <v>2</v>
      </c>
      <c r="F129" s="172">
        <v>0</v>
      </c>
      <c r="G129" s="173">
        <f>E129*F129</f>
        <v>0</v>
      </c>
      <c r="O129" s="167">
        <v>2</v>
      </c>
      <c r="AA129" s="145">
        <v>12</v>
      </c>
      <c r="AB129" s="145">
        <v>0</v>
      </c>
      <c r="AC129" s="145">
        <v>106</v>
      </c>
      <c r="AZ129" s="145">
        <v>2</v>
      </c>
      <c r="BA129" s="145">
        <f>IF(AZ129=1,G129,0)</f>
        <v>0</v>
      </c>
      <c r="BB129" s="145">
        <f>IF(AZ129=2,G129,0)</f>
        <v>0</v>
      </c>
      <c r="BC129" s="145">
        <f>IF(AZ129=3,G129,0)</f>
        <v>0</v>
      </c>
      <c r="BD129" s="145">
        <f>IF(AZ129=4,G129,0)</f>
        <v>0</v>
      </c>
      <c r="BE129" s="145">
        <f>IF(AZ129=5,G129,0)</f>
        <v>0</v>
      </c>
      <c r="CA129" s="174">
        <v>12</v>
      </c>
      <c r="CB129" s="174">
        <v>0</v>
      </c>
      <c r="CZ129" s="145">
        <v>0</v>
      </c>
    </row>
    <row r="130" spans="1:104" ht="12.75">
      <c r="A130" s="168">
        <v>51</v>
      </c>
      <c r="B130" s="169" t="s">
        <v>254</v>
      </c>
      <c r="C130" s="170" t="s">
        <v>255</v>
      </c>
      <c r="D130" s="171" t="s">
        <v>93</v>
      </c>
      <c r="E130" s="172">
        <v>7.6</v>
      </c>
      <c r="F130" s="172">
        <v>0</v>
      </c>
      <c r="G130" s="173">
        <f>E130*F130</f>
        <v>0</v>
      </c>
      <c r="O130" s="167">
        <v>2</v>
      </c>
      <c r="AA130" s="145">
        <v>1</v>
      </c>
      <c r="AB130" s="145">
        <v>7</v>
      </c>
      <c r="AC130" s="145">
        <v>7</v>
      </c>
      <c r="AZ130" s="145">
        <v>2</v>
      </c>
      <c r="BA130" s="145">
        <f>IF(AZ130=1,G130,0)</f>
        <v>0</v>
      </c>
      <c r="BB130" s="145">
        <f>IF(AZ130=2,G130,0)</f>
        <v>0</v>
      </c>
      <c r="BC130" s="145">
        <f>IF(AZ130=3,G130,0)</f>
        <v>0</v>
      </c>
      <c r="BD130" s="145">
        <f>IF(AZ130=4,G130,0)</f>
        <v>0</v>
      </c>
      <c r="BE130" s="145">
        <f>IF(AZ130=5,G130,0)</f>
        <v>0</v>
      </c>
      <c r="CA130" s="174">
        <v>1</v>
      </c>
      <c r="CB130" s="174">
        <v>7</v>
      </c>
      <c r="CZ130" s="145">
        <v>0.00245</v>
      </c>
    </row>
    <row r="131" spans="1:15" ht="12.75">
      <c r="A131" s="175"/>
      <c r="B131" s="177"/>
      <c r="C131" s="221" t="s">
        <v>256</v>
      </c>
      <c r="D131" s="222"/>
      <c r="E131" s="178">
        <v>7.6</v>
      </c>
      <c r="F131" s="179"/>
      <c r="G131" s="180"/>
      <c r="M131" s="176" t="s">
        <v>256</v>
      </c>
      <c r="O131" s="167"/>
    </row>
    <row r="132" spans="1:104" ht="12.75">
      <c r="A132" s="168">
        <v>52</v>
      </c>
      <c r="B132" s="169" t="s">
        <v>257</v>
      </c>
      <c r="C132" s="170" t="s">
        <v>258</v>
      </c>
      <c r="D132" s="171" t="s">
        <v>61</v>
      </c>
      <c r="E132" s="172"/>
      <c r="F132" s="172">
        <v>0</v>
      </c>
      <c r="G132" s="173">
        <f>E132*F132</f>
        <v>0</v>
      </c>
      <c r="O132" s="167">
        <v>2</v>
      </c>
      <c r="AA132" s="145">
        <v>7</v>
      </c>
      <c r="AB132" s="145">
        <v>1002</v>
      </c>
      <c r="AC132" s="145">
        <v>5</v>
      </c>
      <c r="AZ132" s="145">
        <v>2</v>
      </c>
      <c r="BA132" s="145">
        <f>IF(AZ132=1,G132,0)</f>
        <v>0</v>
      </c>
      <c r="BB132" s="145">
        <f>IF(AZ132=2,G132,0)</f>
        <v>0</v>
      </c>
      <c r="BC132" s="145">
        <f>IF(AZ132=3,G132,0)</f>
        <v>0</v>
      </c>
      <c r="BD132" s="145">
        <f>IF(AZ132=4,G132,0)</f>
        <v>0</v>
      </c>
      <c r="BE132" s="145">
        <f>IF(AZ132=5,G132,0)</f>
        <v>0</v>
      </c>
      <c r="CA132" s="174">
        <v>7</v>
      </c>
      <c r="CB132" s="174">
        <v>1002</v>
      </c>
      <c r="CZ132" s="145">
        <v>0</v>
      </c>
    </row>
    <row r="133" spans="1:57" ht="12.75">
      <c r="A133" s="181"/>
      <c r="B133" s="182" t="s">
        <v>74</v>
      </c>
      <c r="C133" s="183" t="str">
        <f>CONCATENATE(B122," ",C122)</f>
        <v>764 Konstrukce klempířské</v>
      </c>
      <c r="D133" s="184"/>
      <c r="E133" s="185"/>
      <c r="F133" s="186"/>
      <c r="G133" s="187">
        <f>SUM(G122:G132)</f>
        <v>0</v>
      </c>
      <c r="O133" s="167">
        <v>4</v>
      </c>
      <c r="BA133" s="188">
        <f>SUM(BA122:BA132)</f>
        <v>0</v>
      </c>
      <c r="BB133" s="188">
        <f>SUM(BB122:BB132)</f>
        <v>0</v>
      </c>
      <c r="BC133" s="188">
        <f>SUM(BC122:BC132)</f>
        <v>0</v>
      </c>
      <c r="BD133" s="188">
        <f>SUM(BD122:BD132)</f>
        <v>0</v>
      </c>
      <c r="BE133" s="188">
        <f>SUM(BE122:BE132)</f>
        <v>0</v>
      </c>
    </row>
    <row r="134" spans="1:15" ht="12.75">
      <c r="A134" s="160" t="s">
        <v>72</v>
      </c>
      <c r="B134" s="161" t="s">
        <v>259</v>
      </c>
      <c r="C134" s="162" t="s">
        <v>260</v>
      </c>
      <c r="D134" s="163"/>
      <c r="E134" s="164"/>
      <c r="F134" s="164"/>
      <c r="G134" s="165"/>
      <c r="H134" s="166"/>
      <c r="I134" s="166"/>
      <c r="O134" s="167">
        <v>1</v>
      </c>
    </row>
    <row r="135" spans="1:104" ht="12.75">
      <c r="A135" s="168">
        <v>53</v>
      </c>
      <c r="B135" s="169" t="s">
        <v>261</v>
      </c>
      <c r="C135" s="170" t="s">
        <v>262</v>
      </c>
      <c r="D135" s="171" t="s">
        <v>185</v>
      </c>
      <c r="E135" s="172">
        <v>13</v>
      </c>
      <c r="F135" s="172">
        <v>0</v>
      </c>
      <c r="G135" s="173">
        <f>E135*F135</f>
        <v>0</v>
      </c>
      <c r="O135" s="167">
        <v>2</v>
      </c>
      <c r="AA135" s="145">
        <v>1</v>
      </c>
      <c r="AB135" s="145">
        <v>7</v>
      </c>
      <c r="AC135" s="145">
        <v>7</v>
      </c>
      <c r="AZ135" s="145">
        <v>2</v>
      </c>
      <c r="BA135" s="145">
        <f>IF(AZ135=1,G135,0)</f>
        <v>0</v>
      </c>
      <c r="BB135" s="145">
        <f>IF(AZ135=2,G135,0)</f>
        <v>0</v>
      </c>
      <c r="BC135" s="145">
        <f>IF(AZ135=3,G135,0)</f>
        <v>0</v>
      </c>
      <c r="BD135" s="145">
        <f>IF(AZ135=4,G135,0)</f>
        <v>0</v>
      </c>
      <c r="BE135" s="145">
        <f>IF(AZ135=5,G135,0)</f>
        <v>0</v>
      </c>
      <c r="CA135" s="174">
        <v>1</v>
      </c>
      <c r="CB135" s="174">
        <v>7</v>
      </c>
      <c r="CZ135" s="145">
        <v>0</v>
      </c>
    </row>
    <row r="136" spans="1:104" ht="12.75">
      <c r="A136" s="168">
        <v>54</v>
      </c>
      <c r="B136" s="169" t="s">
        <v>263</v>
      </c>
      <c r="C136" s="170" t="s">
        <v>264</v>
      </c>
      <c r="D136" s="171" t="s">
        <v>185</v>
      </c>
      <c r="E136" s="172">
        <v>1</v>
      </c>
      <c r="F136" s="172">
        <v>0</v>
      </c>
      <c r="G136" s="173">
        <f>E136*F136</f>
        <v>0</v>
      </c>
      <c r="O136" s="167">
        <v>2</v>
      </c>
      <c r="AA136" s="145">
        <v>1</v>
      </c>
      <c r="AB136" s="145">
        <v>7</v>
      </c>
      <c r="AC136" s="145">
        <v>7</v>
      </c>
      <c r="AZ136" s="145">
        <v>2</v>
      </c>
      <c r="BA136" s="145">
        <f>IF(AZ136=1,G136,0)</f>
        <v>0</v>
      </c>
      <c r="BB136" s="145">
        <f>IF(AZ136=2,G136,0)</f>
        <v>0</v>
      </c>
      <c r="BC136" s="145">
        <f>IF(AZ136=3,G136,0)</f>
        <v>0</v>
      </c>
      <c r="BD136" s="145">
        <f>IF(AZ136=4,G136,0)</f>
        <v>0</v>
      </c>
      <c r="BE136" s="145">
        <f>IF(AZ136=5,G136,0)</f>
        <v>0</v>
      </c>
      <c r="CA136" s="174">
        <v>1</v>
      </c>
      <c r="CB136" s="174">
        <v>7</v>
      </c>
      <c r="CZ136" s="145">
        <v>0</v>
      </c>
    </row>
    <row r="137" spans="1:57" ht="12.75">
      <c r="A137" s="181"/>
      <c r="B137" s="182" t="s">
        <v>74</v>
      </c>
      <c r="C137" s="183" t="str">
        <f>CONCATENATE(B134," ",C134)</f>
        <v>766 Konstrukce truhlářské</v>
      </c>
      <c r="D137" s="184"/>
      <c r="E137" s="185"/>
      <c r="F137" s="186"/>
      <c r="G137" s="187">
        <f>SUM(G134:G136)</f>
        <v>0</v>
      </c>
      <c r="O137" s="167">
        <v>4</v>
      </c>
      <c r="BA137" s="188">
        <f>SUM(BA134:BA136)</f>
        <v>0</v>
      </c>
      <c r="BB137" s="188">
        <f>SUM(BB134:BB136)</f>
        <v>0</v>
      </c>
      <c r="BC137" s="188">
        <f>SUM(BC134:BC136)</f>
        <v>0</v>
      </c>
      <c r="BD137" s="188">
        <f>SUM(BD134:BD136)</f>
        <v>0</v>
      </c>
      <c r="BE137" s="188">
        <f>SUM(BE134:BE136)</f>
        <v>0</v>
      </c>
    </row>
    <row r="138" spans="1:15" ht="12.75">
      <c r="A138" s="160" t="s">
        <v>72</v>
      </c>
      <c r="B138" s="161" t="s">
        <v>265</v>
      </c>
      <c r="C138" s="162" t="s">
        <v>266</v>
      </c>
      <c r="D138" s="163"/>
      <c r="E138" s="164"/>
      <c r="F138" s="164"/>
      <c r="G138" s="165"/>
      <c r="H138" s="166"/>
      <c r="I138" s="166"/>
      <c r="O138" s="167">
        <v>1</v>
      </c>
    </row>
    <row r="139" spans="1:104" ht="12.75">
      <c r="A139" s="168">
        <v>55</v>
      </c>
      <c r="B139" s="169" t="s">
        <v>267</v>
      </c>
      <c r="C139" s="170" t="s">
        <v>319</v>
      </c>
      <c r="D139" s="171" t="s">
        <v>185</v>
      </c>
      <c r="E139" s="172">
        <v>12</v>
      </c>
      <c r="F139" s="172">
        <v>0</v>
      </c>
      <c r="G139" s="173">
        <f>E139*F139</f>
        <v>0</v>
      </c>
      <c r="O139" s="167">
        <v>2</v>
      </c>
      <c r="AA139" s="145">
        <v>12</v>
      </c>
      <c r="AB139" s="145">
        <v>0</v>
      </c>
      <c r="AC139" s="145">
        <v>58</v>
      </c>
      <c r="AZ139" s="145">
        <v>2</v>
      </c>
      <c r="BA139" s="145">
        <f>IF(AZ139=1,G139,0)</f>
        <v>0</v>
      </c>
      <c r="BB139" s="145">
        <f>IF(AZ139=2,G139,0)</f>
        <v>0</v>
      </c>
      <c r="BC139" s="145">
        <f>IF(AZ139=3,G139,0)</f>
        <v>0</v>
      </c>
      <c r="BD139" s="145">
        <f>IF(AZ139=4,G139,0)</f>
        <v>0</v>
      </c>
      <c r="BE139" s="145">
        <f>IF(AZ139=5,G139,0)</f>
        <v>0</v>
      </c>
      <c r="CA139" s="174">
        <v>12</v>
      </c>
      <c r="CB139" s="174">
        <v>0</v>
      </c>
      <c r="CZ139" s="145">
        <v>0</v>
      </c>
    </row>
    <row r="140" spans="1:104" ht="12.75">
      <c r="A140" s="168">
        <v>56</v>
      </c>
      <c r="B140" s="169" t="s">
        <v>268</v>
      </c>
      <c r="C140" s="170" t="s">
        <v>269</v>
      </c>
      <c r="D140" s="171" t="s">
        <v>185</v>
      </c>
      <c r="E140" s="172">
        <v>7</v>
      </c>
      <c r="F140" s="172">
        <v>0</v>
      </c>
      <c r="G140" s="173">
        <f>E140*F140</f>
        <v>0</v>
      </c>
      <c r="O140" s="167">
        <v>2</v>
      </c>
      <c r="AA140" s="145">
        <v>12</v>
      </c>
      <c r="AB140" s="145">
        <v>0</v>
      </c>
      <c r="AC140" s="145">
        <v>117</v>
      </c>
      <c r="AZ140" s="145">
        <v>2</v>
      </c>
      <c r="BA140" s="145">
        <f>IF(AZ140=1,G140,0)</f>
        <v>0</v>
      </c>
      <c r="BB140" s="145">
        <f>IF(AZ140=2,G140,0)</f>
        <v>0</v>
      </c>
      <c r="BC140" s="145">
        <f>IF(AZ140=3,G140,0)</f>
        <v>0</v>
      </c>
      <c r="BD140" s="145">
        <f>IF(AZ140=4,G140,0)</f>
        <v>0</v>
      </c>
      <c r="BE140" s="145">
        <f>IF(AZ140=5,G140,0)</f>
        <v>0</v>
      </c>
      <c r="CA140" s="174">
        <v>12</v>
      </c>
      <c r="CB140" s="174">
        <v>0</v>
      </c>
      <c r="CZ140" s="145">
        <v>0</v>
      </c>
    </row>
    <row r="141" spans="1:104" ht="12.75">
      <c r="A141" s="168">
        <v>57</v>
      </c>
      <c r="B141" s="169" t="s">
        <v>270</v>
      </c>
      <c r="C141" s="170" t="s">
        <v>320</v>
      </c>
      <c r="D141" s="171" t="s">
        <v>185</v>
      </c>
      <c r="E141" s="172">
        <v>3</v>
      </c>
      <c r="F141" s="172">
        <v>0</v>
      </c>
      <c r="G141" s="173">
        <f>E141*F141</f>
        <v>0</v>
      </c>
      <c r="O141" s="167">
        <v>2</v>
      </c>
      <c r="AA141" s="145">
        <v>12</v>
      </c>
      <c r="AB141" s="145">
        <v>0</v>
      </c>
      <c r="AC141" s="145">
        <v>61</v>
      </c>
      <c r="AZ141" s="145">
        <v>2</v>
      </c>
      <c r="BA141" s="145">
        <f>IF(AZ141=1,G141,0)</f>
        <v>0</v>
      </c>
      <c r="BB141" s="145">
        <f>IF(AZ141=2,G141,0)</f>
        <v>0</v>
      </c>
      <c r="BC141" s="145">
        <f>IF(AZ141=3,G141,0)</f>
        <v>0</v>
      </c>
      <c r="BD141" s="145">
        <f>IF(AZ141=4,G141,0)</f>
        <v>0</v>
      </c>
      <c r="BE141" s="145">
        <f>IF(AZ141=5,G141,0)</f>
        <v>0</v>
      </c>
      <c r="CA141" s="174">
        <v>12</v>
      </c>
      <c r="CB141" s="174">
        <v>0</v>
      </c>
      <c r="CZ141" s="145">
        <v>0</v>
      </c>
    </row>
    <row r="142" spans="1:104" ht="12.75">
      <c r="A142" s="168">
        <v>58</v>
      </c>
      <c r="B142" s="169" t="s">
        <v>271</v>
      </c>
      <c r="C142" s="170" t="s">
        <v>272</v>
      </c>
      <c r="D142" s="171" t="s">
        <v>61</v>
      </c>
      <c r="E142" s="172">
        <v>1471.7</v>
      </c>
      <c r="F142" s="172">
        <v>0</v>
      </c>
      <c r="G142" s="173">
        <f>E142*F142</f>
        <v>0</v>
      </c>
      <c r="O142" s="167">
        <v>2</v>
      </c>
      <c r="AA142" s="145">
        <v>12</v>
      </c>
      <c r="AB142" s="145">
        <v>0</v>
      </c>
      <c r="AC142" s="145">
        <v>146</v>
      </c>
      <c r="AZ142" s="145">
        <v>2</v>
      </c>
      <c r="BA142" s="145">
        <f>IF(AZ142=1,G142,0)</f>
        <v>0</v>
      </c>
      <c r="BB142" s="145">
        <f>IF(AZ142=2,G142,0)</f>
        <v>0</v>
      </c>
      <c r="BC142" s="145">
        <f>IF(AZ142=3,G142,0)</f>
        <v>0</v>
      </c>
      <c r="BD142" s="145">
        <f>IF(AZ142=4,G142,0)</f>
        <v>0</v>
      </c>
      <c r="BE142" s="145">
        <f>IF(AZ142=5,G142,0)</f>
        <v>0</v>
      </c>
      <c r="CA142" s="174">
        <v>12</v>
      </c>
      <c r="CB142" s="174">
        <v>0</v>
      </c>
      <c r="CZ142" s="145">
        <v>0</v>
      </c>
    </row>
    <row r="143" spans="1:57" ht="12.75">
      <c r="A143" s="181"/>
      <c r="B143" s="182" t="s">
        <v>74</v>
      </c>
      <c r="C143" s="183" t="str">
        <f>CONCATENATE(B138," ",C138)</f>
        <v>769 Otvorové prvky z plastu</v>
      </c>
      <c r="D143" s="184"/>
      <c r="E143" s="185"/>
      <c r="F143" s="186"/>
      <c r="G143" s="187">
        <f>SUM(G138:G142)</f>
        <v>0</v>
      </c>
      <c r="O143" s="167">
        <v>4</v>
      </c>
      <c r="BA143" s="188">
        <f>SUM(BA138:BA142)</f>
        <v>0</v>
      </c>
      <c r="BB143" s="188">
        <f>SUM(BB138:BB142)</f>
        <v>0</v>
      </c>
      <c r="BC143" s="188">
        <f>SUM(BC138:BC142)</f>
        <v>0</v>
      </c>
      <c r="BD143" s="188">
        <f>SUM(BD138:BD142)</f>
        <v>0</v>
      </c>
      <c r="BE143" s="188">
        <f>SUM(BE138:BE142)</f>
        <v>0</v>
      </c>
    </row>
    <row r="144" spans="1:15" ht="12.75">
      <c r="A144" s="160" t="s">
        <v>72</v>
      </c>
      <c r="B144" s="161" t="s">
        <v>273</v>
      </c>
      <c r="C144" s="162" t="s">
        <v>274</v>
      </c>
      <c r="D144" s="163"/>
      <c r="E144" s="164"/>
      <c r="F144" s="164"/>
      <c r="G144" s="165"/>
      <c r="H144" s="166"/>
      <c r="I144" s="166"/>
      <c r="O144" s="167">
        <v>1</v>
      </c>
    </row>
    <row r="145" spans="1:104" ht="12.75">
      <c r="A145" s="168">
        <v>59</v>
      </c>
      <c r="B145" s="169" t="s">
        <v>275</v>
      </c>
      <c r="C145" s="170" t="s">
        <v>276</v>
      </c>
      <c r="D145" s="171" t="s">
        <v>90</v>
      </c>
      <c r="E145" s="172">
        <v>1.44</v>
      </c>
      <c r="F145" s="172">
        <v>0</v>
      </c>
      <c r="G145" s="173">
        <f>E145*F145</f>
        <v>0</v>
      </c>
      <c r="O145" s="167">
        <v>2</v>
      </c>
      <c r="AA145" s="145">
        <v>1</v>
      </c>
      <c r="AB145" s="145">
        <v>7</v>
      </c>
      <c r="AC145" s="145">
        <v>7</v>
      </c>
      <c r="AZ145" s="145">
        <v>2</v>
      </c>
      <c r="BA145" s="145">
        <f>IF(AZ145=1,G145,0)</f>
        <v>0</v>
      </c>
      <c r="BB145" s="145">
        <f>IF(AZ145=2,G145,0)</f>
        <v>0</v>
      </c>
      <c r="BC145" s="145">
        <f>IF(AZ145=3,G145,0)</f>
        <v>0</v>
      </c>
      <c r="BD145" s="145">
        <f>IF(AZ145=4,G145,0)</f>
        <v>0</v>
      </c>
      <c r="BE145" s="145">
        <f>IF(AZ145=5,G145,0)</f>
        <v>0</v>
      </c>
      <c r="CA145" s="174">
        <v>1</v>
      </c>
      <c r="CB145" s="174">
        <v>7</v>
      </c>
      <c r="CZ145" s="145">
        <v>0.04277</v>
      </c>
    </row>
    <row r="146" spans="1:15" ht="12.75">
      <c r="A146" s="175"/>
      <c r="B146" s="177"/>
      <c r="C146" s="221" t="s">
        <v>277</v>
      </c>
      <c r="D146" s="222"/>
      <c r="E146" s="178">
        <v>1.44</v>
      </c>
      <c r="F146" s="179"/>
      <c r="G146" s="180"/>
      <c r="M146" s="176" t="s">
        <v>277</v>
      </c>
      <c r="O146" s="167"/>
    </row>
    <row r="147" spans="1:104" ht="12.75">
      <c r="A147" s="168">
        <v>60</v>
      </c>
      <c r="B147" s="169" t="s">
        <v>278</v>
      </c>
      <c r="C147" s="170" t="s">
        <v>279</v>
      </c>
      <c r="D147" s="171" t="s">
        <v>90</v>
      </c>
      <c r="E147" s="172">
        <v>1.584</v>
      </c>
      <c r="F147" s="172">
        <v>0</v>
      </c>
      <c r="G147" s="173">
        <f>E147*F147</f>
        <v>0</v>
      </c>
      <c r="O147" s="167">
        <v>2</v>
      </c>
      <c r="AA147" s="145">
        <v>3</v>
      </c>
      <c r="AB147" s="145">
        <v>7</v>
      </c>
      <c r="AC147" s="145">
        <v>59781346</v>
      </c>
      <c r="AZ147" s="145">
        <v>2</v>
      </c>
      <c r="BA147" s="145">
        <f>IF(AZ147=1,G147,0)</f>
        <v>0</v>
      </c>
      <c r="BB147" s="145">
        <f>IF(AZ147=2,G147,0)</f>
        <v>0</v>
      </c>
      <c r="BC147" s="145">
        <f>IF(AZ147=3,G147,0)</f>
        <v>0</v>
      </c>
      <c r="BD147" s="145">
        <f>IF(AZ147=4,G147,0)</f>
        <v>0</v>
      </c>
      <c r="BE147" s="145">
        <f>IF(AZ147=5,G147,0)</f>
        <v>0</v>
      </c>
      <c r="CA147" s="174">
        <v>3</v>
      </c>
      <c r="CB147" s="174">
        <v>7</v>
      </c>
      <c r="CZ147" s="145">
        <v>0.0105</v>
      </c>
    </row>
    <row r="148" spans="1:15" ht="12.75">
      <c r="A148" s="175"/>
      <c r="B148" s="177"/>
      <c r="C148" s="221" t="s">
        <v>280</v>
      </c>
      <c r="D148" s="222"/>
      <c r="E148" s="178">
        <v>1.584</v>
      </c>
      <c r="F148" s="179"/>
      <c r="G148" s="180"/>
      <c r="M148" s="176" t="s">
        <v>280</v>
      </c>
      <c r="O148" s="167"/>
    </row>
    <row r="149" spans="1:57" ht="12.75">
      <c r="A149" s="181"/>
      <c r="B149" s="182" t="s">
        <v>74</v>
      </c>
      <c r="C149" s="183" t="str">
        <f>CONCATENATE(B144," ",C144)</f>
        <v>781 Obklady keramické</v>
      </c>
      <c r="D149" s="184"/>
      <c r="E149" s="185"/>
      <c r="F149" s="186"/>
      <c r="G149" s="187">
        <f>SUM(G144:G148)</f>
        <v>0</v>
      </c>
      <c r="O149" s="167">
        <v>4</v>
      </c>
      <c r="BA149" s="188">
        <f>SUM(BA144:BA148)</f>
        <v>0</v>
      </c>
      <c r="BB149" s="188">
        <f>SUM(BB144:BB148)</f>
        <v>0</v>
      </c>
      <c r="BC149" s="188">
        <f>SUM(BC144:BC148)</f>
        <v>0</v>
      </c>
      <c r="BD149" s="188">
        <f>SUM(BD144:BD148)</f>
        <v>0</v>
      </c>
      <c r="BE149" s="188">
        <f>SUM(BE144:BE148)</f>
        <v>0</v>
      </c>
    </row>
    <row r="150" spans="1:15" ht="12.75">
      <c r="A150" s="160" t="s">
        <v>72</v>
      </c>
      <c r="B150" s="161" t="s">
        <v>281</v>
      </c>
      <c r="C150" s="162" t="s">
        <v>282</v>
      </c>
      <c r="D150" s="163"/>
      <c r="E150" s="164"/>
      <c r="F150" s="164"/>
      <c r="G150" s="165"/>
      <c r="H150" s="166"/>
      <c r="I150" s="166"/>
      <c r="O150" s="167">
        <v>1</v>
      </c>
    </row>
    <row r="151" spans="1:104" ht="12.75">
      <c r="A151" s="168">
        <v>61</v>
      </c>
      <c r="B151" s="169" t="s">
        <v>283</v>
      </c>
      <c r="C151" s="170" t="s">
        <v>284</v>
      </c>
      <c r="D151" s="171" t="s">
        <v>90</v>
      </c>
      <c r="E151" s="172">
        <v>46.98</v>
      </c>
      <c r="F151" s="172">
        <v>0</v>
      </c>
      <c r="G151" s="173">
        <f>E151*F151</f>
        <v>0</v>
      </c>
      <c r="O151" s="167">
        <v>2</v>
      </c>
      <c r="AA151" s="145">
        <v>1</v>
      </c>
      <c r="AB151" s="145">
        <v>7</v>
      </c>
      <c r="AC151" s="145">
        <v>7</v>
      </c>
      <c r="AZ151" s="145">
        <v>2</v>
      </c>
      <c r="BA151" s="145">
        <f>IF(AZ151=1,G151,0)</f>
        <v>0</v>
      </c>
      <c r="BB151" s="145">
        <f>IF(AZ151=2,G151,0)</f>
        <v>0</v>
      </c>
      <c r="BC151" s="145">
        <f>IF(AZ151=3,G151,0)</f>
        <v>0</v>
      </c>
      <c r="BD151" s="145">
        <f>IF(AZ151=4,G151,0)</f>
        <v>0</v>
      </c>
      <c r="BE151" s="145">
        <f>IF(AZ151=5,G151,0)</f>
        <v>0</v>
      </c>
      <c r="CA151" s="174">
        <v>1</v>
      </c>
      <c r="CB151" s="174">
        <v>7</v>
      </c>
      <c r="CZ151" s="145">
        <v>0.0002</v>
      </c>
    </row>
    <row r="152" spans="1:15" ht="12.75">
      <c r="A152" s="175"/>
      <c r="B152" s="177"/>
      <c r="C152" s="221" t="s">
        <v>285</v>
      </c>
      <c r="D152" s="222"/>
      <c r="E152" s="178">
        <v>76.5</v>
      </c>
      <c r="F152" s="179"/>
      <c r="G152" s="180"/>
      <c r="M152" s="176" t="s">
        <v>285</v>
      </c>
      <c r="O152" s="167"/>
    </row>
    <row r="153" spans="1:15" ht="12.75">
      <c r="A153" s="175"/>
      <c r="B153" s="177"/>
      <c r="C153" s="221" t="s">
        <v>286</v>
      </c>
      <c r="D153" s="222"/>
      <c r="E153" s="178">
        <v>-29.52</v>
      </c>
      <c r="F153" s="179"/>
      <c r="G153" s="180"/>
      <c r="M153" s="176" t="s">
        <v>286</v>
      </c>
      <c r="O153" s="167"/>
    </row>
    <row r="154" spans="1:57" ht="12.75">
      <c r="A154" s="181"/>
      <c r="B154" s="182" t="s">
        <v>74</v>
      </c>
      <c r="C154" s="183" t="str">
        <f>CONCATENATE(B150," ",C150)</f>
        <v>784 Malby</v>
      </c>
      <c r="D154" s="184"/>
      <c r="E154" s="185"/>
      <c r="F154" s="186"/>
      <c r="G154" s="187">
        <f>SUM(G150:G153)</f>
        <v>0</v>
      </c>
      <c r="O154" s="167">
        <v>4</v>
      </c>
      <c r="BA154" s="188">
        <f>SUM(BA150:BA153)</f>
        <v>0</v>
      </c>
      <c r="BB154" s="188">
        <f>SUM(BB150:BB153)</f>
        <v>0</v>
      </c>
      <c r="BC154" s="188">
        <f>SUM(BC150:BC153)</f>
        <v>0</v>
      </c>
      <c r="BD154" s="188">
        <f>SUM(BD150:BD153)</f>
        <v>0</v>
      </c>
      <c r="BE154" s="188">
        <f>SUM(BE150:BE153)</f>
        <v>0</v>
      </c>
    </row>
    <row r="155" spans="1:15" ht="12.75">
      <c r="A155" s="160" t="s">
        <v>72</v>
      </c>
      <c r="B155" s="161" t="s">
        <v>287</v>
      </c>
      <c r="C155" s="162" t="s">
        <v>288</v>
      </c>
      <c r="D155" s="163"/>
      <c r="E155" s="164"/>
      <c r="F155" s="164"/>
      <c r="G155" s="165"/>
      <c r="H155" s="166"/>
      <c r="I155" s="166"/>
      <c r="O155" s="167">
        <v>1</v>
      </c>
    </row>
    <row r="156" spans="1:104" ht="22.5">
      <c r="A156" s="168">
        <v>62</v>
      </c>
      <c r="B156" s="169" t="s">
        <v>289</v>
      </c>
      <c r="C156" s="170" t="s">
        <v>290</v>
      </c>
      <c r="D156" s="171" t="s">
        <v>291</v>
      </c>
      <c r="E156" s="172">
        <v>1</v>
      </c>
      <c r="F156" s="172">
        <v>0</v>
      </c>
      <c r="G156" s="173">
        <f>E156*F156</f>
        <v>0</v>
      </c>
      <c r="O156" s="167">
        <v>2</v>
      </c>
      <c r="AA156" s="145">
        <v>12</v>
      </c>
      <c r="AB156" s="145">
        <v>0</v>
      </c>
      <c r="AC156" s="145">
        <v>70</v>
      </c>
      <c r="AZ156" s="145">
        <v>4</v>
      </c>
      <c r="BA156" s="145">
        <f>IF(AZ156=1,G156,0)</f>
        <v>0</v>
      </c>
      <c r="BB156" s="145">
        <f>IF(AZ156=2,G156,0)</f>
        <v>0</v>
      </c>
      <c r="BC156" s="145">
        <f>IF(AZ156=3,G156,0)</f>
        <v>0</v>
      </c>
      <c r="BD156" s="145">
        <f>IF(AZ156=4,G156,0)</f>
        <v>0</v>
      </c>
      <c r="BE156" s="145">
        <f>IF(AZ156=5,G156,0)</f>
        <v>0</v>
      </c>
      <c r="CA156" s="174">
        <v>12</v>
      </c>
      <c r="CB156" s="174">
        <v>0</v>
      </c>
      <c r="CZ156" s="145">
        <v>0</v>
      </c>
    </row>
    <row r="157" spans="1:57" ht="12.75">
      <c r="A157" s="181"/>
      <c r="B157" s="182" t="s">
        <v>74</v>
      </c>
      <c r="C157" s="183" t="str">
        <f>CONCATENATE(B155," ",C155)</f>
        <v>M21 Elektromontáže</v>
      </c>
      <c r="D157" s="184"/>
      <c r="E157" s="185"/>
      <c r="F157" s="186"/>
      <c r="G157" s="187">
        <f>SUM(G155:G156)</f>
        <v>0</v>
      </c>
      <c r="O157" s="167">
        <v>4</v>
      </c>
      <c r="BA157" s="188">
        <f>SUM(BA155:BA156)</f>
        <v>0</v>
      </c>
      <c r="BB157" s="188">
        <f>SUM(BB155:BB156)</f>
        <v>0</v>
      </c>
      <c r="BC157" s="188">
        <f>SUM(BC155:BC156)</f>
        <v>0</v>
      </c>
      <c r="BD157" s="188">
        <f>SUM(BD155:BD156)</f>
        <v>0</v>
      </c>
      <c r="BE157" s="188">
        <f>SUM(BE155:BE156)</f>
        <v>0</v>
      </c>
    </row>
    <row r="158" spans="1:15" ht="12.75">
      <c r="A158" s="160" t="s">
        <v>72</v>
      </c>
      <c r="B158" s="161" t="s">
        <v>292</v>
      </c>
      <c r="C158" s="162" t="s">
        <v>293</v>
      </c>
      <c r="D158" s="163"/>
      <c r="E158" s="164"/>
      <c r="F158" s="164"/>
      <c r="G158" s="165"/>
      <c r="H158" s="166"/>
      <c r="I158" s="166"/>
      <c r="O158" s="167">
        <v>1</v>
      </c>
    </row>
    <row r="159" spans="1:104" ht="12.75">
      <c r="A159" s="168">
        <v>63</v>
      </c>
      <c r="B159" s="169" t="s">
        <v>294</v>
      </c>
      <c r="C159" s="170" t="s">
        <v>295</v>
      </c>
      <c r="D159" s="171" t="s">
        <v>165</v>
      </c>
      <c r="E159" s="172">
        <v>20.6008284</v>
      </c>
      <c r="F159" s="172">
        <v>0</v>
      </c>
      <c r="G159" s="173">
        <f aca="true" t="shared" si="0" ref="G159:G166">E159*F159</f>
        <v>0</v>
      </c>
      <c r="O159" s="167">
        <v>2</v>
      </c>
      <c r="AA159" s="145">
        <v>8</v>
      </c>
      <c r="AB159" s="145">
        <v>0</v>
      </c>
      <c r="AC159" s="145">
        <v>3</v>
      </c>
      <c r="AZ159" s="145">
        <v>1</v>
      </c>
      <c r="BA159" s="145">
        <f aca="true" t="shared" si="1" ref="BA159:BA166">IF(AZ159=1,G159,0)</f>
        <v>0</v>
      </c>
      <c r="BB159" s="145">
        <f aca="true" t="shared" si="2" ref="BB159:BB166">IF(AZ159=2,G159,0)</f>
        <v>0</v>
      </c>
      <c r="BC159" s="145">
        <f aca="true" t="shared" si="3" ref="BC159:BC166">IF(AZ159=3,G159,0)</f>
        <v>0</v>
      </c>
      <c r="BD159" s="145">
        <f aca="true" t="shared" si="4" ref="BD159:BD166">IF(AZ159=4,G159,0)</f>
        <v>0</v>
      </c>
      <c r="BE159" s="145">
        <f aca="true" t="shared" si="5" ref="BE159:BE166">IF(AZ159=5,G159,0)</f>
        <v>0</v>
      </c>
      <c r="CA159" s="174">
        <v>8</v>
      </c>
      <c r="CB159" s="174">
        <v>0</v>
      </c>
      <c r="CZ159" s="145">
        <v>0</v>
      </c>
    </row>
    <row r="160" spans="1:104" ht="12.75">
      <c r="A160" s="168">
        <v>64</v>
      </c>
      <c r="B160" s="169" t="s">
        <v>296</v>
      </c>
      <c r="C160" s="170" t="s">
        <v>297</v>
      </c>
      <c r="D160" s="171" t="s">
        <v>165</v>
      </c>
      <c r="E160" s="172">
        <v>20.6008284</v>
      </c>
      <c r="F160" s="172">
        <v>0</v>
      </c>
      <c r="G160" s="173">
        <f t="shared" si="0"/>
        <v>0</v>
      </c>
      <c r="O160" s="167">
        <v>2</v>
      </c>
      <c r="AA160" s="145">
        <v>8</v>
      </c>
      <c r="AB160" s="145">
        <v>0</v>
      </c>
      <c r="AC160" s="145">
        <v>3</v>
      </c>
      <c r="AZ160" s="145">
        <v>1</v>
      </c>
      <c r="BA160" s="145">
        <f t="shared" si="1"/>
        <v>0</v>
      </c>
      <c r="BB160" s="145">
        <f t="shared" si="2"/>
        <v>0</v>
      </c>
      <c r="BC160" s="145">
        <f t="shared" si="3"/>
        <v>0</v>
      </c>
      <c r="BD160" s="145">
        <f t="shared" si="4"/>
        <v>0</v>
      </c>
      <c r="BE160" s="145">
        <f t="shared" si="5"/>
        <v>0</v>
      </c>
      <c r="CA160" s="174">
        <v>8</v>
      </c>
      <c r="CB160" s="174">
        <v>0</v>
      </c>
      <c r="CZ160" s="145">
        <v>0</v>
      </c>
    </row>
    <row r="161" spans="1:104" ht="12.75">
      <c r="A161" s="168">
        <v>65</v>
      </c>
      <c r="B161" s="169" t="s">
        <v>298</v>
      </c>
      <c r="C161" s="170" t="s">
        <v>299</v>
      </c>
      <c r="D161" s="171" t="s">
        <v>165</v>
      </c>
      <c r="E161" s="172">
        <v>412.016568</v>
      </c>
      <c r="F161" s="172">
        <v>0</v>
      </c>
      <c r="G161" s="173">
        <f t="shared" si="0"/>
        <v>0</v>
      </c>
      <c r="O161" s="167">
        <v>2</v>
      </c>
      <c r="AA161" s="145">
        <v>8</v>
      </c>
      <c r="AB161" s="145">
        <v>0</v>
      </c>
      <c r="AC161" s="145">
        <v>3</v>
      </c>
      <c r="AZ161" s="145">
        <v>1</v>
      </c>
      <c r="BA161" s="145">
        <f t="shared" si="1"/>
        <v>0</v>
      </c>
      <c r="BB161" s="145">
        <f t="shared" si="2"/>
        <v>0</v>
      </c>
      <c r="BC161" s="145">
        <f t="shared" si="3"/>
        <v>0</v>
      </c>
      <c r="BD161" s="145">
        <f t="shared" si="4"/>
        <v>0</v>
      </c>
      <c r="BE161" s="145">
        <f t="shared" si="5"/>
        <v>0</v>
      </c>
      <c r="CA161" s="174">
        <v>8</v>
      </c>
      <c r="CB161" s="174">
        <v>0</v>
      </c>
      <c r="CZ161" s="145">
        <v>0</v>
      </c>
    </row>
    <row r="162" spans="1:104" ht="12.75">
      <c r="A162" s="168">
        <v>66</v>
      </c>
      <c r="B162" s="169" t="s">
        <v>300</v>
      </c>
      <c r="C162" s="170" t="s">
        <v>301</v>
      </c>
      <c r="D162" s="171" t="s">
        <v>165</v>
      </c>
      <c r="E162" s="172">
        <v>20.6008284</v>
      </c>
      <c r="F162" s="172">
        <v>0</v>
      </c>
      <c r="G162" s="173">
        <f t="shared" si="0"/>
        <v>0</v>
      </c>
      <c r="O162" s="167">
        <v>2</v>
      </c>
      <c r="AA162" s="145">
        <v>8</v>
      </c>
      <c r="AB162" s="145">
        <v>0</v>
      </c>
      <c r="AC162" s="145">
        <v>3</v>
      </c>
      <c r="AZ162" s="145">
        <v>1</v>
      </c>
      <c r="BA162" s="145">
        <f t="shared" si="1"/>
        <v>0</v>
      </c>
      <c r="BB162" s="145">
        <f t="shared" si="2"/>
        <v>0</v>
      </c>
      <c r="BC162" s="145">
        <f t="shared" si="3"/>
        <v>0</v>
      </c>
      <c r="BD162" s="145">
        <f t="shared" si="4"/>
        <v>0</v>
      </c>
      <c r="BE162" s="145">
        <f t="shared" si="5"/>
        <v>0</v>
      </c>
      <c r="CA162" s="174">
        <v>8</v>
      </c>
      <c r="CB162" s="174">
        <v>0</v>
      </c>
      <c r="CZ162" s="145">
        <v>0</v>
      </c>
    </row>
    <row r="163" spans="1:104" ht="12.75">
      <c r="A163" s="168">
        <v>67</v>
      </c>
      <c r="B163" s="169" t="s">
        <v>302</v>
      </c>
      <c r="C163" s="170" t="s">
        <v>303</v>
      </c>
      <c r="D163" s="171" t="s">
        <v>165</v>
      </c>
      <c r="E163" s="172">
        <v>82.4033136</v>
      </c>
      <c r="F163" s="172">
        <v>0</v>
      </c>
      <c r="G163" s="173">
        <f t="shared" si="0"/>
        <v>0</v>
      </c>
      <c r="O163" s="167">
        <v>2</v>
      </c>
      <c r="AA163" s="145">
        <v>8</v>
      </c>
      <c r="AB163" s="145">
        <v>0</v>
      </c>
      <c r="AC163" s="145">
        <v>3</v>
      </c>
      <c r="AZ163" s="145">
        <v>1</v>
      </c>
      <c r="BA163" s="145">
        <f t="shared" si="1"/>
        <v>0</v>
      </c>
      <c r="BB163" s="145">
        <f t="shared" si="2"/>
        <v>0</v>
      </c>
      <c r="BC163" s="145">
        <f t="shared" si="3"/>
        <v>0</v>
      </c>
      <c r="BD163" s="145">
        <f t="shared" si="4"/>
        <v>0</v>
      </c>
      <c r="BE163" s="145">
        <f t="shared" si="5"/>
        <v>0</v>
      </c>
      <c r="CA163" s="174">
        <v>8</v>
      </c>
      <c r="CB163" s="174">
        <v>0</v>
      </c>
      <c r="CZ163" s="145">
        <v>0</v>
      </c>
    </row>
    <row r="164" spans="1:104" ht="12.75">
      <c r="A164" s="168">
        <v>68</v>
      </c>
      <c r="B164" s="169" t="s">
        <v>304</v>
      </c>
      <c r="C164" s="170" t="s">
        <v>305</v>
      </c>
      <c r="D164" s="171" t="s">
        <v>165</v>
      </c>
      <c r="E164" s="172">
        <v>12.864</v>
      </c>
      <c r="F164" s="172">
        <v>0</v>
      </c>
      <c r="G164" s="173">
        <f t="shared" si="0"/>
        <v>0</v>
      </c>
      <c r="O164" s="167">
        <v>2</v>
      </c>
      <c r="AA164" s="145">
        <v>12</v>
      </c>
      <c r="AB164" s="145">
        <v>0</v>
      </c>
      <c r="AC164" s="145">
        <v>112</v>
      </c>
      <c r="AZ164" s="145">
        <v>1</v>
      </c>
      <c r="BA164" s="145">
        <f t="shared" si="1"/>
        <v>0</v>
      </c>
      <c r="BB164" s="145">
        <f t="shared" si="2"/>
        <v>0</v>
      </c>
      <c r="BC164" s="145">
        <f t="shared" si="3"/>
        <v>0</v>
      </c>
      <c r="BD164" s="145">
        <f t="shared" si="4"/>
        <v>0</v>
      </c>
      <c r="BE164" s="145">
        <f t="shared" si="5"/>
        <v>0</v>
      </c>
      <c r="CA164" s="174">
        <v>12</v>
      </c>
      <c r="CB164" s="174">
        <v>0</v>
      </c>
      <c r="CZ164" s="145">
        <v>0</v>
      </c>
    </row>
    <row r="165" spans="1:104" ht="12.75">
      <c r="A165" s="168">
        <v>69</v>
      </c>
      <c r="B165" s="169" t="s">
        <v>306</v>
      </c>
      <c r="C165" s="170" t="s">
        <v>307</v>
      </c>
      <c r="D165" s="171" t="s">
        <v>165</v>
      </c>
      <c r="E165" s="172">
        <v>5.4476</v>
      </c>
      <c r="F165" s="172">
        <v>0</v>
      </c>
      <c r="G165" s="173">
        <f t="shared" si="0"/>
        <v>0</v>
      </c>
      <c r="O165" s="167">
        <v>2</v>
      </c>
      <c r="AA165" s="145">
        <v>12</v>
      </c>
      <c r="AB165" s="145">
        <v>0</v>
      </c>
      <c r="AC165" s="145">
        <v>113</v>
      </c>
      <c r="AZ165" s="145">
        <v>1</v>
      </c>
      <c r="BA165" s="145">
        <f t="shared" si="1"/>
        <v>0</v>
      </c>
      <c r="BB165" s="145">
        <f t="shared" si="2"/>
        <v>0</v>
      </c>
      <c r="BC165" s="145">
        <f t="shared" si="3"/>
        <v>0</v>
      </c>
      <c r="BD165" s="145">
        <f t="shared" si="4"/>
        <v>0</v>
      </c>
      <c r="BE165" s="145">
        <f t="shared" si="5"/>
        <v>0</v>
      </c>
      <c r="CA165" s="174">
        <v>12</v>
      </c>
      <c r="CB165" s="174">
        <v>0</v>
      </c>
      <c r="CZ165" s="145">
        <v>0</v>
      </c>
    </row>
    <row r="166" spans="1:104" ht="12.75">
      <c r="A166" s="168">
        <v>70</v>
      </c>
      <c r="B166" s="169" t="s">
        <v>308</v>
      </c>
      <c r="C166" s="170" t="s">
        <v>309</v>
      </c>
      <c r="D166" s="171" t="s">
        <v>165</v>
      </c>
      <c r="E166" s="172">
        <v>1.9743</v>
      </c>
      <c r="F166" s="172">
        <v>0</v>
      </c>
      <c r="G166" s="173">
        <f t="shared" si="0"/>
        <v>0</v>
      </c>
      <c r="O166" s="167">
        <v>2</v>
      </c>
      <c r="AA166" s="145">
        <v>12</v>
      </c>
      <c r="AB166" s="145">
        <v>0</v>
      </c>
      <c r="AC166" s="145">
        <v>148</v>
      </c>
      <c r="AZ166" s="145">
        <v>1</v>
      </c>
      <c r="BA166" s="145">
        <f t="shared" si="1"/>
        <v>0</v>
      </c>
      <c r="BB166" s="145">
        <f t="shared" si="2"/>
        <v>0</v>
      </c>
      <c r="BC166" s="145">
        <f t="shared" si="3"/>
        <v>0</v>
      </c>
      <c r="BD166" s="145">
        <f t="shared" si="4"/>
        <v>0</v>
      </c>
      <c r="BE166" s="145">
        <f t="shared" si="5"/>
        <v>0</v>
      </c>
      <c r="CA166" s="174">
        <v>12</v>
      </c>
      <c r="CB166" s="174">
        <v>0</v>
      </c>
      <c r="CZ166" s="145">
        <v>0</v>
      </c>
    </row>
    <row r="167" spans="1:57" ht="12.75">
      <c r="A167" s="181"/>
      <c r="B167" s="182" t="s">
        <v>74</v>
      </c>
      <c r="C167" s="183" t="str">
        <f>CONCATENATE(B158," ",C158)</f>
        <v>D96 Přesuny suti a vybouraných hmot</v>
      </c>
      <c r="D167" s="184"/>
      <c r="E167" s="185"/>
      <c r="F167" s="186"/>
      <c r="G167" s="187">
        <f>SUM(G158:G166)</f>
        <v>0</v>
      </c>
      <c r="O167" s="167">
        <v>4</v>
      </c>
      <c r="BA167" s="188">
        <f>SUM(BA158:BA166)</f>
        <v>0</v>
      </c>
      <c r="BB167" s="188">
        <f>SUM(BB158:BB166)</f>
        <v>0</v>
      </c>
      <c r="BC167" s="188">
        <f>SUM(BC158:BC166)</f>
        <v>0</v>
      </c>
      <c r="BD167" s="188">
        <f>SUM(BD158:BD166)</f>
        <v>0</v>
      </c>
      <c r="BE167" s="188">
        <f>SUM(BE158:BE166)</f>
        <v>0</v>
      </c>
    </row>
    <row r="168" ht="12.75">
      <c r="E168" s="145"/>
    </row>
    <row r="169" ht="12.75">
      <c r="E169" s="145"/>
    </row>
    <row r="170" ht="12.75">
      <c r="E170" s="145"/>
    </row>
    <row r="171" ht="12.75">
      <c r="E171" s="145"/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ht="12.75">
      <c r="E185" s="145"/>
    </row>
    <row r="186" ht="12.75">
      <c r="E186" s="145"/>
    </row>
    <row r="187" ht="12.75">
      <c r="E187" s="145"/>
    </row>
    <row r="188" ht="12.75">
      <c r="E188" s="145"/>
    </row>
    <row r="189" ht="12.75">
      <c r="E189" s="145"/>
    </row>
    <row r="190" ht="12.75">
      <c r="E190" s="145"/>
    </row>
    <row r="191" spans="1:7" ht="12.75">
      <c r="A191" s="189"/>
      <c r="B191" s="189"/>
      <c r="C191" s="189"/>
      <c r="D191" s="189"/>
      <c r="E191" s="189"/>
      <c r="F191" s="189"/>
      <c r="G191" s="189"/>
    </row>
    <row r="192" spans="1:7" ht="12.75">
      <c r="A192" s="189"/>
      <c r="B192" s="189"/>
      <c r="C192" s="189"/>
      <c r="D192" s="189"/>
      <c r="E192" s="189"/>
      <c r="F192" s="189"/>
      <c r="G192" s="189"/>
    </row>
    <row r="193" spans="1:7" ht="12.75">
      <c r="A193" s="189"/>
      <c r="B193" s="189"/>
      <c r="C193" s="189"/>
      <c r="D193" s="189"/>
      <c r="E193" s="189"/>
      <c r="F193" s="189"/>
      <c r="G193" s="189"/>
    </row>
    <row r="194" spans="1:7" ht="12.75">
      <c r="A194" s="189"/>
      <c r="B194" s="189"/>
      <c r="C194" s="189"/>
      <c r="D194" s="189"/>
      <c r="E194" s="189"/>
      <c r="F194" s="189"/>
      <c r="G194" s="189"/>
    </row>
    <row r="195" ht="12.75">
      <c r="E195" s="145"/>
    </row>
    <row r="196" ht="12.75">
      <c r="E196" s="145"/>
    </row>
    <row r="197" ht="12.75">
      <c r="E197" s="145"/>
    </row>
    <row r="198" ht="12.75">
      <c r="E198" s="145"/>
    </row>
    <row r="199" ht="12.75">
      <c r="E199" s="145"/>
    </row>
    <row r="200" ht="12.75">
      <c r="E200" s="145"/>
    </row>
    <row r="201" ht="12.75">
      <c r="E201" s="145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ht="12.75">
      <c r="E206" s="145"/>
    </row>
    <row r="207" ht="12.75">
      <c r="E207" s="145"/>
    </row>
    <row r="208" ht="12.75">
      <c r="E208" s="145"/>
    </row>
    <row r="209" ht="12.75">
      <c r="E209" s="145"/>
    </row>
    <row r="210" ht="12.75">
      <c r="E210" s="145"/>
    </row>
    <row r="211" ht="12.75">
      <c r="E211" s="145"/>
    </row>
    <row r="212" ht="12.75">
      <c r="E212" s="145"/>
    </row>
    <row r="213" ht="12.75">
      <c r="E213" s="145"/>
    </row>
    <row r="214" ht="12.75">
      <c r="E214" s="145"/>
    </row>
    <row r="215" ht="12.75">
      <c r="E215" s="145"/>
    </row>
    <row r="216" ht="12.75">
      <c r="E216" s="145"/>
    </row>
    <row r="217" ht="12.75">
      <c r="E217" s="145"/>
    </row>
    <row r="218" ht="12.75">
      <c r="E218" s="145"/>
    </row>
    <row r="219" ht="12.75">
      <c r="E219" s="145"/>
    </row>
    <row r="220" ht="12.75">
      <c r="E220" s="145"/>
    </row>
    <row r="221" ht="12.75">
      <c r="E221" s="145"/>
    </row>
    <row r="222" ht="12.75">
      <c r="E222" s="145"/>
    </row>
    <row r="223" ht="12.75">
      <c r="E223" s="145"/>
    </row>
    <row r="224" ht="12.75">
      <c r="E224" s="145"/>
    </row>
    <row r="225" ht="12.75">
      <c r="E225" s="145"/>
    </row>
    <row r="226" spans="1:2" ht="12.75">
      <c r="A226" s="190"/>
      <c r="B226" s="190"/>
    </row>
    <row r="227" spans="1:7" ht="12.75">
      <c r="A227" s="189"/>
      <c r="B227" s="189"/>
      <c r="C227" s="192"/>
      <c r="D227" s="192"/>
      <c r="E227" s="193"/>
      <c r="F227" s="192"/>
      <c r="G227" s="194"/>
    </row>
    <row r="228" spans="1:7" ht="12.75">
      <c r="A228" s="195"/>
      <c r="B228" s="195"/>
      <c r="C228" s="189"/>
      <c r="D228" s="189"/>
      <c r="E228" s="196"/>
      <c r="F228" s="189"/>
      <c r="G228" s="189"/>
    </row>
    <row r="229" spans="1:7" ht="12.75">
      <c r="A229" s="189"/>
      <c r="B229" s="189"/>
      <c r="C229" s="189"/>
      <c r="D229" s="189"/>
      <c r="E229" s="196"/>
      <c r="F229" s="189"/>
      <c r="G229" s="189"/>
    </row>
    <row r="230" spans="1:7" ht="12.75">
      <c r="A230" s="189"/>
      <c r="B230" s="189"/>
      <c r="C230" s="189"/>
      <c r="D230" s="189"/>
      <c r="E230" s="196"/>
      <c r="F230" s="189"/>
      <c r="G230" s="189"/>
    </row>
    <row r="231" spans="1:7" ht="12.75">
      <c r="A231" s="189"/>
      <c r="B231" s="189"/>
      <c r="C231" s="189"/>
      <c r="D231" s="189"/>
      <c r="E231" s="196"/>
      <c r="F231" s="189"/>
      <c r="G231" s="189"/>
    </row>
    <row r="232" spans="1:7" ht="12.75">
      <c r="A232" s="189"/>
      <c r="B232" s="189"/>
      <c r="C232" s="189"/>
      <c r="D232" s="189"/>
      <c r="E232" s="196"/>
      <c r="F232" s="189"/>
      <c r="G232" s="189"/>
    </row>
    <row r="233" spans="1:7" ht="12.75">
      <c r="A233" s="189"/>
      <c r="B233" s="189"/>
      <c r="C233" s="189"/>
      <c r="D233" s="189"/>
      <c r="E233" s="196"/>
      <c r="F233" s="189"/>
      <c r="G233" s="189"/>
    </row>
    <row r="234" spans="1:7" ht="12.75">
      <c r="A234" s="189"/>
      <c r="B234" s="189"/>
      <c r="C234" s="189"/>
      <c r="D234" s="189"/>
      <c r="E234" s="196"/>
      <c r="F234" s="189"/>
      <c r="G234" s="189"/>
    </row>
    <row r="235" spans="1:7" ht="12.75">
      <c r="A235" s="189"/>
      <c r="B235" s="189"/>
      <c r="C235" s="189"/>
      <c r="D235" s="189"/>
      <c r="E235" s="196"/>
      <c r="F235" s="189"/>
      <c r="G235" s="189"/>
    </row>
    <row r="236" spans="1:7" ht="12.75">
      <c r="A236" s="189"/>
      <c r="B236" s="189"/>
      <c r="C236" s="189"/>
      <c r="D236" s="189"/>
      <c r="E236" s="196"/>
      <c r="F236" s="189"/>
      <c r="G236" s="189"/>
    </row>
    <row r="237" spans="1:7" ht="12.75">
      <c r="A237" s="189"/>
      <c r="B237" s="189"/>
      <c r="C237" s="189"/>
      <c r="D237" s="189"/>
      <c r="E237" s="196"/>
      <c r="F237" s="189"/>
      <c r="G237" s="189"/>
    </row>
    <row r="238" spans="1:7" ht="12.75">
      <c r="A238" s="189"/>
      <c r="B238" s="189"/>
      <c r="C238" s="189"/>
      <c r="D238" s="189"/>
      <c r="E238" s="196"/>
      <c r="F238" s="189"/>
      <c r="G238" s="189"/>
    </row>
    <row r="239" spans="1:7" ht="12.75">
      <c r="A239" s="189"/>
      <c r="B239" s="189"/>
      <c r="C239" s="189"/>
      <c r="D239" s="189"/>
      <c r="E239" s="196"/>
      <c r="F239" s="189"/>
      <c r="G239" s="189"/>
    </row>
    <row r="240" spans="1:7" ht="12.75">
      <c r="A240" s="189"/>
      <c r="B240" s="189"/>
      <c r="C240" s="189"/>
      <c r="D240" s="189"/>
      <c r="E240" s="196"/>
      <c r="F240" s="189"/>
      <c r="G240" s="189"/>
    </row>
  </sheetData>
  <sheetProtection/>
  <mergeCells count="57">
    <mergeCell ref="C124:D124"/>
    <mergeCell ref="C126:D126"/>
    <mergeCell ref="C128:D128"/>
    <mergeCell ref="C153:D153"/>
    <mergeCell ref="C146:D146"/>
    <mergeCell ref="C148:D148"/>
    <mergeCell ref="C131:D131"/>
    <mergeCell ref="C152:D152"/>
    <mergeCell ref="C117:D117"/>
    <mergeCell ref="C119:D119"/>
    <mergeCell ref="C105:D105"/>
    <mergeCell ref="C106:D106"/>
    <mergeCell ref="C108:D108"/>
    <mergeCell ref="C110:D110"/>
    <mergeCell ref="C115:D115"/>
    <mergeCell ref="C103:D103"/>
    <mergeCell ref="C86:D86"/>
    <mergeCell ref="C88:D88"/>
    <mergeCell ref="C93:D93"/>
    <mergeCell ref="C95:D95"/>
    <mergeCell ref="C99:D99"/>
    <mergeCell ref="C101:D101"/>
    <mergeCell ref="C75:D75"/>
    <mergeCell ref="C77:D77"/>
    <mergeCell ref="C79:D79"/>
    <mergeCell ref="C97:D97"/>
    <mergeCell ref="C81:D81"/>
    <mergeCell ref="C84:D84"/>
    <mergeCell ref="C48:D48"/>
    <mergeCell ref="C62:D62"/>
    <mergeCell ref="C64:D64"/>
    <mergeCell ref="C66:D66"/>
    <mergeCell ref="C73:D73"/>
    <mergeCell ref="C52:D52"/>
    <mergeCell ref="C54:D54"/>
    <mergeCell ref="C56:D56"/>
    <mergeCell ref="C58:D58"/>
    <mergeCell ref="C31:D31"/>
    <mergeCell ref="C32:D32"/>
    <mergeCell ref="C43:D43"/>
    <mergeCell ref="C44:D44"/>
    <mergeCell ref="C34:D34"/>
    <mergeCell ref="C38:D38"/>
    <mergeCell ref="C39:D39"/>
    <mergeCell ref="C19:D19"/>
    <mergeCell ref="C23:D23"/>
    <mergeCell ref="C25:D25"/>
    <mergeCell ref="C27:D27"/>
    <mergeCell ref="C28:D28"/>
    <mergeCell ref="C29:D29"/>
    <mergeCell ref="C13:D13"/>
    <mergeCell ref="C15:D15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2012-03-06T06:59:54Z</dcterms:created>
  <dcterms:modified xsi:type="dcterms:W3CDTF">2012-03-08T08:40:53Z</dcterms:modified>
  <cp:category/>
  <cp:version/>
  <cp:contentType/>
  <cp:contentStatus/>
</cp:coreProperties>
</file>