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! AKCE\-- 2020\+ Oprava zámeckých prostor (NIV 800 tis)\"/>
    </mc:Choice>
  </mc:AlternateContent>
  <xr:revisionPtr revIDLastSave="0" documentId="8_{179B22BD-15CE-48BE-B35A-5CACF011AB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19_14 Pol" sheetId="12" r:id="rId4"/>
    <sheet name="02 2019_14 Pol" sheetId="13" r:id="rId5"/>
    <sheet name="03 2019_14 Pol" sheetId="14" r:id="rId6"/>
    <sheet name="04 2019_14 Pol" sheetId="15" r:id="rId7"/>
    <sheet name="05 2019_14 Pol" sheetId="16" r:id="rId8"/>
    <sheet name="06 2019_14 Pol" sheetId="17" r:id="rId9"/>
    <sheet name="07 2019_14 Pol" sheetId="18" r:id="rId10"/>
  </sheets>
  <externalReferences>
    <externalReference r:id="rId11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2019_14 Pol'!$1:$7</definedName>
    <definedName name="_xlnm.Print_Titles" localSheetId="4">'02 2019_14 Pol'!$1:$7</definedName>
    <definedName name="_xlnm.Print_Titles" localSheetId="5">'03 2019_14 Pol'!$1:$7</definedName>
    <definedName name="_xlnm.Print_Titles" localSheetId="6">'04 2019_14 Pol'!$1:$7</definedName>
    <definedName name="_xlnm.Print_Titles" localSheetId="7">'05 2019_14 Pol'!$1:$7</definedName>
    <definedName name="_xlnm.Print_Titles" localSheetId="8">'06 2019_14 Pol'!$1:$7</definedName>
    <definedName name="_xlnm.Print_Titles" localSheetId="9">'07 2019_14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2019_14 Pol'!$A$1:$X$146</definedName>
    <definedName name="_xlnm.Print_Area" localSheetId="4">'02 2019_14 Pol'!$A$1:$X$136</definedName>
    <definedName name="_xlnm.Print_Area" localSheetId="5">'03 2019_14 Pol'!$A$1:$X$42</definedName>
    <definedName name="_xlnm.Print_Area" localSheetId="6">'04 2019_14 Pol'!$A$1:$X$91</definedName>
    <definedName name="_xlnm.Print_Area" localSheetId="7">'05 2019_14 Pol'!$A$1:$X$196</definedName>
    <definedName name="_xlnm.Print_Area" localSheetId="8">'06 2019_14 Pol'!$A$1:$X$123</definedName>
    <definedName name="_xlnm.Print_Area" localSheetId="9">'07 2019_14 Pol'!$A$1:$X$57</definedName>
    <definedName name="_xlnm.Print_Area" localSheetId="1">Stavba!$A$1:$J$117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1" i="1" l="1"/>
  <c r="G8" i="18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G12" i="18"/>
  <c r="M12" i="18" s="1"/>
  <c r="M11" i="18" s="1"/>
  <c r="I12" i="18"/>
  <c r="K12" i="18"/>
  <c r="K11" i="18" s="1"/>
  <c r="O12" i="18"/>
  <c r="O11" i="18" s="1"/>
  <c r="Q12" i="18"/>
  <c r="V12" i="18"/>
  <c r="G14" i="18"/>
  <c r="M14" i="18" s="1"/>
  <c r="I14" i="18"/>
  <c r="K14" i="18"/>
  <c r="O14" i="18"/>
  <c r="Q14" i="18"/>
  <c r="Q11" i="18" s="1"/>
  <c r="V14" i="18"/>
  <c r="V11" i="18" s="1"/>
  <c r="G17" i="18"/>
  <c r="M17" i="18" s="1"/>
  <c r="M16" i="18" s="1"/>
  <c r="I17" i="18"/>
  <c r="I16" i="18" s="1"/>
  <c r="K17" i="18"/>
  <c r="K16" i="18" s="1"/>
  <c r="O17" i="18"/>
  <c r="O16" i="18" s="1"/>
  <c r="Q17" i="18"/>
  <c r="Q16" i="18" s="1"/>
  <c r="V17" i="18"/>
  <c r="V16" i="18" s="1"/>
  <c r="G20" i="18"/>
  <c r="M20" i="18" s="1"/>
  <c r="I20" i="18"/>
  <c r="K20" i="18"/>
  <c r="O20" i="18"/>
  <c r="Q20" i="18"/>
  <c r="V20" i="18"/>
  <c r="V19" i="18" s="1"/>
  <c r="G22" i="18"/>
  <c r="M22" i="18" s="1"/>
  <c r="I22" i="18"/>
  <c r="I19" i="18" s="1"/>
  <c r="K22" i="18"/>
  <c r="O22" i="18"/>
  <c r="Q22" i="18"/>
  <c r="V22" i="18"/>
  <c r="G25" i="18"/>
  <c r="G24" i="18" s="1"/>
  <c r="I25" i="18"/>
  <c r="K25" i="18"/>
  <c r="K24" i="18" s="1"/>
  <c r="O25" i="18"/>
  <c r="Q25" i="18"/>
  <c r="V25" i="18"/>
  <c r="G26" i="18"/>
  <c r="M26" i="18" s="1"/>
  <c r="I26" i="18"/>
  <c r="K26" i="18"/>
  <c r="O26" i="18"/>
  <c r="O24" i="18" s="1"/>
  <c r="Q26" i="18"/>
  <c r="V26" i="18"/>
  <c r="V24" i="18" s="1"/>
  <c r="G27" i="18"/>
  <c r="I27" i="18"/>
  <c r="K27" i="18"/>
  <c r="M27" i="18"/>
  <c r="O27" i="18"/>
  <c r="Q27" i="18"/>
  <c r="V27" i="18"/>
  <c r="G30" i="18"/>
  <c r="V30" i="18"/>
  <c r="G31" i="18"/>
  <c r="M31" i="18" s="1"/>
  <c r="M30" i="18" s="1"/>
  <c r="I31" i="18"/>
  <c r="I30" i="18" s="1"/>
  <c r="K31" i="18"/>
  <c r="K30" i="18" s="1"/>
  <c r="O31" i="18"/>
  <c r="O30" i="18" s="1"/>
  <c r="Q31" i="18"/>
  <c r="Q30" i="18" s="1"/>
  <c r="V31" i="18"/>
  <c r="G32" i="18"/>
  <c r="V32" i="18"/>
  <c r="G33" i="18"/>
  <c r="I33" i="18"/>
  <c r="I32" i="18" s="1"/>
  <c r="K33" i="18"/>
  <c r="K32" i="18" s="1"/>
  <c r="M33" i="18"/>
  <c r="M32" i="18" s="1"/>
  <c r="O33" i="18"/>
  <c r="O32" i="18" s="1"/>
  <c r="Q33" i="18"/>
  <c r="Q32" i="18" s="1"/>
  <c r="V33" i="18"/>
  <c r="I34" i="18"/>
  <c r="O34" i="18"/>
  <c r="G35" i="18"/>
  <c r="G34" i="18" s="1"/>
  <c r="I35" i="18"/>
  <c r="K35" i="18"/>
  <c r="K34" i="18" s="1"/>
  <c r="M35" i="18"/>
  <c r="M34" i="18" s="1"/>
  <c r="O35" i="18"/>
  <c r="Q35" i="18"/>
  <c r="Q34" i="18" s="1"/>
  <c r="V35" i="18"/>
  <c r="V34" i="18" s="1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K37" i="18" s="1"/>
  <c r="O40" i="18"/>
  <c r="Q40" i="18"/>
  <c r="Q37" i="18" s="1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Q44" i="18"/>
  <c r="G45" i="18"/>
  <c r="G44" i="18" s="1"/>
  <c r="I45" i="18"/>
  <c r="I44" i="18" s="1"/>
  <c r="K45" i="18"/>
  <c r="K44" i="18" s="1"/>
  <c r="M45" i="18"/>
  <c r="M44" i="18" s="1"/>
  <c r="O45" i="18"/>
  <c r="O44" i="18" s="1"/>
  <c r="Q45" i="18"/>
  <c r="V45" i="18"/>
  <c r="V44" i="18" s="1"/>
  <c r="AE47" i="18"/>
  <c r="F53" i="1" s="1"/>
  <c r="G9" i="17"/>
  <c r="I9" i="17"/>
  <c r="K9" i="17"/>
  <c r="O9" i="17"/>
  <c r="Q9" i="17"/>
  <c r="V9" i="17"/>
  <c r="G15" i="17"/>
  <c r="M15" i="17" s="1"/>
  <c r="I15" i="17"/>
  <c r="K15" i="17"/>
  <c r="O15" i="17"/>
  <c r="Q15" i="17"/>
  <c r="V15" i="17"/>
  <c r="G22" i="17"/>
  <c r="M22" i="17" s="1"/>
  <c r="I22" i="17"/>
  <c r="K22" i="17"/>
  <c r="O22" i="17"/>
  <c r="Q22" i="17"/>
  <c r="V22" i="17"/>
  <c r="G32" i="17"/>
  <c r="M32" i="17" s="1"/>
  <c r="I32" i="17"/>
  <c r="K32" i="17"/>
  <c r="O32" i="17"/>
  <c r="Q32" i="17"/>
  <c r="V32" i="17"/>
  <c r="G34" i="17"/>
  <c r="I34" i="17"/>
  <c r="K34" i="17"/>
  <c r="M34" i="17"/>
  <c r="O34" i="17"/>
  <c r="Q34" i="17"/>
  <c r="V34" i="17"/>
  <c r="G36" i="17"/>
  <c r="M36" i="17" s="1"/>
  <c r="I36" i="17"/>
  <c r="K36" i="17"/>
  <c r="O36" i="17"/>
  <c r="Q36" i="17"/>
  <c r="V36" i="17"/>
  <c r="G37" i="17"/>
  <c r="M37" i="17" s="1"/>
  <c r="I37" i="17"/>
  <c r="K37" i="17"/>
  <c r="O37" i="17"/>
  <c r="Q37" i="17"/>
  <c r="V37" i="17"/>
  <c r="G39" i="17"/>
  <c r="M39" i="17" s="1"/>
  <c r="I39" i="17"/>
  <c r="K39" i="17"/>
  <c r="O39" i="17"/>
  <c r="Q39" i="17"/>
  <c r="V39" i="17"/>
  <c r="G42" i="17"/>
  <c r="M42" i="17" s="1"/>
  <c r="I42" i="17"/>
  <c r="K42" i="17"/>
  <c r="O42" i="17"/>
  <c r="Q42" i="17"/>
  <c r="V42" i="17"/>
  <c r="G49" i="17"/>
  <c r="I49" i="17"/>
  <c r="K49" i="17"/>
  <c r="M49" i="17"/>
  <c r="O49" i="17"/>
  <c r="Q49" i="17"/>
  <c r="V49" i="17"/>
  <c r="G51" i="17"/>
  <c r="M51" i="17" s="1"/>
  <c r="I51" i="17"/>
  <c r="K51" i="17"/>
  <c r="O51" i="17"/>
  <c r="Q51" i="17"/>
  <c r="V51" i="17"/>
  <c r="G53" i="17"/>
  <c r="I53" i="17"/>
  <c r="K53" i="17"/>
  <c r="M53" i="17"/>
  <c r="O53" i="17"/>
  <c r="Q53" i="17"/>
  <c r="V53" i="17"/>
  <c r="K55" i="17"/>
  <c r="G56" i="17"/>
  <c r="M56" i="17" s="1"/>
  <c r="I56" i="17"/>
  <c r="K56" i="17"/>
  <c r="O56" i="17"/>
  <c r="O55" i="17" s="1"/>
  <c r="Q56" i="17"/>
  <c r="Q55" i="17" s="1"/>
  <c r="V56" i="17"/>
  <c r="G58" i="17"/>
  <c r="M58" i="17" s="1"/>
  <c r="I58" i="17"/>
  <c r="K58" i="17"/>
  <c r="O58" i="17"/>
  <c r="Q58" i="17"/>
  <c r="V58" i="17"/>
  <c r="V55" i="17" s="1"/>
  <c r="V60" i="17"/>
  <c r="G61" i="17"/>
  <c r="M61" i="17" s="1"/>
  <c r="M60" i="17" s="1"/>
  <c r="I61" i="17"/>
  <c r="I60" i="17" s="1"/>
  <c r="K61" i="17"/>
  <c r="K60" i="17" s="1"/>
  <c r="O61" i="17"/>
  <c r="O60" i="17" s="1"/>
  <c r="Q61" i="17"/>
  <c r="Q60" i="17" s="1"/>
  <c r="V61" i="17"/>
  <c r="I67" i="17"/>
  <c r="G68" i="17"/>
  <c r="G67" i="17" s="1"/>
  <c r="I68" i="17"/>
  <c r="K68" i="17"/>
  <c r="K67" i="17" s="1"/>
  <c r="O68" i="17"/>
  <c r="O67" i="17" s="1"/>
  <c r="Q68" i="17"/>
  <c r="Q67" i="17" s="1"/>
  <c r="V68" i="17"/>
  <c r="V67" i="17" s="1"/>
  <c r="G76" i="17"/>
  <c r="M76" i="17" s="1"/>
  <c r="I76" i="17"/>
  <c r="I75" i="17" s="1"/>
  <c r="K76" i="17"/>
  <c r="O76" i="17"/>
  <c r="Q76" i="17"/>
  <c r="Q75" i="17" s="1"/>
  <c r="V76" i="17"/>
  <c r="V75" i="17" s="1"/>
  <c r="G82" i="17"/>
  <c r="M82" i="17" s="1"/>
  <c r="I82" i="17"/>
  <c r="K82" i="17"/>
  <c r="O82" i="17"/>
  <c r="Q82" i="17"/>
  <c r="V82" i="17"/>
  <c r="G85" i="17"/>
  <c r="G84" i="17" s="1"/>
  <c r="I85" i="17"/>
  <c r="I84" i="17" s="1"/>
  <c r="K85" i="17"/>
  <c r="K84" i="17" s="1"/>
  <c r="O85" i="17"/>
  <c r="O84" i="17" s="1"/>
  <c r="Q85" i="17"/>
  <c r="Q84" i="17" s="1"/>
  <c r="V85" i="17"/>
  <c r="V84" i="17" s="1"/>
  <c r="G88" i="17"/>
  <c r="M88" i="17" s="1"/>
  <c r="M87" i="17" s="1"/>
  <c r="I88" i="17"/>
  <c r="I87" i="17" s="1"/>
  <c r="K88" i="17"/>
  <c r="K87" i="17" s="1"/>
  <c r="O88" i="17"/>
  <c r="O87" i="17" s="1"/>
  <c r="Q88" i="17"/>
  <c r="Q87" i="17" s="1"/>
  <c r="V88" i="17"/>
  <c r="V87" i="17" s="1"/>
  <c r="G90" i="17"/>
  <c r="M90" i="17" s="1"/>
  <c r="I90" i="17"/>
  <c r="K90" i="17"/>
  <c r="O90" i="17"/>
  <c r="O89" i="17" s="1"/>
  <c r="Q90" i="17"/>
  <c r="V90" i="17"/>
  <c r="V89" i="17" s="1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1" i="17"/>
  <c r="M101" i="17" s="1"/>
  <c r="I101" i="17"/>
  <c r="K101" i="17"/>
  <c r="O101" i="17"/>
  <c r="Q101" i="17"/>
  <c r="V101" i="17"/>
  <c r="V100" i="17" s="1"/>
  <c r="G107" i="17"/>
  <c r="M107" i="17" s="1"/>
  <c r="I107" i="17"/>
  <c r="K107" i="17"/>
  <c r="O107" i="17"/>
  <c r="Q107" i="17"/>
  <c r="V107" i="17"/>
  <c r="G109" i="17"/>
  <c r="I109" i="17"/>
  <c r="K109" i="17"/>
  <c r="M109" i="17"/>
  <c r="O109" i="17"/>
  <c r="Q109" i="17"/>
  <c r="V109" i="17"/>
  <c r="G111" i="17"/>
  <c r="G110" i="17" s="1"/>
  <c r="I111" i="17"/>
  <c r="I110" i="17" s="1"/>
  <c r="K111" i="17"/>
  <c r="K110" i="17" s="1"/>
  <c r="M111" i="17"/>
  <c r="M110" i="17" s="1"/>
  <c r="O111" i="17"/>
  <c r="O110" i="17" s="1"/>
  <c r="Q111" i="17"/>
  <c r="Q110" i="17" s="1"/>
  <c r="V111" i="17"/>
  <c r="V110" i="17" s="1"/>
  <c r="AE113" i="17"/>
  <c r="F51" i="1" s="1"/>
  <c r="G8" i="16"/>
  <c r="I97" i="1" s="1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G12" i="16"/>
  <c r="M12" i="16" s="1"/>
  <c r="I12" i="16"/>
  <c r="K12" i="16"/>
  <c r="O12" i="16"/>
  <c r="Q12" i="16"/>
  <c r="V12" i="16"/>
  <c r="G18" i="16"/>
  <c r="M18" i="16" s="1"/>
  <c r="I18" i="16"/>
  <c r="K18" i="16"/>
  <c r="O18" i="16"/>
  <c r="Q18" i="16"/>
  <c r="V18" i="16"/>
  <c r="G20" i="16"/>
  <c r="I20" i="16"/>
  <c r="K20" i="16"/>
  <c r="M20" i="16"/>
  <c r="O20" i="16"/>
  <c r="Q20" i="16"/>
  <c r="V20" i="16"/>
  <c r="G24" i="16"/>
  <c r="M24" i="16" s="1"/>
  <c r="I24" i="16"/>
  <c r="K24" i="16"/>
  <c r="O24" i="16"/>
  <c r="Q24" i="16"/>
  <c r="V24" i="16"/>
  <c r="G26" i="16"/>
  <c r="I26" i="16"/>
  <c r="K26" i="16"/>
  <c r="M26" i="16"/>
  <c r="O26" i="16"/>
  <c r="Q26" i="16"/>
  <c r="V26" i="16"/>
  <c r="G47" i="16"/>
  <c r="M47" i="16" s="1"/>
  <c r="I47" i="16"/>
  <c r="K47" i="16"/>
  <c r="O47" i="16"/>
  <c r="Q47" i="16"/>
  <c r="V47" i="16"/>
  <c r="G49" i="16"/>
  <c r="M49" i="16" s="1"/>
  <c r="I49" i="16"/>
  <c r="K49" i="16"/>
  <c r="O49" i="16"/>
  <c r="Q49" i="16"/>
  <c r="V49" i="16"/>
  <c r="G68" i="16"/>
  <c r="M68" i="16" s="1"/>
  <c r="I68" i="16"/>
  <c r="K68" i="16"/>
  <c r="O68" i="16"/>
  <c r="Q68" i="16"/>
  <c r="V68" i="16"/>
  <c r="G70" i="16"/>
  <c r="M70" i="16" s="1"/>
  <c r="I70" i="16"/>
  <c r="K70" i="16"/>
  <c r="O70" i="16"/>
  <c r="Q70" i="16"/>
  <c r="V70" i="16"/>
  <c r="G73" i="16"/>
  <c r="M73" i="16" s="1"/>
  <c r="I73" i="16"/>
  <c r="K73" i="16"/>
  <c r="K72" i="16" s="1"/>
  <c r="O73" i="16"/>
  <c r="Q73" i="16"/>
  <c r="V73" i="16"/>
  <c r="G75" i="16"/>
  <c r="I75" i="16"/>
  <c r="K75" i="16"/>
  <c r="O75" i="16"/>
  <c r="Q75" i="16"/>
  <c r="V75" i="16"/>
  <c r="G77" i="16"/>
  <c r="M77" i="16" s="1"/>
  <c r="I77" i="16"/>
  <c r="K77" i="16"/>
  <c r="O77" i="16"/>
  <c r="Q77" i="16"/>
  <c r="V77" i="16"/>
  <c r="G79" i="16"/>
  <c r="M79" i="16" s="1"/>
  <c r="I79" i="16"/>
  <c r="K79" i="16"/>
  <c r="O79" i="16"/>
  <c r="Q79" i="16"/>
  <c r="V79" i="16"/>
  <c r="M84" i="16"/>
  <c r="G85" i="16"/>
  <c r="G84" i="16" s="1"/>
  <c r="I85" i="16"/>
  <c r="I84" i="16" s="1"/>
  <c r="K85" i="16"/>
  <c r="K84" i="16" s="1"/>
  <c r="M85" i="16"/>
  <c r="O85" i="16"/>
  <c r="O84" i="16" s="1"/>
  <c r="Q85" i="16"/>
  <c r="Q84" i="16" s="1"/>
  <c r="V85" i="16"/>
  <c r="V84" i="16" s="1"/>
  <c r="G88" i="16"/>
  <c r="G87" i="16" s="1"/>
  <c r="I88" i="16"/>
  <c r="I87" i="16" s="1"/>
  <c r="K88" i="16"/>
  <c r="O88" i="16"/>
  <c r="O87" i="16" s="1"/>
  <c r="Q88" i="16"/>
  <c r="V88" i="16"/>
  <c r="V87" i="16" s="1"/>
  <c r="G90" i="16"/>
  <c r="M90" i="16" s="1"/>
  <c r="I90" i="16"/>
  <c r="K90" i="16"/>
  <c r="K87" i="16" s="1"/>
  <c r="O90" i="16"/>
  <c r="Q90" i="16"/>
  <c r="V90" i="16"/>
  <c r="G92" i="16"/>
  <c r="I92" i="16"/>
  <c r="K92" i="16"/>
  <c r="M92" i="16"/>
  <c r="O92" i="16"/>
  <c r="Q92" i="16"/>
  <c r="V92" i="16"/>
  <c r="I96" i="16"/>
  <c r="O96" i="16"/>
  <c r="G97" i="16"/>
  <c r="G96" i="16" s="1"/>
  <c r="I97" i="16"/>
  <c r="K97" i="16"/>
  <c r="K96" i="16" s="1"/>
  <c r="M97" i="16"/>
  <c r="M96" i="16" s="1"/>
  <c r="O97" i="16"/>
  <c r="Q97" i="16"/>
  <c r="Q96" i="16" s="1"/>
  <c r="V97" i="16"/>
  <c r="V96" i="16" s="1"/>
  <c r="I98" i="16"/>
  <c r="G99" i="16"/>
  <c r="I99" i="16"/>
  <c r="K99" i="16"/>
  <c r="O99" i="16"/>
  <c r="Q99" i="16"/>
  <c r="V99" i="16"/>
  <c r="G100" i="16"/>
  <c r="M100" i="16" s="1"/>
  <c r="I100" i="16"/>
  <c r="K100" i="16"/>
  <c r="K98" i="16" s="1"/>
  <c r="O100" i="16"/>
  <c r="Q100" i="16"/>
  <c r="V100" i="16"/>
  <c r="G102" i="16"/>
  <c r="M102" i="16" s="1"/>
  <c r="I102" i="16"/>
  <c r="K102" i="16"/>
  <c r="O102" i="16"/>
  <c r="Q102" i="16"/>
  <c r="V102" i="16"/>
  <c r="G104" i="16"/>
  <c r="I104" i="16"/>
  <c r="K104" i="16"/>
  <c r="M104" i="16"/>
  <c r="O104" i="16"/>
  <c r="Q104" i="16"/>
  <c r="V104" i="16"/>
  <c r="G106" i="16"/>
  <c r="M106" i="16" s="1"/>
  <c r="I106" i="16"/>
  <c r="K106" i="16"/>
  <c r="O106" i="16"/>
  <c r="O105" i="16" s="1"/>
  <c r="Q106" i="16"/>
  <c r="V106" i="16"/>
  <c r="G107" i="16"/>
  <c r="G105" i="16" s="1"/>
  <c r="I107" i="1" s="1"/>
  <c r="I107" i="16"/>
  <c r="K107" i="16"/>
  <c r="K105" i="16" s="1"/>
  <c r="O107" i="16"/>
  <c r="Q107" i="16"/>
  <c r="V107" i="16"/>
  <c r="V105" i="16" s="1"/>
  <c r="G109" i="16"/>
  <c r="M109" i="16" s="1"/>
  <c r="I109" i="16"/>
  <c r="K109" i="16"/>
  <c r="O109" i="16"/>
  <c r="Q109" i="16"/>
  <c r="V109" i="16"/>
  <c r="G111" i="16"/>
  <c r="I111" i="16"/>
  <c r="K111" i="16"/>
  <c r="M111" i="16"/>
  <c r="O111" i="16"/>
  <c r="Q111" i="16"/>
  <c r="V111" i="16"/>
  <c r="G113" i="16"/>
  <c r="G112" i="16" s="1"/>
  <c r="I108" i="1" s="1"/>
  <c r="I113" i="16"/>
  <c r="K113" i="16"/>
  <c r="K112" i="16" s="1"/>
  <c r="O113" i="16"/>
  <c r="Q113" i="16"/>
  <c r="Q112" i="16" s="1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9" i="16"/>
  <c r="G118" i="16" s="1"/>
  <c r="I110" i="1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M123" i="16" s="1"/>
  <c r="I123" i="16"/>
  <c r="K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I127" i="16"/>
  <c r="K127" i="16"/>
  <c r="M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I131" i="16"/>
  <c r="K131" i="16"/>
  <c r="M131" i="16"/>
  <c r="O131" i="16"/>
  <c r="Q131" i="16"/>
  <c r="V131" i="16"/>
  <c r="Q132" i="16"/>
  <c r="G133" i="16"/>
  <c r="G132" i="16" s="1"/>
  <c r="I133" i="16"/>
  <c r="I132" i="16" s="1"/>
  <c r="K133" i="16"/>
  <c r="K132" i="16" s="1"/>
  <c r="O133" i="16"/>
  <c r="O132" i="16" s="1"/>
  <c r="Q133" i="16"/>
  <c r="V133" i="16"/>
  <c r="V132" i="16" s="1"/>
  <c r="V135" i="16"/>
  <c r="G136" i="16"/>
  <c r="I136" i="16"/>
  <c r="I135" i="16" s="1"/>
  <c r="K136" i="16"/>
  <c r="M136" i="16"/>
  <c r="O136" i="16"/>
  <c r="O135" i="16" s="1"/>
  <c r="Q136" i="16"/>
  <c r="V136" i="16"/>
  <c r="G139" i="16"/>
  <c r="M139" i="16" s="1"/>
  <c r="M135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61" i="16"/>
  <c r="G160" i="16" s="1"/>
  <c r="I113" i="1" s="1"/>
  <c r="I161" i="16"/>
  <c r="I160" i="16" s="1"/>
  <c r="K161" i="16"/>
  <c r="O161" i="16"/>
  <c r="O160" i="16" s="1"/>
  <c r="Q161" i="16"/>
  <c r="V161" i="16"/>
  <c r="G165" i="16"/>
  <c r="I165" i="16"/>
  <c r="K165" i="16"/>
  <c r="K160" i="16" s="1"/>
  <c r="O165" i="16"/>
  <c r="Q165" i="16"/>
  <c r="V165" i="16"/>
  <c r="G170" i="16"/>
  <c r="I170" i="16"/>
  <c r="K170" i="16"/>
  <c r="M170" i="16"/>
  <c r="O170" i="16"/>
  <c r="O169" i="16" s="1"/>
  <c r="Q170" i="16"/>
  <c r="V170" i="16"/>
  <c r="V169" i="16" s="1"/>
  <c r="G171" i="16"/>
  <c r="I171" i="16"/>
  <c r="K171" i="16"/>
  <c r="M171" i="16"/>
  <c r="O171" i="16"/>
  <c r="Q171" i="16"/>
  <c r="Q169" i="16" s="1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5" i="16"/>
  <c r="M175" i="16" s="1"/>
  <c r="I175" i="16"/>
  <c r="K175" i="16"/>
  <c r="O175" i="16"/>
  <c r="Q175" i="16"/>
  <c r="V175" i="16"/>
  <c r="G177" i="16"/>
  <c r="I177" i="16"/>
  <c r="K177" i="16"/>
  <c r="M177" i="16"/>
  <c r="O177" i="16"/>
  <c r="Q177" i="16"/>
  <c r="V177" i="16"/>
  <c r="V176" i="16" s="1"/>
  <c r="G178" i="16"/>
  <c r="I178" i="16"/>
  <c r="K178" i="16"/>
  <c r="M178" i="16"/>
  <c r="O178" i="16"/>
  <c r="Q178" i="16"/>
  <c r="V178" i="16"/>
  <c r="G179" i="16"/>
  <c r="M179" i="16" s="1"/>
  <c r="I179" i="16"/>
  <c r="K179" i="16"/>
  <c r="O179" i="16"/>
  <c r="Q179" i="16"/>
  <c r="V179" i="16"/>
  <c r="G180" i="16"/>
  <c r="M180" i="16" s="1"/>
  <c r="I180" i="16"/>
  <c r="K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I182" i="16"/>
  <c r="K182" i="16"/>
  <c r="M182" i="16"/>
  <c r="O182" i="16"/>
  <c r="Q182" i="16"/>
  <c r="V182" i="16"/>
  <c r="O183" i="16"/>
  <c r="G184" i="16"/>
  <c r="G183" i="16" s="1"/>
  <c r="I184" i="16"/>
  <c r="I183" i="16" s="1"/>
  <c r="K184" i="16"/>
  <c r="K183" i="16" s="1"/>
  <c r="M184" i="16"/>
  <c r="M183" i="16" s="1"/>
  <c r="O184" i="16"/>
  <c r="Q184" i="16"/>
  <c r="Q183" i="16" s="1"/>
  <c r="V184" i="16"/>
  <c r="V183" i="16" s="1"/>
  <c r="AE186" i="16"/>
  <c r="F49" i="1" s="1"/>
  <c r="G9" i="15"/>
  <c r="M9" i="15" s="1"/>
  <c r="I9" i="15"/>
  <c r="K9" i="15"/>
  <c r="O9" i="15"/>
  <c r="Q9" i="15"/>
  <c r="V9" i="15"/>
  <c r="G11" i="15"/>
  <c r="I11" i="15"/>
  <c r="K11" i="15"/>
  <c r="M11" i="15"/>
  <c r="O11" i="15"/>
  <c r="Q11" i="15"/>
  <c r="V11" i="15"/>
  <c r="G13" i="15"/>
  <c r="I13" i="15"/>
  <c r="K13" i="15"/>
  <c r="O13" i="15"/>
  <c r="Q13" i="15"/>
  <c r="V13" i="15"/>
  <c r="G16" i="15"/>
  <c r="M16" i="15" s="1"/>
  <c r="I16" i="15"/>
  <c r="K16" i="15"/>
  <c r="O16" i="15"/>
  <c r="Q16" i="15"/>
  <c r="V16" i="15"/>
  <c r="G18" i="15"/>
  <c r="M18" i="15" s="1"/>
  <c r="I18" i="15"/>
  <c r="K18" i="15"/>
  <c r="O18" i="15"/>
  <c r="Q18" i="15"/>
  <c r="V18" i="15"/>
  <c r="G22" i="15"/>
  <c r="M22" i="15" s="1"/>
  <c r="I22" i="15"/>
  <c r="K22" i="15"/>
  <c r="O22" i="15"/>
  <c r="Q22" i="15"/>
  <c r="V22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M33" i="15" s="1"/>
  <c r="I33" i="15"/>
  <c r="K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4" i="15"/>
  <c r="M44" i="15" s="1"/>
  <c r="I44" i="15"/>
  <c r="K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K50" i="15"/>
  <c r="G51" i="15"/>
  <c r="G50" i="15" s="1"/>
  <c r="I51" i="15"/>
  <c r="I50" i="15" s="1"/>
  <c r="K51" i="15"/>
  <c r="O51" i="15"/>
  <c r="O50" i="15" s="1"/>
  <c r="Q51" i="15"/>
  <c r="Q50" i="15" s="1"/>
  <c r="V51" i="15"/>
  <c r="V50" i="15" s="1"/>
  <c r="V53" i="15"/>
  <c r="G54" i="15"/>
  <c r="M54" i="15" s="1"/>
  <c r="M53" i="15" s="1"/>
  <c r="I54" i="15"/>
  <c r="I53" i="15" s="1"/>
  <c r="K54" i="15"/>
  <c r="K53" i="15" s="1"/>
  <c r="O54" i="15"/>
  <c r="O53" i="15" s="1"/>
  <c r="Q54" i="15"/>
  <c r="Q53" i="15" s="1"/>
  <c r="V54" i="15"/>
  <c r="G57" i="15"/>
  <c r="M57" i="15" s="1"/>
  <c r="M56" i="15" s="1"/>
  <c r="I57" i="15"/>
  <c r="I56" i="15" s="1"/>
  <c r="K57" i="15"/>
  <c r="K56" i="15" s="1"/>
  <c r="O57" i="15"/>
  <c r="O56" i="15" s="1"/>
  <c r="Q57" i="15"/>
  <c r="Q56" i="15" s="1"/>
  <c r="V57" i="15"/>
  <c r="V56" i="15" s="1"/>
  <c r="G61" i="15"/>
  <c r="M61" i="15" s="1"/>
  <c r="M60" i="15" s="1"/>
  <c r="I61" i="15"/>
  <c r="I60" i="15" s="1"/>
  <c r="K61" i="15"/>
  <c r="K60" i="15" s="1"/>
  <c r="O61" i="15"/>
  <c r="O60" i="15" s="1"/>
  <c r="Q61" i="15"/>
  <c r="Q60" i="15" s="1"/>
  <c r="V61" i="15"/>
  <c r="V60" i="15" s="1"/>
  <c r="G64" i="15"/>
  <c r="M64" i="15" s="1"/>
  <c r="M63" i="15" s="1"/>
  <c r="I64" i="15"/>
  <c r="I63" i="15" s="1"/>
  <c r="K64" i="15"/>
  <c r="K63" i="15" s="1"/>
  <c r="O64" i="15"/>
  <c r="O63" i="15" s="1"/>
  <c r="Q64" i="15"/>
  <c r="Q63" i="15" s="1"/>
  <c r="V64" i="15"/>
  <c r="V63" i="15" s="1"/>
  <c r="G66" i="15"/>
  <c r="G67" i="15"/>
  <c r="I67" i="15"/>
  <c r="I66" i="15" s="1"/>
  <c r="K67" i="15"/>
  <c r="K66" i="15" s="1"/>
  <c r="M67" i="15"/>
  <c r="M66" i="15" s="1"/>
  <c r="O67" i="15"/>
  <c r="O66" i="15" s="1"/>
  <c r="Q67" i="15"/>
  <c r="Q66" i="15" s="1"/>
  <c r="V67" i="15"/>
  <c r="V66" i="15" s="1"/>
  <c r="G69" i="15"/>
  <c r="G68" i="15" s="1"/>
  <c r="I69" i="15"/>
  <c r="K69" i="15"/>
  <c r="O69" i="15"/>
  <c r="O68" i="15" s="1"/>
  <c r="Q69" i="15"/>
  <c r="V69" i="15"/>
  <c r="V68" i="15" s="1"/>
  <c r="G71" i="15"/>
  <c r="M71" i="15" s="1"/>
  <c r="I71" i="15"/>
  <c r="K71" i="15"/>
  <c r="O71" i="15"/>
  <c r="Q71" i="15"/>
  <c r="V71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M76" i="15" s="1"/>
  <c r="I76" i="15"/>
  <c r="K76" i="15"/>
  <c r="O76" i="15"/>
  <c r="Q76" i="15"/>
  <c r="V76" i="15"/>
  <c r="G77" i="15"/>
  <c r="M77" i="15" s="1"/>
  <c r="I77" i="15"/>
  <c r="K77" i="15"/>
  <c r="O77" i="15"/>
  <c r="Q77" i="15"/>
  <c r="V77" i="15"/>
  <c r="G79" i="15"/>
  <c r="M79" i="15" s="1"/>
  <c r="M78" i="15" s="1"/>
  <c r="I79" i="15"/>
  <c r="I78" i="15" s="1"/>
  <c r="K79" i="15"/>
  <c r="K78" i="15" s="1"/>
  <c r="O79" i="15"/>
  <c r="O78" i="15" s="1"/>
  <c r="Q79" i="15"/>
  <c r="Q78" i="15" s="1"/>
  <c r="V79" i="15"/>
  <c r="V78" i="15" s="1"/>
  <c r="V8" i="14"/>
  <c r="G9" i="14"/>
  <c r="G8" i="14" s="1"/>
  <c r="I9" i="14"/>
  <c r="K9" i="14"/>
  <c r="O9" i="14"/>
  <c r="Q9" i="14"/>
  <c r="Q8" i="14" s="1"/>
  <c r="V9" i="14"/>
  <c r="G11" i="14"/>
  <c r="M11" i="14" s="1"/>
  <c r="I11" i="14"/>
  <c r="K11" i="14"/>
  <c r="O11" i="14"/>
  <c r="O8" i="14" s="1"/>
  <c r="Q11" i="14"/>
  <c r="V11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Q13" i="14" s="1"/>
  <c r="V16" i="14"/>
  <c r="G17" i="14"/>
  <c r="M17" i="14" s="1"/>
  <c r="I17" i="14"/>
  <c r="K17" i="14"/>
  <c r="O17" i="14"/>
  <c r="Q17" i="14"/>
  <c r="V17" i="14"/>
  <c r="G19" i="14"/>
  <c r="G18" i="14" s="1"/>
  <c r="I19" i="14"/>
  <c r="I18" i="14" s="1"/>
  <c r="K19" i="14"/>
  <c r="O19" i="14"/>
  <c r="O18" i="14" s="1"/>
  <c r="Q19" i="14"/>
  <c r="Q18" i="14" s="1"/>
  <c r="V19" i="14"/>
  <c r="V18" i="14" s="1"/>
  <c r="G21" i="14"/>
  <c r="I21" i="14"/>
  <c r="K21" i="14"/>
  <c r="M21" i="14"/>
  <c r="O21" i="14"/>
  <c r="Q21" i="14"/>
  <c r="V21" i="14"/>
  <c r="V22" i="14"/>
  <c r="G23" i="14"/>
  <c r="M23" i="14" s="1"/>
  <c r="M22" i="14" s="1"/>
  <c r="I23" i="14"/>
  <c r="I22" i="14" s="1"/>
  <c r="K23" i="14"/>
  <c r="K22" i="14" s="1"/>
  <c r="O23" i="14"/>
  <c r="O22" i="14" s="1"/>
  <c r="Q23" i="14"/>
  <c r="Q22" i="14" s="1"/>
  <c r="V23" i="14"/>
  <c r="G25" i="14"/>
  <c r="M25" i="14" s="1"/>
  <c r="M24" i="14" s="1"/>
  <c r="I25" i="14"/>
  <c r="K25" i="14"/>
  <c r="O25" i="14"/>
  <c r="Q25" i="14"/>
  <c r="V25" i="14"/>
  <c r="G26" i="14"/>
  <c r="M26" i="14" s="1"/>
  <c r="I26" i="14"/>
  <c r="K26" i="14"/>
  <c r="O26" i="14"/>
  <c r="O24" i="14" s="1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I29" i="14"/>
  <c r="G30" i="14"/>
  <c r="I30" i="14"/>
  <c r="K30" i="14"/>
  <c r="K29" i="14" s="1"/>
  <c r="O30" i="14"/>
  <c r="O29" i="14" s="1"/>
  <c r="Q30" i="14"/>
  <c r="Q29" i="14" s="1"/>
  <c r="V30" i="14"/>
  <c r="V29" i="14" s="1"/>
  <c r="AE32" i="14"/>
  <c r="F45" i="1" s="1"/>
  <c r="G9" i="13"/>
  <c r="M9" i="13" s="1"/>
  <c r="I9" i="13"/>
  <c r="K9" i="13"/>
  <c r="O9" i="13"/>
  <c r="Q9" i="13"/>
  <c r="V9" i="13"/>
  <c r="G11" i="13"/>
  <c r="M11" i="13" s="1"/>
  <c r="I11" i="13"/>
  <c r="K11" i="13"/>
  <c r="O11" i="13"/>
  <c r="Q11" i="13"/>
  <c r="V11" i="13"/>
  <c r="G25" i="13"/>
  <c r="I25" i="13"/>
  <c r="K25" i="13"/>
  <c r="O25" i="13"/>
  <c r="Q25" i="13"/>
  <c r="V25" i="13"/>
  <c r="G42" i="13"/>
  <c r="M42" i="13" s="1"/>
  <c r="I42" i="13"/>
  <c r="K42" i="13"/>
  <c r="O42" i="13"/>
  <c r="Q42" i="13"/>
  <c r="V42" i="13"/>
  <c r="G44" i="13"/>
  <c r="I44" i="13"/>
  <c r="K44" i="13"/>
  <c r="M44" i="13"/>
  <c r="O44" i="13"/>
  <c r="Q44" i="13"/>
  <c r="V44" i="13"/>
  <c r="G46" i="13"/>
  <c r="M46" i="13" s="1"/>
  <c r="I46" i="13"/>
  <c r="K46" i="13"/>
  <c r="O46" i="13"/>
  <c r="Q46" i="13"/>
  <c r="V46" i="13"/>
  <c r="G52" i="13"/>
  <c r="I52" i="13"/>
  <c r="K52" i="13"/>
  <c r="M52" i="13"/>
  <c r="O52" i="13"/>
  <c r="Q52" i="13"/>
  <c r="V52" i="13"/>
  <c r="G56" i="13"/>
  <c r="M56" i="13" s="1"/>
  <c r="I56" i="13"/>
  <c r="K56" i="13"/>
  <c r="O56" i="13"/>
  <c r="Q56" i="13"/>
  <c r="V56" i="13"/>
  <c r="G62" i="13"/>
  <c r="M62" i="13" s="1"/>
  <c r="I62" i="13"/>
  <c r="K62" i="13"/>
  <c r="O62" i="13"/>
  <c r="Q62" i="13"/>
  <c r="V62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7" i="13"/>
  <c r="I67" i="13"/>
  <c r="K67" i="13"/>
  <c r="M67" i="13"/>
  <c r="O67" i="13"/>
  <c r="Q67" i="13"/>
  <c r="V67" i="13"/>
  <c r="G69" i="13"/>
  <c r="M69" i="13" s="1"/>
  <c r="I69" i="13"/>
  <c r="K69" i="13"/>
  <c r="O69" i="13"/>
  <c r="Q69" i="13"/>
  <c r="V69" i="13"/>
  <c r="O75" i="13"/>
  <c r="G76" i="13"/>
  <c r="M76" i="13" s="1"/>
  <c r="I76" i="13"/>
  <c r="K76" i="13"/>
  <c r="O76" i="13"/>
  <c r="Q76" i="13"/>
  <c r="Q75" i="13" s="1"/>
  <c r="V76" i="13"/>
  <c r="V75" i="13" s="1"/>
  <c r="G80" i="13"/>
  <c r="M80" i="13" s="1"/>
  <c r="I80" i="13"/>
  <c r="K80" i="13"/>
  <c r="K75" i="13" s="1"/>
  <c r="O80" i="13"/>
  <c r="Q80" i="13"/>
  <c r="V80" i="13"/>
  <c r="Q84" i="13"/>
  <c r="G85" i="13"/>
  <c r="G84" i="13" s="1"/>
  <c r="I85" i="13"/>
  <c r="I84" i="13" s="1"/>
  <c r="K85" i="13"/>
  <c r="K84" i="13" s="1"/>
  <c r="M85" i="13"/>
  <c r="M84" i="13" s="1"/>
  <c r="O85" i="13"/>
  <c r="O84" i="13" s="1"/>
  <c r="Q85" i="13"/>
  <c r="V85" i="13"/>
  <c r="V84" i="13" s="1"/>
  <c r="Q89" i="13"/>
  <c r="G90" i="13"/>
  <c r="I90" i="13"/>
  <c r="I89" i="13" s="1"/>
  <c r="K90" i="13"/>
  <c r="O90" i="13"/>
  <c r="Q90" i="13"/>
  <c r="V90" i="13"/>
  <c r="G94" i="13"/>
  <c r="M94" i="13" s="1"/>
  <c r="I94" i="13"/>
  <c r="K94" i="13"/>
  <c r="O94" i="13"/>
  <c r="Q94" i="13"/>
  <c r="V94" i="13"/>
  <c r="V96" i="13"/>
  <c r="G97" i="13"/>
  <c r="M97" i="13" s="1"/>
  <c r="M96" i="13" s="1"/>
  <c r="I97" i="13"/>
  <c r="I96" i="13" s="1"/>
  <c r="K97" i="13"/>
  <c r="K96" i="13" s="1"/>
  <c r="O97" i="13"/>
  <c r="O96" i="13" s="1"/>
  <c r="Q97" i="13"/>
  <c r="Q96" i="13" s="1"/>
  <c r="V97" i="13"/>
  <c r="O103" i="13"/>
  <c r="G104" i="13"/>
  <c r="M104" i="13" s="1"/>
  <c r="M103" i="13" s="1"/>
  <c r="I104" i="13"/>
  <c r="I103" i="13" s="1"/>
  <c r="K104" i="13"/>
  <c r="K103" i="13" s="1"/>
  <c r="O104" i="13"/>
  <c r="Q104" i="13"/>
  <c r="Q103" i="13" s="1"/>
  <c r="V104" i="13"/>
  <c r="V103" i="13" s="1"/>
  <c r="G106" i="13"/>
  <c r="M106" i="13" s="1"/>
  <c r="I106" i="13"/>
  <c r="K106" i="13"/>
  <c r="K105" i="13" s="1"/>
  <c r="O106" i="13"/>
  <c r="Q106" i="13"/>
  <c r="V106" i="13"/>
  <c r="G110" i="13"/>
  <c r="M110" i="13" s="1"/>
  <c r="I110" i="13"/>
  <c r="K110" i="13"/>
  <c r="O110" i="13"/>
  <c r="Q110" i="13"/>
  <c r="V110" i="13"/>
  <c r="G112" i="13"/>
  <c r="I112" i="13"/>
  <c r="K112" i="13"/>
  <c r="M112" i="13"/>
  <c r="O112" i="13"/>
  <c r="O105" i="13" s="1"/>
  <c r="Q112" i="13"/>
  <c r="V112" i="13"/>
  <c r="G114" i="13"/>
  <c r="I114" i="13"/>
  <c r="K114" i="13"/>
  <c r="K113" i="13" s="1"/>
  <c r="M114" i="13"/>
  <c r="O114" i="13"/>
  <c r="O113" i="13" s="1"/>
  <c r="Q114" i="13"/>
  <c r="V114" i="13"/>
  <c r="G116" i="13"/>
  <c r="M116" i="13" s="1"/>
  <c r="I116" i="13"/>
  <c r="K116" i="13"/>
  <c r="O116" i="13"/>
  <c r="Q116" i="13"/>
  <c r="V116" i="13"/>
  <c r="G117" i="13"/>
  <c r="G113" i="13" s="1"/>
  <c r="I117" i="13"/>
  <c r="K117" i="13"/>
  <c r="O117" i="13"/>
  <c r="Q117" i="13"/>
  <c r="V117" i="13"/>
  <c r="V118" i="13"/>
  <c r="G119" i="13"/>
  <c r="M119" i="13" s="1"/>
  <c r="I119" i="13"/>
  <c r="K119" i="13"/>
  <c r="O119" i="13"/>
  <c r="O118" i="13" s="1"/>
  <c r="Q119" i="13"/>
  <c r="Q118" i="13" s="1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G123" i="13" s="1"/>
  <c r="I124" i="13"/>
  <c r="I123" i="13" s="1"/>
  <c r="K124" i="13"/>
  <c r="K123" i="13" s="1"/>
  <c r="O124" i="13"/>
  <c r="O123" i="13" s="1"/>
  <c r="Q124" i="13"/>
  <c r="Q123" i="13" s="1"/>
  <c r="V124" i="13"/>
  <c r="V123" i="13" s="1"/>
  <c r="AE126" i="13"/>
  <c r="F43" i="1" s="1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20" i="12"/>
  <c r="M20" i="12" s="1"/>
  <c r="I20" i="12"/>
  <c r="K20" i="12"/>
  <c r="O20" i="12"/>
  <c r="Q20" i="12"/>
  <c r="V20" i="12"/>
  <c r="G33" i="12"/>
  <c r="M33" i="12" s="1"/>
  <c r="I33" i="12"/>
  <c r="K33" i="12"/>
  <c r="O33" i="12"/>
  <c r="Q33" i="12"/>
  <c r="V33" i="12"/>
  <c r="G44" i="12"/>
  <c r="M44" i="12" s="1"/>
  <c r="I44" i="12"/>
  <c r="K44" i="12"/>
  <c r="O44" i="12"/>
  <c r="Q44" i="12"/>
  <c r="V44" i="12"/>
  <c r="G50" i="12"/>
  <c r="M50" i="12" s="1"/>
  <c r="I50" i="12"/>
  <c r="K50" i="12"/>
  <c r="O50" i="12"/>
  <c r="Q50" i="12"/>
  <c r="V50" i="12"/>
  <c r="G55" i="12"/>
  <c r="M55" i="12" s="1"/>
  <c r="I55" i="12"/>
  <c r="K55" i="12"/>
  <c r="O55" i="12"/>
  <c r="Q55" i="12"/>
  <c r="V55" i="12"/>
  <c r="G69" i="12"/>
  <c r="G68" i="12" s="1"/>
  <c r="I69" i="12"/>
  <c r="I68" i="12" s="1"/>
  <c r="K69" i="12"/>
  <c r="M69" i="12"/>
  <c r="O69" i="12"/>
  <c r="Q69" i="12"/>
  <c r="V69" i="12"/>
  <c r="G74" i="12"/>
  <c r="M74" i="12" s="1"/>
  <c r="I74" i="12"/>
  <c r="K74" i="12"/>
  <c r="K68" i="12" s="1"/>
  <c r="O74" i="12"/>
  <c r="Q74" i="12"/>
  <c r="V74" i="12"/>
  <c r="G76" i="12"/>
  <c r="I76" i="12"/>
  <c r="K76" i="12"/>
  <c r="M76" i="12"/>
  <c r="O76" i="12"/>
  <c r="Q76" i="12"/>
  <c r="V76" i="12"/>
  <c r="G79" i="12"/>
  <c r="M79" i="12" s="1"/>
  <c r="I79" i="12"/>
  <c r="K79" i="12"/>
  <c r="O79" i="12"/>
  <c r="Q79" i="12"/>
  <c r="Q78" i="12" s="1"/>
  <c r="V79" i="12"/>
  <c r="G84" i="12"/>
  <c r="M84" i="12" s="1"/>
  <c r="I84" i="12"/>
  <c r="K84" i="12"/>
  <c r="O84" i="12"/>
  <c r="Q84" i="12"/>
  <c r="V84" i="12"/>
  <c r="G95" i="12"/>
  <c r="M95" i="12" s="1"/>
  <c r="I95" i="12"/>
  <c r="K95" i="12"/>
  <c r="O95" i="12"/>
  <c r="Q95" i="12"/>
  <c r="V95" i="12"/>
  <c r="K101" i="12"/>
  <c r="G102" i="12"/>
  <c r="G101" i="12" s="1"/>
  <c r="I102" i="12"/>
  <c r="I101" i="12" s="1"/>
  <c r="K102" i="12"/>
  <c r="O102" i="12"/>
  <c r="O101" i="12" s="1"/>
  <c r="Q102" i="12"/>
  <c r="Q101" i="12" s="1"/>
  <c r="V102" i="12"/>
  <c r="V101" i="12" s="1"/>
  <c r="G104" i="12"/>
  <c r="M104" i="12" s="1"/>
  <c r="I104" i="12"/>
  <c r="K104" i="12"/>
  <c r="K103" i="12" s="1"/>
  <c r="O104" i="12"/>
  <c r="Q104" i="12"/>
  <c r="V104" i="12"/>
  <c r="G109" i="12"/>
  <c r="M109" i="12" s="1"/>
  <c r="I109" i="12"/>
  <c r="K109" i="12"/>
  <c r="O109" i="12"/>
  <c r="O103" i="12" s="1"/>
  <c r="Q109" i="12"/>
  <c r="V109" i="12"/>
  <c r="G114" i="12"/>
  <c r="M114" i="12" s="1"/>
  <c r="I114" i="12"/>
  <c r="K114" i="12"/>
  <c r="O114" i="12"/>
  <c r="Q114" i="12"/>
  <c r="V114" i="12"/>
  <c r="V103" i="12" s="1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I133" i="12"/>
  <c r="G134" i="12"/>
  <c r="M134" i="12" s="1"/>
  <c r="M133" i="12" s="1"/>
  <c r="I134" i="12"/>
  <c r="K134" i="12"/>
  <c r="K133" i="12" s="1"/>
  <c r="O134" i="12"/>
  <c r="O133" i="12" s="1"/>
  <c r="Q134" i="12"/>
  <c r="Q133" i="12" s="1"/>
  <c r="V134" i="12"/>
  <c r="V133" i="12" s="1"/>
  <c r="AE136" i="12"/>
  <c r="F41" i="1" s="1"/>
  <c r="I20" i="1"/>
  <c r="AZ87" i="1"/>
  <c r="AZ85" i="1"/>
  <c r="AZ83" i="1"/>
  <c r="AZ82" i="1"/>
  <c r="AZ81" i="1"/>
  <c r="AZ80" i="1"/>
  <c r="AZ79" i="1"/>
  <c r="AZ77" i="1"/>
  <c r="AZ75" i="1"/>
  <c r="AZ74" i="1"/>
  <c r="AZ73" i="1"/>
  <c r="AZ72" i="1"/>
  <c r="AZ70" i="1"/>
  <c r="AZ68" i="1"/>
  <c r="AZ67" i="1"/>
  <c r="AZ66" i="1"/>
  <c r="AZ64" i="1"/>
  <c r="AZ63" i="1"/>
  <c r="AZ62" i="1"/>
  <c r="AZ60" i="1"/>
  <c r="AZ59" i="1"/>
  <c r="AZ57" i="1"/>
  <c r="AE81" i="15" l="1"/>
  <c r="F47" i="1" s="1"/>
  <c r="M9" i="14"/>
  <c r="M8" i="14" s="1"/>
  <c r="F42" i="1"/>
  <c r="Q89" i="17"/>
  <c r="G100" i="17"/>
  <c r="I109" i="1" s="1"/>
  <c r="G60" i="17"/>
  <c r="I55" i="17"/>
  <c r="K100" i="17"/>
  <c r="M69" i="15"/>
  <c r="M68" i="15" s="1"/>
  <c r="V73" i="15"/>
  <c r="Q39" i="15"/>
  <c r="K68" i="15"/>
  <c r="I68" i="15"/>
  <c r="O73" i="15"/>
  <c r="K39" i="15"/>
  <c r="Q73" i="15"/>
  <c r="V78" i="12"/>
  <c r="O78" i="12"/>
  <c r="K78" i="12"/>
  <c r="K128" i="12"/>
  <c r="Q103" i="12"/>
  <c r="O68" i="12"/>
  <c r="M102" i="12"/>
  <c r="M101" i="12" s="1"/>
  <c r="M68" i="12"/>
  <c r="M128" i="12"/>
  <c r="K8" i="12"/>
  <c r="V8" i="12"/>
  <c r="M89" i="17"/>
  <c r="K118" i="16"/>
  <c r="Q8" i="17"/>
  <c r="K19" i="18"/>
  <c r="F50" i="1"/>
  <c r="I8" i="12"/>
  <c r="G118" i="13"/>
  <c r="G89" i="13"/>
  <c r="G8" i="13"/>
  <c r="Q8" i="13"/>
  <c r="V24" i="14"/>
  <c r="K24" i="14"/>
  <c r="I24" i="14"/>
  <c r="K18" i="14"/>
  <c r="I13" i="14"/>
  <c r="G63" i="15"/>
  <c r="V39" i="15"/>
  <c r="V8" i="15"/>
  <c r="Q176" i="16"/>
  <c r="Q160" i="16"/>
  <c r="V98" i="16"/>
  <c r="I72" i="16"/>
  <c r="Q11" i="16"/>
  <c r="O8" i="17"/>
  <c r="G37" i="18"/>
  <c r="M25" i="18"/>
  <c r="M24" i="18" s="1"/>
  <c r="I11" i="18"/>
  <c r="I118" i="16"/>
  <c r="I105" i="16"/>
  <c r="K75" i="17"/>
  <c r="K8" i="17"/>
  <c r="G8" i="12"/>
  <c r="I113" i="13"/>
  <c r="V105" i="13"/>
  <c r="G103" i="13"/>
  <c r="G24" i="14"/>
  <c r="V13" i="14"/>
  <c r="G78" i="15"/>
  <c r="K73" i="15"/>
  <c r="G56" i="15"/>
  <c r="I8" i="15"/>
  <c r="M169" i="16"/>
  <c r="G135" i="16"/>
  <c r="O98" i="16"/>
  <c r="Q87" i="16"/>
  <c r="G72" i="16"/>
  <c r="I101" i="1" s="1"/>
  <c r="K11" i="16"/>
  <c r="Q100" i="17"/>
  <c r="G87" i="17"/>
  <c r="I8" i="17"/>
  <c r="V37" i="18"/>
  <c r="I24" i="18"/>
  <c r="K8" i="15"/>
  <c r="O176" i="16"/>
  <c r="I112" i="16"/>
  <c r="G89" i="17"/>
  <c r="M75" i="17"/>
  <c r="Q128" i="12"/>
  <c r="V128" i="12"/>
  <c r="O128" i="12"/>
  <c r="I103" i="12"/>
  <c r="I78" i="12"/>
  <c r="Q105" i="13"/>
  <c r="V89" i="13"/>
  <c r="V8" i="13"/>
  <c r="K8" i="13"/>
  <c r="K8" i="14"/>
  <c r="I8" i="14"/>
  <c r="Q135" i="16"/>
  <c r="V118" i="16"/>
  <c r="V112" i="16"/>
  <c r="Q98" i="16"/>
  <c r="O11" i="16"/>
  <c r="O100" i="17"/>
  <c r="G8" i="17"/>
  <c r="O37" i="18"/>
  <c r="G19" i="18"/>
  <c r="F40" i="1"/>
  <c r="F44" i="1"/>
  <c r="F48" i="1"/>
  <c r="F52" i="1"/>
  <c r="O8" i="15"/>
  <c r="M103" i="12"/>
  <c r="I11" i="16"/>
  <c r="F39" i="1"/>
  <c r="F54" i="1" s="1"/>
  <c r="G23" i="1" s="1"/>
  <c r="V68" i="12"/>
  <c r="Q8" i="12"/>
  <c r="G96" i="13"/>
  <c r="I8" i="13"/>
  <c r="Q24" i="14"/>
  <c r="O13" i="14"/>
  <c r="G53" i="15"/>
  <c r="I39" i="15"/>
  <c r="K176" i="16"/>
  <c r="I176" i="16"/>
  <c r="K169" i="16"/>
  <c r="I169" i="16"/>
  <c r="AF186" i="16"/>
  <c r="O118" i="16"/>
  <c r="Q118" i="16"/>
  <c r="O112" i="16"/>
  <c r="Q72" i="16"/>
  <c r="K89" i="17"/>
  <c r="V113" i="13"/>
  <c r="AF136" i="12"/>
  <c r="Q68" i="12"/>
  <c r="I118" i="13"/>
  <c r="O89" i="13"/>
  <c r="I75" i="13"/>
  <c r="AF32" i="14"/>
  <c r="G22" i="14"/>
  <c r="K13" i="14"/>
  <c r="Q68" i="15"/>
  <c r="O39" i="15"/>
  <c r="G8" i="15"/>
  <c r="G176" i="16"/>
  <c r="G169" i="16"/>
  <c r="I114" i="1" s="1"/>
  <c r="I18" i="1" s="1"/>
  <c r="V160" i="16"/>
  <c r="G98" i="16"/>
  <c r="I106" i="1" s="1"/>
  <c r="V72" i="16"/>
  <c r="O72" i="16"/>
  <c r="G11" i="16"/>
  <c r="G186" i="16" s="1"/>
  <c r="I100" i="17"/>
  <c r="G55" i="17"/>
  <c r="AF47" i="18"/>
  <c r="Q19" i="18"/>
  <c r="O8" i="13"/>
  <c r="M19" i="18"/>
  <c r="I128" i="12"/>
  <c r="G103" i="12"/>
  <c r="I112" i="1" s="1"/>
  <c r="G78" i="12"/>
  <c r="I103" i="1" s="1"/>
  <c r="O8" i="12"/>
  <c r="K118" i="13"/>
  <c r="Q113" i="13"/>
  <c r="I105" i="13"/>
  <c r="K89" i="13"/>
  <c r="M75" i="13"/>
  <c r="I73" i="15"/>
  <c r="Q8" i="15"/>
  <c r="K135" i="16"/>
  <c r="M119" i="16"/>
  <c r="M118" i="16" s="1"/>
  <c r="M113" i="16"/>
  <c r="Q105" i="16"/>
  <c r="V11" i="16"/>
  <c r="I89" i="17"/>
  <c r="M85" i="17"/>
  <c r="M84" i="17" s="1"/>
  <c r="O75" i="17"/>
  <c r="V8" i="17"/>
  <c r="I37" i="18"/>
  <c r="Q24" i="18"/>
  <c r="O19" i="18"/>
  <c r="M37" i="18"/>
  <c r="G16" i="18"/>
  <c r="G11" i="18"/>
  <c r="I94" i="1" s="1"/>
  <c r="M100" i="17"/>
  <c r="M55" i="17"/>
  <c r="M68" i="17"/>
  <c r="M67" i="17" s="1"/>
  <c r="M9" i="17"/>
  <c r="M8" i="17" s="1"/>
  <c r="AF113" i="17"/>
  <c r="G75" i="17"/>
  <c r="M112" i="16"/>
  <c r="M11" i="16"/>
  <c r="M176" i="16"/>
  <c r="M161" i="16"/>
  <c r="M133" i="16"/>
  <c r="M132" i="16" s="1"/>
  <c r="M107" i="16"/>
  <c r="M105" i="16" s="1"/>
  <c r="M99" i="16"/>
  <c r="M98" i="16" s="1"/>
  <c r="M88" i="16"/>
  <c r="M87" i="16" s="1"/>
  <c r="M75" i="16"/>
  <c r="M72" i="16" s="1"/>
  <c r="M165" i="16"/>
  <c r="M73" i="15"/>
  <c r="M39" i="15"/>
  <c r="M51" i="15"/>
  <c r="M50" i="15" s="1"/>
  <c r="M13" i="15"/>
  <c r="M8" i="15" s="1"/>
  <c r="G73" i="15"/>
  <c r="G60" i="15"/>
  <c r="I102" i="1" s="1"/>
  <c r="G39" i="15"/>
  <c r="I96" i="1" s="1"/>
  <c r="AF81" i="15"/>
  <c r="M13" i="14"/>
  <c r="G29" i="14"/>
  <c r="M19" i="14"/>
  <c r="M18" i="14" s="1"/>
  <c r="M30" i="14"/>
  <c r="M29" i="14" s="1"/>
  <c r="G13" i="14"/>
  <c r="G32" i="14" s="1"/>
  <c r="M105" i="13"/>
  <c r="M118" i="13"/>
  <c r="M117" i="13"/>
  <c r="M113" i="13" s="1"/>
  <c r="M25" i="13"/>
  <c r="M8" i="13" s="1"/>
  <c r="M90" i="13"/>
  <c r="M89" i="13" s="1"/>
  <c r="G105" i="13"/>
  <c r="G75" i="13"/>
  <c r="M124" i="13"/>
  <c r="M123" i="13" s="1"/>
  <c r="AF126" i="13"/>
  <c r="M8" i="12"/>
  <c r="M78" i="12"/>
  <c r="G128" i="12"/>
  <c r="G133" i="12"/>
  <c r="J28" i="1"/>
  <c r="J26" i="1"/>
  <c r="G38" i="1"/>
  <c r="F38" i="1"/>
  <c r="J23" i="1"/>
  <c r="J24" i="1"/>
  <c r="J25" i="1"/>
  <c r="J27" i="1"/>
  <c r="E24" i="1"/>
  <c r="E26" i="1"/>
  <c r="F46" i="1" l="1"/>
  <c r="I104" i="1"/>
  <c r="I95" i="1"/>
  <c r="I100" i="1"/>
  <c r="I116" i="1"/>
  <c r="I19" i="1" s="1"/>
  <c r="G53" i="1"/>
  <c r="H53" i="1" s="1"/>
  <c r="I53" i="1" s="1"/>
  <c r="G52" i="1"/>
  <c r="H52" i="1" s="1"/>
  <c r="I52" i="1" s="1"/>
  <c r="I115" i="1"/>
  <c r="G51" i="1"/>
  <c r="H51" i="1" s="1"/>
  <c r="I51" i="1" s="1"/>
  <c r="G50" i="1"/>
  <c r="H50" i="1" s="1"/>
  <c r="I50" i="1" s="1"/>
  <c r="G47" i="1"/>
  <c r="H47" i="1" s="1"/>
  <c r="I47" i="1" s="1"/>
  <c r="G46" i="1"/>
  <c r="H46" i="1" s="1"/>
  <c r="I46" i="1" s="1"/>
  <c r="G113" i="17"/>
  <c r="G81" i="15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9" i="1"/>
  <c r="G49" i="1"/>
  <c r="H49" i="1" s="1"/>
  <c r="I49" i="1" s="1"/>
  <c r="G48" i="1"/>
  <c r="H48" i="1" s="1"/>
  <c r="I48" i="1" s="1"/>
  <c r="G47" i="18"/>
  <c r="I98" i="1"/>
  <c r="G136" i="12"/>
  <c r="G126" i="13"/>
  <c r="I93" i="1"/>
  <c r="I105" i="1"/>
  <c r="I17" i="1" s="1"/>
  <c r="G45" i="1"/>
  <c r="H45" i="1" s="1"/>
  <c r="I45" i="1" s="1"/>
  <c r="G44" i="1"/>
  <c r="H44" i="1" s="1"/>
  <c r="I44" i="1" s="1"/>
  <c r="I99" i="1"/>
  <c r="A23" i="1"/>
  <c r="A24" i="1" s="1"/>
  <c r="G24" i="1" s="1"/>
  <c r="M160" i="16"/>
  <c r="I117" i="1" l="1"/>
  <c r="I16" i="1"/>
  <c r="I21" i="1" s="1"/>
  <c r="H39" i="1"/>
  <c r="G54" i="1"/>
  <c r="G25" i="1" l="1"/>
  <c r="G28" i="1"/>
  <c r="I39" i="1"/>
  <c r="I54" i="1" s="1"/>
  <c r="H54" i="1"/>
  <c r="J116" i="1"/>
  <c r="J105" i="1"/>
  <c r="J97" i="1"/>
  <c r="J101" i="1"/>
  <c r="J110" i="1"/>
  <c r="J95" i="1"/>
  <c r="J107" i="1"/>
  <c r="J102" i="1"/>
  <c r="J99" i="1"/>
  <c r="J115" i="1"/>
  <c r="J93" i="1"/>
  <c r="J100" i="1"/>
  <c r="J103" i="1"/>
  <c r="J113" i="1"/>
  <c r="J114" i="1"/>
  <c r="J94" i="1"/>
  <c r="J98" i="1"/>
  <c r="J109" i="1"/>
  <c r="J104" i="1"/>
  <c r="J108" i="1"/>
  <c r="J111" i="1"/>
  <c r="J106" i="1"/>
  <c r="J112" i="1"/>
  <c r="J96" i="1"/>
  <c r="J117" i="1" l="1"/>
  <c r="J39" i="1"/>
  <c r="J54" i="1" s="1"/>
  <c r="J53" i="1"/>
  <c r="J52" i="1"/>
  <c r="J40" i="1"/>
  <c r="J51" i="1"/>
  <c r="J50" i="1"/>
  <c r="J49" i="1"/>
  <c r="J48" i="1"/>
  <c r="J45" i="1"/>
  <c r="J44" i="1"/>
  <c r="J47" i="1"/>
  <c r="J46" i="1"/>
  <c r="J41" i="1"/>
  <c r="J43" i="1"/>
  <c r="J42" i="1"/>
  <c r="A25" i="1"/>
  <c r="A26" i="1" s="1"/>
  <c r="G26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DD15025-16DC-459A-8358-51707BDA17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3160987-F1B3-4674-8853-F28BFA7BE8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4D44B34-F1E2-496A-AD20-9AA2394062D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FFC3319-5E6F-498D-A118-28330ADE981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D2DAB91-4E76-4932-8500-C180903CA6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7443671-D0A0-4224-91B5-E2D2BB2445B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C844D22-81CD-4FAC-B7E4-0BEC4B1497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3385866-DA12-48F8-8AFA-99076C8F510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7D15A57F-7DE3-485A-8787-35D87BC749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19DF7C5-62CB-436C-BBBA-2C4DCA0CBD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B24F23E8-8AFA-4AA5-B2A5-40ACBBDB16C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B816491-C0D8-4799-9CC4-66935B26F2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21BFCCCC-863A-4521-A94A-DDF945B1E85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2F015F-881C-41BC-A597-E3D36430369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<sst xmlns="http://schemas.openxmlformats.org/spreadsheetml/2006/main" count="2998" uniqueCount="677">
  <si>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</si>
  <si>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</si>
  <si>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</si>
  <si>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</si>
  <si>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</si>
  <si>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</si>
  <si>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</si>
  <si>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</si>
  <si>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</si>
  <si>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</si>
  <si>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</si>
  <si>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</si>
  <si>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</si>
  <si>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</si>
  <si>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</si>
  <si>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</si>
  <si>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</si>
  <si>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</si>
  <si>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</si>
  <si>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</si>
  <si>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</si>
  <si>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</si>
  <si>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</si>
  <si>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</si>
  <si>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</si>
  <si>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</si>
  <si>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</si>
  <si>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</si>
  <si>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</si>
  <si>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</si>
  <si>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</si>
  <si>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</si>
  <si>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</si>
  <si>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</si>
  <si>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</si>
  <si>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</si>
  <si>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</si>
  <si>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</si>
  <si>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</si>
  <si>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</si>
  <si>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</si>
  <si>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</si>
  <si>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</si>
  <si>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2019/14</t>
  </si>
  <si>
    <t>Oprava fasád na budově zámku - Domov u lesa, Tavíkovice</t>
  </si>
  <si>
    <t>Domov u lesa Tavíkovice, příspěvková organizace</t>
  </si>
  <si>
    <t>153</t>
  </si>
  <si>
    <t>Tavíkovice</t>
  </si>
  <si>
    <t>67140</t>
  </si>
  <si>
    <t>45671818</t>
  </si>
  <si>
    <t>Stavba</t>
  </si>
  <si>
    <t>01</t>
  </si>
  <si>
    <t>Oprava fasád - vnější strana</t>
  </si>
  <si>
    <t>02</t>
  </si>
  <si>
    <t>Okapové chodníky - vnější strana</t>
  </si>
  <si>
    <t>03</t>
  </si>
  <si>
    <t>Bourání konstrukcí - vnější strana</t>
  </si>
  <si>
    <t>04</t>
  </si>
  <si>
    <t>Nový povrch vjezdu,výměna obrub chodníků - vnější strana</t>
  </si>
  <si>
    <t>05</t>
  </si>
  <si>
    <t>Oprava fasád - nádvoří</t>
  </si>
  <si>
    <t>06</t>
  </si>
  <si>
    <t>Odizolování základů - nádvoří</t>
  </si>
  <si>
    <t>07</t>
  </si>
  <si>
    <t>Úprava dešťových vpustí - nádvoří</t>
  </si>
  <si>
    <t>Celkem za stavbu</t>
  </si>
  <si>
    <t>CZK</t>
  </si>
  <si>
    <t>#POPR</t>
  </si>
  <si>
    <t>Popis rozpočtu: 2019/14 - Oprava fasád - vnější strana</t>
  </si>
  <si>
    <t>Cena zahrnuje:</t>
  </si>
  <si>
    <t>- v nutném rozsahu opravu vnějších fasád a to jen do v úrovni spodního parteru (po středovou římsu)</t>
  </si>
  <si>
    <t>- oprava omítek bude provedena v rozsahu: - otlučení poškozených omítek, doplnění nových omítek, celoplošný penetrační nátěr (fasádní nátěr nebude prováděn)</t>
  </si>
  <si>
    <t>Popis rozpočtu: 2019/14 - Okapové chodníky - vnější strana</t>
  </si>
  <si>
    <t>- provedení okapových chodníků podél vnějšího líce fasády objektu- nově osadit ábruby, doplnit násyp z oblázkového kameniva, zaříznout stávající NOP fólii</t>
  </si>
  <si>
    <t>- na SV a SZ straně bude doplněna izolace zdiva NOP fólií a to do hloubky 80cm od úrovně terénu</t>
  </si>
  <si>
    <t>Popis rozpočtu: 2019/14 - Bourání konstrukcí - vnější strana</t>
  </si>
  <si>
    <t>Rozpočet zahrnuje:</t>
  </si>
  <si>
    <t>- vybourání betonové násypky uhlí na SZ straně</t>
  </si>
  <si>
    <t>- výměna poklopu na na šachtě na SZ straně</t>
  </si>
  <si>
    <t>Popis rozpočtu: 2019/14 - Nový povrch vjezdu,výměna obrub chodníků - vnější strana</t>
  </si>
  <si>
    <t>rozpočet zahrnuje:</t>
  </si>
  <si>
    <t>- výměnu dlažby před vjezdovými vraty</t>
  </si>
  <si>
    <t>- výměna obrub lemující vjezd</t>
  </si>
  <si>
    <t>- výměna obrub okolo chodníku podél SZ  strany</t>
  </si>
  <si>
    <t>- oprava rohových patníků u hlavního vjezdu</t>
  </si>
  <si>
    <t>Popis rozpočtu: 2019/14 - Oprava fasád - nádvoří</t>
  </si>
  <si>
    <t>- opravu omítek všech fasád nádvoří</t>
  </si>
  <si>
    <t>- zasekání střešního svodu do zdiva v délce cca 2m</t>
  </si>
  <si>
    <t>- přemístění vnějšího umyvadla</t>
  </si>
  <si>
    <t>- zateplení ostění koupelnového okénka</t>
  </si>
  <si>
    <t>- oprava omítek výklenku pro prezentaci</t>
  </si>
  <si>
    <t>Popis rozpočtu: 2019/14 - Odizolování základů - nádvoří</t>
  </si>
  <si>
    <t>- provedení odizolování zdiva pod ůrovní terénu NOP fólií a to podél všech obvodových stěn nádvoří a průjezdu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</si>
  <si>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</si>
  <si>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</si>
  <si>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</si>
  <si>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</si>
  <si>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</si>
  <si>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</si>
  <si>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</si>
  <si>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</si>
  <si>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</si>
  <si>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</si>
  <si>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</si>
  <si>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</si>
  <si>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</si>
  <si>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</si>
  <si>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</si>
  <si>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</si>
  <si>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</si>
  <si>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</si>
  <si>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</si>
  <si>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</si>
  <si>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</si>
  <si>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</si>
  <si>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</si>
  <si>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</si>
  <si>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</si>
  <si>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</si>
  <si>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</si>
  <si>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</si>
  <si>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</si>
  <si>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</si>
  <si>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</si>
  <si>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</si>
  <si>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</si>
  <si>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</si>
  <si>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</si>
  <si>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</si>
  <si>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</si>
  <si>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</si>
  <si>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</si>
  <si>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</si>
  <si>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</si>
  <si>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</si>
  <si>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</si>
  <si>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</si>
  <si>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</si>
  <si>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</si>
  <si>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</si>
  <si>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</si>
  <si>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</si>
  <si>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</si>
  <si>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</si>
  <si>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</si>
  <si>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</si>
  <si>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</si>
  <si>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</si>
  <si>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</si>
  <si>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</si>
  <si>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</si>
  <si>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</si>
  <si>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</si>
  <si>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</si>
  <si>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</si>
  <si>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</si>
  <si>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</si>
  <si>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</si>
  <si>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</si>
  <si>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</si>
  <si>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</si>
  <si>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</si>
  <si>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</si>
  <si>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</si>
  <si>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</si>
  <si>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</si>
  <si>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</si>
  <si>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</si>
  <si>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</si>
  <si>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</si>
  <si>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</si>
  <si>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619442431R00</t>
  </si>
  <si>
    <t>Vytažení fabionů,hran a koutů jakékoliv délky</t>
  </si>
  <si>
    <t>m</t>
  </si>
  <si>
    <t>RTS 19/ I</t>
  </si>
  <si>
    <t>Práce</t>
  </si>
  <si>
    <t>POL1_</t>
  </si>
  <si>
    <t>dvojitý soklový fabion, předpoklad 20% : 2*(39,8*2+33,9*2-3,2)/100*20</t>
  </si>
  <si>
    <t>VV</t>
  </si>
  <si>
    <t>620991121R00</t>
  </si>
  <si>
    <t>Zakrývání výplní vnějších otvorů z lešení</t>
  </si>
  <si>
    <t>m2</t>
  </si>
  <si>
    <t xml:space="preserve">JZ : </t>
  </si>
  <si>
    <t>(1,15*1,9*8+2,75*3,3)</t>
  </si>
  <si>
    <t xml:space="preserve">JV : </t>
  </si>
  <si>
    <t>(1,15*1,7*9+1,4*2+1,4*2,1)</t>
  </si>
  <si>
    <t xml:space="preserve">SV : </t>
  </si>
  <si>
    <t>(1,2*1,7*2+1,4*2*4+1,2*1,9*3+0,6*0,6*3)</t>
  </si>
  <si>
    <t xml:space="preserve">SZ : </t>
  </si>
  <si>
    <t>(1,4*2*2+1,2*2*11+1,2*0,6*3)</t>
  </si>
  <si>
    <t>622413103R00</t>
  </si>
  <si>
    <t>Penetrační nátěr savých podkladů, slož.5,</t>
  </si>
  <si>
    <t>JZ : 33,9*4,6</t>
  </si>
  <si>
    <t>-(1,15*1,9*8+2,75*3,3)</t>
  </si>
  <si>
    <t>ostění : 0,15*((1,15+1,9*2)*8)+1,5*(3+2,7*2)</t>
  </si>
  <si>
    <t>JV : 39,8*4,7+7,5*4,5</t>
  </si>
  <si>
    <t>-(1,15*1,7*9+1,4*2+1,4*2,1)</t>
  </si>
  <si>
    <t>ostění : 0,15*((1,15+1,7*2)*9+(1,15*2+1,7*2)*2+0,5*(1,4+2,1*2))</t>
  </si>
  <si>
    <t>SV : 33,9*4,7</t>
  </si>
  <si>
    <t>-(1,2*1,7*2+1,4*2*4+1,2*1,9*3+0,6*0,6*3)</t>
  </si>
  <si>
    <t>ostění : 0,15*((1,2+1,7*2)*2+(1,4+2*2)*4+(1,2+1,9*2)*3+0,6*3*3)</t>
  </si>
  <si>
    <t>SZ : 7,5*4,5+39,8*4,7</t>
  </si>
  <si>
    <t>-(1,4*2*2+1,2*2*11+1,2*0,6*3)</t>
  </si>
  <si>
    <t>ostění : 0,15*((1,4+2*2)*2+(1,2+2*2)*11)</t>
  </si>
  <si>
    <t>622421143R00</t>
  </si>
  <si>
    <t>Omítka vnější stěn, MVC, štuková, složitost 1-2</t>
  </si>
  <si>
    <t xml:space="preserve">soklová část u okapového chodníku : </t>
  </si>
  <si>
    <t>JZ : 0,2*33,9</t>
  </si>
  <si>
    <t>JV : 0,2*(39,8+7,5)</t>
  </si>
  <si>
    <t>SV : 0,2*33,9</t>
  </si>
  <si>
    <t>SZ : 0,2*(7,5+39,8)</t>
  </si>
  <si>
    <t xml:space="preserve">rovné plochy na fasádě : </t>
  </si>
  <si>
    <t>JZ : 25</t>
  </si>
  <si>
    <t>JV : 5</t>
  </si>
  <si>
    <t>SV : 8</t>
  </si>
  <si>
    <t>SZ : 5</t>
  </si>
  <si>
    <t>622421148R00</t>
  </si>
  <si>
    <t>Omítka vnější stěn, MVC, štuková, složitost 7 cena zahrnuje opravu oszdovných částí fasády a to včetně fabionů apod.</t>
  </si>
  <si>
    <t xml:space="preserve">členité plochy na fasádě : </t>
  </si>
  <si>
    <t>JV : 10</t>
  </si>
  <si>
    <t>SV : 10</t>
  </si>
  <si>
    <t>SZ : 8</t>
  </si>
  <si>
    <t>622422521R00</t>
  </si>
  <si>
    <t>Oprava vnějších omítek vápen. štuk. II, do 50 %</t>
  </si>
  <si>
    <t>stěny u schodiště do kotelny : 1,8*(1,7*2+1,3)</t>
  </si>
  <si>
    <t>-1,2*2</t>
  </si>
  <si>
    <t>1*(2*2+2)</t>
  </si>
  <si>
    <t>1,8*4,5/2*2</t>
  </si>
  <si>
    <t>622904115R00</t>
  </si>
  <si>
    <t>Očištění fasád tlakovou vodou složitost 3 - 5</t>
  </si>
  <si>
    <t>941941041R00</t>
  </si>
  <si>
    <t>Montáž lešení leh.řad.s podlahami,š.1,2 m, H 10 m</t>
  </si>
  <si>
    <t>941941291R00</t>
  </si>
  <si>
    <t>Příplatek za každý měsíc použití lešení k pol.1041</t>
  </si>
  <si>
    <t>Odkaz na mn. položky pořadí 8 : 756,89000</t>
  </si>
  <si>
    <t>941944841R00</t>
  </si>
  <si>
    <t>Demontáž lešení leh.řad.bez podlah,š.1,2 m,H 10 m</t>
  </si>
  <si>
    <t>Odkaz na mn. položky pořadí 9 : 756,89000</t>
  </si>
  <si>
    <t>978015261R00</t>
  </si>
  <si>
    <t>Otlučení omítek vnějších MVC v složit.1-4 do 50 %</t>
  </si>
  <si>
    <t>978015291R00</t>
  </si>
  <si>
    <t>Otlučení omítek vnějších MVC v složit.1-4 do 100 %</t>
  </si>
  <si>
    <t>978015391R00</t>
  </si>
  <si>
    <t>Otlučení omítek vnějších MVC v složit.5-7 do 100 %</t>
  </si>
  <si>
    <t>999281105R00</t>
  </si>
  <si>
    <t>Přesun hmot pro opravy a údržbu do výšky 6 m</t>
  </si>
  <si>
    <t>t</t>
  </si>
  <si>
    <t>Přesun hmot</t>
  </si>
  <si>
    <t>POL7_</t>
  </si>
  <si>
    <t>783201811R00</t>
  </si>
  <si>
    <t>Odstranění nátěrů z kovových konstrukcí oškrábáním</t>
  </si>
  <si>
    <t>bleskosvod : 0,05*2*1,8*5</t>
  </si>
  <si>
    <t>SV : 0,4*0,4*2+0,6*0,6+0,3*0,3</t>
  </si>
  <si>
    <t>SZ : 1,1*0,6*3*2+1,3*1,8*2</t>
  </si>
  <si>
    <t>zábradlí : 1,1*2*32+1,2*2*8</t>
  </si>
  <si>
    <t>783222120R00</t>
  </si>
  <si>
    <t>Nátěr syntetický kov.konstrukcí  2x</t>
  </si>
  <si>
    <t>783801812R00</t>
  </si>
  <si>
    <t>Odstranění nátěrů z omítek stěn, oškrabáním</t>
  </si>
  <si>
    <t xml:space="preserve">oškrábání fasádní barvy : 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</si>
  <si>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</si>
  <si>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</si>
  <si>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</si>
  <si>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</si>
  <si>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</si>
  <si>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</si>
  <si>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979990001R00</t>
  </si>
  <si>
    <t>Poplatek za skládku stavební suti</t>
  </si>
  <si>
    <t>RTS 18/ II</t>
  </si>
  <si>
    <t>979093111R00</t>
  </si>
  <si>
    <t>Uložení suti na skládku bez zhutnění</t>
  </si>
  <si>
    <t>005121 R</t>
  </si>
  <si>
    <t>Zařízení staveniště</t>
  </si>
  <si>
    <t>Soubor</t>
  </si>
  <si>
    <t>Indiv</t>
  </si>
  <si>
    <t>VRN</t>
  </si>
  <si>
    <t>POL99_2</t>
  </si>
  <si>
    <t>SUM</t>
  </si>
  <si>
    <t>Poznámky uchazeče k zadání</t>
  </si>
  <si>
    <t>POPUZIV</t>
  </si>
  <si>
    <t>END</t>
  </si>
  <si>
    <t>113201111R00</t>
  </si>
  <si>
    <t>Vytrhání obrubníků chodníkových a parkových</t>
  </si>
  <si>
    <t>JZ pohled-stáv. okap. chodník : 15,2+15,2</t>
  </si>
  <si>
    <t>139601102R00</t>
  </si>
  <si>
    <t>Ruční výkop jam, rýh a šachet v hornině tř. 3</t>
  </si>
  <si>
    <t>m3</t>
  </si>
  <si>
    <t xml:space="preserve">odkopání oblázků vrstva 5cm : </t>
  </si>
  <si>
    <t>JZ : 0,05*0,5*(15+14,5)</t>
  </si>
  <si>
    <t>JV : 0,05*0,5*(39,8+1,7+4,3)</t>
  </si>
  <si>
    <t>SV : 0,05*0,5*(7,3+16)</t>
  </si>
  <si>
    <t>SZ : 0,05*0,5*26</t>
  </si>
  <si>
    <t xml:space="preserve">výkop pro nové obrubníky okap. chodníku : </t>
  </si>
  <si>
    <t>JZ : 0,2*0,2*(15+14,5)</t>
  </si>
  <si>
    <t>JV : 0,2*0,2*(39,8+1,7+4,3)</t>
  </si>
  <si>
    <t>SV : 0,2*0,2*(7,3+16+7)</t>
  </si>
  <si>
    <t>SZ : 0,2*0,2*(1,5+4+26)</t>
  </si>
  <si>
    <t xml:space="preserve">odkopávka pro NOP fólii : </t>
  </si>
  <si>
    <t>SV : 0,5*0,8*7</t>
  </si>
  <si>
    <t>SZ : 0,5*0,8*(7,5+1,5+4,35)</t>
  </si>
  <si>
    <t>162701105R00</t>
  </si>
  <si>
    <t>Vodorovné přemístění výkopku z hor.1-4 do 10000 m</t>
  </si>
  <si>
    <t xml:space="preserve">obsyp NOP fólie : </t>
  </si>
  <si>
    <t>SV : -0,5*0,8*7</t>
  </si>
  <si>
    <t>SZ : -0,5*0,8*(7,5+1,5+4,35)</t>
  </si>
  <si>
    <t>162701109R00</t>
  </si>
  <si>
    <t>Příplatek k vod. přemístění hor.1-4 za další 1 km</t>
  </si>
  <si>
    <t>8,59*19</t>
  </si>
  <si>
    <t>167101101R00</t>
  </si>
  <si>
    <t>Nakládání výkopku z hor.1-4 v množství do 100 m3</t>
  </si>
  <si>
    <t>8,599</t>
  </si>
  <si>
    <t>171201101R00</t>
  </si>
  <si>
    <t>Uložení sypaniny do násypů nezhutněných</t>
  </si>
  <si>
    <t xml:space="preserve">oblázky vrstva 5cm : </t>
  </si>
  <si>
    <t>174101102R00</t>
  </si>
  <si>
    <t>Zásyp ruční se zhutněním</t>
  </si>
  <si>
    <t>182001111R00</t>
  </si>
  <si>
    <t>Plošná úprava terénu, nerovnosti do 10 cm v rovině</t>
  </si>
  <si>
    <t>JZ : 0,5*(15+14,5)</t>
  </si>
  <si>
    <t>JV : 0,5*(39,8+1,7+4,3)</t>
  </si>
  <si>
    <t>SV : 0,5*(7,3+16)</t>
  </si>
  <si>
    <t>SZ : 0,5*26</t>
  </si>
  <si>
    <t>185803411R00</t>
  </si>
  <si>
    <t>Vyhrabání trávníku v rovině nebo svahu do 1 : 5</t>
  </si>
  <si>
    <t>finální úprava terénu po osazení obrubníků : 140*1</t>
  </si>
  <si>
    <t>199000002R00</t>
  </si>
  <si>
    <t>Poplatek za skládku horniny 1- 4</t>
  </si>
  <si>
    <t>180400020RA0</t>
  </si>
  <si>
    <t>Založení trávníku parkového, rovina, dodání osiva</t>
  </si>
  <si>
    <t>Součtová</t>
  </si>
  <si>
    <t>Agregovaná položka</t>
  </si>
  <si>
    <t>POL2_</t>
  </si>
  <si>
    <t>900      RT1</t>
  </si>
  <si>
    <t>HZS Práce v tarifní třídě 4 (např. tesař)</t>
  </si>
  <si>
    <t>h</t>
  </si>
  <si>
    <t>Prav.M</t>
  </si>
  <si>
    <t>HZS</t>
  </si>
  <si>
    <t>POL10_</t>
  </si>
  <si>
    <t>zařezání přečnívající NOP fólie : 15</t>
  </si>
  <si>
    <t>58333665R</t>
  </si>
  <si>
    <t>Kamenivo  těžené frakce 22-32 kačírek praný  VL vč. dopravy</t>
  </si>
  <si>
    <t>SPCM</t>
  </si>
  <si>
    <t>Specifikace</t>
  </si>
  <si>
    <t>POL3_</t>
  </si>
  <si>
    <t>SV : 0,05*0,5*(7,3+16+7)</t>
  </si>
  <si>
    <t>SZ : 0,05*0,5*(26+7,5+1,5+4,35)</t>
  </si>
  <si>
    <t>451971112R00</t>
  </si>
  <si>
    <t>Položení vrstvy z geotextilie, uchycení sponami</t>
  </si>
  <si>
    <t xml:space="preserve"> pro NOP fóli - nově položenou : </t>
  </si>
  <si>
    <t>SV : 0,5*(7+1*2)</t>
  </si>
  <si>
    <t>SZ : 0,5*((7,5+1,5+4,35)+1*2)</t>
  </si>
  <si>
    <t>693660192R</t>
  </si>
  <si>
    <t>Textilie netkaná  šíře 200 cm, 300 g/m2</t>
  </si>
  <si>
    <t>SV : 0,5*(7+1*2)*1,1</t>
  </si>
  <si>
    <t>SZ : 0,5*((7,5+1,5+4,35)+1*2)*1,1</t>
  </si>
  <si>
    <t>622903111R00</t>
  </si>
  <si>
    <t>Očištění zdí a valů před opravou, ručně</t>
  </si>
  <si>
    <t xml:space="preserve">zeď pod NOP fólii : </t>
  </si>
  <si>
    <t>SV : (0,8)*7</t>
  </si>
  <si>
    <t>SZ : (0,8)*(7,5+1,5+4,35)</t>
  </si>
  <si>
    <t>871218111R00</t>
  </si>
  <si>
    <t>Kladení dren. potrubí do rýhy, tvr. PVC, do 90 mm</t>
  </si>
  <si>
    <t xml:space="preserve"> pro NOP fóli - nově položenou i : </t>
  </si>
  <si>
    <t>SV : 7+1*2</t>
  </si>
  <si>
    <t>SZ : (7,5+1,5+4,35)+1*2</t>
  </si>
  <si>
    <t>28611223.AR</t>
  </si>
  <si>
    <t>Trubka PVC drenážní flexibilní d 100 mm</t>
  </si>
  <si>
    <t>Odkaz na mn. položky pořadí 17 : 24,35000*1,1</t>
  </si>
  <si>
    <t>916561111RT7</t>
  </si>
  <si>
    <t>Osazení záhon.obrubníků do lože z C 12/15 s opěrou včetně obrubníku   100/5/20 cm</t>
  </si>
  <si>
    <t>JZ : (15+14,5+0,5*2)</t>
  </si>
  <si>
    <t>JV : (39,8+1,7+4,3+0,5*2)</t>
  </si>
  <si>
    <t>SV : (7,3+16+70,5*2)</t>
  </si>
  <si>
    <t>SZ : (1,5+4+26+0,5*2)</t>
  </si>
  <si>
    <t>711823121RT1</t>
  </si>
  <si>
    <t>Montáž nopové fólie svisle bez dodávky fólie</t>
  </si>
  <si>
    <t>SV : (0,8+0,5)*7</t>
  </si>
  <si>
    <t>SZ : (0,8+0,5)*(7,5+1,5+4,35)</t>
  </si>
  <si>
    <t>28323132R</t>
  </si>
  <si>
    <t>Fólie nopová  š. 1500 mm dl. 20 m nopy 8 mm</t>
  </si>
  <si>
    <t>Odkaz na mn. položky pořadí 21 : 26,45500*1,2</t>
  </si>
  <si>
    <t>998711201R00</t>
  </si>
  <si>
    <t>Přesun hmot pro izolace proti vodě, výšky do 6 m</t>
  </si>
  <si>
    <t>728415111R00</t>
  </si>
  <si>
    <t>Montáž mřížky větrací nebo ventilační do 0,04 m2</t>
  </si>
  <si>
    <t>kus</t>
  </si>
  <si>
    <t>provětrání u NOP : 4</t>
  </si>
  <si>
    <t>28349061R</t>
  </si>
  <si>
    <t>Mřížka větrací PS kulatá 130/100 mm se síťkou bílá RR 100 S</t>
  </si>
  <si>
    <t>998728201R00</t>
  </si>
  <si>
    <t>Přesun hmot pro vzduchotechniku, výšky do 6 m</t>
  </si>
  <si>
    <t>zásyp bourané šachty : 2*1*1,3</t>
  </si>
  <si>
    <t>583417004R</t>
  </si>
  <si>
    <t>Kamenivo drcené frakce  0/32 B Jihomor.kraj vč. nákladů na pořízení</t>
  </si>
  <si>
    <t>zásyp bourané šachty : 2*1*1,3*1,9</t>
  </si>
  <si>
    <t>899331111R00</t>
  </si>
  <si>
    <t>Výšková úprava vstupu do 20 cm, zvýšení poklopu</t>
  </si>
  <si>
    <t>úprava šachty v místě osazení nového poklopu šachty : 1</t>
  </si>
  <si>
    <t>899101111R00</t>
  </si>
  <si>
    <t>Osazení poklopu s rámem do 50 kg</t>
  </si>
  <si>
    <t>8-100</t>
  </si>
  <si>
    <t>Poklop ocelový vč. rámu a povrchové úpravy (3xnátěr), 90x150cm</t>
  </si>
  <si>
    <t>Vlastní</t>
  </si>
  <si>
    <t>962052211R00</t>
  </si>
  <si>
    <t>Bourání zdiva železobetonového nadzákladového</t>
  </si>
  <si>
    <t>šachta, ubourání obvodových stěn na výšku 50cm : 0,2*0,5*(1*2+1,3*2)</t>
  </si>
  <si>
    <t>976085311R00</t>
  </si>
  <si>
    <t>Vybourání kanal.rámů a poklopů plochy do 0,6 m2</t>
  </si>
  <si>
    <t>113106121R00</t>
  </si>
  <si>
    <t>Rozebrání dlažeb z betonových dlaždic na sucho</t>
  </si>
  <si>
    <t>u vjezdu : 8*2,3+5*3,5</t>
  </si>
  <si>
    <t>113109308R00</t>
  </si>
  <si>
    <t>Odstranění podkladu pl. 50 m2, bet.prostý tl.8 cm</t>
  </si>
  <si>
    <t>0,3*3,8</t>
  </si>
  <si>
    <t>113204111R00</t>
  </si>
  <si>
    <t>Vytrhání obrubníků zahradních</t>
  </si>
  <si>
    <t>u vjezdu : 8*2</t>
  </si>
  <si>
    <t>podél asfaltového chodníku na SZ straně : 36+45</t>
  </si>
  <si>
    <t>122201102R00</t>
  </si>
  <si>
    <t>Odkopávky nezapažené v hor. 3 do 1000 m3</t>
  </si>
  <si>
    <t>podklad zpevněné plochy : 0,35*35,9</t>
  </si>
  <si>
    <t xml:space="preserve">v místě nových obrub : </t>
  </si>
  <si>
    <t>u vjezdu : 0,2*0,2*8*2</t>
  </si>
  <si>
    <t>podél asfaltového chodníku na SZ straně : 0,2*0,2*(36+45)</t>
  </si>
  <si>
    <t>Odkaz na mn. položky pořadí 4 : 12,56500</t>
  </si>
  <si>
    <t>Odkaz na mn. položky pořadí 5 : 3,88000</t>
  </si>
  <si>
    <t>Odkaz na mn. položky pořadí 6 : 16,44500*19</t>
  </si>
  <si>
    <t>Odkaz na mn. položky pořadí 6 : 16,44500</t>
  </si>
  <si>
    <t>Odkaz na mn. položky pořadí 8 : 16,44500</t>
  </si>
  <si>
    <t>181101111R00</t>
  </si>
  <si>
    <t>Úprava pláně v zářezech se zhutněním - ručně</t>
  </si>
  <si>
    <t>podklad zpevněné plochy : 35,9</t>
  </si>
  <si>
    <t>finální úprava terénu po osazení obrub : (52+45)*1,5</t>
  </si>
  <si>
    <t>564231111R00</t>
  </si>
  <si>
    <t>Podklad ze štěrkopísku po zhutnění tloušťky 10 cm</t>
  </si>
  <si>
    <t>564871111R00</t>
  </si>
  <si>
    <t>Podklad ze štěrkodrti po zhutnění tloušťky 25 cm</t>
  </si>
  <si>
    <t>Odkaz na mn. položky pořadí 14 : 35,90000</t>
  </si>
  <si>
    <t>596215021R00</t>
  </si>
  <si>
    <t>Kladení zámkové dlažby tl. 6 cm do drtě tl. 4 cm</t>
  </si>
  <si>
    <t>596291113R00</t>
  </si>
  <si>
    <t xml:space="preserve">Řezání zámkové dlažby tl. 80 mm </t>
  </si>
  <si>
    <t>7,5*2+10,3+4</t>
  </si>
  <si>
    <t>5924511910VR</t>
  </si>
  <si>
    <t>Dlažba  14x14x6 cm přírodní typ. vzor Magik (Presbeton)</t>
  </si>
  <si>
    <t>Odkaz na mn. položky pořadí 16 : 35,90000*1,1</t>
  </si>
  <si>
    <t>622474130R00</t>
  </si>
  <si>
    <t>Reprofilace beton.povrchů sanační maltou, tl.30 mm</t>
  </si>
  <si>
    <t>rohové patníky : 0,5*2</t>
  </si>
  <si>
    <t>odvod. mříže : 5</t>
  </si>
  <si>
    <t>953941210R00</t>
  </si>
  <si>
    <t>Osazení kovových poklopů s rámy plochy do 1 m2</t>
  </si>
  <si>
    <t>mříže vpustí : 5</t>
  </si>
  <si>
    <t>965048515R00</t>
  </si>
  <si>
    <t>Broušení betonových povrchů do tl. 5 mm</t>
  </si>
  <si>
    <t>přebroušení patníků u hlavního vjezdu : 0,8*0,5*2</t>
  </si>
  <si>
    <t>998223011R00</t>
  </si>
  <si>
    <t>Přesun hmot, pozemní komunikace, kryt dlážděný</t>
  </si>
  <si>
    <t>783802822R00</t>
  </si>
  <si>
    <t>Odstranění nátěrů z omítek stěn, opálením</t>
  </si>
  <si>
    <t>rohové patníky : 2*pi*0,2*0,7*2</t>
  </si>
  <si>
    <t>783824120R00</t>
  </si>
  <si>
    <t>Nátěr syntetický betonových povrchů 1x + 2x email</t>
  </si>
  <si>
    <t>612403384R00</t>
  </si>
  <si>
    <t>Hrubá výplň rýh ve stěnách do 7x7 cm maltou ze SMS</t>
  </si>
  <si>
    <t>odpad umyvadla : 1,5</t>
  </si>
  <si>
    <t>2*2,5</t>
  </si>
  <si>
    <t>(3*3,4+1*2,1+1,2*2,2)</t>
  </si>
  <si>
    <t>(1,1*2,85+1*2,75+1,2*2+1,1*3)</t>
  </si>
  <si>
    <t>(1,3*2,2+1,15*1,7*3+1,5*2,2+0,9*1,5)</t>
  </si>
  <si>
    <t>(1,3*2,6+1,6*2,7+1,6*2+1,2*2,6+3,3*3,2*2+1,3*2,2*2)</t>
  </si>
  <si>
    <t>622311563R00</t>
  </si>
  <si>
    <t>Zateplovací systém , parapet, XPS tl. 30 mm</t>
  </si>
  <si>
    <t>koupelnové okénko : 0,3*0,15</t>
  </si>
  <si>
    <t>poškozené plochy : 25</t>
  </si>
  <si>
    <t>nika pro svod : 0,15*3*5</t>
  </si>
  <si>
    <t>výklenek pro prezentaci : 0,9*1,6+0,3*(0,9+1,6*2)</t>
  </si>
  <si>
    <t>622471116R00</t>
  </si>
  <si>
    <t>Úprava stěn aktivovaným štukem s přísadou</t>
  </si>
  <si>
    <t>koupelnové okénko v průjezdu : 0,15*0,3*3</t>
  </si>
  <si>
    <t>622471317RS8</t>
  </si>
  <si>
    <t>Nátěr nebo nástřik stěn vnějších, složitost 1 - 2 hmota silikátová Keim barevná skupina II,vč. penetrace</t>
  </si>
  <si>
    <t>průjezd : (3*2+3)*7</t>
  </si>
  <si>
    <t>-2*2,5</t>
  </si>
  <si>
    <t>ostění : 0,5*(2+2,5*2)</t>
  </si>
  <si>
    <t>SV : 1,2*16</t>
  </si>
  <si>
    <t>4,5*17,5</t>
  </si>
  <si>
    <t>-(3*3,4+1*2,1+1,2*2,2)</t>
  </si>
  <si>
    <t>ostění : 0,3*(1+2,2*2+1+2,2*2)</t>
  </si>
  <si>
    <t>SZ : 1,2*23,1</t>
  </si>
  <si>
    <t>4,5*23,1</t>
  </si>
  <si>
    <t>-(1,1*2,85+1*2,75+1,2*2+1,1*3)</t>
  </si>
  <si>
    <t>ostění : 0,3*(1,1+2,85*2+1+2,75*2+1,2+2*2+1,1+3*2)</t>
  </si>
  <si>
    <t>JZ : 1,2*16</t>
  </si>
  <si>
    <t>-(1,3*2,2+1,15*1,7*3+1,5*2,2+0,9*1,5)</t>
  </si>
  <si>
    <t>ostění : 0,3*(1,3+2,2*2)+0,15*(1,15+1,7*2)+0,5*3*2</t>
  </si>
  <si>
    <t>JV : 4,5*23,1+6*20+1,6*0,7*2+1*1,6/2*2</t>
  </si>
  <si>
    <t>-(1,3*2,6+1,6*2,7+1,6*2+1,2*2,6+3,3*3,2*2+1,3*2,2*2)</t>
  </si>
  <si>
    <t>ostění : 0,3*(1,3+2,6*2+1,6+2,7*2+1,6+2*2+1,2+2,6*2+(3,3+3,2)*2+(1,3+2,2*2)*2)</t>
  </si>
  <si>
    <t>ostění koupelnového okénka : 0,15*0,3*3</t>
  </si>
  <si>
    <t>ocelové nosníky pavlače : (23+16*2)*0,15*1,5</t>
  </si>
  <si>
    <t>622904112R00</t>
  </si>
  <si>
    <t>Očištění fasád tlakovou vodou složitost 1 - 2</t>
  </si>
  <si>
    <t>622319554VV1</t>
  </si>
  <si>
    <t>Zatepl.sys., ostění, XPS 80 mm zakončený stěrkou s výztužnou tkaninou</t>
  </si>
  <si>
    <t>900      RT3</t>
  </si>
  <si>
    <t>HZS Práce v tarifní třídě 6 (např. tesař)</t>
  </si>
  <si>
    <t>příplatek za pracnost - zateplení ostění koupeln. okénka : 1</t>
  </si>
  <si>
    <t>JV : 10,5*20</t>
  </si>
  <si>
    <t>Odkaz na mn. položky pořadí 11 : 210,00000</t>
  </si>
  <si>
    <t>941955004R00</t>
  </si>
  <si>
    <t>Lešení lehké pomocné, výška podlahy do 3,5 m</t>
  </si>
  <si>
    <t>SV : 1,5*17,5</t>
  </si>
  <si>
    <t>JZ : 1,5*17,5</t>
  </si>
  <si>
    <t>SZ : 1,5*23</t>
  </si>
  <si>
    <t>průjezd : 3*7</t>
  </si>
  <si>
    <t>demontáž a zpětná montáž prvků na fasádě - štítky apod. : 15</t>
  </si>
  <si>
    <t>974031142R00</t>
  </si>
  <si>
    <t>Vysekání rýh ve zdi cihelné 7 x 7 cm</t>
  </si>
  <si>
    <t>974031164R00</t>
  </si>
  <si>
    <t>Vysekání rýh ve zdi cihelné 15 x 15 cm</t>
  </si>
  <si>
    <t>zasekání svodů : 5</t>
  </si>
  <si>
    <t>721170905R00</t>
  </si>
  <si>
    <t>Oprava potrubí PVC odpadní, vsazení odbočky D 50</t>
  </si>
  <si>
    <t>721176103R00</t>
  </si>
  <si>
    <t>Potrubí HT připojovací D 50 x 1,8 mm</t>
  </si>
  <si>
    <t>přemístění umyvadla - nezměřitelná práce : 2</t>
  </si>
  <si>
    <t>998721201R00</t>
  </si>
  <si>
    <t>Přesun hmot pro vnitřní kanalizaci, výšky do 6 m</t>
  </si>
  <si>
    <t>722170921R00</t>
  </si>
  <si>
    <t>Oprava potrubí z PE, spojka přímá,vně.závit 20x1/2</t>
  </si>
  <si>
    <t>722172311R00</t>
  </si>
  <si>
    <t>Potrubí z PPR, studená, D 20x2,8 mm, vč.zed.výpom.</t>
  </si>
  <si>
    <t>přmístění umyvadla : 1,5</t>
  </si>
  <si>
    <t>998722201R00</t>
  </si>
  <si>
    <t>Přesun hmot pro vnitřní vodovod, výšky do 6 m</t>
  </si>
  <si>
    <t>725219401R00</t>
  </si>
  <si>
    <t>Montáž umyvadel na šrouby do zdiva</t>
  </si>
  <si>
    <t>soubor</t>
  </si>
  <si>
    <t>725310821R00</t>
  </si>
  <si>
    <t>Demontáž dřezů jednodílných na konzolách</t>
  </si>
  <si>
    <t>725310942R00</t>
  </si>
  <si>
    <t>Zpětná montáž baterie na rám dřezu</t>
  </si>
  <si>
    <t>725820801R00</t>
  </si>
  <si>
    <t>Demontáž baterie nástěnné do G 3/4</t>
  </si>
  <si>
    <t>998725201R00</t>
  </si>
  <si>
    <t>Přesun hmot pro zařizovací předměty, výšky do 6 m</t>
  </si>
  <si>
    <t>764410250R00</t>
  </si>
  <si>
    <t>Oplechování parapetů včetně rohů Pz, rš 330 mm</t>
  </si>
  <si>
    <t>koupelnové okénko : 0,3</t>
  </si>
  <si>
    <t>764454291R00</t>
  </si>
  <si>
    <t>Montáž trub Pz odpadních kruhových</t>
  </si>
  <si>
    <t>u plošiny : 2</t>
  </si>
  <si>
    <t>764410850R00</t>
  </si>
  <si>
    <t>Demontáž oplechování parapetů,rš od 100 do 330 mm</t>
  </si>
  <si>
    <t>764454802R00</t>
  </si>
  <si>
    <t>Demontáž odpadních trub kruhových,D 120 mm</t>
  </si>
  <si>
    <t>764454902R00</t>
  </si>
  <si>
    <t>Oprava odpadní trouby Pz kruhové,D 120 mm</t>
  </si>
  <si>
    <t>prodloužení svodu : 1</t>
  </si>
  <si>
    <t>764456963R00</t>
  </si>
  <si>
    <t>Oprava odskoků kruhových Pz,D 120 mm</t>
  </si>
  <si>
    <t>998764201R00</t>
  </si>
  <si>
    <t>Přesun hmot pro klempířské konstr., výšky do 6 m</t>
  </si>
  <si>
    <t>767141800R00</t>
  </si>
  <si>
    <t>Demontáž konstr.pro beztm.zasklení,vč.zasklení</t>
  </si>
  <si>
    <t>výklenek pro prezentaci : 0,9*1,6</t>
  </si>
  <si>
    <t>783222921RT1</t>
  </si>
  <si>
    <t>Údržba, nátěr syntetický kov.konstr. 2x přímo na rez hladký</t>
  </si>
  <si>
    <t>skříňky elektro : 1,2*0,6+0,45*0,45+0,45*0,6</t>
  </si>
  <si>
    <t>783522900R00</t>
  </si>
  <si>
    <t>Údržba, nátěr syntet. klempířských konstr. Z + 2 x</t>
  </si>
  <si>
    <t>zasekávaná část svodu : 2*pi*0,06*5</t>
  </si>
  <si>
    <t>784011222R00</t>
  </si>
  <si>
    <t>Zakrytí podlah</t>
  </si>
  <si>
    <t xml:space="preserve">pod lešením : </t>
  </si>
  <si>
    <t>2,5*(17,5*2+23*2)</t>
  </si>
  <si>
    <t>3*7</t>
  </si>
  <si>
    <t>67390525R</t>
  </si>
  <si>
    <t>Textilie jutařská netkaná  PP/250 -250 g/m2</t>
  </si>
  <si>
    <t xml:space="preserve">zakrytí podlahy pod lešením : </t>
  </si>
  <si>
    <t>2,5*(17,5*2+23*2)*1,2</t>
  </si>
  <si>
    <t>3*7*1,2</t>
  </si>
  <si>
    <t>210110041R00</t>
  </si>
  <si>
    <t>Spínač zapuštěný jednopólový, řazení 1 montáž</t>
  </si>
  <si>
    <t>210200271R00</t>
  </si>
  <si>
    <t>Svítidlo žárovkové stěnové přisazené, 1 zdroj montáž</t>
  </si>
  <si>
    <t>210140501RV</t>
  </si>
  <si>
    <t>Svítidlo vnější nástěnné žárovkové, IP44 typ.vzor DAMASCUS 1xE27/60W IP44</t>
  </si>
  <si>
    <t>demontáž světel a vypínačů : 10</t>
  </si>
  <si>
    <t>345354V1</t>
  </si>
  <si>
    <t>Spínač keramický řaz.1 typ. vzor ABB Decento</t>
  </si>
  <si>
    <t>979082111R00</t>
  </si>
  <si>
    <t>Vnitrostaveništní doprava suti do 10 m</t>
  </si>
  <si>
    <t>979082121R00</t>
  </si>
  <si>
    <t>Příplatek k vnitrost. dopravě suti za dalších 5 m</t>
  </si>
  <si>
    <t>113106111R00</t>
  </si>
  <si>
    <t>Rozebrání dlažeb z mozaiky</t>
  </si>
  <si>
    <t>průjezd : 1*7*2</t>
  </si>
  <si>
    <t>SV : 1*(1+8)</t>
  </si>
  <si>
    <t>SZ : 1*21,7</t>
  </si>
  <si>
    <t>JZ : 1*15,3</t>
  </si>
  <si>
    <t>JV : 1*(2,5+4)</t>
  </si>
  <si>
    <t>průjezd : 0,5*0,8*7*2</t>
  </si>
  <si>
    <t>SV : 0,5*0,8*(1+8)</t>
  </si>
  <si>
    <t>SZ : 0,5*0,8*21,7</t>
  </si>
  <si>
    <t>JZ : 0,5*0,8*15,3</t>
  </si>
  <si>
    <t>JV : 0,5*0,8*(2,5+4)</t>
  </si>
  <si>
    <t>JV mimo dlažbu : 0,5*0,8*16,5</t>
  </si>
  <si>
    <t xml:space="preserve">v rozsahu nové kladecí vrstvy dlažby - tl. 4cm : </t>
  </si>
  <si>
    <t>průjezd : 0,5*0,04*7*2</t>
  </si>
  <si>
    <t>SV : 0,5*0,04*(1+8)</t>
  </si>
  <si>
    <t>SZ : 0,5*0,04*21,7</t>
  </si>
  <si>
    <t>JZ : 0,5*0,04*15,3</t>
  </si>
  <si>
    <t>JV : 0,5*0,04*(2,5+4)</t>
  </si>
  <si>
    <t>JV mimo dlažbu : 0,5*0,04*16,5</t>
  </si>
  <si>
    <t>nakypření výkopku-20% : 33,2/100*20</t>
  </si>
  <si>
    <t>JV mimo dlažbu : 0,5*0,05*16,5</t>
  </si>
  <si>
    <t>Odkaz na mn. položky pořadí 3 : 8,71250*19</t>
  </si>
  <si>
    <t>162201203R00</t>
  </si>
  <si>
    <t>Vodorovné přemíst.výkopku, kolečko hor.1-4, do 10m</t>
  </si>
  <si>
    <t>Odkaz na mn. položky pořadí 3 : 8,71250</t>
  </si>
  <si>
    <t>162201210R00</t>
  </si>
  <si>
    <t>Příplatek za dalš.10 m, kolečko, výkop. z hor.1- 4</t>
  </si>
  <si>
    <t>zařezání přečnívající NOP fólie : 5</t>
  </si>
  <si>
    <t>obalení drenážní trubky : 0,5*95</t>
  </si>
  <si>
    <t>Odkaz na mn. položky pořadí 13 : 47,50000*1,2</t>
  </si>
  <si>
    <t>596245021R00</t>
  </si>
  <si>
    <t>Kladení zámkové dlažby tl. 6 cm do MC tl. 4 cm</t>
  </si>
  <si>
    <t>průjezd : 0,8*7*2</t>
  </si>
  <si>
    <t>SV : 0,8*(1+8)</t>
  </si>
  <si>
    <t>SZ : 0,8*21,7</t>
  </si>
  <si>
    <t>JZ : 0,8*15,3</t>
  </si>
  <si>
    <t>JV : 0,8*(2,5+4)</t>
  </si>
  <si>
    <t>JV mimo dlažbu : 0,8*16,5</t>
  </si>
  <si>
    <t>průjezd : (7+1*2)*2</t>
  </si>
  <si>
    <t>SV : (1+8+2)</t>
  </si>
  <si>
    <t>SZ : 21,7+2</t>
  </si>
  <si>
    <t>JZ : 15,3+2</t>
  </si>
  <si>
    <t>JV : (2,5+4+16,5+2)</t>
  </si>
  <si>
    <t>Odkaz na mn. položky pořadí 17 : 95,00000*1,1</t>
  </si>
  <si>
    <t>JV mimo dlažbu : 16,5+0,5*2</t>
  </si>
  <si>
    <t>průjezd : (0,5+0,8)*7*2</t>
  </si>
  <si>
    <t>SV : (0,5+0,8)*(1+8)</t>
  </si>
  <si>
    <t>SZ : (0,5+0,8)*21,7</t>
  </si>
  <si>
    <t>JZ : (0,5+0,8)*15,3</t>
  </si>
  <si>
    <t>JV : (0,5+0,8)*(2,5+4)</t>
  </si>
  <si>
    <t>JV mimo dlažbu : (0,5+0,8)*16,5</t>
  </si>
  <si>
    <t>Odkaz na mn. položky pořadí 21 : 107,90000*1,15</t>
  </si>
  <si>
    <t>průjezd : 2*2</t>
  </si>
  <si>
    <t>SV : 2</t>
  </si>
  <si>
    <t>SZ : 2</t>
  </si>
  <si>
    <t>JZ : 2</t>
  </si>
  <si>
    <t>JV : 2</t>
  </si>
  <si>
    <t>Odkaz na mn. položky pořadí 24 : 12,00000</t>
  </si>
  <si>
    <t>okolo vpustí : 1,5*1,5*2</t>
  </si>
  <si>
    <t>216904112R00</t>
  </si>
  <si>
    <t>Očištění tlakovou vodou zdiva stěn a rubu kleneb</t>
  </si>
  <si>
    <t>utěsnění stěn vpusti - předpoklad : 1,5*0,5*4*2</t>
  </si>
  <si>
    <t>216904391R00</t>
  </si>
  <si>
    <t>Příplatek za ruční dočištění ocelovými kartáči</t>
  </si>
  <si>
    <t>452311151RT2</t>
  </si>
  <si>
    <t>Desky podkladní pod potrubí z betonu  beton vodostavební třídy C 25/30 XF1</t>
  </si>
  <si>
    <t>vybetonování dna vpustí - předpoklad oprava : 0,5*0,5*0,15*2</t>
  </si>
  <si>
    <t>566905111R00</t>
  </si>
  <si>
    <t>Vyspravení podkladu po překopech podklad.betonem</t>
  </si>
  <si>
    <t>okolo vpustí : 0,15*1,5*1,5*2</t>
  </si>
  <si>
    <t>Výšková úprava vstupu do 20 cm</t>
  </si>
  <si>
    <t>899203111R00</t>
  </si>
  <si>
    <t>Osazení mříží litinových s rámem do 150kg</t>
  </si>
  <si>
    <t>900      RT2</t>
  </si>
  <si>
    <t>HZS Práce v tarifní třídě 5</t>
  </si>
  <si>
    <t>revize a vyčištění vpustí : 4</t>
  </si>
  <si>
    <t>příplatek za ztížené podmínky - omezený prostor, pracnost : 4</t>
  </si>
  <si>
    <t>711212002Rt7</t>
  </si>
  <si>
    <t>Hydroizolační povlak - nátěr nebo stěrka , proti tlak.vodě, krystalická hydroizol</t>
  </si>
  <si>
    <t>Vyplňujte všechny položky (i nulové výměry)
-položky byly nulovány úmyslně z důvodu nedostatku finančních prostředků na celou akci. 
- v případě dodatečných investic bude možné provést i neplánované operace.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</si>
</sst>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Font="1"/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3"/>
  <sheetViews>
    <sheetView tabSelected="1" workbookViewId="0">
      <selection activeCell="A2" sqref="A2:G2"/>
    </sheetView>
  </sheetViews>
  <sheetFormatPr defaultRowHeight="12.75" x14ac:dyDescent="0.2"/>
  <sheetData>
    <row r="1" spans="1:7" ht="13.5" thickBot="1" x14ac:dyDescent="0.25">
      <c r="A1" s="21" t="s">
        <v>40</v>
      </c>
    </row>
    <row r="2" spans="1:7" ht="57.75" customHeight="1" thickBot="1" x14ac:dyDescent="0.25">
      <c r="A2" s="274" t="s">
        <v>41</v>
      </c>
      <c r="B2" s="275"/>
      <c r="C2" s="275"/>
      <c r="D2" s="275"/>
      <c r="E2" s="275"/>
      <c r="F2" s="275"/>
      <c r="G2" s="276"/>
    </row>
    <row r="3" spans="1:7" ht="63.75" customHeight="1" thickBot="1" x14ac:dyDescent="0.25">
      <c r="A3" s="271" t="s">
        <v>676</v>
      </c>
      <c r="B3" s="272"/>
      <c r="C3" s="272"/>
      <c r="D3" s="272"/>
      <c r="E3" s="272"/>
      <c r="F3" s="272"/>
      <c r="G3" s="273"/>
    </row>
  </sheetData>
  <mergeCells count="2">
    <mergeCell ref="A2:G2"/>
    <mergeCell ref="A3:G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0"/>
  <sheetViews>
    <sheetView showGridLines="0" topLeftCell="B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6" t="s">
        <v>24</v>
      </c>
      <c r="C2" s="77"/>
      <c r="D2" s="78" t="s">
        <v>43</v>
      </c>
      <c r="E2" s="234" t="s">
        <v>44</v>
      </c>
      <c r="F2" s="235"/>
      <c r="G2" s="235"/>
      <c r="H2" s="235"/>
      <c r="I2" s="235"/>
      <c r="J2" s="236"/>
      <c r="O2" s="1"/>
    </row>
    <row r="3" spans="1:15" ht="27" hidden="1" customHeight="1" x14ac:dyDescent="0.2">
      <c r="A3" s="2"/>
      <c r="B3" s="79"/>
      <c r="C3" s="77"/>
      <c r="D3" s="80"/>
      <c r="E3" s="237"/>
      <c r="F3" s="238"/>
      <c r="G3" s="238"/>
      <c r="H3" s="238"/>
      <c r="I3" s="238"/>
      <c r="J3" s="239"/>
    </row>
    <row r="4" spans="1:15" ht="23.25" customHeight="1" x14ac:dyDescent="0.2">
      <c r="A4" s="2"/>
      <c r="B4" s="81"/>
      <c r="C4" s="82"/>
      <c r="D4" s="83"/>
      <c r="E4" s="218"/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45</v>
      </c>
      <c r="E5" s="223"/>
      <c r="F5" s="223"/>
      <c r="G5" s="223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4" t="s">
        <v>46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48</v>
      </c>
      <c r="E7" s="226" t="s">
        <v>47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SUMIF(F93:F116,A16,I93:I116)+SUMIF(F93:F116,"PSU",I93:I116)</f>
        <v>0</v>
      </c>
      <c r="J16" s="208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SUMIF(F93:F116,A17,I93:I116)</f>
        <v>0</v>
      </c>
      <c r="J17" s="208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SUMIF(F93:F116,A18,I93:I116)</f>
        <v>0</v>
      </c>
      <c r="J18" s="208"/>
    </row>
    <row r="19" spans="1:10" ht="23.25" customHeight="1" x14ac:dyDescent="0.2">
      <c r="A19" s="141" t="s">
        <v>142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SUMIF(F93:F116,A19,I93:I116)</f>
        <v>0</v>
      </c>
      <c r="J19" s="208"/>
    </row>
    <row r="20" spans="1:10" ht="23.25" customHeight="1" x14ac:dyDescent="0.2">
      <c r="A20" s="141" t="s">
        <v>143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SUMIF(F93:F116,A20,I93:I116)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4"/>
      <c r="G21" s="209"/>
      <c r="H21" s="244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IF(A24&gt;50, ROUNDUP(A23, 0), ROUNDDOWN(A23, 0))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IF(A26&gt;50, ROUNDUP(A25, 0), ROUNDDOWN(A25, 0))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2">
        <f>ZakladDPHSniVypocet+ZakladDPHZaklVypocet</f>
        <v>0</v>
      </c>
      <c r="H28" s="212"/>
      <c r="I28" s="212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1">
        <f>IF(A29&gt;50, ROUNDUP(A27, 0), ROUNDDOWN(A27, 0))</f>
        <v>0</v>
      </c>
      <c r="H29" s="211"/>
      <c r="I29" s="211"/>
      <c r="J29" s="121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50</v>
      </c>
      <c r="C39" s="199"/>
      <c r="D39" s="199"/>
      <c r="E39" s="199"/>
      <c r="F39" s="101">
        <f>'01 2019_14 Pol'!AE136+'02 2019_14 Pol'!AE126+'03 2019_14 Pol'!AE32+'04 2019_14 Pol'!AE81+'05 2019_14 Pol'!AE186+'06 2019_14 Pol'!AE113+'07 2019_14 Pol'!AE47</f>
        <v>0</v>
      </c>
      <c r="G39" s="102">
        <f>'01 2019_14 Pol'!AF136+'02 2019_14 Pol'!AF126+'03 2019_14 Pol'!AF32+'04 2019_14 Pol'!AF81+'05 2019_14 Pol'!AF186+'06 2019_14 Pol'!AF113+'07 2019_14 Pol'!AF47</f>
        <v>0</v>
      </c>
      <c r="H39" s="103">
        <f t="shared" ref="H39:H53" si="1">(F39*SazbaDPH1/100)+(G39*SazbaDPH2/100)</f>
        <v>0</v>
      </c>
      <c r="I39" s="103">
        <f t="shared" ref="I39:I53" si="2">F39+G39+H39</f>
        <v>0</v>
      </c>
      <c r="J39" s="104" t="str">
        <f t="shared" ref="J39:J53" si="3">IF(CenaCelkemVypocet=0,"",I39/CenaCelkemVypocet*100)</f>
        <v/>
      </c>
    </row>
    <row r="40" spans="1:10" ht="25.5" customHeight="1" x14ac:dyDescent="0.2">
      <c r="A40" s="90">
        <v>2</v>
      </c>
      <c r="B40" s="105" t="s">
        <v>51</v>
      </c>
      <c r="C40" s="200" t="s">
        <v>52</v>
      </c>
      <c r="D40" s="200"/>
      <c r="E40" s="200"/>
      <c r="F40" s="106">
        <f>'01 2019_14 Pol'!AE136</f>
        <v>0</v>
      </c>
      <c r="G40" s="107">
        <f>'01 2019_14 Pol'!AF136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43</v>
      </c>
      <c r="C41" s="199" t="s">
        <v>52</v>
      </c>
      <c r="D41" s="199"/>
      <c r="E41" s="199"/>
      <c r="F41" s="110">
        <f>'01 2019_14 Pol'!AE136</f>
        <v>0</v>
      </c>
      <c r="G41" s="103">
        <f>'01 2019_14 Pol'!AF136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2</v>
      </c>
      <c r="B42" s="105" t="s">
        <v>53</v>
      </c>
      <c r="C42" s="200" t="s">
        <v>54</v>
      </c>
      <c r="D42" s="200"/>
      <c r="E42" s="200"/>
      <c r="F42" s="106">
        <f>'02 2019_14 Pol'!AE126</f>
        <v>0</v>
      </c>
      <c r="G42" s="107">
        <f>'02 2019_14 Pol'!AF126</f>
        <v>0</v>
      </c>
      <c r="H42" s="107">
        <f t="shared" si="1"/>
        <v>0</v>
      </c>
      <c r="I42" s="107">
        <f t="shared" si="2"/>
        <v>0</v>
      </c>
      <c r="J42" s="108" t="str">
        <f t="shared" si="3"/>
        <v/>
      </c>
    </row>
    <row r="43" spans="1:10" ht="25.5" customHeight="1" x14ac:dyDescent="0.2">
      <c r="A43" s="90">
        <v>3</v>
      </c>
      <c r="B43" s="109" t="s">
        <v>43</v>
      </c>
      <c r="C43" s="199" t="s">
        <v>54</v>
      </c>
      <c r="D43" s="199"/>
      <c r="E43" s="199"/>
      <c r="F43" s="110">
        <f>'02 2019_14 Pol'!AE126</f>
        <v>0</v>
      </c>
      <c r="G43" s="103">
        <f>'02 2019_14 Pol'!AF126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2</v>
      </c>
      <c r="B44" s="105" t="s">
        <v>55</v>
      </c>
      <c r="C44" s="200" t="s">
        <v>56</v>
      </c>
      <c r="D44" s="200"/>
      <c r="E44" s="200"/>
      <c r="F44" s="106">
        <f>'03 2019_14 Pol'!AE32</f>
        <v>0</v>
      </c>
      <c r="G44" s="107">
        <f>'03 2019_14 Pol'!AF32</f>
        <v>0</v>
      </c>
      <c r="H44" s="107">
        <f t="shared" si="1"/>
        <v>0</v>
      </c>
      <c r="I44" s="107">
        <f t="shared" si="2"/>
        <v>0</v>
      </c>
      <c r="J44" s="108" t="str">
        <f t="shared" si="3"/>
        <v/>
      </c>
    </row>
    <row r="45" spans="1:10" ht="25.5" customHeight="1" x14ac:dyDescent="0.2">
      <c r="A45" s="90">
        <v>3</v>
      </c>
      <c r="B45" s="109" t="s">
        <v>43</v>
      </c>
      <c r="C45" s="199" t="s">
        <v>56</v>
      </c>
      <c r="D45" s="199"/>
      <c r="E45" s="199"/>
      <c r="F45" s="110">
        <f>'03 2019_14 Pol'!AE32</f>
        <v>0</v>
      </c>
      <c r="G45" s="103">
        <f>'03 2019_14 Pol'!AF32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2</v>
      </c>
      <c r="B46" s="105" t="s">
        <v>57</v>
      </c>
      <c r="C46" s="200" t="s">
        <v>58</v>
      </c>
      <c r="D46" s="200"/>
      <c r="E46" s="200"/>
      <c r="F46" s="106">
        <f>'04 2019_14 Pol'!AE81</f>
        <v>0</v>
      </c>
      <c r="G46" s="107">
        <f>'04 2019_14 Pol'!AF81</f>
        <v>0</v>
      </c>
      <c r="H46" s="107">
        <f t="shared" si="1"/>
        <v>0</v>
      </c>
      <c r="I46" s="107">
        <f t="shared" si="2"/>
        <v>0</v>
      </c>
      <c r="J46" s="108" t="str">
        <f t="shared" si="3"/>
        <v/>
      </c>
    </row>
    <row r="47" spans="1:10" ht="25.5" customHeight="1" x14ac:dyDescent="0.2">
      <c r="A47" s="90">
        <v>3</v>
      </c>
      <c r="B47" s="109" t="s">
        <v>43</v>
      </c>
      <c r="C47" s="199" t="s">
        <v>58</v>
      </c>
      <c r="D47" s="199"/>
      <c r="E47" s="199"/>
      <c r="F47" s="110">
        <f>'04 2019_14 Pol'!AE81</f>
        <v>0</v>
      </c>
      <c r="G47" s="103">
        <f>'04 2019_14 Pol'!AF81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2</v>
      </c>
      <c r="B48" s="105" t="s">
        <v>59</v>
      </c>
      <c r="C48" s="200" t="s">
        <v>60</v>
      </c>
      <c r="D48" s="200"/>
      <c r="E48" s="200"/>
      <c r="F48" s="106">
        <f>'05 2019_14 Pol'!AE186</f>
        <v>0</v>
      </c>
      <c r="G48" s="107">
        <f>'05 2019_14 Pol'!AF186</f>
        <v>0</v>
      </c>
      <c r="H48" s="107">
        <f t="shared" si="1"/>
        <v>0</v>
      </c>
      <c r="I48" s="107">
        <f t="shared" si="2"/>
        <v>0</v>
      </c>
      <c r="J48" s="108" t="str">
        <f t="shared" si="3"/>
        <v/>
      </c>
    </row>
    <row r="49" spans="1:52" ht="25.5" customHeight="1" x14ac:dyDescent="0.2">
      <c r="A49" s="90">
        <v>3</v>
      </c>
      <c r="B49" s="109" t="s">
        <v>43</v>
      </c>
      <c r="C49" s="199" t="s">
        <v>60</v>
      </c>
      <c r="D49" s="199"/>
      <c r="E49" s="199"/>
      <c r="F49" s="110">
        <f>'05 2019_14 Pol'!AE186</f>
        <v>0</v>
      </c>
      <c r="G49" s="103">
        <f>'05 2019_14 Pol'!AF186</f>
        <v>0</v>
      </c>
      <c r="H49" s="103">
        <f t="shared" si="1"/>
        <v>0</v>
      </c>
      <c r="I49" s="103">
        <f t="shared" si="2"/>
        <v>0</v>
      </c>
      <c r="J49" s="104" t="str">
        <f t="shared" si="3"/>
        <v/>
      </c>
    </row>
    <row r="50" spans="1:52" ht="25.5" customHeight="1" x14ac:dyDescent="0.2">
      <c r="A50" s="90">
        <v>2</v>
      </c>
      <c r="B50" s="105" t="s">
        <v>61</v>
      </c>
      <c r="C50" s="200" t="s">
        <v>62</v>
      </c>
      <c r="D50" s="200"/>
      <c r="E50" s="200"/>
      <c r="F50" s="106">
        <f>'06 2019_14 Pol'!AE113</f>
        <v>0</v>
      </c>
      <c r="G50" s="107">
        <f>'06 2019_14 Pol'!AF113</f>
        <v>0</v>
      </c>
      <c r="H50" s="107">
        <f t="shared" si="1"/>
        <v>0</v>
      </c>
      <c r="I50" s="107">
        <f t="shared" si="2"/>
        <v>0</v>
      </c>
      <c r="J50" s="108" t="str">
        <f t="shared" si="3"/>
        <v/>
      </c>
    </row>
    <row r="51" spans="1:52" ht="25.5" customHeight="1" x14ac:dyDescent="0.2">
      <c r="A51" s="90">
        <v>3</v>
      </c>
      <c r="B51" s="109" t="s">
        <v>43</v>
      </c>
      <c r="C51" s="199" t="s">
        <v>62</v>
      </c>
      <c r="D51" s="199"/>
      <c r="E51" s="199"/>
      <c r="F51" s="110">
        <f>'06 2019_14 Pol'!AE113</f>
        <v>0</v>
      </c>
      <c r="G51" s="103">
        <f>'06 2019_14 Pol'!AF113</f>
        <v>0</v>
      </c>
      <c r="H51" s="103">
        <f t="shared" si="1"/>
        <v>0</v>
      </c>
      <c r="I51" s="103">
        <f t="shared" si="2"/>
        <v>0</v>
      </c>
      <c r="J51" s="104" t="str">
        <f t="shared" si="3"/>
        <v/>
      </c>
    </row>
    <row r="52" spans="1:52" ht="25.5" customHeight="1" x14ac:dyDescent="0.2">
      <c r="A52" s="90">
        <v>2</v>
      </c>
      <c r="B52" s="105" t="s">
        <v>63</v>
      </c>
      <c r="C52" s="200" t="s">
        <v>64</v>
      </c>
      <c r="D52" s="200"/>
      <c r="E52" s="200"/>
      <c r="F52" s="106">
        <f>'07 2019_14 Pol'!AE47</f>
        <v>0</v>
      </c>
      <c r="G52" s="107">
        <f>'07 2019_14 Pol'!AF47</f>
        <v>0</v>
      </c>
      <c r="H52" s="107">
        <f t="shared" si="1"/>
        <v>0</v>
      </c>
      <c r="I52" s="107">
        <f t="shared" si="2"/>
        <v>0</v>
      </c>
      <c r="J52" s="108" t="str">
        <f t="shared" si="3"/>
        <v/>
      </c>
    </row>
    <row r="53" spans="1:52" ht="25.5" customHeight="1" x14ac:dyDescent="0.2">
      <c r="A53" s="90">
        <v>3</v>
      </c>
      <c r="B53" s="109" t="s">
        <v>43</v>
      </c>
      <c r="C53" s="199" t="s">
        <v>64</v>
      </c>
      <c r="D53" s="199"/>
      <c r="E53" s="199"/>
      <c r="F53" s="110">
        <f>'07 2019_14 Pol'!AE47</f>
        <v>0</v>
      </c>
      <c r="G53" s="103">
        <f>'07 2019_14 Pol'!AF47</f>
        <v>0</v>
      </c>
      <c r="H53" s="103">
        <f t="shared" si="1"/>
        <v>0</v>
      </c>
      <c r="I53" s="103">
        <f t="shared" si="2"/>
        <v>0</v>
      </c>
      <c r="J53" s="104" t="str">
        <f t="shared" si="3"/>
        <v/>
      </c>
    </row>
    <row r="54" spans="1:52" ht="25.5" customHeight="1" x14ac:dyDescent="0.2">
      <c r="A54" s="90"/>
      <c r="B54" s="196" t="s">
        <v>65</v>
      </c>
      <c r="C54" s="197"/>
      <c r="D54" s="197"/>
      <c r="E54" s="198"/>
      <c r="F54" s="111">
        <f>SUMIF(A39:A53,"=1",F39:F53)</f>
        <v>0</v>
      </c>
      <c r="G54" s="112">
        <f>SUMIF(A39:A53,"=1",G39:G53)</f>
        <v>0</v>
      </c>
      <c r="H54" s="112">
        <f>SUMIF(A39:A53,"=1",H39:H53)</f>
        <v>0</v>
      </c>
      <c r="I54" s="112">
        <f>SUMIF(A39:A53,"=1",I39:I53)</f>
        <v>0</v>
      </c>
      <c r="J54" s="113">
        <f>SUMIF(A39:A53,"=1",J39:J53)</f>
        <v>0</v>
      </c>
    </row>
    <row r="56" spans="1:52" x14ac:dyDescent="0.2">
      <c r="A56" t="s">
        <v>67</v>
      </c>
      <c r="B56" t="s">
        <v>68</v>
      </c>
    </row>
    <row r="57" spans="1:52" x14ac:dyDescent="0.2">
      <c r="B57" s="195" t="s">
        <v>69</v>
      </c>
      <c r="C57" s="195"/>
      <c r="D57" s="195"/>
      <c r="E57" s="195"/>
      <c r="F57" s="195"/>
      <c r="G57" s="195"/>
      <c r="H57" s="195"/>
      <c r="I57" s="195"/>
      <c r="J57" s="195"/>
      <c r="AZ57" s="122" t="str">
        <f>B57</f>
        <v>Cena zahrnuje:</v>
      </c>
    </row>
    <row r="59" spans="1:52" x14ac:dyDescent="0.2">
      <c r="B59" s="195" t="s">
        <v>70</v>
      </c>
      <c r="C59" s="195"/>
      <c r="D59" s="195"/>
      <c r="E59" s="195"/>
      <c r="F59" s="195"/>
      <c r="G59" s="195"/>
      <c r="H59" s="195"/>
      <c r="I59" s="195"/>
      <c r="J59" s="195"/>
      <c r="AZ59" s="122" t="str">
        <f>B59</f>
        <v>- v nutném rozsahu opravu vnějších fasád a to jen do v úrovni spodního parteru (po středovou římsu)</v>
      </c>
    </row>
    <row r="60" spans="1:52" ht="25.5" x14ac:dyDescent="0.2">
      <c r="B60" s="195" t="s">
        <v>71</v>
      </c>
      <c r="C60" s="195"/>
      <c r="D60" s="195"/>
      <c r="E60" s="195"/>
      <c r="F60" s="195"/>
      <c r="G60" s="195"/>
      <c r="H60" s="195"/>
      <c r="I60" s="195"/>
      <c r="J60" s="195"/>
      <c r="AZ60" s="122" t="str">
        <f>B60</f>
        <v>- oprava omítek bude provedena v rozsahu: - otlučení poškozených omítek, doplnění nových omítek, celoplošný penetrační nátěr (fasádní nátěr nebude prováděn)</v>
      </c>
    </row>
    <row r="61" spans="1:52" x14ac:dyDescent="0.2">
      <c r="A61" t="s">
        <v>67</v>
      </c>
      <c r="B61" t="s">
        <v>72</v>
      </c>
    </row>
    <row r="62" spans="1:52" x14ac:dyDescent="0.2">
      <c r="B62" s="195" t="s">
        <v>69</v>
      </c>
      <c r="C62" s="195"/>
      <c r="D62" s="195"/>
      <c r="E62" s="195"/>
      <c r="F62" s="195"/>
      <c r="G62" s="195"/>
      <c r="H62" s="195"/>
      <c r="I62" s="195"/>
      <c r="J62" s="195"/>
      <c r="AZ62" s="122" t="str">
        <f>B62</f>
        <v>Cena zahrnuje:</v>
      </c>
    </row>
    <row r="63" spans="1:52" ht="25.5" x14ac:dyDescent="0.2">
      <c r="B63" s="195" t="s">
        <v>73</v>
      </c>
      <c r="C63" s="195"/>
      <c r="D63" s="195"/>
      <c r="E63" s="195"/>
      <c r="F63" s="195"/>
      <c r="G63" s="195"/>
      <c r="H63" s="195"/>
      <c r="I63" s="195"/>
      <c r="J63" s="195"/>
      <c r="AZ63" s="122" t="str">
        <f>B63</f>
        <v>- provedení okapových chodníků podél vnějšího líce fasády objektu- nově osadit ábruby, doplnit násyp z oblázkového kameniva, zaříznout stávající NOP fólii</v>
      </c>
    </row>
    <row r="64" spans="1:52" x14ac:dyDescent="0.2">
      <c r="B64" s="195" t="s">
        <v>74</v>
      </c>
      <c r="C64" s="195"/>
      <c r="D64" s="195"/>
      <c r="E64" s="195"/>
      <c r="F64" s="195"/>
      <c r="G64" s="195"/>
      <c r="H64" s="195"/>
      <c r="I64" s="195"/>
      <c r="J64" s="195"/>
      <c r="AZ64" s="122" t="str">
        <f>B64</f>
        <v>- na SV a SZ straně bude doplněna izolace zdiva NOP fólií a to do hloubky 80cm od úrovně terénu</v>
      </c>
    </row>
    <row r="65" spans="1:52" x14ac:dyDescent="0.2">
      <c r="A65" t="s">
        <v>67</v>
      </c>
      <c r="B65" t="s">
        <v>75</v>
      </c>
    </row>
    <row r="66" spans="1:52" x14ac:dyDescent="0.2">
      <c r="B66" s="195" t="s">
        <v>76</v>
      </c>
      <c r="C66" s="195"/>
      <c r="D66" s="195"/>
      <c r="E66" s="195"/>
      <c r="F66" s="195"/>
      <c r="G66" s="195"/>
      <c r="H66" s="195"/>
      <c r="I66" s="195"/>
      <c r="J66" s="195"/>
      <c r="AZ66" s="122" t="str">
        <f>B66</f>
        <v>Rozpočet zahrnuje:</v>
      </c>
    </row>
    <row r="67" spans="1:52" x14ac:dyDescent="0.2">
      <c r="B67" s="195" t="s">
        <v>77</v>
      </c>
      <c r="C67" s="195"/>
      <c r="D67" s="195"/>
      <c r="E67" s="195"/>
      <c r="F67" s="195"/>
      <c r="G67" s="195"/>
      <c r="H67" s="195"/>
      <c r="I67" s="195"/>
      <c r="J67" s="195"/>
      <c r="AZ67" s="122" t="str">
        <f>B67</f>
        <v>- vybourání betonové násypky uhlí na SZ straně</v>
      </c>
    </row>
    <row r="68" spans="1:52" x14ac:dyDescent="0.2">
      <c r="B68" s="195" t="s">
        <v>78</v>
      </c>
      <c r="C68" s="195"/>
      <c r="D68" s="195"/>
      <c r="E68" s="195"/>
      <c r="F68" s="195"/>
      <c r="G68" s="195"/>
      <c r="H68" s="195"/>
      <c r="I68" s="195"/>
      <c r="J68" s="195"/>
      <c r="AZ68" s="122" t="str">
        <f>B68</f>
        <v>- výměna poklopu na na šachtě na SZ straně</v>
      </c>
    </row>
    <row r="69" spans="1:52" x14ac:dyDescent="0.2">
      <c r="A69" t="s">
        <v>67</v>
      </c>
      <c r="B69" t="s">
        <v>79</v>
      </c>
    </row>
    <row r="70" spans="1:52" x14ac:dyDescent="0.2">
      <c r="B70" s="195" t="s">
        <v>80</v>
      </c>
      <c r="C70" s="195"/>
      <c r="D70" s="195"/>
      <c r="E70" s="195"/>
      <c r="F70" s="195"/>
      <c r="G70" s="195"/>
      <c r="H70" s="195"/>
      <c r="I70" s="195"/>
      <c r="J70" s="195"/>
      <c r="AZ70" s="122" t="str">
        <f>B70</f>
        <v>rozpočet zahrnuje:</v>
      </c>
    </row>
    <row r="72" spans="1:52" x14ac:dyDescent="0.2">
      <c r="B72" s="195" t="s">
        <v>81</v>
      </c>
      <c r="C72" s="195"/>
      <c r="D72" s="195"/>
      <c r="E72" s="195"/>
      <c r="F72" s="195"/>
      <c r="G72" s="195"/>
      <c r="H72" s="195"/>
      <c r="I72" s="195"/>
      <c r="J72" s="195"/>
      <c r="AZ72" s="122" t="str">
        <f>B72</f>
        <v>- výměnu dlažby před vjezdovými vraty</v>
      </c>
    </row>
    <row r="73" spans="1:52" x14ac:dyDescent="0.2">
      <c r="B73" s="195" t="s">
        <v>82</v>
      </c>
      <c r="C73" s="195"/>
      <c r="D73" s="195"/>
      <c r="E73" s="195"/>
      <c r="F73" s="195"/>
      <c r="G73" s="195"/>
      <c r="H73" s="195"/>
      <c r="I73" s="195"/>
      <c r="J73" s="195"/>
      <c r="AZ73" s="122" t="str">
        <f>B73</f>
        <v>- výměna obrub lemující vjezd</v>
      </c>
    </row>
    <row r="74" spans="1:52" x14ac:dyDescent="0.2">
      <c r="B74" s="195" t="s">
        <v>83</v>
      </c>
      <c r="C74" s="195"/>
      <c r="D74" s="195"/>
      <c r="E74" s="195"/>
      <c r="F74" s="195"/>
      <c r="G74" s="195"/>
      <c r="H74" s="195"/>
      <c r="I74" s="195"/>
      <c r="J74" s="195"/>
      <c r="AZ74" s="122" t="str">
        <f>B74</f>
        <v>- výměna obrub okolo chodníku podél SZ  strany</v>
      </c>
    </row>
    <row r="75" spans="1:52" x14ac:dyDescent="0.2">
      <c r="B75" s="195" t="s">
        <v>84</v>
      </c>
      <c r="C75" s="195"/>
      <c r="D75" s="195"/>
      <c r="E75" s="195"/>
      <c r="F75" s="195"/>
      <c r="G75" s="195"/>
      <c r="H75" s="195"/>
      <c r="I75" s="195"/>
      <c r="J75" s="195"/>
      <c r="AZ75" s="122" t="str">
        <f>B75</f>
        <v>- oprava rohových patníků u hlavního vjezdu</v>
      </c>
    </row>
    <row r="76" spans="1:52" x14ac:dyDescent="0.2">
      <c r="A76" t="s">
        <v>67</v>
      </c>
      <c r="B76" t="s">
        <v>85</v>
      </c>
    </row>
    <row r="77" spans="1:52" x14ac:dyDescent="0.2">
      <c r="B77" s="195" t="s">
        <v>80</v>
      </c>
      <c r="C77" s="195"/>
      <c r="D77" s="195"/>
      <c r="E77" s="195"/>
      <c r="F77" s="195"/>
      <c r="G77" s="195"/>
      <c r="H77" s="195"/>
      <c r="I77" s="195"/>
      <c r="J77" s="195"/>
      <c r="AZ77" s="122" t="str">
        <f>B77</f>
        <v>rozpočet zahrnuje:</v>
      </c>
    </row>
    <row r="79" spans="1:52" x14ac:dyDescent="0.2">
      <c r="B79" s="195" t="s">
        <v>86</v>
      </c>
      <c r="C79" s="195"/>
      <c r="D79" s="195"/>
      <c r="E79" s="195"/>
      <c r="F79" s="195"/>
      <c r="G79" s="195"/>
      <c r="H79" s="195"/>
      <c r="I79" s="195"/>
      <c r="J79" s="195"/>
      <c r="AZ79" s="122" t="str">
        <f>B79</f>
        <v>- opravu omítek všech fasád nádvoří</v>
      </c>
    </row>
    <row r="80" spans="1:52" x14ac:dyDescent="0.2">
      <c r="B80" s="195" t="s">
        <v>87</v>
      </c>
      <c r="C80" s="195"/>
      <c r="D80" s="195"/>
      <c r="E80" s="195"/>
      <c r="F80" s="195"/>
      <c r="G80" s="195"/>
      <c r="H80" s="195"/>
      <c r="I80" s="195"/>
      <c r="J80" s="195"/>
      <c r="AZ80" s="122" t="str">
        <f>B80</f>
        <v>- zasekání střešního svodu do zdiva v délce cca 2m</v>
      </c>
    </row>
    <row r="81" spans="1:52" x14ac:dyDescent="0.2">
      <c r="B81" s="195" t="s">
        <v>88</v>
      </c>
      <c r="C81" s="195"/>
      <c r="D81" s="195"/>
      <c r="E81" s="195"/>
      <c r="F81" s="195"/>
      <c r="G81" s="195"/>
      <c r="H81" s="195"/>
      <c r="I81" s="195"/>
      <c r="J81" s="195"/>
      <c r="AZ81" s="122" t="str">
        <f>B81</f>
        <v>- přemístění vnějšího umyvadla</v>
      </c>
    </row>
    <row r="82" spans="1:52" x14ac:dyDescent="0.2">
      <c r="B82" s="195" t="s">
        <v>89</v>
      </c>
      <c r="C82" s="195"/>
      <c r="D82" s="195"/>
      <c r="E82" s="195"/>
      <c r="F82" s="195"/>
      <c r="G82" s="195"/>
      <c r="H82" s="195"/>
      <c r="I82" s="195"/>
      <c r="J82" s="195"/>
      <c r="AZ82" s="122" t="str">
        <f>B82</f>
        <v>- zateplení ostění koupelnového okénka</v>
      </c>
    </row>
    <row r="83" spans="1:52" x14ac:dyDescent="0.2">
      <c r="B83" s="195" t="s">
        <v>90</v>
      </c>
      <c r="C83" s="195"/>
      <c r="D83" s="195"/>
      <c r="E83" s="195"/>
      <c r="F83" s="195"/>
      <c r="G83" s="195"/>
      <c r="H83" s="195"/>
      <c r="I83" s="195"/>
      <c r="J83" s="195"/>
      <c r="AZ83" s="122" t="str">
        <f>B83</f>
        <v>- oprava omítek výklenku pro prezentaci</v>
      </c>
    </row>
    <row r="84" spans="1:52" x14ac:dyDescent="0.2">
      <c r="A84" t="s">
        <v>67</v>
      </c>
      <c r="B84" t="s">
        <v>91</v>
      </c>
    </row>
    <row r="85" spans="1:52" x14ac:dyDescent="0.2">
      <c r="B85" s="195" t="s">
        <v>80</v>
      </c>
      <c r="C85" s="195"/>
      <c r="D85" s="195"/>
      <c r="E85" s="195"/>
      <c r="F85" s="195"/>
      <c r="G85" s="195"/>
      <c r="H85" s="195"/>
      <c r="I85" s="195"/>
      <c r="J85" s="195"/>
      <c r="AZ85" s="122" t="str">
        <f>B85</f>
        <v>rozpočet zahrnuje:</v>
      </c>
    </row>
    <row r="87" spans="1:52" x14ac:dyDescent="0.2">
      <c r="B87" s="195" t="s">
        <v>92</v>
      </c>
      <c r="C87" s="195"/>
      <c r="D87" s="195"/>
      <c r="E87" s="195"/>
      <c r="F87" s="195"/>
      <c r="G87" s="195"/>
      <c r="H87" s="195"/>
      <c r="I87" s="195"/>
      <c r="J87" s="195"/>
      <c r="AZ87" s="122" t="str">
        <f>B87</f>
        <v>- provedení odizolování zdiva pod ůrovní terénu NOP fólií a to podél všech obvodových stěn nádvoří a průjezdu</v>
      </c>
    </row>
    <row r="90" spans="1:52" ht="15.75" x14ac:dyDescent="0.25">
      <c r="B90" s="123" t="s">
        <v>93</v>
      </c>
    </row>
    <row r="92" spans="1:52" ht="25.5" customHeight="1" x14ac:dyDescent="0.2">
      <c r="A92" s="125"/>
      <c r="B92" s="128" t="s">
        <v>18</v>
      </c>
      <c r="C92" s="128" t="s">
        <v>6</v>
      </c>
      <c r="D92" s="129"/>
      <c r="E92" s="129"/>
      <c r="F92" s="130" t="s">
        <v>94</v>
      </c>
      <c r="G92" s="130"/>
      <c r="H92" s="130"/>
      <c r="I92" s="130" t="s">
        <v>31</v>
      </c>
      <c r="J92" s="130" t="s">
        <v>0</v>
      </c>
    </row>
    <row r="93" spans="1:52" ht="36.75" customHeight="1" x14ac:dyDescent="0.2">
      <c r="A93" s="126"/>
      <c r="B93" s="131" t="s">
        <v>95</v>
      </c>
      <c r="C93" s="193" t="s">
        <v>96</v>
      </c>
      <c r="D93" s="194"/>
      <c r="E93" s="194"/>
      <c r="F93" s="137" t="s">
        <v>26</v>
      </c>
      <c r="G93" s="138"/>
      <c r="H93" s="138"/>
      <c r="I93" s="138">
        <f>'02 2019_14 Pol'!G8+'03 2019_14 Pol'!G8+'04 2019_14 Pol'!G8+'06 2019_14 Pol'!G8+'07 2019_14 Pol'!G8</f>
        <v>0</v>
      </c>
      <c r="J93" s="135" t="str">
        <f>IF(I117=0,"",I93/I117*100)</f>
        <v/>
      </c>
    </row>
    <row r="94" spans="1:52" ht="36.75" customHeight="1" x14ac:dyDescent="0.2">
      <c r="A94" s="126"/>
      <c r="B94" s="131" t="s">
        <v>97</v>
      </c>
      <c r="C94" s="193" t="s">
        <v>98</v>
      </c>
      <c r="D94" s="194"/>
      <c r="E94" s="194"/>
      <c r="F94" s="137" t="s">
        <v>26</v>
      </c>
      <c r="G94" s="138"/>
      <c r="H94" s="138"/>
      <c r="I94" s="138">
        <f>'07 2019_14 Pol'!G11</f>
        <v>0</v>
      </c>
      <c r="J94" s="135" t="str">
        <f>IF(I117=0,"",I94/I117*100)</f>
        <v/>
      </c>
    </row>
    <row r="95" spans="1:52" ht="36.75" customHeight="1" x14ac:dyDescent="0.2">
      <c r="A95" s="126"/>
      <c r="B95" s="131" t="s">
        <v>99</v>
      </c>
      <c r="C95" s="193" t="s">
        <v>100</v>
      </c>
      <c r="D95" s="194"/>
      <c r="E95" s="194"/>
      <c r="F95" s="137" t="s">
        <v>26</v>
      </c>
      <c r="G95" s="138"/>
      <c r="H95" s="138"/>
      <c r="I95" s="138">
        <f>'02 2019_14 Pol'!G75+'06 2019_14 Pol'!G55+'07 2019_14 Pol'!G16</f>
        <v>0</v>
      </c>
      <c r="J95" s="135" t="str">
        <f>IF(I117=0,"",I95/I117*100)</f>
        <v/>
      </c>
    </row>
    <row r="96" spans="1:52" ht="36.75" customHeight="1" x14ac:dyDescent="0.2">
      <c r="A96" s="126"/>
      <c r="B96" s="131" t="s">
        <v>101</v>
      </c>
      <c r="C96" s="193" t="s">
        <v>102</v>
      </c>
      <c r="D96" s="194"/>
      <c r="E96" s="194"/>
      <c r="F96" s="137" t="s">
        <v>26</v>
      </c>
      <c r="G96" s="138"/>
      <c r="H96" s="138"/>
      <c r="I96" s="138">
        <f>'04 2019_14 Pol'!G39+'06 2019_14 Pol'!G60+'07 2019_14 Pol'!G19</f>
        <v>0</v>
      </c>
      <c r="J96" s="135" t="str">
        <f>IF(I117=0,"",I96/I117*100)</f>
        <v/>
      </c>
    </row>
    <row r="97" spans="1:10" ht="36.75" customHeight="1" x14ac:dyDescent="0.2">
      <c r="A97" s="126"/>
      <c r="B97" s="131" t="s">
        <v>103</v>
      </c>
      <c r="C97" s="193" t="s">
        <v>104</v>
      </c>
      <c r="D97" s="194"/>
      <c r="E97" s="194"/>
      <c r="F97" s="137" t="s">
        <v>26</v>
      </c>
      <c r="G97" s="138"/>
      <c r="H97" s="138"/>
      <c r="I97" s="138">
        <f>'05 2019_14 Pol'!G8</f>
        <v>0</v>
      </c>
      <c r="J97" s="135" t="str">
        <f>IF(I117=0,"",I97/I117*100)</f>
        <v/>
      </c>
    </row>
    <row r="98" spans="1:10" ht="36.75" customHeight="1" x14ac:dyDescent="0.2">
      <c r="A98" s="126"/>
      <c r="B98" s="131" t="s">
        <v>105</v>
      </c>
      <c r="C98" s="193" t="s">
        <v>106</v>
      </c>
      <c r="D98" s="194"/>
      <c r="E98" s="194"/>
      <c r="F98" s="137" t="s">
        <v>26</v>
      </c>
      <c r="G98" s="138"/>
      <c r="H98" s="138"/>
      <c r="I98" s="138">
        <f>'01 2019_14 Pol'!G8+'02 2019_14 Pol'!G84+'04 2019_14 Pol'!G50+'05 2019_14 Pol'!G11+'06 2019_14 Pol'!G67</f>
        <v>0</v>
      </c>
      <c r="J98" s="135" t="str">
        <f>IF(I117=0,"",I98/I117*100)</f>
        <v/>
      </c>
    </row>
    <row r="99" spans="1:10" ht="36.75" customHeight="1" x14ac:dyDescent="0.2">
      <c r="A99" s="126"/>
      <c r="B99" s="131" t="s">
        <v>107</v>
      </c>
      <c r="C99" s="193" t="s">
        <v>108</v>
      </c>
      <c r="D99" s="194"/>
      <c r="E99" s="194"/>
      <c r="F99" s="137" t="s">
        <v>26</v>
      </c>
      <c r="G99" s="138"/>
      <c r="H99" s="138"/>
      <c r="I99" s="138">
        <f>'02 2019_14 Pol'!G89+'03 2019_14 Pol'!G13+'04 2019_14 Pol'!G53+'06 2019_14 Pol'!G75+'07 2019_14 Pol'!G24</f>
        <v>0</v>
      </c>
      <c r="J99" s="135" t="str">
        <f>IF(I117=0,"",I99/I117*100)</f>
        <v/>
      </c>
    </row>
    <row r="100" spans="1:10" ht="36.75" customHeight="1" x14ac:dyDescent="0.2">
      <c r="A100" s="126"/>
      <c r="B100" s="131" t="s">
        <v>109</v>
      </c>
      <c r="C100" s="193" t="s">
        <v>110</v>
      </c>
      <c r="D100" s="194"/>
      <c r="E100" s="194"/>
      <c r="F100" s="137" t="s">
        <v>26</v>
      </c>
      <c r="G100" s="138"/>
      <c r="H100" s="138"/>
      <c r="I100" s="138">
        <f>'02 2019_14 Pol'!G96+'04 2019_14 Pol'!G56+'06 2019_14 Pol'!G84</f>
        <v>0</v>
      </c>
      <c r="J100" s="135" t="str">
        <f>IF(I117=0,"",I100/I117*100)</f>
        <v/>
      </c>
    </row>
    <row r="101" spans="1:10" ht="36.75" customHeight="1" x14ac:dyDescent="0.2">
      <c r="A101" s="126"/>
      <c r="B101" s="131" t="s">
        <v>111</v>
      </c>
      <c r="C101" s="193" t="s">
        <v>112</v>
      </c>
      <c r="D101" s="194"/>
      <c r="E101" s="194"/>
      <c r="F101" s="137" t="s">
        <v>26</v>
      </c>
      <c r="G101" s="138"/>
      <c r="H101" s="138"/>
      <c r="I101" s="138">
        <f>'01 2019_14 Pol'!G68+'05 2019_14 Pol'!G72</f>
        <v>0</v>
      </c>
      <c r="J101" s="135" t="str">
        <f>IF(I117=0,"",I101/I117*100)</f>
        <v/>
      </c>
    </row>
    <row r="102" spans="1:10" ht="36.75" customHeight="1" x14ac:dyDescent="0.2">
      <c r="A102" s="126"/>
      <c r="B102" s="131" t="s">
        <v>113</v>
      </c>
      <c r="C102" s="193" t="s">
        <v>114</v>
      </c>
      <c r="D102" s="194"/>
      <c r="E102" s="194"/>
      <c r="F102" s="137" t="s">
        <v>26</v>
      </c>
      <c r="G102" s="138"/>
      <c r="H102" s="138"/>
      <c r="I102" s="138">
        <f>'04 2019_14 Pol'!G60+'05 2019_14 Pol'!G84</f>
        <v>0</v>
      </c>
      <c r="J102" s="135" t="str">
        <f>IF(I117=0,"",I102/I117*100)</f>
        <v/>
      </c>
    </row>
    <row r="103" spans="1:10" ht="36.75" customHeight="1" x14ac:dyDescent="0.2">
      <c r="A103" s="126"/>
      <c r="B103" s="131" t="s">
        <v>115</v>
      </c>
      <c r="C103" s="193" t="s">
        <v>116</v>
      </c>
      <c r="D103" s="194"/>
      <c r="E103" s="194"/>
      <c r="F103" s="137" t="s">
        <v>26</v>
      </c>
      <c r="G103" s="138"/>
      <c r="H103" s="138"/>
      <c r="I103" s="138">
        <f>'01 2019_14 Pol'!G78+'03 2019_14 Pol'!G18+'04 2019_14 Pol'!G63+'05 2019_14 Pol'!G87+'07 2019_14 Pol'!G30</f>
        <v>0</v>
      </c>
      <c r="J103" s="135" t="str">
        <f>IF(I117=0,"",I103/I117*100)</f>
        <v/>
      </c>
    </row>
    <row r="104" spans="1:10" ht="36.75" customHeight="1" x14ac:dyDescent="0.2">
      <c r="A104" s="126"/>
      <c r="B104" s="131" t="s">
        <v>117</v>
      </c>
      <c r="C104" s="193" t="s">
        <v>118</v>
      </c>
      <c r="D104" s="194"/>
      <c r="E104" s="194"/>
      <c r="F104" s="137" t="s">
        <v>26</v>
      </c>
      <c r="G104" s="138"/>
      <c r="H104" s="138"/>
      <c r="I104" s="138">
        <f>'01 2019_14 Pol'!G101+'02 2019_14 Pol'!G103+'03 2019_14 Pol'!G22+'04 2019_14 Pol'!G66+'05 2019_14 Pol'!G96+'06 2019_14 Pol'!G87+'07 2019_14 Pol'!G32</f>
        <v>0</v>
      </c>
      <c r="J104" s="135" t="str">
        <f>IF(I117=0,"",I104/I117*100)</f>
        <v/>
      </c>
    </row>
    <row r="105" spans="1:10" ht="36.75" customHeight="1" x14ac:dyDescent="0.2">
      <c r="A105" s="126"/>
      <c r="B105" s="131" t="s">
        <v>119</v>
      </c>
      <c r="C105" s="193" t="s">
        <v>120</v>
      </c>
      <c r="D105" s="194"/>
      <c r="E105" s="194"/>
      <c r="F105" s="137" t="s">
        <v>27</v>
      </c>
      <c r="G105" s="138"/>
      <c r="H105" s="138"/>
      <c r="I105" s="138">
        <f>'02 2019_14 Pol'!G105+'06 2019_14 Pol'!G89+'07 2019_14 Pol'!G34</f>
        <v>0</v>
      </c>
      <c r="J105" s="135" t="str">
        <f>IF(I117=0,"",I105/I117*100)</f>
        <v/>
      </c>
    </row>
    <row r="106" spans="1:10" ht="36.75" customHeight="1" x14ac:dyDescent="0.2">
      <c r="A106" s="126"/>
      <c r="B106" s="131" t="s">
        <v>121</v>
      </c>
      <c r="C106" s="193" t="s">
        <v>122</v>
      </c>
      <c r="D106" s="194"/>
      <c r="E106" s="194"/>
      <c r="F106" s="137" t="s">
        <v>27</v>
      </c>
      <c r="G106" s="138"/>
      <c r="H106" s="138"/>
      <c r="I106" s="138">
        <f>'05 2019_14 Pol'!G98</f>
        <v>0</v>
      </c>
      <c r="J106" s="135" t="str">
        <f>IF(I117=0,"",I106/I117*100)</f>
        <v/>
      </c>
    </row>
    <row r="107" spans="1:10" ht="36.75" customHeight="1" x14ac:dyDescent="0.2">
      <c r="A107" s="126"/>
      <c r="B107" s="131" t="s">
        <v>123</v>
      </c>
      <c r="C107" s="193" t="s">
        <v>124</v>
      </c>
      <c r="D107" s="194"/>
      <c r="E107" s="194"/>
      <c r="F107" s="137" t="s">
        <v>27</v>
      </c>
      <c r="G107" s="138"/>
      <c r="H107" s="138"/>
      <c r="I107" s="138">
        <f>'05 2019_14 Pol'!G105</f>
        <v>0</v>
      </c>
      <c r="J107" s="135" t="str">
        <f>IF(I117=0,"",I107/I117*100)</f>
        <v/>
      </c>
    </row>
    <row r="108" spans="1:10" ht="36.75" customHeight="1" x14ac:dyDescent="0.2">
      <c r="A108" s="126"/>
      <c r="B108" s="131" t="s">
        <v>125</v>
      </c>
      <c r="C108" s="193" t="s">
        <v>126</v>
      </c>
      <c r="D108" s="194"/>
      <c r="E108" s="194"/>
      <c r="F108" s="137" t="s">
        <v>27</v>
      </c>
      <c r="G108" s="138"/>
      <c r="H108" s="138"/>
      <c r="I108" s="138">
        <f>'05 2019_14 Pol'!G112</f>
        <v>0</v>
      </c>
      <c r="J108" s="135" t="str">
        <f>IF(I117=0,"",I108/I117*100)</f>
        <v/>
      </c>
    </row>
    <row r="109" spans="1:10" ht="36.75" customHeight="1" x14ac:dyDescent="0.2">
      <c r="A109" s="126"/>
      <c r="B109" s="131" t="s">
        <v>127</v>
      </c>
      <c r="C109" s="193" t="s">
        <v>128</v>
      </c>
      <c r="D109" s="194"/>
      <c r="E109" s="194"/>
      <c r="F109" s="137" t="s">
        <v>27</v>
      </c>
      <c r="G109" s="138"/>
      <c r="H109" s="138"/>
      <c r="I109" s="138">
        <f>'02 2019_14 Pol'!G113+'06 2019_14 Pol'!G100</f>
        <v>0</v>
      </c>
      <c r="J109" s="135" t="str">
        <f>IF(I117=0,"",I109/I117*100)</f>
        <v/>
      </c>
    </row>
    <row r="110" spans="1:10" ht="36.75" customHeight="1" x14ac:dyDescent="0.2">
      <c r="A110" s="126"/>
      <c r="B110" s="131" t="s">
        <v>129</v>
      </c>
      <c r="C110" s="193" t="s">
        <v>130</v>
      </c>
      <c r="D110" s="194"/>
      <c r="E110" s="194"/>
      <c r="F110" s="137" t="s">
        <v>27</v>
      </c>
      <c r="G110" s="138"/>
      <c r="H110" s="138"/>
      <c r="I110" s="138">
        <f>'05 2019_14 Pol'!G118</f>
        <v>0</v>
      </c>
      <c r="J110" s="135" t="str">
        <f>IF(I117=0,"",I110/I117*100)</f>
        <v/>
      </c>
    </row>
    <row r="111" spans="1:10" ht="36.75" customHeight="1" x14ac:dyDescent="0.2">
      <c r="A111" s="126"/>
      <c r="B111" s="131" t="s">
        <v>131</v>
      </c>
      <c r="C111" s="193" t="s">
        <v>132</v>
      </c>
      <c r="D111" s="194"/>
      <c r="E111" s="194"/>
      <c r="F111" s="137" t="s">
        <v>27</v>
      </c>
      <c r="G111" s="138"/>
      <c r="H111" s="138"/>
      <c r="I111" s="138">
        <f>'05 2019_14 Pol'!G132</f>
        <v>0</v>
      </c>
      <c r="J111" s="135" t="str">
        <f>IF(I117=0,"",I111/I117*100)</f>
        <v/>
      </c>
    </row>
    <row r="112" spans="1:10" ht="36.75" customHeight="1" x14ac:dyDescent="0.2">
      <c r="A112" s="126"/>
      <c r="B112" s="131" t="s">
        <v>133</v>
      </c>
      <c r="C112" s="193" t="s">
        <v>134</v>
      </c>
      <c r="D112" s="194"/>
      <c r="E112" s="194"/>
      <c r="F112" s="137" t="s">
        <v>27</v>
      </c>
      <c r="G112" s="138"/>
      <c r="H112" s="138"/>
      <c r="I112" s="138">
        <f>'01 2019_14 Pol'!G103+'04 2019_14 Pol'!G68+'05 2019_14 Pol'!G135</f>
        <v>0</v>
      </c>
      <c r="J112" s="135" t="str">
        <f>IF(I117=0,"",I112/I117*100)</f>
        <v/>
      </c>
    </row>
    <row r="113" spans="1:10" ht="36.75" customHeight="1" x14ac:dyDescent="0.2">
      <c r="A113" s="126"/>
      <c r="B113" s="131" t="s">
        <v>135</v>
      </c>
      <c r="C113" s="193" t="s">
        <v>136</v>
      </c>
      <c r="D113" s="194"/>
      <c r="E113" s="194"/>
      <c r="F113" s="137" t="s">
        <v>27</v>
      </c>
      <c r="G113" s="138"/>
      <c r="H113" s="138"/>
      <c r="I113" s="138">
        <f>'05 2019_14 Pol'!G160</f>
        <v>0</v>
      </c>
      <c r="J113" s="135" t="str">
        <f>IF(I117=0,"",I113/I117*100)</f>
        <v/>
      </c>
    </row>
    <row r="114" spans="1:10" ht="36.75" customHeight="1" x14ac:dyDescent="0.2">
      <c r="A114" s="126"/>
      <c r="B114" s="131" t="s">
        <v>137</v>
      </c>
      <c r="C114" s="193" t="s">
        <v>138</v>
      </c>
      <c r="D114" s="194"/>
      <c r="E114" s="194"/>
      <c r="F114" s="137" t="s">
        <v>28</v>
      </c>
      <c r="G114" s="138"/>
      <c r="H114" s="138"/>
      <c r="I114" s="138">
        <f>'05 2019_14 Pol'!G169</f>
        <v>0</v>
      </c>
      <c r="J114" s="135" t="str">
        <f>IF(I117=0,"",I114/I117*100)</f>
        <v/>
      </c>
    </row>
    <row r="115" spans="1:10" ht="36.75" customHeight="1" x14ac:dyDescent="0.2">
      <c r="A115" s="126"/>
      <c r="B115" s="131" t="s">
        <v>139</v>
      </c>
      <c r="C115" s="193" t="s">
        <v>140</v>
      </c>
      <c r="D115" s="194"/>
      <c r="E115" s="194"/>
      <c r="F115" s="137" t="s">
        <v>141</v>
      </c>
      <c r="G115" s="138"/>
      <c r="H115" s="138"/>
      <c r="I115" s="138">
        <f>'01 2019_14 Pol'!G128+'02 2019_14 Pol'!G118+'03 2019_14 Pol'!G24+'04 2019_14 Pol'!G73+'05 2019_14 Pol'!G176+'07 2019_14 Pol'!G37</f>
        <v>0</v>
      </c>
      <c r="J115" s="135" t="str">
        <f>IF(I117=0,"",I115/I117*100)</f>
        <v/>
      </c>
    </row>
    <row r="116" spans="1:10" ht="36.75" customHeight="1" x14ac:dyDescent="0.2">
      <c r="A116" s="126"/>
      <c r="B116" s="131" t="s">
        <v>142</v>
      </c>
      <c r="C116" s="193" t="s">
        <v>29</v>
      </c>
      <c r="D116" s="194"/>
      <c r="E116" s="194"/>
      <c r="F116" s="137" t="s">
        <v>142</v>
      </c>
      <c r="G116" s="138"/>
      <c r="H116" s="138"/>
      <c r="I116" s="138">
        <f>'01 2019_14 Pol'!G133+'02 2019_14 Pol'!G123+'03 2019_14 Pol'!G29+'04 2019_14 Pol'!G78+'05 2019_14 Pol'!G183+'06 2019_14 Pol'!G110+'07 2019_14 Pol'!G44</f>
        <v>0</v>
      </c>
      <c r="J116" s="135" t="str">
        <f>IF(I117=0,"",I116/I117*100)</f>
        <v/>
      </c>
    </row>
    <row r="117" spans="1:10" ht="25.5" customHeight="1" x14ac:dyDescent="0.2">
      <c r="A117" s="127"/>
      <c r="B117" s="132" t="s">
        <v>1</v>
      </c>
      <c r="C117" s="133"/>
      <c r="D117" s="134"/>
      <c r="E117" s="134"/>
      <c r="F117" s="139"/>
      <c r="G117" s="140"/>
      <c r="H117" s="140"/>
      <c r="I117" s="140">
        <f>SUM(I93:I116)</f>
        <v>0</v>
      </c>
      <c r="J117" s="136">
        <f>SUM(J93:J116)</f>
        <v>0</v>
      </c>
    </row>
    <row r="118" spans="1:10" x14ac:dyDescent="0.2">
      <c r="F118" s="88"/>
      <c r="G118" s="88"/>
      <c r="H118" s="88"/>
      <c r="I118" s="88"/>
      <c r="J118" s="89"/>
    </row>
    <row r="119" spans="1:10" x14ac:dyDescent="0.2">
      <c r="F119" s="88"/>
      <c r="G119" s="88"/>
      <c r="H119" s="88"/>
      <c r="I119" s="88"/>
      <c r="J119" s="89"/>
    </row>
    <row r="120" spans="1:10" x14ac:dyDescent="0.2">
      <c r="F120" s="88"/>
      <c r="G120" s="88"/>
      <c r="H120" s="88"/>
      <c r="I120" s="88"/>
      <c r="J120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54:E54"/>
    <mergeCell ref="B57:J57"/>
    <mergeCell ref="B59:J59"/>
    <mergeCell ref="B60:J60"/>
    <mergeCell ref="B62:J62"/>
    <mergeCell ref="C49:E49"/>
    <mergeCell ref="C50:E50"/>
    <mergeCell ref="C51:E51"/>
    <mergeCell ref="C52:E52"/>
    <mergeCell ref="C53:E53"/>
    <mergeCell ref="B70:J70"/>
    <mergeCell ref="B72:J72"/>
    <mergeCell ref="B73:J73"/>
    <mergeCell ref="B74:J74"/>
    <mergeCell ref="B75:J75"/>
    <mergeCell ref="B63:J63"/>
    <mergeCell ref="B64:J64"/>
    <mergeCell ref="B66:J66"/>
    <mergeCell ref="B67:J67"/>
    <mergeCell ref="B68:J68"/>
    <mergeCell ref="B83:J83"/>
    <mergeCell ref="B85:J85"/>
    <mergeCell ref="B87:J87"/>
    <mergeCell ref="C93:E93"/>
    <mergeCell ref="C94:E94"/>
    <mergeCell ref="B77:J77"/>
    <mergeCell ref="B79:J79"/>
    <mergeCell ref="B80:J80"/>
    <mergeCell ref="B81:J81"/>
    <mergeCell ref="B82:J82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115:E115"/>
    <mergeCell ref="C116:E116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D99C-E4D5-4B79-8941-9A9938BFC06B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1.7109375" customWidth="1"/>
    <col min="8" max="24" width="11.7109375" hidden="1" customWidth="1"/>
    <col min="25" max="25" width="11.7109375" customWidth="1"/>
    <col min="27" max="27" width="9.140625" style="270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51</v>
      </c>
      <c r="C3" s="250" t="s">
        <v>52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52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105</v>
      </c>
      <c r="C8" s="184" t="s">
        <v>106</v>
      </c>
      <c r="D8" s="167"/>
      <c r="E8" s="168"/>
      <c r="F8" s="169"/>
      <c r="G8" s="170">
        <f>SUMIF(AG9:AG67,"&lt;&gt;NOR",G9:G67)</f>
        <v>0</v>
      </c>
      <c r="H8" s="164"/>
      <c r="I8" s="164">
        <f>SUM(I9:I67)</f>
        <v>0</v>
      </c>
      <c r="J8" s="164"/>
      <c r="K8" s="164">
        <f>SUM(K9:K67)</f>
        <v>0</v>
      </c>
      <c r="L8" s="164"/>
      <c r="M8" s="164">
        <f>SUM(M9:M67)</f>
        <v>0</v>
      </c>
      <c r="N8" s="164"/>
      <c r="O8" s="164">
        <f>SUM(O9:O67)</f>
        <v>0</v>
      </c>
      <c r="P8" s="164"/>
      <c r="Q8" s="164">
        <f>SUM(Q9:Q67)</f>
        <v>0</v>
      </c>
      <c r="R8" s="164"/>
      <c r="S8" s="164"/>
      <c r="T8" s="164"/>
      <c r="U8" s="164"/>
      <c r="V8" s="164">
        <f>SUM(V9:V67)</f>
        <v>0</v>
      </c>
      <c r="W8" s="164"/>
      <c r="X8" s="164"/>
      <c r="AG8" t="s">
        <v>170</v>
      </c>
    </row>
    <row r="9" spans="1:60" outlineLevel="1" x14ac:dyDescent="0.2">
      <c r="A9" s="171">
        <v>1</v>
      </c>
      <c r="B9" s="172" t="s">
        <v>171</v>
      </c>
      <c r="C9" s="185" t="s">
        <v>172</v>
      </c>
      <c r="D9" s="173" t="s">
        <v>173</v>
      </c>
      <c r="E9" s="174">
        <v>0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1.5339999999999999E-2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174</v>
      </c>
      <c r="T9" s="160" t="s">
        <v>174</v>
      </c>
      <c r="U9" s="160">
        <v>0.42</v>
      </c>
      <c r="V9" s="160">
        <f>ROUND(E9*U9,2)</f>
        <v>0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7"/>
      <c r="B10" s="158"/>
      <c r="C10" s="186" t="s">
        <v>177</v>
      </c>
      <c r="D10" s="162"/>
      <c r="E10" s="163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1">
        <v>2</v>
      </c>
      <c r="B11" s="172" t="s">
        <v>179</v>
      </c>
      <c r="C11" s="185" t="s">
        <v>180</v>
      </c>
      <c r="D11" s="173" t="s">
        <v>181</v>
      </c>
      <c r="E11" s="174">
        <v>0</v>
      </c>
      <c r="F11" s="175"/>
      <c r="G11" s="17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15</v>
      </c>
      <c r="M11" s="160">
        <f>G11*(1+L11/100)</f>
        <v>0</v>
      </c>
      <c r="N11" s="160">
        <v>4.0000000000000003E-5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174</v>
      </c>
      <c r="T11" s="160" t="s">
        <v>174</v>
      </c>
      <c r="U11" s="160">
        <v>7.8E-2</v>
      </c>
      <c r="V11" s="160">
        <f>ROUND(E11*U11,2)</f>
        <v>0</v>
      </c>
      <c r="W11" s="160"/>
      <c r="X11" s="160" t="s">
        <v>175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176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182</v>
      </c>
      <c r="D12" s="162"/>
      <c r="E12" s="16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6" t="s">
        <v>183</v>
      </c>
      <c r="D13" s="162"/>
      <c r="E13" s="163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184</v>
      </c>
      <c r="D14" s="162"/>
      <c r="E14" s="16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185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186</v>
      </c>
      <c r="D16" s="162"/>
      <c r="E16" s="163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187</v>
      </c>
      <c r="D17" s="162"/>
      <c r="E17" s="163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188</v>
      </c>
      <c r="D18" s="162"/>
      <c r="E18" s="163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189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1">
        <v>3</v>
      </c>
      <c r="B20" s="172" t="s">
        <v>190</v>
      </c>
      <c r="C20" s="185" t="s">
        <v>191</v>
      </c>
      <c r="D20" s="173" t="s">
        <v>181</v>
      </c>
      <c r="E20" s="174">
        <v>0</v>
      </c>
      <c r="F20" s="175"/>
      <c r="G20" s="176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15</v>
      </c>
      <c r="M20" s="160">
        <f>G20*(1+L20/100)</f>
        <v>0</v>
      </c>
      <c r="N20" s="160">
        <v>6.0999999999999997E-4</v>
      </c>
      <c r="O20" s="160">
        <f>ROUND(E20*N20,2)</f>
        <v>0</v>
      </c>
      <c r="P20" s="160">
        <v>0</v>
      </c>
      <c r="Q20" s="160">
        <f>ROUND(E20*P20,2)</f>
        <v>0</v>
      </c>
      <c r="R20" s="160"/>
      <c r="S20" s="160" t="s">
        <v>174</v>
      </c>
      <c r="T20" s="160" t="s">
        <v>174</v>
      </c>
      <c r="U20" s="160">
        <v>7.0699999999999999E-2</v>
      </c>
      <c r="V20" s="160">
        <f>ROUND(E20*U20,2)</f>
        <v>0</v>
      </c>
      <c r="W20" s="160"/>
      <c r="X20" s="160" t="s">
        <v>175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176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192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193</v>
      </c>
      <c r="D22" s="162"/>
      <c r="E22" s="163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194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195</v>
      </c>
      <c r="D24" s="162"/>
      <c r="E24" s="163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196</v>
      </c>
      <c r="D25" s="162"/>
      <c r="E25" s="163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57"/>
      <c r="B26" s="158"/>
      <c r="C26" s="186" t="s">
        <v>197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198</v>
      </c>
      <c r="D27" s="162"/>
      <c r="E27" s="163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199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33.75" outlineLevel="1" x14ac:dyDescent="0.2">
      <c r="A29" s="157"/>
      <c r="B29" s="158"/>
      <c r="C29" s="186" t="s">
        <v>200</v>
      </c>
      <c r="D29" s="162"/>
      <c r="E29" s="163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201</v>
      </c>
      <c r="D30" s="162"/>
      <c r="E30" s="163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202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203</v>
      </c>
      <c r="D32" s="162"/>
      <c r="E32" s="163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1">
        <v>4</v>
      </c>
      <c r="B33" s="172" t="s">
        <v>204</v>
      </c>
      <c r="C33" s="185" t="s">
        <v>205</v>
      </c>
      <c r="D33" s="173" t="s">
        <v>181</v>
      </c>
      <c r="E33" s="174">
        <v>0</v>
      </c>
      <c r="F33" s="175"/>
      <c r="G33" s="176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15</v>
      </c>
      <c r="M33" s="160">
        <f>G33*(1+L33/100)</f>
        <v>0</v>
      </c>
      <c r="N33" s="160">
        <v>5.2580000000000002E-2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174</v>
      </c>
      <c r="T33" s="160" t="s">
        <v>174</v>
      </c>
      <c r="U33" s="160">
        <v>0.91700000000000004</v>
      </c>
      <c r="V33" s="160">
        <f>ROUND(E33*U33,2)</f>
        <v>0</v>
      </c>
      <c r="W33" s="160"/>
      <c r="X33" s="160" t="s">
        <v>175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176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206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178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6" t="s">
        <v>207</v>
      </c>
      <c r="D35" s="162"/>
      <c r="E35" s="163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178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208</v>
      </c>
      <c r="D36" s="162"/>
      <c r="E36" s="16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6" t="s">
        <v>209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178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210</v>
      </c>
      <c r="D38" s="162"/>
      <c r="E38" s="163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211</v>
      </c>
      <c r="D39" s="162"/>
      <c r="E39" s="163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178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212</v>
      </c>
      <c r="D40" s="162"/>
      <c r="E40" s="163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213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214</v>
      </c>
      <c r="D42" s="162"/>
      <c r="E42" s="163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178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215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 x14ac:dyDescent="0.2">
      <c r="A44" s="171">
        <v>5</v>
      </c>
      <c r="B44" s="172" t="s">
        <v>216</v>
      </c>
      <c r="C44" s="185" t="s">
        <v>217</v>
      </c>
      <c r="D44" s="173" t="s">
        <v>181</v>
      </c>
      <c r="E44" s="174">
        <v>0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15</v>
      </c>
      <c r="M44" s="160">
        <f>G44*(1+L44/100)</f>
        <v>0</v>
      </c>
      <c r="N44" s="160">
        <v>8.7059999999999998E-2</v>
      </c>
      <c r="O44" s="160">
        <f>ROUND(E44*N44,2)</f>
        <v>0</v>
      </c>
      <c r="P44" s="160">
        <v>0</v>
      </c>
      <c r="Q44" s="160">
        <f>ROUND(E44*P44,2)</f>
        <v>0</v>
      </c>
      <c r="R44" s="160"/>
      <c r="S44" s="160" t="s">
        <v>174</v>
      </c>
      <c r="T44" s="160" t="s">
        <v>174</v>
      </c>
      <c r="U44" s="160">
        <v>2.94</v>
      </c>
      <c r="V44" s="160">
        <f>ROUND(E44*U44,2)</f>
        <v>0</v>
      </c>
      <c r="W44" s="160"/>
      <c r="X44" s="160" t="s">
        <v>175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218</v>
      </c>
      <c r="D45" s="162"/>
      <c r="E45" s="16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212</v>
      </c>
      <c r="D46" s="162"/>
      <c r="E46" s="163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178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6" t="s">
        <v>219</v>
      </c>
      <c r="D47" s="162"/>
      <c r="E47" s="163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178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220</v>
      </c>
      <c r="D48" s="162"/>
      <c r="E48" s="163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6" t="s">
        <v>221</v>
      </c>
      <c r="D49" s="162"/>
      <c r="E49" s="163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178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1">
        <v>6</v>
      </c>
      <c r="B50" s="172" t="s">
        <v>222</v>
      </c>
      <c r="C50" s="185" t="s">
        <v>223</v>
      </c>
      <c r="D50" s="173" t="s">
        <v>181</v>
      </c>
      <c r="E50" s="174">
        <v>0</v>
      </c>
      <c r="F50" s="175"/>
      <c r="G50" s="176">
        <f>ROUND(E50*F50,2)</f>
        <v>0</v>
      </c>
      <c r="H50" s="161"/>
      <c r="I50" s="160">
        <f>ROUND(E50*H50,2)</f>
        <v>0</v>
      </c>
      <c r="J50" s="161"/>
      <c r="K50" s="160">
        <f>ROUND(E50*J50,2)</f>
        <v>0</v>
      </c>
      <c r="L50" s="160">
        <v>15</v>
      </c>
      <c r="M50" s="160">
        <f>G50*(1+L50/100)</f>
        <v>0</v>
      </c>
      <c r="N50" s="160">
        <v>4.2549999999999998E-2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174</v>
      </c>
      <c r="T50" s="160" t="s">
        <v>174</v>
      </c>
      <c r="U50" s="160">
        <v>0.60089999999999999</v>
      </c>
      <c r="V50" s="160">
        <f>ROUND(E50*U50,2)</f>
        <v>0</v>
      </c>
      <c r="W50" s="160"/>
      <c r="X50" s="160" t="s">
        <v>175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176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6" t="s">
        <v>224</v>
      </c>
      <c r="D51" s="162"/>
      <c r="E51" s="163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6" t="s">
        <v>225</v>
      </c>
      <c r="D52" s="162"/>
      <c r="E52" s="163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178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6" t="s">
        <v>226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6" t="s">
        <v>227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178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1">
        <v>7</v>
      </c>
      <c r="B55" s="172" t="s">
        <v>228</v>
      </c>
      <c r="C55" s="185" t="s">
        <v>229</v>
      </c>
      <c r="D55" s="173" t="s">
        <v>181</v>
      </c>
      <c r="E55" s="174">
        <v>0</v>
      </c>
      <c r="F55" s="175"/>
      <c r="G55" s="176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15</v>
      </c>
      <c r="M55" s="160">
        <f>G55*(1+L55/100)</f>
        <v>0</v>
      </c>
      <c r="N55" s="160">
        <v>2.0000000000000002E-5</v>
      </c>
      <c r="O55" s="160">
        <f>ROUND(E55*N55,2)</f>
        <v>0</v>
      </c>
      <c r="P55" s="160">
        <v>0</v>
      </c>
      <c r="Q55" s="160">
        <f>ROUND(E55*P55,2)</f>
        <v>0</v>
      </c>
      <c r="R55" s="160"/>
      <c r="S55" s="160" t="s">
        <v>174</v>
      </c>
      <c r="T55" s="160" t="s">
        <v>174</v>
      </c>
      <c r="U55" s="160">
        <v>0.18</v>
      </c>
      <c r="V55" s="160">
        <f>ROUND(E55*U55,2)</f>
        <v>0</v>
      </c>
      <c r="W55" s="160"/>
      <c r="X55" s="160" t="s">
        <v>175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176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6" t="s">
        <v>192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178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193</v>
      </c>
      <c r="D57" s="162"/>
      <c r="E57" s="16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6" t="s">
        <v>194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178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195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6" t="s">
        <v>196</v>
      </c>
      <c r="D60" s="162"/>
      <c r="E60" s="163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178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33.75" outlineLevel="1" x14ac:dyDescent="0.2">
      <c r="A61" s="157"/>
      <c r="B61" s="158"/>
      <c r="C61" s="186" t="s">
        <v>197</v>
      </c>
      <c r="D61" s="162"/>
      <c r="E61" s="163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178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6" t="s">
        <v>198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178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199</v>
      </c>
      <c r="D63" s="162"/>
      <c r="E63" s="163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33.75" outlineLevel="1" x14ac:dyDescent="0.2">
      <c r="A64" s="157"/>
      <c r="B64" s="158"/>
      <c r="C64" s="186" t="s">
        <v>200</v>
      </c>
      <c r="D64" s="162"/>
      <c r="E64" s="163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6" t="s">
        <v>201</v>
      </c>
      <c r="D65" s="162"/>
      <c r="E65" s="163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178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6" t="s">
        <v>202</v>
      </c>
      <c r="D66" s="162"/>
      <c r="E66" s="163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203</v>
      </c>
      <c r="D67" s="162"/>
      <c r="E67" s="163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178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5" t="s">
        <v>169</v>
      </c>
      <c r="B68" s="166" t="s">
        <v>111</v>
      </c>
      <c r="C68" s="184" t="s">
        <v>112</v>
      </c>
      <c r="D68" s="167"/>
      <c r="E68" s="168"/>
      <c r="F68" s="169"/>
      <c r="G68" s="170">
        <f>SUMIF(AG69:AG77,"&lt;&gt;NOR",G69:G77)</f>
        <v>0</v>
      </c>
      <c r="H68" s="164"/>
      <c r="I68" s="164">
        <f>SUM(I69:I77)</f>
        <v>0</v>
      </c>
      <c r="J68" s="164"/>
      <c r="K68" s="164">
        <f>SUM(K69:K77)</f>
        <v>0</v>
      </c>
      <c r="L68" s="164"/>
      <c r="M68" s="164">
        <f>SUM(M69:M77)</f>
        <v>0</v>
      </c>
      <c r="N68" s="164"/>
      <c r="O68" s="164">
        <f>SUM(O69:O77)</f>
        <v>0</v>
      </c>
      <c r="P68" s="164"/>
      <c r="Q68" s="164">
        <f>SUM(Q69:Q77)</f>
        <v>0</v>
      </c>
      <c r="R68" s="164"/>
      <c r="S68" s="164"/>
      <c r="T68" s="164"/>
      <c r="U68" s="164"/>
      <c r="V68" s="164">
        <f>SUM(V69:V77)</f>
        <v>0</v>
      </c>
      <c r="W68" s="164"/>
      <c r="X68" s="164"/>
      <c r="AG68" t="s">
        <v>170</v>
      </c>
    </row>
    <row r="69" spans="1:60" outlineLevel="1" x14ac:dyDescent="0.2">
      <c r="A69" s="171">
        <v>8</v>
      </c>
      <c r="B69" s="172" t="s">
        <v>230</v>
      </c>
      <c r="C69" s="185" t="s">
        <v>231</v>
      </c>
      <c r="D69" s="173" t="s">
        <v>181</v>
      </c>
      <c r="E69" s="174">
        <v>0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15</v>
      </c>
      <c r="M69" s="160">
        <f>G69*(1+L69/100)</f>
        <v>0</v>
      </c>
      <c r="N69" s="160">
        <v>1.8380000000000001E-2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174</v>
      </c>
      <c r="T69" s="160" t="s">
        <v>174</v>
      </c>
      <c r="U69" s="160">
        <v>0.14399999999999999</v>
      </c>
      <c r="V69" s="160">
        <f>ROUND(E69*U69,2)</f>
        <v>0</v>
      </c>
      <c r="W69" s="160"/>
      <c r="X69" s="160" t="s">
        <v>175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176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192</v>
      </c>
      <c r="D70" s="162"/>
      <c r="E70" s="163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178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195</v>
      </c>
      <c r="D71" s="162"/>
      <c r="E71" s="163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6" t="s">
        <v>198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6" t="s">
        <v>201</v>
      </c>
      <c r="D73" s="162"/>
      <c r="E73" s="163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178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1">
        <v>9</v>
      </c>
      <c r="B74" s="172" t="s">
        <v>232</v>
      </c>
      <c r="C74" s="185" t="s">
        <v>233</v>
      </c>
      <c r="D74" s="173" t="s">
        <v>181</v>
      </c>
      <c r="E74" s="174">
        <v>0</v>
      </c>
      <c r="F74" s="175"/>
      <c r="G74" s="176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15</v>
      </c>
      <c r="M74" s="160">
        <f>G74*(1+L74/100)</f>
        <v>0</v>
      </c>
      <c r="N74" s="160">
        <v>9.7000000000000005E-4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174</v>
      </c>
      <c r="T74" s="160" t="s">
        <v>174</v>
      </c>
      <c r="U74" s="160">
        <v>6.0000000000000001E-3</v>
      </c>
      <c r="V74" s="160">
        <f>ROUND(E74*U74,2)</f>
        <v>0</v>
      </c>
      <c r="W74" s="160"/>
      <c r="X74" s="160" t="s">
        <v>175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176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6" t="s">
        <v>234</v>
      </c>
      <c r="D75" s="162"/>
      <c r="E75" s="163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178</v>
      </c>
      <c r="AH75" s="150">
        <v>5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1">
        <v>10</v>
      </c>
      <c r="B76" s="172" t="s">
        <v>235</v>
      </c>
      <c r="C76" s="185" t="s">
        <v>236</v>
      </c>
      <c r="D76" s="173" t="s">
        <v>181</v>
      </c>
      <c r="E76" s="174">
        <v>0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15</v>
      </c>
      <c r="M76" s="160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0"/>
      <c r="S76" s="160" t="s">
        <v>174</v>
      </c>
      <c r="T76" s="160" t="s">
        <v>174</v>
      </c>
      <c r="U76" s="160">
        <v>0.114</v>
      </c>
      <c r="V76" s="160">
        <f>ROUND(E76*U76,2)</f>
        <v>0</v>
      </c>
      <c r="W76" s="160"/>
      <c r="X76" s="160" t="s">
        <v>175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176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237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5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5" t="s">
        <v>169</v>
      </c>
      <c r="B78" s="166" t="s">
        <v>115</v>
      </c>
      <c r="C78" s="184" t="s">
        <v>116</v>
      </c>
      <c r="D78" s="167"/>
      <c r="E78" s="168"/>
      <c r="F78" s="169"/>
      <c r="G78" s="170">
        <f>SUMIF(AG79:AG100,"&lt;&gt;NOR",G79:G100)</f>
        <v>0</v>
      </c>
      <c r="H78" s="164"/>
      <c r="I78" s="164">
        <f>SUM(I79:I100)</f>
        <v>0</v>
      </c>
      <c r="J78" s="164"/>
      <c r="K78" s="164">
        <f>SUM(K79:K100)</f>
        <v>0</v>
      </c>
      <c r="L78" s="164"/>
      <c r="M78" s="164">
        <f>SUM(M79:M100)</f>
        <v>0</v>
      </c>
      <c r="N78" s="164"/>
      <c r="O78" s="164">
        <f>SUM(O79:O100)</f>
        <v>0</v>
      </c>
      <c r="P78" s="164"/>
      <c r="Q78" s="164">
        <f>SUM(Q79:Q100)</f>
        <v>0</v>
      </c>
      <c r="R78" s="164"/>
      <c r="S78" s="164"/>
      <c r="T78" s="164"/>
      <c r="U78" s="164"/>
      <c r="V78" s="164">
        <f>SUM(V79:V100)</f>
        <v>0</v>
      </c>
      <c r="W78" s="164"/>
      <c r="X78" s="164"/>
      <c r="AG78" t="s">
        <v>170</v>
      </c>
    </row>
    <row r="79" spans="1:60" outlineLevel="1" x14ac:dyDescent="0.2">
      <c r="A79" s="171">
        <v>11</v>
      </c>
      <c r="B79" s="172" t="s">
        <v>238</v>
      </c>
      <c r="C79" s="185" t="s">
        <v>239</v>
      </c>
      <c r="D79" s="173" t="s">
        <v>181</v>
      </c>
      <c r="E79" s="174">
        <v>0</v>
      </c>
      <c r="F79" s="175"/>
      <c r="G79" s="176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15</v>
      </c>
      <c r="M79" s="160">
        <f>G79*(1+L79/100)</f>
        <v>0</v>
      </c>
      <c r="N79" s="160">
        <v>0</v>
      </c>
      <c r="O79" s="160">
        <f>ROUND(E79*N79,2)</f>
        <v>0</v>
      </c>
      <c r="P79" s="160">
        <v>2.9000000000000001E-2</v>
      </c>
      <c r="Q79" s="160">
        <f>ROUND(E79*P79,2)</f>
        <v>0</v>
      </c>
      <c r="R79" s="160"/>
      <c r="S79" s="160" t="s">
        <v>174</v>
      </c>
      <c r="T79" s="160" t="s">
        <v>174</v>
      </c>
      <c r="U79" s="160">
        <v>0.1</v>
      </c>
      <c r="V79" s="160">
        <f>ROUND(E79*U79,2)</f>
        <v>0</v>
      </c>
      <c r="W79" s="160"/>
      <c r="X79" s="160" t="s">
        <v>175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176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224</v>
      </c>
      <c r="D80" s="162"/>
      <c r="E80" s="163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178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225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6" t="s">
        <v>226</v>
      </c>
      <c r="D82" s="162"/>
      <c r="E82" s="163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178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227</v>
      </c>
      <c r="D83" s="162"/>
      <c r="E83" s="163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1">
        <v>12</v>
      </c>
      <c r="B84" s="172" t="s">
        <v>240</v>
      </c>
      <c r="C84" s="185" t="s">
        <v>241</v>
      </c>
      <c r="D84" s="173" t="s">
        <v>181</v>
      </c>
      <c r="E84" s="174">
        <v>0</v>
      </c>
      <c r="F84" s="175"/>
      <c r="G84" s="176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15</v>
      </c>
      <c r="M84" s="160">
        <f>G84*(1+L84/100)</f>
        <v>0</v>
      </c>
      <c r="N84" s="160">
        <v>0</v>
      </c>
      <c r="O84" s="160">
        <f>ROUND(E84*N84,2)</f>
        <v>0</v>
      </c>
      <c r="P84" s="160">
        <v>5.8999999999999997E-2</v>
      </c>
      <c r="Q84" s="160">
        <f>ROUND(E84*P84,2)</f>
        <v>0</v>
      </c>
      <c r="R84" s="160"/>
      <c r="S84" s="160" t="s">
        <v>174</v>
      </c>
      <c r="T84" s="160" t="s">
        <v>174</v>
      </c>
      <c r="U84" s="160">
        <v>0.2</v>
      </c>
      <c r="V84" s="160">
        <f>ROUND(E84*U84,2)</f>
        <v>0</v>
      </c>
      <c r="W84" s="160"/>
      <c r="X84" s="160" t="s">
        <v>175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176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6" t="s">
        <v>206</v>
      </c>
      <c r="D85" s="162"/>
      <c r="E85" s="163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178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6" t="s">
        <v>207</v>
      </c>
      <c r="D86" s="162"/>
      <c r="E86" s="163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178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6" t="s">
        <v>208</v>
      </c>
      <c r="D87" s="162"/>
      <c r="E87" s="163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178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6" t="s">
        <v>209</v>
      </c>
      <c r="D88" s="162"/>
      <c r="E88" s="163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178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86" t="s">
        <v>210</v>
      </c>
      <c r="D89" s="162"/>
      <c r="E89" s="163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178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6" t="s">
        <v>211</v>
      </c>
      <c r="D90" s="162"/>
      <c r="E90" s="163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50"/>
      <c r="Z90" s="150"/>
      <c r="AA90" s="150"/>
      <c r="AB90" s="150"/>
      <c r="AC90" s="150"/>
      <c r="AD90" s="150"/>
      <c r="AE90" s="150"/>
      <c r="AF90" s="150"/>
      <c r="AG90" s="150" t="s">
        <v>178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212</v>
      </c>
      <c r="D91" s="162"/>
      <c r="E91" s="163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6" t="s">
        <v>213</v>
      </c>
      <c r="D92" s="162"/>
      <c r="E92" s="163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214</v>
      </c>
      <c r="D93" s="162"/>
      <c r="E93" s="163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178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6" t="s">
        <v>215</v>
      </c>
      <c r="D94" s="162"/>
      <c r="E94" s="163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178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1">
        <v>13</v>
      </c>
      <c r="B95" s="172" t="s">
        <v>242</v>
      </c>
      <c r="C95" s="185" t="s">
        <v>243</v>
      </c>
      <c r="D95" s="173" t="s">
        <v>181</v>
      </c>
      <c r="E95" s="174">
        <v>0</v>
      </c>
      <c r="F95" s="175"/>
      <c r="G95" s="176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15</v>
      </c>
      <c r="M95" s="160">
        <f>G95*(1+L95/100)</f>
        <v>0</v>
      </c>
      <c r="N95" s="160">
        <v>0</v>
      </c>
      <c r="O95" s="160">
        <f>ROUND(E95*N95,2)</f>
        <v>0</v>
      </c>
      <c r="P95" s="160">
        <v>9.1999999999999998E-2</v>
      </c>
      <c r="Q95" s="160">
        <f>ROUND(E95*P95,2)</f>
        <v>0</v>
      </c>
      <c r="R95" s="160"/>
      <c r="S95" s="160" t="s">
        <v>174</v>
      </c>
      <c r="T95" s="160" t="s">
        <v>174</v>
      </c>
      <c r="U95" s="160">
        <v>0.26</v>
      </c>
      <c r="V95" s="160">
        <f>ROUND(E95*U95,2)</f>
        <v>0</v>
      </c>
      <c r="W95" s="160"/>
      <c r="X95" s="160" t="s">
        <v>175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176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86" t="s">
        <v>218</v>
      </c>
      <c r="D96" s="162"/>
      <c r="E96" s="163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178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6" t="s">
        <v>212</v>
      </c>
      <c r="D97" s="162"/>
      <c r="E97" s="163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50"/>
      <c r="Z97" s="150"/>
      <c r="AA97" s="150"/>
      <c r="AB97" s="150"/>
      <c r="AC97" s="150"/>
      <c r="AD97" s="150"/>
      <c r="AE97" s="150"/>
      <c r="AF97" s="150"/>
      <c r="AG97" s="150" t="s">
        <v>178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6" t="s">
        <v>219</v>
      </c>
      <c r="D98" s="162"/>
      <c r="E98" s="163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178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220</v>
      </c>
      <c r="D99" s="162"/>
      <c r="E99" s="163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178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86" t="s">
        <v>221</v>
      </c>
      <c r="D100" s="162"/>
      <c r="E100" s="163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x14ac:dyDescent="0.2">
      <c r="A101" s="165" t="s">
        <v>169</v>
      </c>
      <c r="B101" s="166" t="s">
        <v>117</v>
      </c>
      <c r="C101" s="184" t="s">
        <v>118</v>
      </c>
      <c r="D101" s="167"/>
      <c r="E101" s="168"/>
      <c r="F101" s="169"/>
      <c r="G101" s="170">
        <f>SUMIF(AG102:AG102,"&lt;&gt;NOR",G102:G102)</f>
        <v>0</v>
      </c>
      <c r="H101" s="164"/>
      <c r="I101" s="164">
        <f>SUM(I102:I102)</f>
        <v>0</v>
      </c>
      <c r="J101" s="164"/>
      <c r="K101" s="164">
        <f>SUM(K102:K102)</f>
        <v>0</v>
      </c>
      <c r="L101" s="164"/>
      <c r="M101" s="164">
        <f>SUM(M102:M102)</f>
        <v>0</v>
      </c>
      <c r="N101" s="164"/>
      <c r="O101" s="164">
        <f>SUM(O102:O102)</f>
        <v>0</v>
      </c>
      <c r="P101" s="164"/>
      <c r="Q101" s="164">
        <f>SUM(Q102:Q102)</f>
        <v>0</v>
      </c>
      <c r="R101" s="164"/>
      <c r="S101" s="164"/>
      <c r="T101" s="164"/>
      <c r="U101" s="164"/>
      <c r="V101" s="164">
        <f>SUM(V102:V102)</f>
        <v>0</v>
      </c>
      <c r="W101" s="164"/>
      <c r="X101" s="164"/>
      <c r="AG101" t="s">
        <v>170</v>
      </c>
    </row>
    <row r="102" spans="1:60" outlineLevel="1" x14ac:dyDescent="0.2">
      <c r="A102" s="177">
        <v>14</v>
      </c>
      <c r="B102" s="178" t="s">
        <v>244</v>
      </c>
      <c r="C102" s="187" t="s">
        <v>245</v>
      </c>
      <c r="D102" s="179" t="s">
        <v>246</v>
      </c>
      <c r="E102" s="180">
        <v>0</v>
      </c>
      <c r="F102" s="181"/>
      <c r="G102" s="182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15</v>
      </c>
      <c r="M102" s="160">
        <f>G102*(1+L102/100)</f>
        <v>0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0"/>
      <c r="S102" s="160" t="s">
        <v>174</v>
      </c>
      <c r="T102" s="160" t="s">
        <v>174</v>
      </c>
      <c r="U102" s="160">
        <v>0.9385</v>
      </c>
      <c r="V102" s="160">
        <f>ROUND(E102*U102,2)</f>
        <v>0</v>
      </c>
      <c r="W102" s="160"/>
      <c r="X102" s="160" t="s">
        <v>247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248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x14ac:dyDescent="0.2">
      <c r="A103" s="165" t="s">
        <v>169</v>
      </c>
      <c r="B103" s="166" t="s">
        <v>133</v>
      </c>
      <c r="C103" s="184" t="s">
        <v>134</v>
      </c>
      <c r="D103" s="167"/>
      <c r="E103" s="168"/>
      <c r="F103" s="169"/>
      <c r="G103" s="170">
        <f>SUMIF(AG104:AG127,"&lt;&gt;NOR",G104:G127)</f>
        <v>0</v>
      </c>
      <c r="H103" s="164"/>
      <c r="I103" s="164">
        <f>SUM(I104:I127)</f>
        <v>0</v>
      </c>
      <c r="J103" s="164"/>
      <c r="K103" s="164">
        <f>SUM(K104:K127)</f>
        <v>0</v>
      </c>
      <c r="L103" s="164"/>
      <c r="M103" s="164">
        <f>SUM(M104:M127)</f>
        <v>0</v>
      </c>
      <c r="N103" s="164"/>
      <c r="O103" s="164">
        <f>SUM(O104:O127)</f>
        <v>0</v>
      </c>
      <c r="P103" s="164"/>
      <c r="Q103" s="164">
        <f>SUM(Q104:Q127)</f>
        <v>0</v>
      </c>
      <c r="R103" s="164"/>
      <c r="S103" s="164"/>
      <c r="T103" s="164"/>
      <c r="U103" s="164"/>
      <c r="V103" s="164">
        <f>SUM(V104:V127)</f>
        <v>0</v>
      </c>
      <c r="W103" s="164"/>
      <c r="X103" s="164"/>
      <c r="AG103" t="s">
        <v>170</v>
      </c>
    </row>
    <row r="104" spans="1:60" ht="22.5" outlineLevel="1" x14ac:dyDescent="0.2">
      <c r="A104" s="171">
        <v>15</v>
      </c>
      <c r="B104" s="172" t="s">
        <v>249</v>
      </c>
      <c r="C104" s="185" t="s">
        <v>250</v>
      </c>
      <c r="D104" s="173" t="s">
        <v>181</v>
      </c>
      <c r="E104" s="174">
        <v>0</v>
      </c>
      <c r="F104" s="175"/>
      <c r="G104" s="176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15</v>
      </c>
      <c r="M104" s="160">
        <f>G104*(1+L104/100)</f>
        <v>0</v>
      </c>
      <c r="N104" s="160">
        <v>1.0000000000000001E-5</v>
      </c>
      <c r="O104" s="160">
        <f>ROUND(E104*N104,2)</f>
        <v>0</v>
      </c>
      <c r="P104" s="160">
        <v>0</v>
      </c>
      <c r="Q104" s="160">
        <f>ROUND(E104*P104,2)</f>
        <v>0</v>
      </c>
      <c r="R104" s="160"/>
      <c r="S104" s="160" t="s">
        <v>174</v>
      </c>
      <c r="T104" s="160" t="s">
        <v>174</v>
      </c>
      <c r="U104" s="160">
        <v>7.1999999999999995E-2</v>
      </c>
      <c r="V104" s="160">
        <f>ROUND(E104*U104,2)</f>
        <v>0</v>
      </c>
      <c r="W104" s="160"/>
      <c r="X104" s="160" t="s">
        <v>175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176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251</v>
      </c>
      <c r="D105" s="162"/>
      <c r="E105" s="163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6" t="s">
        <v>252</v>
      </c>
      <c r="D106" s="162"/>
      <c r="E106" s="163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6" t="s">
        <v>253</v>
      </c>
      <c r="D107" s="162"/>
      <c r="E107" s="16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6" t="s">
        <v>254</v>
      </c>
      <c r="D108" s="162"/>
      <c r="E108" s="163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1">
        <v>16</v>
      </c>
      <c r="B109" s="172" t="s">
        <v>255</v>
      </c>
      <c r="C109" s="185" t="s">
        <v>256</v>
      </c>
      <c r="D109" s="173" t="s">
        <v>181</v>
      </c>
      <c r="E109" s="174">
        <v>0</v>
      </c>
      <c r="F109" s="175"/>
      <c r="G109" s="176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15</v>
      </c>
      <c r="M109" s="160">
        <f>G109*(1+L109/100)</f>
        <v>0</v>
      </c>
      <c r="N109" s="160">
        <v>3.2000000000000003E-4</v>
      </c>
      <c r="O109" s="160">
        <f>ROUND(E109*N109,2)</f>
        <v>0</v>
      </c>
      <c r="P109" s="160">
        <v>0</v>
      </c>
      <c r="Q109" s="160">
        <f>ROUND(E109*P109,2)</f>
        <v>0</v>
      </c>
      <c r="R109" s="160"/>
      <c r="S109" s="160" t="s">
        <v>174</v>
      </c>
      <c r="T109" s="160" t="s">
        <v>174</v>
      </c>
      <c r="U109" s="160">
        <v>0.28699999999999998</v>
      </c>
      <c r="V109" s="160">
        <f>ROUND(E109*U109,2)</f>
        <v>0</v>
      </c>
      <c r="W109" s="160"/>
      <c r="X109" s="160" t="s">
        <v>175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176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6" t="s">
        <v>251</v>
      </c>
      <c r="D110" s="162"/>
      <c r="E110" s="163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6" t="s">
        <v>252</v>
      </c>
      <c r="D111" s="162"/>
      <c r="E111" s="163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86" t="s">
        <v>253</v>
      </c>
      <c r="D112" s="162"/>
      <c r="E112" s="163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178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6" t="s">
        <v>254</v>
      </c>
      <c r="D113" s="162"/>
      <c r="E113" s="163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178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1">
        <v>17</v>
      </c>
      <c r="B114" s="172" t="s">
        <v>257</v>
      </c>
      <c r="C114" s="185" t="s">
        <v>258</v>
      </c>
      <c r="D114" s="173" t="s">
        <v>181</v>
      </c>
      <c r="E114" s="174">
        <v>0</v>
      </c>
      <c r="F114" s="175"/>
      <c r="G114" s="176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15</v>
      </c>
      <c r="M114" s="160">
        <f>G114*(1+L114/100)</f>
        <v>0</v>
      </c>
      <c r="N114" s="160">
        <v>1.0000000000000001E-5</v>
      </c>
      <c r="O114" s="160">
        <f>ROUND(E114*N114,2)</f>
        <v>0</v>
      </c>
      <c r="P114" s="160">
        <v>0</v>
      </c>
      <c r="Q114" s="160">
        <f>ROUND(E114*P114,2)</f>
        <v>0</v>
      </c>
      <c r="R114" s="160"/>
      <c r="S114" s="160" t="s">
        <v>174</v>
      </c>
      <c r="T114" s="160" t="s">
        <v>174</v>
      </c>
      <c r="U114" s="160">
        <v>6.8000000000000005E-2</v>
      </c>
      <c r="V114" s="160">
        <f>ROUND(E114*U114,2)</f>
        <v>0</v>
      </c>
      <c r="W114" s="160"/>
      <c r="X114" s="160" t="s">
        <v>175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176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86" t="s">
        <v>259</v>
      </c>
      <c r="D115" s="162"/>
      <c r="E115" s="163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6" t="s">
        <v>192</v>
      </c>
      <c r="D116" s="162"/>
      <c r="E116" s="163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178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6" t="s">
        <v>193</v>
      </c>
      <c r="D117" s="162"/>
      <c r="E117" s="163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178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6" t="s">
        <v>194</v>
      </c>
      <c r="D118" s="162"/>
      <c r="E118" s="163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178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6" t="s">
        <v>195</v>
      </c>
      <c r="D119" s="162"/>
      <c r="E119" s="163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178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196</v>
      </c>
      <c r="D120" s="162"/>
      <c r="E120" s="163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178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ht="33.75" outlineLevel="1" x14ac:dyDescent="0.2">
      <c r="A121" s="157"/>
      <c r="B121" s="158"/>
      <c r="C121" s="186" t="s">
        <v>197</v>
      </c>
      <c r="D121" s="162"/>
      <c r="E121" s="163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178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6" t="s">
        <v>198</v>
      </c>
      <c r="D122" s="162"/>
      <c r="E122" s="163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178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186" t="s">
        <v>199</v>
      </c>
      <c r="D123" s="162"/>
      <c r="E123" s="163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178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ht="33.75" outlineLevel="1" x14ac:dyDescent="0.2">
      <c r="A124" s="157"/>
      <c r="B124" s="158"/>
      <c r="C124" s="186" t="s">
        <v>200</v>
      </c>
      <c r="D124" s="162"/>
      <c r="E124" s="163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178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6" t="s">
        <v>201</v>
      </c>
      <c r="D125" s="162"/>
      <c r="E125" s="163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178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6" t="s">
        <v>202</v>
      </c>
      <c r="D126" s="162"/>
      <c r="E126" s="163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178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86" t="s">
        <v>203</v>
      </c>
      <c r="D127" s="162"/>
      <c r="E127" s="163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178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x14ac:dyDescent="0.2">
      <c r="A128" s="165" t="s">
        <v>169</v>
      </c>
      <c r="B128" s="166" t="s">
        <v>139</v>
      </c>
      <c r="C128" s="184" t="s">
        <v>140</v>
      </c>
      <c r="D128" s="167"/>
      <c r="E128" s="168"/>
      <c r="F128" s="169"/>
      <c r="G128" s="170">
        <f>SUMIF(AG129:AG132,"&lt;&gt;NOR",G129:G132)</f>
        <v>0</v>
      </c>
      <c r="H128" s="164"/>
      <c r="I128" s="164">
        <f>SUM(I129:I132)</f>
        <v>0</v>
      </c>
      <c r="J128" s="164"/>
      <c r="K128" s="164">
        <f>SUM(K129:K132)</f>
        <v>0</v>
      </c>
      <c r="L128" s="164"/>
      <c r="M128" s="164">
        <f>SUM(M129:M132)</f>
        <v>0</v>
      </c>
      <c r="N128" s="164"/>
      <c r="O128" s="164">
        <f>SUM(O129:O132)</f>
        <v>0</v>
      </c>
      <c r="P128" s="164"/>
      <c r="Q128" s="164">
        <f>SUM(Q129:Q132)</f>
        <v>0</v>
      </c>
      <c r="R128" s="164"/>
      <c r="S128" s="164"/>
      <c r="T128" s="164"/>
      <c r="U128" s="164"/>
      <c r="V128" s="164">
        <f>SUM(V129:V132)</f>
        <v>0</v>
      </c>
      <c r="W128" s="164"/>
      <c r="X128" s="164"/>
      <c r="AG128" t="s">
        <v>170</v>
      </c>
    </row>
    <row r="129" spans="1:60" outlineLevel="1" x14ac:dyDescent="0.2">
      <c r="A129" s="177">
        <v>18</v>
      </c>
      <c r="B129" s="178" t="s">
        <v>260</v>
      </c>
      <c r="C129" s="187" t="s">
        <v>261</v>
      </c>
      <c r="D129" s="179" t="s">
        <v>246</v>
      </c>
      <c r="E129" s="180">
        <v>0</v>
      </c>
      <c r="F129" s="181"/>
      <c r="G129" s="182">
        <f>ROUND(E129*F129,2)</f>
        <v>0</v>
      </c>
      <c r="H129" s="161"/>
      <c r="I129" s="160">
        <f>ROUND(E129*H129,2)</f>
        <v>0</v>
      </c>
      <c r="J129" s="161"/>
      <c r="K129" s="160">
        <f>ROUND(E129*J129,2)</f>
        <v>0</v>
      </c>
      <c r="L129" s="160">
        <v>15</v>
      </c>
      <c r="M129" s="160">
        <f>G129*(1+L129/100)</f>
        <v>0</v>
      </c>
      <c r="N129" s="160">
        <v>0</v>
      </c>
      <c r="O129" s="160">
        <f>ROUND(E129*N129,2)</f>
        <v>0</v>
      </c>
      <c r="P129" s="160">
        <v>0</v>
      </c>
      <c r="Q129" s="160">
        <f>ROUND(E129*P129,2)</f>
        <v>0</v>
      </c>
      <c r="R129" s="160"/>
      <c r="S129" s="160" t="s">
        <v>174</v>
      </c>
      <c r="T129" s="160" t="s">
        <v>174</v>
      </c>
      <c r="U129" s="160">
        <v>0.49</v>
      </c>
      <c r="V129" s="160">
        <f>ROUND(E129*U129,2)</f>
        <v>0</v>
      </c>
      <c r="W129" s="160"/>
      <c r="X129" s="160" t="s">
        <v>262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263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7">
        <v>19</v>
      </c>
      <c r="B130" s="178" t="s">
        <v>264</v>
      </c>
      <c r="C130" s="187" t="s">
        <v>265</v>
      </c>
      <c r="D130" s="179" t="s">
        <v>246</v>
      </c>
      <c r="E130" s="180">
        <v>0</v>
      </c>
      <c r="F130" s="181"/>
      <c r="G130" s="182">
        <f>ROUND(E130*F130,2)</f>
        <v>0</v>
      </c>
      <c r="H130" s="161"/>
      <c r="I130" s="160">
        <f>ROUND(E130*H130,2)</f>
        <v>0</v>
      </c>
      <c r="J130" s="161"/>
      <c r="K130" s="160">
        <f>ROUND(E130*J130,2)</f>
        <v>0</v>
      </c>
      <c r="L130" s="160">
        <v>15</v>
      </c>
      <c r="M130" s="160">
        <f>G130*(1+L130/100)</f>
        <v>0</v>
      </c>
      <c r="N130" s="160">
        <v>0</v>
      </c>
      <c r="O130" s="160">
        <f>ROUND(E130*N130,2)</f>
        <v>0</v>
      </c>
      <c r="P130" s="160">
        <v>0</v>
      </c>
      <c r="Q130" s="160">
        <f>ROUND(E130*P130,2)</f>
        <v>0</v>
      </c>
      <c r="R130" s="160"/>
      <c r="S130" s="160" t="s">
        <v>174</v>
      </c>
      <c r="T130" s="160" t="s">
        <v>174</v>
      </c>
      <c r="U130" s="160">
        <v>0</v>
      </c>
      <c r="V130" s="160">
        <f>ROUND(E130*U130,2)</f>
        <v>0</v>
      </c>
      <c r="W130" s="160"/>
      <c r="X130" s="160" t="s">
        <v>262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263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7">
        <v>20</v>
      </c>
      <c r="B131" s="178" t="s">
        <v>266</v>
      </c>
      <c r="C131" s="187" t="s">
        <v>267</v>
      </c>
      <c r="D131" s="179" t="s">
        <v>246</v>
      </c>
      <c r="E131" s="180">
        <v>0</v>
      </c>
      <c r="F131" s="181"/>
      <c r="G131" s="182">
        <f>ROUND(E131*F131,2)</f>
        <v>0</v>
      </c>
      <c r="H131" s="161"/>
      <c r="I131" s="160">
        <f>ROUND(E131*H131,2)</f>
        <v>0</v>
      </c>
      <c r="J131" s="161"/>
      <c r="K131" s="160">
        <f>ROUND(E131*J131,2)</f>
        <v>0</v>
      </c>
      <c r="L131" s="160">
        <v>15</v>
      </c>
      <c r="M131" s="160">
        <f>G131*(1+L131/100)</f>
        <v>0</v>
      </c>
      <c r="N131" s="160">
        <v>0</v>
      </c>
      <c r="O131" s="160">
        <f>ROUND(E131*N131,2)</f>
        <v>0</v>
      </c>
      <c r="P131" s="160">
        <v>0</v>
      </c>
      <c r="Q131" s="160">
        <f>ROUND(E131*P131,2)</f>
        <v>0</v>
      </c>
      <c r="R131" s="160"/>
      <c r="S131" s="160" t="s">
        <v>174</v>
      </c>
      <c r="T131" s="160" t="s">
        <v>268</v>
      </c>
      <c r="U131" s="160">
        <v>0</v>
      </c>
      <c r="V131" s="160">
        <f>ROUND(E131*U131,2)</f>
        <v>0</v>
      </c>
      <c r="W131" s="160"/>
      <c r="X131" s="160" t="s">
        <v>262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263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77">
        <v>21</v>
      </c>
      <c r="B132" s="178" t="s">
        <v>269</v>
      </c>
      <c r="C132" s="187" t="s">
        <v>270</v>
      </c>
      <c r="D132" s="179" t="s">
        <v>246</v>
      </c>
      <c r="E132" s="180">
        <v>0</v>
      </c>
      <c r="F132" s="181"/>
      <c r="G132" s="182">
        <f>ROUND(E132*F132,2)</f>
        <v>0</v>
      </c>
      <c r="H132" s="161"/>
      <c r="I132" s="160">
        <f>ROUND(E132*H132,2)</f>
        <v>0</v>
      </c>
      <c r="J132" s="161"/>
      <c r="K132" s="160">
        <f>ROUND(E132*J132,2)</f>
        <v>0</v>
      </c>
      <c r="L132" s="160">
        <v>15</v>
      </c>
      <c r="M132" s="160">
        <f>G132*(1+L132/100)</f>
        <v>0</v>
      </c>
      <c r="N132" s="160">
        <v>0</v>
      </c>
      <c r="O132" s="160">
        <f>ROUND(E132*N132,2)</f>
        <v>0</v>
      </c>
      <c r="P132" s="160">
        <v>0</v>
      </c>
      <c r="Q132" s="160">
        <f>ROUND(E132*P132,2)</f>
        <v>0</v>
      </c>
      <c r="R132" s="160"/>
      <c r="S132" s="160" t="s">
        <v>174</v>
      </c>
      <c r="T132" s="160" t="s">
        <v>174</v>
      </c>
      <c r="U132" s="160">
        <v>6.0000000000000001E-3</v>
      </c>
      <c r="V132" s="160">
        <f>ROUND(E132*U132,2)</f>
        <v>0</v>
      </c>
      <c r="W132" s="160"/>
      <c r="X132" s="160" t="s">
        <v>262</v>
      </c>
      <c r="Y132" s="150"/>
      <c r="Z132" s="150"/>
      <c r="AA132" s="150"/>
      <c r="AB132" s="150"/>
      <c r="AC132" s="150"/>
      <c r="AD132" s="150"/>
      <c r="AE132" s="150"/>
      <c r="AF132" s="150"/>
      <c r="AG132" s="150" t="s">
        <v>263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165" t="s">
        <v>169</v>
      </c>
      <c r="B133" s="166" t="s">
        <v>142</v>
      </c>
      <c r="C133" s="184" t="s">
        <v>29</v>
      </c>
      <c r="D133" s="167"/>
      <c r="E133" s="168"/>
      <c r="F133" s="169"/>
      <c r="G133" s="170">
        <f>SUMIF(AG134:AG134,"&lt;&gt;NOR",G134:G134)</f>
        <v>0</v>
      </c>
      <c r="H133" s="164"/>
      <c r="I133" s="164">
        <f>SUM(I134:I134)</f>
        <v>0</v>
      </c>
      <c r="J133" s="164"/>
      <c r="K133" s="164">
        <f>SUM(K134:K134)</f>
        <v>0</v>
      </c>
      <c r="L133" s="164"/>
      <c r="M133" s="164">
        <f>SUM(M134:M134)</f>
        <v>0</v>
      </c>
      <c r="N133" s="164"/>
      <c r="O133" s="164">
        <f>SUM(O134:O134)</f>
        <v>0</v>
      </c>
      <c r="P133" s="164"/>
      <c r="Q133" s="164">
        <f>SUM(Q134:Q134)</f>
        <v>0</v>
      </c>
      <c r="R133" s="164"/>
      <c r="S133" s="164"/>
      <c r="T133" s="164"/>
      <c r="U133" s="164"/>
      <c r="V133" s="164">
        <f>SUM(V134:V134)</f>
        <v>0</v>
      </c>
      <c r="W133" s="164"/>
      <c r="X133" s="164"/>
      <c r="AG133" t="s">
        <v>170</v>
      </c>
    </row>
    <row r="134" spans="1:60" outlineLevel="1" x14ac:dyDescent="0.2">
      <c r="A134" s="171">
        <v>22</v>
      </c>
      <c r="B134" s="172" t="s">
        <v>271</v>
      </c>
      <c r="C134" s="185" t="s">
        <v>272</v>
      </c>
      <c r="D134" s="173" t="s">
        <v>273</v>
      </c>
      <c r="E134" s="174">
        <v>0</v>
      </c>
      <c r="F134" s="175"/>
      <c r="G134" s="176">
        <f>ROUND(E134*F134,2)</f>
        <v>0</v>
      </c>
      <c r="H134" s="161"/>
      <c r="I134" s="160">
        <f>ROUND(E134*H134,2)</f>
        <v>0</v>
      </c>
      <c r="J134" s="161"/>
      <c r="K134" s="160">
        <f>ROUND(E134*J134,2)</f>
        <v>0</v>
      </c>
      <c r="L134" s="160">
        <v>15</v>
      </c>
      <c r="M134" s="160">
        <f>G134*(1+L134/100)</f>
        <v>0</v>
      </c>
      <c r="N134" s="160">
        <v>0</v>
      </c>
      <c r="O134" s="160">
        <f>ROUND(E134*N134,2)</f>
        <v>0</v>
      </c>
      <c r="P134" s="160">
        <v>0</v>
      </c>
      <c r="Q134" s="160">
        <f>ROUND(E134*P134,2)</f>
        <v>0</v>
      </c>
      <c r="R134" s="160"/>
      <c r="S134" s="160" t="s">
        <v>174</v>
      </c>
      <c r="T134" s="160" t="s">
        <v>274</v>
      </c>
      <c r="U134" s="160">
        <v>0</v>
      </c>
      <c r="V134" s="160">
        <f>ROUND(E134*U134,2)</f>
        <v>0</v>
      </c>
      <c r="W134" s="160"/>
      <c r="X134" s="160" t="s">
        <v>275</v>
      </c>
      <c r="Y134" s="150"/>
      <c r="Z134" s="150"/>
      <c r="AA134" s="150"/>
      <c r="AB134" s="150"/>
      <c r="AC134" s="150"/>
      <c r="AD134" s="150"/>
      <c r="AE134" s="150"/>
      <c r="AF134" s="150"/>
      <c r="AG134" s="150" t="s">
        <v>276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x14ac:dyDescent="0.2">
      <c r="A135" s="3"/>
      <c r="B135" s="4"/>
      <c r="C135" s="18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AE135">
        <v>15</v>
      </c>
      <c r="AF135">
        <v>21</v>
      </c>
      <c r="AG135" t="s">
        <v>156</v>
      </c>
    </row>
    <row r="136" spans="1:60" x14ac:dyDescent="0.2">
      <c r="A136" s="153"/>
      <c r="B136" s="154" t="s">
        <v>31</v>
      </c>
      <c r="C136" s="189"/>
      <c r="D136" s="155"/>
      <c r="E136" s="156"/>
      <c r="F136" s="156"/>
      <c r="G136" s="183">
        <f>G8+G68+G78+G101+G103+G128+G133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f>SUMIF(L7:L134,AE135,G7:G134)</f>
        <v>0</v>
      </c>
      <c r="AF136">
        <f>SUMIF(L7:L134,AF135,G7:G134)</f>
        <v>0</v>
      </c>
      <c r="AG136" t="s">
        <v>277</v>
      </c>
    </row>
    <row r="137" spans="1:60" x14ac:dyDescent="0.2">
      <c r="A137" s="3"/>
      <c r="B137" s="4"/>
      <c r="C137" s="188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60" x14ac:dyDescent="0.2">
      <c r="A138" s="3"/>
      <c r="B138" s="4"/>
      <c r="C138" s="188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60" x14ac:dyDescent="0.2">
      <c r="A139" s="256" t="s">
        <v>278</v>
      </c>
      <c r="B139" s="256"/>
      <c r="C139" s="25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60" x14ac:dyDescent="0.2">
      <c r="A140" s="258"/>
      <c r="B140" s="259"/>
      <c r="C140" s="260"/>
      <c r="D140" s="259"/>
      <c r="E140" s="259"/>
      <c r="F140" s="259"/>
      <c r="G140" s="26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G140" t="s">
        <v>279</v>
      </c>
    </row>
    <row r="141" spans="1:60" x14ac:dyDescent="0.2">
      <c r="A141" s="262"/>
      <c r="B141" s="263"/>
      <c r="C141" s="264"/>
      <c r="D141" s="263"/>
      <c r="E141" s="263"/>
      <c r="F141" s="263"/>
      <c r="G141" s="26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60" x14ac:dyDescent="0.2">
      <c r="A142" s="262"/>
      <c r="B142" s="263"/>
      <c r="C142" s="264"/>
      <c r="D142" s="263"/>
      <c r="E142" s="263"/>
      <c r="F142" s="263"/>
      <c r="G142" s="26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262"/>
      <c r="B143" s="263"/>
      <c r="C143" s="264"/>
      <c r="D143" s="263"/>
      <c r="E143" s="263"/>
      <c r="F143" s="263"/>
      <c r="G143" s="26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66"/>
      <c r="B144" s="267"/>
      <c r="C144" s="268"/>
      <c r="D144" s="267"/>
      <c r="E144" s="267"/>
      <c r="F144" s="267"/>
      <c r="G144" s="269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3"/>
      <c r="B145" s="4"/>
      <c r="C145" s="188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33" x14ac:dyDescent="0.2">
      <c r="C146" s="190"/>
      <c r="D146" s="10"/>
      <c r="AG146" t="s">
        <v>280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40:G144"/>
    <mergeCell ref="A1:G1"/>
    <mergeCell ref="C2:G2"/>
    <mergeCell ref="C3:G3"/>
    <mergeCell ref="C4:G4"/>
    <mergeCell ref="A139:C139"/>
  </mergeCells>
  <pageMargins left="0.59055118110236204" right="0.196850393700787" top="0.78740157499999996" bottom="0.78740157499999996" header="0.3" footer="0.3"/>
  <pageSetup paperSize="9" orientation="portrait" horizontalDpi="360" verticalDpi="36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7923-1746-4382-9249-71EECB4C7451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1.140625" customWidth="1"/>
    <col min="8" max="24" width="11.140625" hidden="1" customWidth="1"/>
    <col min="25" max="25" width="11.140625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53</v>
      </c>
      <c r="C3" s="250" t="s">
        <v>54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54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95</v>
      </c>
      <c r="C8" s="184" t="s">
        <v>96</v>
      </c>
      <c r="D8" s="167"/>
      <c r="E8" s="168"/>
      <c r="F8" s="169"/>
      <c r="G8" s="170">
        <f>SUMIF(AG9:AG74,"&lt;&gt;NOR",G9:G74)</f>
        <v>0</v>
      </c>
      <c r="H8" s="164"/>
      <c r="I8" s="164">
        <f>SUM(I9:I74)</f>
        <v>0</v>
      </c>
      <c r="J8" s="164"/>
      <c r="K8" s="164">
        <f>SUM(K9:K74)</f>
        <v>0</v>
      </c>
      <c r="L8" s="164"/>
      <c r="M8" s="164">
        <f>SUM(M9:M74)</f>
        <v>0</v>
      </c>
      <c r="N8" s="164"/>
      <c r="O8" s="164">
        <f>SUM(O9:O74)</f>
        <v>5.8</v>
      </c>
      <c r="P8" s="164"/>
      <c r="Q8" s="164">
        <f>SUM(Q9:Q74)</f>
        <v>6.69</v>
      </c>
      <c r="R8" s="164"/>
      <c r="S8" s="164"/>
      <c r="T8" s="164"/>
      <c r="U8" s="164"/>
      <c r="V8" s="164">
        <f>SUM(V9:V74)</f>
        <v>100.47000000000001</v>
      </c>
      <c r="W8" s="164"/>
      <c r="X8" s="164"/>
      <c r="AG8" t="s">
        <v>170</v>
      </c>
    </row>
    <row r="9" spans="1:60" outlineLevel="1" x14ac:dyDescent="0.2">
      <c r="A9" s="171">
        <v>1</v>
      </c>
      <c r="B9" s="172" t="s">
        <v>281</v>
      </c>
      <c r="C9" s="185" t="s">
        <v>282</v>
      </c>
      <c r="D9" s="173" t="s">
        <v>173</v>
      </c>
      <c r="E9" s="174">
        <v>30.4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0</v>
      </c>
      <c r="O9" s="160">
        <f>ROUND(E9*N9,2)</f>
        <v>0</v>
      </c>
      <c r="P9" s="160">
        <v>0.22</v>
      </c>
      <c r="Q9" s="160">
        <f>ROUND(E9*P9,2)</f>
        <v>6.69</v>
      </c>
      <c r="R9" s="160"/>
      <c r="S9" s="160" t="s">
        <v>174</v>
      </c>
      <c r="T9" s="160" t="s">
        <v>174</v>
      </c>
      <c r="U9" s="160">
        <v>0.14299999999999999</v>
      </c>
      <c r="V9" s="160">
        <f>ROUND(E9*U9,2)</f>
        <v>4.3499999999999996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283</v>
      </c>
      <c r="D10" s="162"/>
      <c r="E10" s="163">
        <v>30.4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1">
        <v>2</v>
      </c>
      <c r="B11" s="172" t="s">
        <v>284</v>
      </c>
      <c r="C11" s="185" t="s">
        <v>285</v>
      </c>
      <c r="D11" s="173" t="s">
        <v>286</v>
      </c>
      <c r="E11" s="174">
        <v>16.739000000000001</v>
      </c>
      <c r="F11" s="175"/>
      <c r="G11" s="17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15</v>
      </c>
      <c r="M11" s="160">
        <f>G11*(1+L11/100)</f>
        <v>0</v>
      </c>
      <c r="N11" s="160">
        <v>0</v>
      </c>
      <c r="O11" s="160">
        <f>ROUND(E11*N11,2)</f>
        <v>0</v>
      </c>
      <c r="P11" s="160">
        <v>0</v>
      </c>
      <c r="Q11" s="160">
        <f>ROUND(E11*P11,2)</f>
        <v>0</v>
      </c>
      <c r="R11" s="160"/>
      <c r="S11" s="160" t="s">
        <v>174</v>
      </c>
      <c r="T11" s="160" t="s">
        <v>174</v>
      </c>
      <c r="U11" s="160">
        <v>3.53</v>
      </c>
      <c r="V11" s="160">
        <f>ROUND(E11*U11,2)</f>
        <v>59.09</v>
      </c>
      <c r="W11" s="160"/>
      <c r="X11" s="160" t="s">
        <v>175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176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287</v>
      </c>
      <c r="D12" s="162"/>
      <c r="E12" s="16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6" t="s">
        <v>288</v>
      </c>
      <c r="D13" s="162"/>
      <c r="E13" s="163">
        <v>0.73750000000000004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289</v>
      </c>
      <c r="D14" s="162"/>
      <c r="E14" s="163">
        <v>1.145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290</v>
      </c>
      <c r="D15" s="162"/>
      <c r="E15" s="163">
        <v>0.58250000000000002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291</v>
      </c>
      <c r="D16" s="162"/>
      <c r="E16" s="163">
        <v>0.65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292</v>
      </c>
      <c r="D17" s="162"/>
      <c r="E17" s="163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293</v>
      </c>
      <c r="D18" s="162"/>
      <c r="E18" s="163">
        <v>1.18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294</v>
      </c>
      <c r="D19" s="162"/>
      <c r="E19" s="163">
        <v>1.8320000000000001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295</v>
      </c>
      <c r="D20" s="162"/>
      <c r="E20" s="163">
        <v>1.212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296</v>
      </c>
      <c r="D21" s="162"/>
      <c r="E21" s="163">
        <v>1.26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297</v>
      </c>
      <c r="D22" s="162"/>
      <c r="E22" s="163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298</v>
      </c>
      <c r="D23" s="162"/>
      <c r="E23" s="163">
        <v>2.8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299</v>
      </c>
      <c r="D24" s="162"/>
      <c r="E24" s="163">
        <v>5.34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71">
        <v>3</v>
      </c>
      <c r="B25" s="172" t="s">
        <v>300</v>
      </c>
      <c r="C25" s="185" t="s">
        <v>301</v>
      </c>
      <c r="D25" s="173" t="s">
        <v>286</v>
      </c>
      <c r="E25" s="174">
        <v>8.5990000000000002</v>
      </c>
      <c r="F25" s="175"/>
      <c r="G25" s="176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15</v>
      </c>
      <c r="M25" s="160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174</v>
      </c>
      <c r="T25" s="160" t="s">
        <v>174</v>
      </c>
      <c r="U25" s="160">
        <v>1.0999999999999999E-2</v>
      </c>
      <c r="V25" s="160">
        <f>ROUND(E25*U25,2)</f>
        <v>0.09</v>
      </c>
      <c r="W25" s="160"/>
      <c r="X25" s="160" t="s">
        <v>175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176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287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288</v>
      </c>
      <c r="D27" s="162"/>
      <c r="E27" s="163">
        <v>0.73750000000000004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289</v>
      </c>
      <c r="D28" s="162"/>
      <c r="E28" s="163">
        <v>1.145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290</v>
      </c>
      <c r="D29" s="162"/>
      <c r="E29" s="163">
        <v>0.58250000000000002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291</v>
      </c>
      <c r="D30" s="162"/>
      <c r="E30" s="163">
        <v>0.65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292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293</v>
      </c>
      <c r="D32" s="162"/>
      <c r="E32" s="163">
        <v>1.18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6" t="s">
        <v>294</v>
      </c>
      <c r="D33" s="162"/>
      <c r="E33" s="163">
        <v>1.8320000000000001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295</v>
      </c>
      <c r="D34" s="162"/>
      <c r="E34" s="163">
        <v>1.212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178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6" t="s">
        <v>296</v>
      </c>
      <c r="D35" s="162"/>
      <c r="E35" s="163">
        <v>1.26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178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297</v>
      </c>
      <c r="D36" s="162"/>
      <c r="E36" s="16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6" t="s">
        <v>298</v>
      </c>
      <c r="D37" s="162"/>
      <c r="E37" s="163">
        <v>2.8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178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299</v>
      </c>
      <c r="D38" s="162"/>
      <c r="E38" s="163">
        <v>5.34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302</v>
      </c>
      <c r="D39" s="162"/>
      <c r="E39" s="163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178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303</v>
      </c>
      <c r="D40" s="162"/>
      <c r="E40" s="163">
        <v>-2.8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304</v>
      </c>
      <c r="D41" s="162"/>
      <c r="E41" s="163">
        <v>-5.34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1">
        <v>4</v>
      </c>
      <c r="B42" s="172" t="s">
        <v>305</v>
      </c>
      <c r="C42" s="185" t="s">
        <v>306</v>
      </c>
      <c r="D42" s="173" t="s">
        <v>286</v>
      </c>
      <c r="E42" s="174">
        <v>163.21</v>
      </c>
      <c r="F42" s="175"/>
      <c r="G42" s="176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15</v>
      </c>
      <c r="M42" s="160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0"/>
      <c r="S42" s="160" t="s">
        <v>174</v>
      </c>
      <c r="T42" s="160" t="s">
        <v>174</v>
      </c>
      <c r="U42" s="160">
        <v>0</v>
      </c>
      <c r="V42" s="160">
        <f>ROUND(E42*U42,2)</f>
        <v>0</v>
      </c>
      <c r="W42" s="160"/>
      <c r="X42" s="160" t="s">
        <v>175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176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307</v>
      </c>
      <c r="D43" s="162"/>
      <c r="E43" s="163">
        <v>163.21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1">
        <v>5</v>
      </c>
      <c r="B44" s="172" t="s">
        <v>308</v>
      </c>
      <c r="C44" s="185" t="s">
        <v>309</v>
      </c>
      <c r="D44" s="173" t="s">
        <v>286</v>
      </c>
      <c r="E44" s="174">
        <v>8.5990000000000002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15</v>
      </c>
      <c r="M44" s="160">
        <f>G44*(1+L44/100)</f>
        <v>0</v>
      </c>
      <c r="N44" s="160">
        <v>0</v>
      </c>
      <c r="O44" s="160">
        <f>ROUND(E44*N44,2)</f>
        <v>0</v>
      </c>
      <c r="P44" s="160">
        <v>0</v>
      </c>
      <c r="Q44" s="160">
        <f>ROUND(E44*P44,2)</f>
        <v>0</v>
      </c>
      <c r="R44" s="160"/>
      <c r="S44" s="160" t="s">
        <v>174</v>
      </c>
      <c r="T44" s="160" t="s">
        <v>174</v>
      </c>
      <c r="U44" s="160">
        <v>0.65200000000000002</v>
      </c>
      <c r="V44" s="160">
        <f>ROUND(E44*U44,2)</f>
        <v>5.61</v>
      </c>
      <c r="W44" s="160"/>
      <c r="X44" s="160" t="s">
        <v>175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310</v>
      </c>
      <c r="D45" s="162"/>
      <c r="E45" s="163">
        <v>8.5990000000000002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1">
        <v>6</v>
      </c>
      <c r="B46" s="172" t="s">
        <v>311</v>
      </c>
      <c r="C46" s="185" t="s">
        <v>312</v>
      </c>
      <c r="D46" s="173" t="s">
        <v>286</v>
      </c>
      <c r="E46" s="174">
        <v>3.1150000000000002</v>
      </c>
      <c r="F46" s="175"/>
      <c r="G46" s="176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15</v>
      </c>
      <c r="M46" s="160">
        <f>G46*(1+L46/100)</f>
        <v>0</v>
      </c>
      <c r="N46" s="160">
        <v>0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174</v>
      </c>
      <c r="T46" s="160" t="s">
        <v>174</v>
      </c>
      <c r="U46" s="160">
        <v>3.1E-2</v>
      </c>
      <c r="V46" s="160">
        <f>ROUND(E46*U46,2)</f>
        <v>0.1</v>
      </c>
      <c r="W46" s="160"/>
      <c r="X46" s="160" t="s">
        <v>175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176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6" t="s">
        <v>313</v>
      </c>
      <c r="D47" s="162"/>
      <c r="E47" s="163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178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288</v>
      </c>
      <c r="D48" s="162"/>
      <c r="E48" s="163">
        <v>0.73750000000000004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6" t="s">
        <v>289</v>
      </c>
      <c r="D49" s="162"/>
      <c r="E49" s="163">
        <v>1.145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178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6" t="s">
        <v>290</v>
      </c>
      <c r="D50" s="162"/>
      <c r="E50" s="163">
        <v>0.58250000000000002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6" t="s">
        <v>291</v>
      </c>
      <c r="D51" s="162"/>
      <c r="E51" s="163">
        <v>0.65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1">
        <v>7</v>
      </c>
      <c r="B52" s="172" t="s">
        <v>314</v>
      </c>
      <c r="C52" s="185" t="s">
        <v>315</v>
      </c>
      <c r="D52" s="173" t="s">
        <v>286</v>
      </c>
      <c r="E52" s="174">
        <v>8.14</v>
      </c>
      <c r="F52" s="175"/>
      <c r="G52" s="176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15</v>
      </c>
      <c r="M52" s="160">
        <f>G52*(1+L52/100)</f>
        <v>0</v>
      </c>
      <c r="N52" s="160">
        <v>0</v>
      </c>
      <c r="O52" s="160">
        <f>ROUND(E52*N52,2)</f>
        <v>0</v>
      </c>
      <c r="P52" s="160">
        <v>0</v>
      </c>
      <c r="Q52" s="160">
        <f>ROUND(E52*P52,2)</f>
        <v>0</v>
      </c>
      <c r="R52" s="160"/>
      <c r="S52" s="160" t="s">
        <v>174</v>
      </c>
      <c r="T52" s="160" t="s">
        <v>174</v>
      </c>
      <c r="U52" s="160">
        <v>1.1499999999999999</v>
      </c>
      <c r="V52" s="160">
        <f>ROUND(E52*U52,2)</f>
        <v>9.36</v>
      </c>
      <c r="W52" s="160"/>
      <c r="X52" s="160" t="s">
        <v>175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176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6" t="s">
        <v>302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6" t="s">
        <v>298</v>
      </c>
      <c r="D54" s="162"/>
      <c r="E54" s="163">
        <v>2.8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178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6" t="s">
        <v>299</v>
      </c>
      <c r="D55" s="162"/>
      <c r="E55" s="163">
        <v>5.34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1">
        <v>8</v>
      </c>
      <c r="B56" s="172" t="s">
        <v>316</v>
      </c>
      <c r="C56" s="185" t="s">
        <v>317</v>
      </c>
      <c r="D56" s="173" t="s">
        <v>181</v>
      </c>
      <c r="E56" s="174">
        <v>62.3</v>
      </c>
      <c r="F56" s="175"/>
      <c r="G56" s="176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15</v>
      </c>
      <c r="M56" s="160">
        <f>G56*(1+L56/100)</f>
        <v>0</v>
      </c>
      <c r="N56" s="160">
        <v>0</v>
      </c>
      <c r="O56" s="160">
        <f>ROUND(E56*N56,2)</f>
        <v>0</v>
      </c>
      <c r="P56" s="160">
        <v>0</v>
      </c>
      <c r="Q56" s="160">
        <f>ROUND(E56*P56,2)</f>
        <v>0</v>
      </c>
      <c r="R56" s="160"/>
      <c r="S56" s="160" t="s">
        <v>174</v>
      </c>
      <c r="T56" s="160" t="s">
        <v>174</v>
      </c>
      <c r="U56" s="160">
        <v>0.09</v>
      </c>
      <c r="V56" s="160">
        <f>ROUND(E56*U56,2)</f>
        <v>5.61</v>
      </c>
      <c r="W56" s="160"/>
      <c r="X56" s="160" t="s">
        <v>175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176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313</v>
      </c>
      <c r="D57" s="162"/>
      <c r="E57" s="163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6" t="s">
        <v>318</v>
      </c>
      <c r="D58" s="162"/>
      <c r="E58" s="163">
        <v>14.75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178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319</v>
      </c>
      <c r="D59" s="162"/>
      <c r="E59" s="163">
        <v>22.9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6" t="s">
        <v>320</v>
      </c>
      <c r="D60" s="162"/>
      <c r="E60" s="163">
        <v>11.65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178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6" t="s">
        <v>321</v>
      </c>
      <c r="D61" s="162"/>
      <c r="E61" s="163">
        <v>13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178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1">
        <v>9</v>
      </c>
      <c r="B62" s="172" t="s">
        <v>322</v>
      </c>
      <c r="C62" s="185" t="s">
        <v>323</v>
      </c>
      <c r="D62" s="173" t="s">
        <v>181</v>
      </c>
      <c r="E62" s="174">
        <v>140</v>
      </c>
      <c r="F62" s="175"/>
      <c r="G62" s="176">
        <f>ROUND(E62*F62,2)</f>
        <v>0</v>
      </c>
      <c r="H62" s="161"/>
      <c r="I62" s="160">
        <f>ROUND(E62*H62,2)</f>
        <v>0</v>
      </c>
      <c r="J62" s="161"/>
      <c r="K62" s="160">
        <f>ROUND(E62*J62,2)</f>
        <v>0</v>
      </c>
      <c r="L62" s="160">
        <v>15</v>
      </c>
      <c r="M62" s="160">
        <f>G62*(1+L62/100)</f>
        <v>0</v>
      </c>
      <c r="N62" s="160">
        <v>0</v>
      </c>
      <c r="O62" s="160">
        <f>ROUND(E62*N62,2)</f>
        <v>0</v>
      </c>
      <c r="P62" s="160">
        <v>0</v>
      </c>
      <c r="Q62" s="160">
        <f>ROUND(E62*P62,2)</f>
        <v>0</v>
      </c>
      <c r="R62" s="160"/>
      <c r="S62" s="160" t="s">
        <v>174</v>
      </c>
      <c r="T62" s="160" t="s">
        <v>174</v>
      </c>
      <c r="U62" s="160">
        <v>8.9999999999999993E-3</v>
      </c>
      <c r="V62" s="160">
        <f>ROUND(E62*U62,2)</f>
        <v>1.26</v>
      </c>
      <c r="W62" s="160"/>
      <c r="X62" s="160" t="s">
        <v>175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176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324</v>
      </c>
      <c r="D63" s="162"/>
      <c r="E63" s="163">
        <v>140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7">
        <v>10</v>
      </c>
      <c r="B64" s="178" t="s">
        <v>325</v>
      </c>
      <c r="C64" s="187" t="s">
        <v>326</v>
      </c>
      <c r="D64" s="179" t="s">
        <v>286</v>
      </c>
      <c r="E64" s="180">
        <v>8.5990000000000002</v>
      </c>
      <c r="F64" s="181"/>
      <c r="G64" s="182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15</v>
      </c>
      <c r="M64" s="160">
        <f>G64*(1+L64/100)</f>
        <v>0</v>
      </c>
      <c r="N64" s="160">
        <v>0</v>
      </c>
      <c r="O64" s="160">
        <f>ROUND(E64*N64,2)</f>
        <v>0</v>
      </c>
      <c r="P64" s="160">
        <v>0</v>
      </c>
      <c r="Q64" s="160">
        <f>ROUND(E64*P64,2)</f>
        <v>0</v>
      </c>
      <c r="R64" s="160"/>
      <c r="S64" s="160" t="s">
        <v>174</v>
      </c>
      <c r="T64" s="160" t="s">
        <v>174</v>
      </c>
      <c r="U64" s="160">
        <v>0</v>
      </c>
      <c r="V64" s="160">
        <f>ROUND(E64*U64,2)</f>
        <v>0</v>
      </c>
      <c r="W64" s="160"/>
      <c r="X64" s="160" t="s">
        <v>175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176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1">
        <v>11</v>
      </c>
      <c r="B65" s="172" t="s">
        <v>327</v>
      </c>
      <c r="C65" s="185" t="s">
        <v>328</v>
      </c>
      <c r="D65" s="173" t="s">
        <v>181</v>
      </c>
      <c r="E65" s="174">
        <v>140</v>
      </c>
      <c r="F65" s="175"/>
      <c r="G65" s="176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15</v>
      </c>
      <c r="M65" s="160">
        <f>G65*(1+L65/100)</f>
        <v>0</v>
      </c>
      <c r="N65" s="160">
        <v>3.0000000000000001E-5</v>
      </c>
      <c r="O65" s="160">
        <f>ROUND(E65*N65,2)</f>
        <v>0</v>
      </c>
      <c r="P65" s="160">
        <v>0</v>
      </c>
      <c r="Q65" s="160">
        <f>ROUND(E65*P65,2)</f>
        <v>0</v>
      </c>
      <c r="R65" s="160"/>
      <c r="S65" s="160" t="s">
        <v>174</v>
      </c>
      <c r="T65" s="160" t="s">
        <v>329</v>
      </c>
      <c r="U65" s="160">
        <v>0</v>
      </c>
      <c r="V65" s="160">
        <f>ROUND(E65*U65,2)</f>
        <v>0</v>
      </c>
      <c r="W65" s="160"/>
      <c r="X65" s="160" t="s">
        <v>330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331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6" t="s">
        <v>324</v>
      </c>
      <c r="D66" s="162"/>
      <c r="E66" s="163">
        <v>140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1">
        <v>12</v>
      </c>
      <c r="B67" s="172" t="s">
        <v>332</v>
      </c>
      <c r="C67" s="185" t="s">
        <v>333</v>
      </c>
      <c r="D67" s="173" t="s">
        <v>334</v>
      </c>
      <c r="E67" s="174">
        <v>15</v>
      </c>
      <c r="F67" s="175"/>
      <c r="G67" s="176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15</v>
      </c>
      <c r="M67" s="160">
        <f>G67*(1+L67/100)</f>
        <v>0</v>
      </c>
      <c r="N67" s="160">
        <v>0</v>
      </c>
      <c r="O67" s="160">
        <f>ROUND(E67*N67,2)</f>
        <v>0</v>
      </c>
      <c r="P67" s="160">
        <v>0</v>
      </c>
      <c r="Q67" s="160">
        <f>ROUND(E67*P67,2)</f>
        <v>0</v>
      </c>
      <c r="R67" s="160" t="s">
        <v>335</v>
      </c>
      <c r="S67" s="160" t="s">
        <v>174</v>
      </c>
      <c r="T67" s="160" t="s">
        <v>174</v>
      </c>
      <c r="U67" s="160">
        <v>1</v>
      </c>
      <c r="V67" s="160">
        <f>ROUND(E67*U67,2)</f>
        <v>15</v>
      </c>
      <c r="W67" s="160"/>
      <c r="X67" s="160" t="s">
        <v>336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337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6" t="s">
        <v>338</v>
      </c>
      <c r="D68" s="162"/>
      <c r="E68" s="163">
        <v>15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50"/>
      <c r="Z68" s="150"/>
      <c r="AA68" s="150"/>
      <c r="AB68" s="150"/>
      <c r="AC68" s="150"/>
      <c r="AD68" s="150"/>
      <c r="AE68" s="150"/>
      <c r="AF68" s="150"/>
      <c r="AG68" s="150" t="s">
        <v>178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1">
        <v>13</v>
      </c>
      <c r="B69" s="172" t="s">
        <v>339</v>
      </c>
      <c r="C69" s="185" t="s">
        <v>340</v>
      </c>
      <c r="D69" s="173" t="s">
        <v>286</v>
      </c>
      <c r="E69" s="174">
        <v>3.6237499999999998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15</v>
      </c>
      <c r="M69" s="160">
        <f>G69*(1+L69/100)</f>
        <v>0</v>
      </c>
      <c r="N69" s="160">
        <v>1.6</v>
      </c>
      <c r="O69" s="160">
        <f>ROUND(E69*N69,2)</f>
        <v>5.8</v>
      </c>
      <c r="P69" s="160">
        <v>0</v>
      </c>
      <c r="Q69" s="160">
        <f>ROUND(E69*P69,2)</f>
        <v>0</v>
      </c>
      <c r="R69" s="160" t="s">
        <v>341</v>
      </c>
      <c r="S69" s="160" t="s">
        <v>174</v>
      </c>
      <c r="T69" s="160" t="s">
        <v>174</v>
      </c>
      <c r="U69" s="160">
        <v>0</v>
      </c>
      <c r="V69" s="160">
        <f>ROUND(E69*U69,2)</f>
        <v>0</v>
      </c>
      <c r="W69" s="160"/>
      <c r="X69" s="160" t="s">
        <v>342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343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313</v>
      </c>
      <c r="D70" s="162"/>
      <c r="E70" s="163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178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288</v>
      </c>
      <c r="D71" s="162"/>
      <c r="E71" s="163">
        <v>0.73750000000000004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6" t="s">
        <v>289</v>
      </c>
      <c r="D72" s="162"/>
      <c r="E72" s="163">
        <v>1.145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6" t="s">
        <v>344</v>
      </c>
      <c r="D73" s="162"/>
      <c r="E73" s="163">
        <v>0.75749999999999995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178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6" t="s">
        <v>345</v>
      </c>
      <c r="D74" s="162"/>
      <c r="E74" s="163">
        <v>0.98375000000000001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178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5" t="s">
        <v>169</v>
      </c>
      <c r="B75" s="166" t="s">
        <v>99</v>
      </c>
      <c r="C75" s="184" t="s">
        <v>100</v>
      </c>
      <c r="D75" s="167"/>
      <c r="E75" s="168"/>
      <c r="F75" s="169"/>
      <c r="G75" s="170">
        <f>SUMIF(AG76:AG83,"&lt;&gt;NOR",G76:G83)</f>
        <v>0</v>
      </c>
      <c r="H75" s="164"/>
      <c r="I75" s="164">
        <f>SUM(I76:I83)</f>
        <v>0</v>
      </c>
      <c r="J75" s="164"/>
      <c r="K75" s="164">
        <f>SUM(K76:K83)</f>
        <v>0</v>
      </c>
      <c r="L75" s="164"/>
      <c r="M75" s="164">
        <f>SUM(M76:M83)</f>
        <v>0</v>
      </c>
      <c r="N75" s="164"/>
      <c r="O75" s="164">
        <f>SUM(O76:O83)</f>
        <v>0.03</v>
      </c>
      <c r="P75" s="164"/>
      <c r="Q75" s="164">
        <f>SUM(Q76:Q83)</f>
        <v>0</v>
      </c>
      <c r="R75" s="164"/>
      <c r="S75" s="164"/>
      <c r="T75" s="164"/>
      <c r="U75" s="164"/>
      <c r="V75" s="164">
        <f>SUM(V76:V83)</f>
        <v>1.5</v>
      </c>
      <c r="W75" s="164"/>
      <c r="X75" s="164"/>
      <c r="AG75" t="s">
        <v>170</v>
      </c>
    </row>
    <row r="76" spans="1:60" outlineLevel="1" x14ac:dyDescent="0.2">
      <c r="A76" s="171">
        <v>14</v>
      </c>
      <c r="B76" s="172" t="s">
        <v>346</v>
      </c>
      <c r="C76" s="185" t="s">
        <v>347</v>
      </c>
      <c r="D76" s="173" t="s">
        <v>181</v>
      </c>
      <c r="E76" s="174">
        <v>12.175000000000001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15</v>
      </c>
      <c r="M76" s="160">
        <f>G76*(1+L76/100)</f>
        <v>0</v>
      </c>
      <c r="N76" s="160">
        <v>2.2499999999999998E-3</v>
      </c>
      <c r="O76" s="160">
        <f>ROUND(E76*N76,2)</f>
        <v>0.03</v>
      </c>
      <c r="P76" s="160">
        <v>0</v>
      </c>
      <c r="Q76" s="160">
        <f>ROUND(E76*P76,2)</f>
        <v>0</v>
      </c>
      <c r="R76" s="160"/>
      <c r="S76" s="160" t="s">
        <v>174</v>
      </c>
      <c r="T76" s="160" t="s">
        <v>174</v>
      </c>
      <c r="U76" s="160">
        <v>0.123</v>
      </c>
      <c r="V76" s="160">
        <f>ROUND(E76*U76,2)</f>
        <v>1.5</v>
      </c>
      <c r="W76" s="160"/>
      <c r="X76" s="160" t="s">
        <v>175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176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348</v>
      </c>
      <c r="D77" s="162"/>
      <c r="E77" s="163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6" t="s">
        <v>349</v>
      </c>
      <c r="D78" s="162"/>
      <c r="E78" s="163">
        <v>4.5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178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6" t="s">
        <v>350</v>
      </c>
      <c r="D79" s="162"/>
      <c r="E79" s="163">
        <v>7.6749999999999998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178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1">
        <v>15</v>
      </c>
      <c r="B80" s="172" t="s">
        <v>351</v>
      </c>
      <c r="C80" s="185" t="s">
        <v>352</v>
      </c>
      <c r="D80" s="173" t="s">
        <v>181</v>
      </c>
      <c r="E80" s="174">
        <v>13.3925</v>
      </c>
      <c r="F80" s="175"/>
      <c r="G80" s="176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15</v>
      </c>
      <c r="M80" s="160">
        <f>G80*(1+L80/100)</f>
        <v>0</v>
      </c>
      <c r="N80" s="160">
        <v>2.9999999999999997E-4</v>
      </c>
      <c r="O80" s="160">
        <f>ROUND(E80*N80,2)</f>
        <v>0</v>
      </c>
      <c r="P80" s="160">
        <v>0</v>
      </c>
      <c r="Q80" s="160">
        <f>ROUND(E80*P80,2)</f>
        <v>0</v>
      </c>
      <c r="R80" s="160" t="s">
        <v>341</v>
      </c>
      <c r="S80" s="160" t="s">
        <v>174</v>
      </c>
      <c r="T80" s="160" t="s">
        <v>174</v>
      </c>
      <c r="U80" s="160">
        <v>0</v>
      </c>
      <c r="V80" s="160">
        <f>ROUND(E80*U80,2)</f>
        <v>0</v>
      </c>
      <c r="W80" s="160"/>
      <c r="X80" s="160" t="s">
        <v>342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343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348</v>
      </c>
      <c r="D81" s="162"/>
      <c r="E81" s="163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6" t="s">
        <v>353</v>
      </c>
      <c r="D82" s="162"/>
      <c r="E82" s="163">
        <v>4.95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178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354</v>
      </c>
      <c r="D83" s="162"/>
      <c r="E83" s="163">
        <v>8.4425000000000008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65" t="s">
        <v>169</v>
      </c>
      <c r="B84" s="166" t="s">
        <v>105</v>
      </c>
      <c r="C84" s="184" t="s">
        <v>106</v>
      </c>
      <c r="D84" s="167"/>
      <c r="E84" s="168"/>
      <c r="F84" s="169"/>
      <c r="G84" s="170">
        <f>SUMIF(AG85:AG88,"&lt;&gt;NOR",G85:G88)</f>
        <v>0</v>
      </c>
      <c r="H84" s="164"/>
      <c r="I84" s="164">
        <f>SUM(I85:I88)</f>
        <v>0</v>
      </c>
      <c r="J84" s="164"/>
      <c r="K84" s="164">
        <f>SUM(K85:K88)</f>
        <v>0</v>
      </c>
      <c r="L84" s="164"/>
      <c r="M84" s="164">
        <f>SUM(M85:M88)</f>
        <v>0</v>
      </c>
      <c r="N84" s="164"/>
      <c r="O84" s="164">
        <f>SUM(O85:O88)</f>
        <v>0</v>
      </c>
      <c r="P84" s="164"/>
      <c r="Q84" s="164">
        <f>SUM(Q85:Q88)</f>
        <v>0</v>
      </c>
      <c r="R84" s="164"/>
      <c r="S84" s="164"/>
      <c r="T84" s="164"/>
      <c r="U84" s="164"/>
      <c r="V84" s="164">
        <f>SUM(V85:V88)</f>
        <v>6.19</v>
      </c>
      <c r="W84" s="164"/>
      <c r="X84" s="164"/>
      <c r="AG84" t="s">
        <v>170</v>
      </c>
    </row>
    <row r="85" spans="1:60" outlineLevel="1" x14ac:dyDescent="0.2">
      <c r="A85" s="171">
        <v>16</v>
      </c>
      <c r="B85" s="172" t="s">
        <v>355</v>
      </c>
      <c r="C85" s="185" t="s">
        <v>356</v>
      </c>
      <c r="D85" s="173" t="s">
        <v>181</v>
      </c>
      <c r="E85" s="174">
        <v>16.28</v>
      </c>
      <c r="F85" s="175"/>
      <c r="G85" s="176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15</v>
      </c>
      <c r="M85" s="160">
        <f>G85*(1+L85/100)</f>
        <v>0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0"/>
      <c r="S85" s="160" t="s">
        <v>174</v>
      </c>
      <c r="T85" s="160" t="s">
        <v>174</v>
      </c>
      <c r="U85" s="160">
        <v>0.38</v>
      </c>
      <c r="V85" s="160">
        <f>ROUND(E85*U85,2)</f>
        <v>6.19</v>
      </c>
      <c r="W85" s="160"/>
      <c r="X85" s="160" t="s">
        <v>175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176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6" t="s">
        <v>357</v>
      </c>
      <c r="D86" s="162"/>
      <c r="E86" s="163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178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6" t="s">
        <v>358</v>
      </c>
      <c r="D87" s="162"/>
      <c r="E87" s="163">
        <v>5.6</v>
      </c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50"/>
      <c r="Z87" s="150"/>
      <c r="AA87" s="150"/>
      <c r="AB87" s="150"/>
      <c r="AC87" s="150"/>
      <c r="AD87" s="150"/>
      <c r="AE87" s="150"/>
      <c r="AF87" s="150"/>
      <c r="AG87" s="150" t="s">
        <v>178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6" t="s">
        <v>359</v>
      </c>
      <c r="D88" s="162"/>
      <c r="E88" s="163">
        <v>10.68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178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65" t="s">
        <v>169</v>
      </c>
      <c r="B89" s="166" t="s">
        <v>107</v>
      </c>
      <c r="C89" s="184" t="s">
        <v>108</v>
      </c>
      <c r="D89" s="167"/>
      <c r="E89" s="168"/>
      <c r="F89" s="169"/>
      <c r="G89" s="170">
        <f>SUMIF(AG90:AG95,"&lt;&gt;NOR",G90:G95)</f>
        <v>0</v>
      </c>
      <c r="H89" s="164"/>
      <c r="I89" s="164">
        <f>SUM(I90:I95)</f>
        <v>0</v>
      </c>
      <c r="J89" s="164"/>
      <c r="K89" s="164">
        <f>SUM(K90:K95)</f>
        <v>0</v>
      </c>
      <c r="L89" s="164"/>
      <c r="M89" s="164">
        <f>SUM(M90:M95)</f>
        <v>0</v>
      </c>
      <c r="N89" s="164"/>
      <c r="O89" s="164">
        <f>SUM(O90:O95)</f>
        <v>0.01</v>
      </c>
      <c r="P89" s="164"/>
      <c r="Q89" s="164">
        <f>SUM(Q90:Q95)</f>
        <v>0</v>
      </c>
      <c r="R89" s="164"/>
      <c r="S89" s="164"/>
      <c r="T89" s="164"/>
      <c r="U89" s="164"/>
      <c r="V89" s="164">
        <f>SUM(V90:V95)</f>
        <v>0.8</v>
      </c>
      <c r="W89" s="164"/>
      <c r="X89" s="164"/>
      <c r="AG89" t="s">
        <v>170</v>
      </c>
    </row>
    <row r="90" spans="1:60" outlineLevel="1" x14ac:dyDescent="0.2">
      <c r="A90" s="171">
        <v>17</v>
      </c>
      <c r="B90" s="172" t="s">
        <v>360</v>
      </c>
      <c r="C90" s="185" t="s">
        <v>361</v>
      </c>
      <c r="D90" s="173" t="s">
        <v>173</v>
      </c>
      <c r="E90" s="174">
        <v>24.35</v>
      </c>
      <c r="F90" s="175"/>
      <c r="G90" s="176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15</v>
      </c>
      <c r="M90" s="160">
        <f>G90*(1+L90/100)</f>
        <v>0</v>
      </c>
      <c r="N90" s="160">
        <v>0</v>
      </c>
      <c r="O90" s="160">
        <f>ROUND(E90*N90,2)</f>
        <v>0</v>
      </c>
      <c r="P90" s="160">
        <v>0</v>
      </c>
      <c r="Q90" s="160">
        <f>ROUND(E90*P90,2)</f>
        <v>0</v>
      </c>
      <c r="R90" s="160"/>
      <c r="S90" s="160" t="s">
        <v>174</v>
      </c>
      <c r="T90" s="160" t="s">
        <v>174</v>
      </c>
      <c r="U90" s="160">
        <v>3.3000000000000002E-2</v>
      </c>
      <c r="V90" s="160">
        <f>ROUND(E90*U90,2)</f>
        <v>0.8</v>
      </c>
      <c r="W90" s="160"/>
      <c r="X90" s="160" t="s">
        <v>175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176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362</v>
      </c>
      <c r="D91" s="162"/>
      <c r="E91" s="163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6" t="s">
        <v>363</v>
      </c>
      <c r="D92" s="162"/>
      <c r="E92" s="163">
        <v>9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364</v>
      </c>
      <c r="D93" s="162"/>
      <c r="E93" s="163">
        <v>15.35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178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1">
        <v>18</v>
      </c>
      <c r="B94" s="172" t="s">
        <v>365</v>
      </c>
      <c r="C94" s="185" t="s">
        <v>366</v>
      </c>
      <c r="D94" s="173" t="s">
        <v>173</v>
      </c>
      <c r="E94" s="174">
        <v>26.785</v>
      </c>
      <c r="F94" s="175"/>
      <c r="G94" s="176">
        <f>ROUND(E94*F94,2)</f>
        <v>0</v>
      </c>
      <c r="H94" s="161"/>
      <c r="I94" s="160">
        <f>ROUND(E94*H94,2)</f>
        <v>0</v>
      </c>
      <c r="J94" s="161"/>
      <c r="K94" s="160">
        <f>ROUND(E94*J94,2)</f>
        <v>0</v>
      </c>
      <c r="L94" s="160">
        <v>15</v>
      </c>
      <c r="M94" s="160">
        <f>G94*(1+L94/100)</f>
        <v>0</v>
      </c>
      <c r="N94" s="160">
        <v>4.8000000000000001E-4</v>
      </c>
      <c r="O94" s="160">
        <f>ROUND(E94*N94,2)</f>
        <v>0.01</v>
      </c>
      <c r="P94" s="160">
        <v>0</v>
      </c>
      <c r="Q94" s="160">
        <f>ROUND(E94*P94,2)</f>
        <v>0</v>
      </c>
      <c r="R94" s="160" t="s">
        <v>341</v>
      </c>
      <c r="S94" s="160" t="s">
        <v>174</v>
      </c>
      <c r="T94" s="160" t="s">
        <v>174</v>
      </c>
      <c r="U94" s="160">
        <v>0</v>
      </c>
      <c r="V94" s="160">
        <f>ROUND(E94*U94,2)</f>
        <v>0</v>
      </c>
      <c r="W94" s="160"/>
      <c r="X94" s="160" t="s">
        <v>342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343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6" t="s">
        <v>367</v>
      </c>
      <c r="D95" s="162"/>
      <c r="E95" s="163">
        <v>26.785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178</v>
      </c>
      <c r="AH95" s="150">
        <v>5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5" t="s">
        <v>169</v>
      </c>
      <c r="B96" s="166" t="s">
        <v>109</v>
      </c>
      <c r="C96" s="184" t="s">
        <v>110</v>
      </c>
      <c r="D96" s="167"/>
      <c r="E96" s="168"/>
      <c r="F96" s="169"/>
      <c r="G96" s="170">
        <f>SUMIF(AG97:AG102,"&lt;&gt;NOR",G97:G102)</f>
        <v>0</v>
      </c>
      <c r="H96" s="164"/>
      <c r="I96" s="164">
        <f>SUM(I97:I102)</f>
        <v>0</v>
      </c>
      <c r="J96" s="164"/>
      <c r="K96" s="164">
        <f>SUM(K97:K102)</f>
        <v>0</v>
      </c>
      <c r="L96" s="164"/>
      <c r="M96" s="164">
        <f>SUM(M97:M102)</f>
        <v>0</v>
      </c>
      <c r="N96" s="164"/>
      <c r="O96" s="164">
        <f>SUM(O97:O102)</f>
        <v>34.19</v>
      </c>
      <c r="P96" s="164"/>
      <c r="Q96" s="164">
        <f>SUM(Q97:Q102)</f>
        <v>0</v>
      </c>
      <c r="R96" s="164"/>
      <c r="S96" s="164"/>
      <c r="T96" s="164"/>
      <c r="U96" s="164"/>
      <c r="V96" s="164">
        <f>SUM(V97:V102)</f>
        <v>38.369999999999997</v>
      </c>
      <c r="W96" s="164"/>
      <c r="X96" s="164"/>
      <c r="AG96" t="s">
        <v>170</v>
      </c>
    </row>
    <row r="97" spans="1:60" ht="22.5" outlineLevel="1" x14ac:dyDescent="0.2">
      <c r="A97" s="171">
        <v>19</v>
      </c>
      <c r="B97" s="172" t="s">
        <v>368</v>
      </c>
      <c r="C97" s="185" t="s">
        <v>369</v>
      </c>
      <c r="D97" s="173" t="s">
        <v>173</v>
      </c>
      <c r="E97" s="174">
        <v>274.10000000000002</v>
      </c>
      <c r="F97" s="175"/>
      <c r="G97" s="176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15</v>
      </c>
      <c r="M97" s="160">
        <f>G97*(1+L97/100)</f>
        <v>0</v>
      </c>
      <c r="N97" s="160">
        <v>0.12472</v>
      </c>
      <c r="O97" s="160">
        <f>ROUND(E97*N97,2)</f>
        <v>34.19</v>
      </c>
      <c r="P97" s="160">
        <v>0</v>
      </c>
      <c r="Q97" s="160">
        <f>ROUND(E97*P97,2)</f>
        <v>0</v>
      </c>
      <c r="R97" s="160"/>
      <c r="S97" s="160" t="s">
        <v>174</v>
      </c>
      <c r="T97" s="160" t="s">
        <v>174</v>
      </c>
      <c r="U97" s="160">
        <v>0.14000000000000001</v>
      </c>
      <c r="V97" s="160">
        <f>ROUND(E97*U97,2)</f>
        <v>38.369999999999997</v>
      </c>
      <c r="W97" s="160"/>
      <c r="X97" s="160" t="s">
        <v>175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176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6" t="s">
        <v>292</v>
      </c>
      <c r="D98" s="162"/>
      <c r="E98" s="163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178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370</v>
      </c>
      <c r="D99" s="162"/>
      <c r="E99" s="163">
        <v>30.5</v>
      </c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50"/>
      <c r="Z99" s="150"/>
      <c r="AA99" s="150"/>
      <c r="AB99" s="150"/>
      <c r="AC99" s="150"/>
      <c r="AD99" s="150"/>
      <c r="AE99" s="150"/>
      <c r="AF99" s="150"/>
      <c r="AG99" s="150" t="s">
        <v>178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86" t="s">
        <v>371</v>
      </c>
      <c r="D100" s="162"/>
      <c r="E100" s="163">
        <v>46.8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178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372</v>
      </c>
      <c r="D101" s="162"/>
      <c r="E101" s="163">
        <v>164.3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6" t="s">
        <v>373</v>
      </c>
      <c r="D102" s="162"/>
      <c r="E102" s="163">
        <v>32.5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x14ac:dyDescent="0.2">
      <c r="A103" s="165" t="s">
        <v>169</v>
      </c>
      <c r="B103" s="166" t="s">
        <v>117</v>
      </c>
      <c r="C103" s="184" t="s">
        <v>118</v>
      </c>
      <c r="D103" s="167"/>
      <c r="E103" s="168"/>
      <c r="F103" s="169"/>
      <c r="G103" s="170">
        <f>SUMIF(AG104:AG104,"&lt;&gt;NOR",G104:G104)</f>
        <v>0</v>
      </c>
      <c r="H103" s="164"/>
      <c r="I103" s="164">
        <f>SUM(I104:I104)</f>
        <v>0</v>
      </c>
      <c r="J103" s="164"/>
      <c r="K103" s="164">
        <f>SUM(K104:K104)</f>
        <v>0</v>
      </c>
      <c r="L103" s="164"/>
      <c r="M103" s="164">
        <f>SUM(M104:M104)</f>
        <v>0</v>
      </c>
      <c r="N103" s="164"/>
      <c r="O103" s="164">
        <f>SUM(O104:O104)</f>
        <v>0</v>
      </c>
      <c r="P103" s="164"/>
      <c r="Q103" s="164">
        <f>SUM(Q104:Q104)</f>
        <v>0</v>
      </c>
      <c r="R103" s="164"/>
      <c r="S103" s="164"/>
      <c r="T103" s="164"/>
      <c r="U103" s="164"/>
      <c r="V103" s="164">
        <f>SUM(V104:V104)</f>
        <v>37.57</v>
      </c>
      <c r="W103" s="164"/>
      <c r="X103" s="164"/>
      <c r="AG103" t="s">
        <v>170</v>
      </c>
    </row>
    <row r="104" spans="1:60" outlineLevel="1" x14ac:dyDescent="0.2">
      <c r="A104" s="177">
        <v>20</v>
      </c>
      <c r="B104" s="178" t="s">
        <v>244</v>
      </c>
      <c r="C104" s="187" t="s">
        <v>245</v>
      </c>
      <c r="D104" s="179" t="s">
        <v>246</v>
      </c>
      <c r="E104" s="180">
        <v>40.028019999999998</v>
      </c>
      <c r="F104" s="181"/>
      <c r="G104" s="182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15</v>
      </c>
      <c r="M104" s="160">
        <f>G104*(1+L104/100)</f>
        <v>0</v>
      </c>
      <c r="N104" s="160">
        <v>0</v>
      </c>
      <c r="O104" s="160">
        <f>ROUND(E104*N104,2)</f>
        <v>0</v>
      </c>
      <c r="P104" s="160">
        <v>0</v>
      </c>
      <c r="Q104" s="160">
        <f>ROUND(E104*P104,2)</f>
        <v>0</v>
      </c>
      <c r="R104" s="160"/>
      <c r="S104" s="160" t="s">
        <v>174</v>
      </c>
      <c r="T104" s="160" t="s">
        <v>174</v>
      </c>
      <c r="U104" s="160">
        <v>0.9385</v>
      </c>
      <c r="V104" s="160">
        <f>ROUND(E104*U104,2)</f>
        <v>37.57</v>
      </c>
      <c r="W104" s="160"/>
      <c r="X104" s="160" t="s">
        <v>247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248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5" t="s">
        <v>169</v>
      </c>
      <c r="B105" s="166" t="s">
        <v>119</v>
      </c>
      <c r="C105" s="184" t="s">
        <v>120</v>
      </c>
      <c r="D105" s="167"/>
      <c r="E105" s="168"/>
      <c r="F105" s="169"/>
      <c r="G105" s="170">
        <f>SUMIF(AG106:AG112,"&lt;&gt;NOR",G106:G112)</f>
        <v>0</v>
      </c>
      <c r="H105" s="164"/>
      <c r="I105" s="164">
        <f>SUM(I106:I112)</f>
        <v>0</v>
      </c>
      <c r="J105" s="164"/>
      <c r="K105" s="164">
        <f>SUM(K106:K112)</f>
        <v>0</v>
      </c>
      <c r="L105" s="164"/>
      <c r="M105" s="164">
        <f>SUM(M106:M112)</f>
        <v>0</v>
      </c>
      <c r="N105" s="164"/>
      <c r="O105" s="164">
        <f>SUM(O106:O112)</f>
        <v>0</v>
      </c>
      <c r="P105" s="164"/>
      <c r="Q105" s="164">
        <f>SUM(Q106:Q112)</f>
        <v>0</v>
      </c>
      <c r="R105" s="164"/>
      <c r="S105" s="164"/>
      <c r="T105" s="164"/>
      <c r="U105" s="164"/>
      <c r="V105" s="164">
        <f>SUM(V106:V112)</f>
        <v>4.2300000000000004</v>
      </c>
      <c r="W105" s="164"/>
      <c r="X105" s="164"/>
      <c r="AG105" t="s">
        <v>170</v>
      </c>
    </row>
    <row r="106" spans="1:60" outlineLevel="1" x14ac:dyDescent="0.2">
      <c r="A106" s="171">
        <v>21</v>
      </c>
      <c r="B106" s="172" t="s">
        <v>374</v>
      </c>
      <c r="C106" s="185" t="s">
        <v>375</v>
      </c>
      <c r="D106" s="173" t="s">
        <v>181</v>
      </c>
      <c r="E106" s="174">
        <v>26.454999999999998</v>
      </c>
      <c r="F106" s="175"/>
      <c r="G106" s="176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15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174</v>
      </c>
      <c r="T106" s="160" t="s">
        <v>174</v>
      </c>
      <c r="U106" s="160">
        <v>0.16</v>
      </c>
      <c r="V106" s="160">
        <f>ROUND(E106*U106,2)</f>
        <v>4.2300000000000004</v>
      </c>
      <c r="W106" s="160"/>
      <c r="X106" s="160" t="s">
        <v>175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176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6" t="s">
        <v>297</v>
      </c>
      <c r="D107" s="162"/>
      <c r="E107" s="163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178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6" t="s">
        <v>376</v>
      </c>
      <c r="D108" s="162"/>
      <c r="E108" s="163">
        <v>9.1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86" t="s">
        <v>377</v>
      </c>
      <c r="D109" s="162"/>
      <c r="E109" s="163">
        <v>17.355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178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1">
        <v>22</v>
      </c>
      <c r="B110" s="172" t="s">
        <v>378</v>
      </c>
      <c r="C110" s="185" t="s">
        <v>379</v>
      </c>
      <c r="D110" s="173" t="s">
        <v>181</v>
      </c>
      <c r="E110" s="174">
        <v>31.745999999999999</v>
      </c>
      <c r="F110" s="175"/>
      <c r="G110" s="176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15</v>
      </c>
      <c r="M110" s="160">
        <f>G110*(1+L110/100)</f>
        <v>0</v>
      </c>
      <c r="N110" s="160">
        <v>1.4999999999999999E-4</v>
      </c>
      <c r="O110" s="160">
        <f>ROUND(E110*N110,2)</f>
        <v>0</v>
      </c>
      <c r="P110" s="160">
        <v>0</v>
      </c>
      <c r="Q110" s="160">
        <f>ROUND(E110*P110,2)</f>
        <v>0</v>
      </c>
      <c r="R110" s="160" t="s">
        <v>341</v>
      </c>
      <c r="S110" s="160" t="s">
        <v>174</v>
      </c>
      <c r="T110" s="160" t="s">
        <v>174</v>
      </c>
      <c r="U110" s="160">
        <v>0</v>
      </c>
      <c r="V110" s="160">
        <f>ROUND(E110*U110,2)</f>
        <v>0</v>
      </c>
      <c r="W110" s="160"/>
      <c r="X110" s="160" t="s">
        <v>342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343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6" t="s">
        <v>380</v>
      </c>
      <c r="D111" s="162"/>
      <c r="E111" s="163">
        <v>31.745999999999999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178</v>
      </c>
      <c r="AH111" s="150">
        <v>5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>
        <v>23</v>
      </c>
      <c r="B112" s="158" t="s">
        <v>381</v>
      </c>
      <c r="C112" s="192" t="s">
        <v>382</v>
      </c>
      <c r="D112" s="159" t="s">
        <v>0</v>
      </c>
      <c r="E112" s="191"/>
      <c r="F112" s="161"/>
      <c r="G112" s="160">
        <f>ROUND(E112*F112,2)</f>
        <v>0</v>
      </c>
      <c r="H112" s="161"/>
      <c r="I112" s="160">
        <f>ROUND(E112*H112,2)</f>
        <v>0</v>
      </c>
      <c r="J112" s="161"/>
      <c r="K112" s="160">
        <f>ROUND(E112*J112,2)</f>
        <v>0</v>
      </c>
      <c r="L112" s="160">
        <v>15</v>
      </c>
      <c r="M112" s="160">
        <f>G112*(1+L112/100)</f>
        <v>0</v>
      </c>
      <c r="N112" s="160">
        <v>0</v>
      </c>
      <c r="O112" s="160">
        <f>ROUND(E112*N112,2)</f>
        <v>0</v>
      </c>
      <c r="P112" s="160">
        <v>0</v>
      </c>
      <c r="Q112" s="160">
        <f>ROUND(E112*P112,2)</f>
        <v>0</v>
      </c>
      <c r="R112" s="160"/>
      <c r="S112" s="160" t="s">
        <v>174</v>
      </c>
      <c r="T112" s="160" t="s">
        <v>174</v>
      </c>
      <c r="U112" s="160">
        <v>0</v>
      </c>
      <c r="V112" s="160">
        <f>ROUND(E112*U112,2)</f>
        <v>0</v>
      </c>
      <c r="W112" s="160"/>
      <c r="X112" s="160" t="s">
        <v>247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248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x14ac:dyDescent="0.2">
      <c r="A113" s="165" t="s">
        <v>169</v>
      </c>
      <c r="B113" s="166" t="s">
        <v>127</v>
      </c>
      <c r="C113" s="184" t="s">
        <v>128</v>
      </c>
      <c r="D113" s="167"/>
      <c r="E113" s="168"/>
      <c r="F113" s="169"/>
      <c r="G113" s="170">
        <f>SUMIF(AG114:AG117,"&lt;&gt;NOR",G114:G117)</f>
        <v>0</v>
      </c>
      <c r="H113" s="164"/>
      <c r="I113" s="164">
        <f>SUM(I114:I117)</f>
        <v>0</v>
      </c>
      <c r="J113" s="164"/>
      <c r="K113" s="164">
        <f>SUM(K114:K117)</f>
        <v>0</v>
      </c>
      <c r="L113" s="164"/>
      <c r="M113" s="164">
        <f>SUM(M114:M117)</f>
        <v>0</v>
      </c>
      <c r="N113" s="164"/>
      <c r="O113" s="164">
        <f>SUM(O114:O117)</f>
        <v>0</v>
      </c>
      <c r="P113" s="164"/>
      <c r="Q113" s="164">
        <f>SUM(Q114:Q117)</f>
        <v>0</v>
      </c>
      <c r="R113" s="164"/>
      <c r="S113" s="164"/>
      <c r="T113" s="164"/>
      <c r="U113" s="164"/>
      <c r="V113" s="164">
        <f>SUM(V114:V117)</f>
        <v>2.2000000000000002</v>
      </c>
      <c r="W113" s="164"/>
      <c r="X113" s="164"/>
      <c r="AG113" t="s">
        <v>170</v>
      </c>
    </row>
    <row r="114" spans="1:60" outlineLevel="1" x14ac:dyDescent="0.2">
      <c r="A114" s="171">
        <v>24</v>
      </c>
      <c r="B114" s="172" t="s">
        <v>383</v>
      </c>
      <c r="C114" s="185" t="s">
        <v>384</v>
      </c>
      <c r="D114" s="173" t="s">
        <v>385</v>
      </c>
      <c r="E114" s="174">
        <v>4</v>
      </c>
      <c r="F114" s="175"/>
      <c r="G114" s="176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15</v>
      </c>
      <c r="M114" s="160">
        <f>G114*(1+L114/100)</f>
        <v>0</v>
      </c>
      <c r="N114" s="160">
        <v>0</v>
      </c>
      <c r="O114" s="160">
        <f>ROUND(E114*N114,2)</f>
        <v>0</v>
      </c>
      <c r="P114" s="160">
        <v>0</v>
      </c>
      <c r="Q114" s="160">
        <f>ROUND(E114*P114,2)</f>
        <v>0</v>
      </c>
      <c r="R114" s="160"/>
      <c r="S114" s="160" t="s">
        <v>174</v>
      </c>
      <c r="T114" s="160" t="s">
        <v>174</v>
      </c>
      <c r="U114" s="160">
        <v>0.55000000000000004</v>
      </c>
      <c r="V114" s="160">
        <f>ROUND(E114*U114,2)</f>
        <v>2.2000000000000002</v>
      </c>
      <c r="W114" s="160"/>
      <c r="X114" s="160" t="s">
        <v>175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176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86" t="s">
        <v>386</v>
      </c>
      <c r="D115" s="162"/>
      <c r="E115" s="163">
        <v>4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1">
        <v>25</v>
      </c>
      <c r="B116" s="172" t="s">
        <v>387</v>
      </c>
      <c r="C116" s="185" t="s">
        <v>388</v>
      </c>
      <c r="D116" s="173" t="s">
        <v>385</v>
      </c>
      <c r="E116" s="174">
        <v>4</v>
      </c>
      <c r="F116" s="175"/>
      <c r="G116" s="176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15</v>
      </c>
      <c r="M116" s="160">
        <f>G116*(1+L116/100)</f>
        <v>0</v>
      </c>
      <c r="N116" s="160">
        <v>2.0000000000000002E-5</v>
      </c>
      <c r="O116" s="160">
        <f>ROUND(E116*N116,2)</f>
        <v>0</v>
      </c>
      <c r="P116" s="160">
        <v>0</v>
      </c>
      <c r="Q116" s="160">
        <f>ROUND(E116*P116,2)</f>
        <v>0</v>
      </c>
      <c r="R116" s="160" t="s">
        <v>341</v>
      </c>
      <c r="S116" s="160" t="s">
        <v>174</v>
      </c>
      <c r="T116" s="160" t="s">
        <v>174</v>
      </c>
      <c r="U116" s="160">
        <v>0</v>
      </c>
      <c r="V116" s="160">
        <f>ROUND(E116*U116,2)</f>
        <v>0</v>
      </c>
      <c r="W116" s="160"/>
      <c r="X116" s="160" t="s">
        <v>342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343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>
        <v>26</v>
      </c>
      <c r="B117" s="158" t="s">
        <v>389</v>
      </c>
      <c r="C117" s="192" t="s">
        <v>390</v>
      </c>
      <c r="D117" s="159" t="s">
        <v>0</v>
      </c>
      <c r="E117" s="191"/>
      <c r="F117" s="161"/>
      <c r="G117" s="160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15</v>
      </c>
      <c r="M117" s="160">
        <f>G117*(1+L117/100)</f>
        <v>0</v>
      </c>
      <c r="N117" s="160">
        <v>0</v>
      </c>
      <c r="O117" s="160">
        <f>ROUND(E117*N117,2)</f>
        <v>0</v>
      </c>
      <c r="P117" s="160">
        <v>0</v>
      </c>
      <c r="Q117" s="160">
        <f>ROUND(E117*P117,2)</f>
        <v>0</v>
      </c>
      <c r="R117" s="160"/>
      <c r="S117" s="160" t="s">
        <v>174</v>
      </c>
      <c r="T117" s="160" t="s">
        <v>174</v>
      </c>
      <c r="U117" s="160">
        <v>0</v>
      </c>
      <c r="V117" s="160">
        <f>ROUND(E117*U117,2)</f>
        <v>0</v>
      </c>
      <c r="W117" s="160"/>
      <c r="X117" s="160" t="s">
        <v>247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248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5" t="s">
        <v>169</v>
      </c>
      <c r="B118" s="166" t="s">
        <v>139</v>
      </c>
      <c r="C118" s="184" t="s">
        <v>140</v>
      </c>
      <c r="D118" s="167"/>
      <c r="E118" s="168"/>
      <c r="F118" s="169"/>
      <c r="G118" s="170">
        <f>SUMIF(AG119:AG122,"&lt;&gt;NOR",G119:G122)</f>
        <v>0</v>
      </c>
      <c r="H118" s="164"/>
      <c r="I118" s="164">
        <f>SUM(I119:I122)</f>
        <v>0</v>
      </c>
      <c r="J118" s="164"/>
      <c r="K118" s="164">
        <f>SUM(K119:K122)</f>
        <v>0</v>
      </c>
      <c r="L118" s="164"/>
      <c r="M118" s="164">
        <f>SUM(M119:M122)</f>
        <v>0</v>
      </c>
      <c r="N118" s="164"/>
      <c r="O118" s="164">
        <f>SUM(O119:O122)</f>
        <v>0</v>
      </c>
      <c r="P118" s="164"/>
      <c r="Q118" s="164">
        <f>SUM(Q119:Q122)</f>
        <v>0</v>
      </c>
      <c r="R118" s="164"/>
      <c r="S118" s="164"/>
      <c r="T118" s="164"/>
      <c r="U118" s="164"/>
      <c r="V118" s="164">
        <f>SUM(V119:V122)</f>
        <v>3.32</v>
      </c>
      <c r="W118" s="164"/>
      <c r="X118" s="164"/>
      <c r="AG118" t="s">
        <v>170</v>
      </c>
    </row>
    <row r="119" spans="1:60" outlineLevel="1" x14ac:dyDescent="0.2">
      <c r="A119" s="177">
        <v>27</v>
      </c>
      <c r="B119" s="178" t="s">
        <v>260</v>
      </c>
      <c r="C119" s="187" t="s">
        <v>261</v>
      </c>
      <c r="D119" s="179" t="s">
        <v>246</v>
      </c>
      <c r="E119" s="180">
        <v>6.6879999999999997</v>
      </c>
      <c r="F119" s="181"/>
      <c r="G119" s="182">
        <f>ROUND(E119*F119,2)</f>
        <v>0</v>
      </c>
      <c r="H119" s="161"/>
      <c r="I119" s="160">
        <f>ROUND(E119*H119,2)</f>
        <v>0</v>
      </c>
      <c r="J119" s="161"/>
      <c r="K119" s="160">
        <f>ROUND(E119*J119,2)</f>
        <v>0</v>
      </c>
      <c r="L119" s="160">
        <v>15</v>
      </c>
      <c r="M119" s="160">
        <f>G119*(1+L119/100)</f>
        <v>0</v>
      </c>
      <c r="N119" s="160">
        <v>0</v>
      </c>
      <c r="O119" s="160">
        <f>ROUND(E119*N119,2)</f>
        <v>0</v>
      </c>
      <c r="P119" s="160">
        <v>0</v>
      </c>
      <c r="Q119" s="160">
        <f>ROUND(E119*P119,2)</f>
        <v>0</v>
      </c>
      <c r="R119" s="160"/>
      <c r="S119" s="160" t="s">
        <v>174</v>
      </c>
      <c r="T119" s="160" t="s">
        <v>174</v>
      </c>
      <c r="U119" s="160">
        <v>0.49</v>
      </c>
      <c r="V119" s="160">
        <f>ROUND(E119*U119,2)</f>
        <v>3.28</v>
      </c>
      <c r="W119" s="160"/>
      <c r="X119" s="160" t="s">
        <v>262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263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7">
        <v>28</v>
      </c>
      <c r="B120" s="178" t="s">
        <v>264</v>
      </c>
      <c r="C120" s="187" t="s">
        <v>265</v>
      </c>
      <c r="D120" s="179" t="s">
        <v>246</v>
      </c>
      <c r="E120" s="180">
        <v>187.26400000000001</v>
      </c>
      <c r="F120" s="181"/>
      <c r="G120" s="182">
        <f>ROUND(E120*F120,2)</f>
        <v>0</v>
      </c>
      <c r="H120" s="161"/>
      <c r="I120" s="160">
        <f>ROUND(E120*H120,2)</f>
        <v>0</v>
      </c>
      <c r="J120" s="161"/>
      <c r="K120" s="160">
        <f>ROUND(E120*J120,2)</f>
        <v>0</v>
      </c>
      <c r="L120" s="160">
        <v>15</v>
      </c>
      <c r="M120" s="160">
        <f>G120*(1+L120/100)</f>
        <v>0</v>
      </c>
      <c r="N120" s="160">
        <v>0</v>
      </c>
      <c r="O120" s="160">
        <f>ROUND(E120*N120,2)</f>
        <v>0</v>
      </c>
      <c r="P120" s="160">
        <v>0</v>
      </c>
      <c r="Q120" s="160">
        <f>ROUND(E120*P120,2)</f>
        <v>0</v>
      </c>
      <c r="R120" s="160"/>
      <c r="S120" s="160" t="s">
        <v>174</v>
      </c>
      <c r="T120" s="160" t="s">
        <v>174</v>
      </c>
      <c r="U120" s="160">
        <v>0</v>
      </c>
      <c r="V120" s="160">
        <f>ROUND(E120*U120,2)</f>
        <v>0</v>
      </c>
      <c r="W120" s="160"/>
      <c r="X120" s="160" t="s">
        <v>262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263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7">
        <v>29</v>
      </c>
      <c r="B121" s="178" t="s">
        <v>266</v>
      </c>
      <c r="C121" s="187" t="s">
        <v>267</v>
      </c>
      <c r="D121" s="179" t="s">
        <v>246</v>
      </c>
      <c r="E121" s="180">
        <v>6.6879999999999997</v>
      </c>
      <c r="F121" s="181"/>
      <c r="G121" s="182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15</v>
      </c>
      <c r="M121" s="160">
        <f>G121*(1+L121/100)</f>
        <v>0</v>
      </c>
      <c r="N121" s="160">
        <v>0</v>
      </c>
      <c r="O121" s="160">
        <f>ROUND(E121*N121,2)</f>
        <v>0</v>
      </c>
      <c r="P121" s="160">
        <v>0</v>
      </c>
      <c r="Q121" s="160">
        <f>ROUND(E121*P121,2)</f>
        <v>0</v>
      </c>
      <c r="R121" s="160"/>
      <c r="S121" s="160" t="s">
        <v>174</v>
      </c>
      <c r="T121" s="160" t="s">
        <v>268</v>
      </c>
      <c r="U121" s="160">
        <v>0</v>
      </c>
      <c r="V121" s="160">
        <f>ROUND(E121*U121,2)</f>
        <v>0</v>
      </c>
      <c r="W121" s="160"/>
      <c r="X121" s="160" t="s">
        <v>262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263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77">
        <v>30</v>
      </c>
      <c r="B122" s="178" t="s">
        <v>269</v>
      </c>
      <c r="C122" s="187" t="s">
        <v>270</v>
      </c>
      <c r="D122" s="179" t="s">
        <v>246</v>
      </c>
      <c r="E122" s="180">
        <v>6.6879999999999997</v>
      </c>
      <c r="F122" s="181"/>
      <c r="G122" s="182">
        <f>ROUND(E122*F122,2)</f>
        <v>0</v>
      </c>
      <c r="H122" s="161"/>
      <c r="I122" s="160">
        <f>ROUND(E122*H122,2)</f>
        <v>0</v>
      </c>
      <c r="J122" s="161"/>
      <c r="K122" s="160">
        <f>ROUND(E122*J122,2)</f>
        <v>0</v>
      </c>
      <c r="L122" s="160">
        <v>15</v>
      </c>
      <c r="M122" s="160">
        <f>G122*(1+L122/100)</f>
        <v>0</v>
      </c>
      <c r="N122" s="160">
        <v>0</v>
      </c>
      <c r="O122" s="160">
        <f>ROUND(E122*N122,2)</f>
        <v>0</v>
      </c>
      <c r="P122" s="160">
        <v>0</v>
      </c>
      <c r="Q122" s="160">
        <f>ROUND(E122*P122,2)</f>
        <v>0</v>
      </c>
      <c r="R122" s="160"/>
      <c r="S122" s="160" t="s">
        <v>174</v>
      </c>
      <c r="T122" s="160" t="s">
        <v>174</v>
      </c>
      <c r="U122" s="160">
        <v>6.0000000000000001E-3</v>
      </c>
      <c r="V122" s="160">
        <f>ROUND(E122*U122,2)</f>
        <v>0.04</v>
      </c>
      <c r="W122" s="160"/>
      <c r="X122" s="160" t="s">
        <v>262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263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x14ac:dyDescent="0.2">
      <c r="A123" s="165" t="s">
        <v>169</v>
      </c>
      <c r="B123" s="166" t="s">
        <v>142</v>
      </c>
      <c r="C123" s="184" t="s">
        <v>29</v>
      </c>
      <c r="D123" s="167"/>
      <c r="E123" s="168"/>
      <c r="F123" s="169"/>
      <c r="G123" s="170">
        <f>SUMIF(AG124:AG124,"&lt;&gt;NOR",G124:G124)</f>
        <v>0</v>
      </c>
      <c r="H123" s="164"/>
      <c r="I123" s="164">
        <f>SUM(I124:I124)</f>
        <v>0</v>
      </c>
      <c r="J123" s="164"/>
      <c r="K123" s="164">
        <f>SUM(K124:K124)</f>
        <v>0</v>
      </c>
      <c r="L123" s="164"/>
      <c r="M123" s="164">
        <f>SUM(M124:M124)</f>
        <v>0</v>
      </c>
      <c r="N123" s="164"/>
      <c r="O123" s="164">
        <f>SUM(O124:O124)</f>
        <v>0</v>
      </c>
      <c r="P123" s="164"/>
      <c r="Q123" s="164">
        <f>SUM(Q124:Q124)</f>
        <v>0</v>
      </c>
      <c r="R123" s="164"/>
      <c r="S123" s="164"/>
      <c r="T123" s="164"/>
      <c r="U123" s="164"/>
      <c r="V123" s="164">
        <f>SUM(V124:V124)</f>
        <v>0</v>
      </c>
      <c r="W123" s="164"/>
      <c r="X123" s="164"/>
      <c r="AG123" t="s">
        <v>170</v>
      </c>
    </row>
    <row r="124" spans="1:60" outlineLevel="1" x14ac:dyDescent="0.2">
      <c r="A124" s="171">
        <v>31</v>
      </c>
      <c r="B124" s="172" t="s">
        <v>271</v>
      </c>
      <c r="C124" s="185" t="s">
        <v>272</v>
      </c>
      <c r="D124" s="173" t="s">
        <v>273</v>
      </c>
      <c r="E124" s="174">
        <v>1</v>
      </c>
      <c r="F124" s="175"/>
      <c r="G124" s="176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15</v>
      </c>
      <c r="M124" s="160">
        <f>G124*(1+L124/100)</f>
        <v>0</v>
      </c>
      <c r="N124" s="160">
        <v>0</v>
      </c>
      <c r="O124" s="160">
        <f>ROUND(E124*N124,2)</f>
        <v>0</v>
      </c>
      <c r="P124" s="160">
        <v>0</v>
      </c>
      <c r="Q124" s="160">
        <f>ROUND(E124*P124,2)</f>
        <v>0</v>
      </c>
      <c r="R124" s="160"/>
      <c r="S124" s="160" t="s">
        <v>174</v>
      </c>
      <c r="T124" s="160" t="s">
        <v>274</v>
      </c>
      <c r="U124" s="160">
        <v>0</v>
      </c>
      <c r="V124" s="160">
        <f>ROUND(E124*U124,2)</f>
        <v>0</v>
      </c>
      <c r="W124" s="160"/>
      <c r="X124" s="160" t="s">
        <v>275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276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x14ac:dyDescent="0.2">
      <c r="A125" s="3"/>
      <c r="B125" s="4"/>
      <c r="C125" s="188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v>15</v>
      </c>
      <c r="AF125">
        <v>21</v>
      </c>
      <c r="AG125" t="s">
        <v>156</v>
      </c>
    </row>
    <row r="126" spans="1:60" x14ac:dyDescent="0.2">
      <c r="A126" s="153"/>
      <c r="B126" s="154" t="s">
        <v>31</v>
      </c>
      <c r="C126" s="189"/>
      <c r="D126" s="155"/>
      <c r="E126" s="156"/>
      <c r="F126" s="156"/>
      <c r="G126" s="183">
        <f>G8+G75+G84+G89+G96+G103+G105+G113+G118+G123</f>
        <v>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AE126">
        <f>SUMIF(L7:L124,AE125,G7:G124)</f>
        <v>0</v>
      </c>
      <c r="AF126">
        <f>SUMIF(L7:L124,AF125,G7:G124)</f>
        <v>0</v>
      </c>
      <c r="AG126" t="s">
        <v>277</v>
      </c>
    </row>
    <row r="127" spans="1:60" x14ac:dyDescent="0.2">
      <c r="A127" s="3"/>
      <c r="B127" s="4"/>
      <c r="C127" s="18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">
      <c r="A128" s="3"/>
      <c r="B128" s="4"/>
      <c r="C128" s="188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">
      <c r="A129" s="256" t="s">
        <v>278</v>
      </c>
      <c r="B129" s="256"/>
      <c r="C129" s="257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258"/>
      <c r="B130" s="259"/>
      <c r="C130" s="260"/>
      <c r="D130" s="259"/>
      <c r="E130" s="259"/>
      <c r="F130" s="259"/>
      <c r="G130" s="26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G130" t="s">
        <v>279</v>
      </c>
    </row>
    <row r="131" spans="1:33" x14ac:dyDescent="0.2">
      <c r="A131" s="262"/>
      <c r="B131" s="263"/>
      <c r="C131" s="264"/>
      <c r="D131" s="263"/>
      <c r="E131" s="263"/>
      <c r="F131" s="263"/>
      <c r="G131" s="26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33" x14ac:dyDescent="0.2">
      <c r="A132" s="262"/>
      <c r="B132" s="263"/>
      <c r="C132" s="264"/>
      <c r="D132" s="263"/>
      <c r="E132" s="263"/>
      <c r="F132" s="263"/>
      <c r="G132" s="26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33" x14ac:dyDescent="0.2">
      <c r="A133" s="262"/>
      <c r="B133" s="263"/>
      <c r="C133" s="264"/>
      <c r="D133" s="263"/>
      <c r="E133" s="263"/>
      <c r="F133" s="263"/>
      <c r="G133" s="26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33" x14ac:dyDescent="0.2">
      <c r="A134" s="266"/>
      <c r="B134" s="267"/>
      <c r="C134" s="268"/>
      <c r="D134" s="267"/>
      <c r="E134" s="267"/>
      <c r="F134" s="267"/>
      <c r="G134" s="26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33" x14ac:dyDescent="0.2">
      <c r="A135" s="3"/>
      <c r="B135" s="4"/>
      <c r="C135" s="188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33" x14ac:dyDescent="0.2">
      <c r="C136" s="190"/>
      <c r="D136" s="10"/>
      <c r="AG136" t="s">
        <v>280</v>
      </c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30:G134"/>
    <mergeCell ref="A1:G1"/>
    <mergeCell ref="C2:G2"/>
    <mergeCell ref="C3:G3"/>
    <mergeCell ref="C4:G4"/>
    <mergeCell ref="A129:C12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2196-136A-4E61-986C-425D4FF2DB73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0.28515625" customWidth="1"/>
    <col min="8" max="24" width="10.28515625" hidden="1" customWidth="1"/>
    <col min="25" max="25" width="10.28515625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55</v>
      </c>
      <c r="C3" s="250" t="s">
        <v>56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56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95</v>
      </c>
      <c r="C8" s="184" t="s">
        <v>96</v>
      </c>
      <c r="D8" s="167"/>
      <c r="E8" s="168"/>
      <c r="F8" s="169"/>
      <c r="G8" s="170">
        <f>SUMIF(AG9:AG12,"&lt;&gt;NOR",G9:G12)</f>
        <v>0</v>
      </c>
      <c r="H8" s="164"/>
      <c r="I8" s="164">
        <f>SUM(I9:I12)</f>
        <v>0</v>
      </c>
      <c r="J8" s="164"/>
      <c r="K8" s="164">
        <f>SUM(K9:K12)</f>
        <v>0</v>
      </c>
      <c r="L8" s="164"/>
      <c r="M8" s="164">
        <f>SUM(M9:M12)</f>
        <v>0</v>
      </c>
      <c r="N8" s="164"/>
      <c r="O8" s="164">
        <f>SUM(O9:O12)</f>
        <v>4.9400000000000004</v>
      </c>
      <c r="P8" s="164"/>
      <c r="Q8" s="164">
        <f>SUM(Q9:Q12)</f>
        <v>0</v>
      </c>
      <c r="R8" s="164"/>
      <c r="S8" s="164"/>
      <c r="T8" s="164"/>
      <c r="U8" s="164"/>
      <c r="V8" s="164">
        <f>SUM(V9:V12)</f>
        <v>2.99</v>
      </c>
      <c r="W8" s="164"/>
      <c r="X8" s="164"/>
      <c r="AG8" t="s">
        <v>170</v>
      </c>
    </row>
    <row r="9" spans="1:60" outlineLevel="1" x14ac:dyDescent="0.2">
      <c r="A9" s="171">
        <v>1</v>
      </c>
      <c r="B9" s="172" t="s">
        <v>314</v>
      </c>
      <c r="C9" s="185" t="s">
        <v>315</v>
      </c>
      <c r="D9" s="173" t="s">
        <v>286</v>
      </c>
      <c r="E9" s="174">
        <v>2.6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174</v>
      </c>
      <c r="T9" s="160" t="s">
        <v>174</v>
      </c>
      <c r="U9" s="160">
        <v>1.1499999999999999</v>
      </c>
      <c r="V9" s="160">
        <f>ROUND(E9*U9,2)</f>
        <v>2.99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391</v>
      </c>
      <c r="D10" s="162"/>
      <c r="E10" s="163">
        <v>2.6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1">
        <v>2</v>
      </c>
      <c r="B11" s="172" t="s">
        <v>392</v>
      </c>
      <c r="C11" s="185" t="s">
        <v>393</v>
      </c>
      <c r="D11" s="173" t="s">
        <v>246</v>
      </c>
      <c r="E11" s="174">
        <v>4.9400000000000004</v>
      </c>
      <c r="F11" s="175"/>
      <c r="G11" s="17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15</v>
      </c>
      <c r="M11" s="160">
        <f>G11*(1+L11/100)</f>
        <v>0</v>
      </c>
      <c r="N11" s="160">
        <v>1</v>
      </c>
      <c r="O11" s="160">
        <f>ROUND(E11*N11,2)</f>
        <v>4.9400000000000004</v>
      </c>
      <c r="P11" s="160">
        <v>0</v>
      </c>
      <c r="Q11" s="160">
        <f>ROUND(E11*P11,2)</f>
        <v>0</v>
      </c>
      <c r="R11" s="160" t="s">
        <v>341</v>
      </c>
      <c r="S11" s="160" t="s">
        <v>174</v>
      </c>
      <c r="T11" s="160" t="s">
        <v>174</v>
      </c>
      <c r="U11" s="160">
        <v>0</v>
      </c>
      <c r="V11" s="160">
        <f>ROUND(E11*U11,2)</f>
        <v>0</v>
      </c>
      <c r="W11" s="160"/>
      <c r="X11" s="160" t="s">
        <v>342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343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394</v>
      </c>
      <c r="D12" s="162"/>
      <c r="E12" s="163">
        <v>4.9400000000000004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5" t="s">
        <v>169</v>
      </c>
      <c r="B13" s="166" t="s">
        <v>107</v>
      </c>
      <c r="C13" s="184" t="s">
        <v>108</v>
      </c>
      <c r="D13" s="167"/>
      <c r="E13" s="168"/>
      <c r="F13" s="169"/>
      <c r="G13" s="170">
        <f>SUMIF(AG14:AG17,"&lt;&gt;NOR",G14:G17)</f>
        <v>0</v>
      </c>
      <c r="H13" s="164"/>
      <c r="I13" s="164">
        <f>SUM(I14:I17)</f>
        <v>0</v>
      </c>
      <c r="J13" s="164"/>
      <c r="K13" s="164">
        <f>SUM(K14:K17)</f>
        <v>0</v>
      </c>
      <c r="L13" s="164"/>
      <c r="M13" s="164">
        <f>SUM(M14:M17)</f>
        <v>0</v>
      </c>
      <c r="N13" s="164"/>
      <c r="O13" s="164">
        <f>SUM(O14:O17)</f>
        <v>0.43</v>
      </c>
      <c r="P13" s="164"/>
      <c r="Q13" s="164">
        <f>SUM(Q14:Q17)</f>
        <v>0</v>
      </c>
      <c r="R13" s="164"/>
      <c r="S13" s="164"/>
      <c r="T13" s="164"/>
      <c r="U13" s="164"/>
      <c r="V13" s="164">
        <f>SUM(V14:V17)</f>
        <v>4.5</v>
      </c>
      <c r="W13" s="164"/>
      <c r="X13" s="164"/>
      <c r="AG13" t="s">
        <v>170</v>
      </c>
    </row>
    <row r="14" spans="1:60" outlineLevel="1" x14ac:dyDescent="0.2">
      <c r="A14" s="171">
        <v>3</v>
      </c>
      <c r="B14" s="172" t="s">
        <v>395</v>
      </c>
      <c r="C14" s="185" t="s">
        <v>396</v>
      </c>
      <c r="D14" s="173" t="s">
        <v>385</v>
      </c>
      <c r="E14" s="174">
        <v>1</v>
      </c>
      <c r="F14" s="175"/>
      <c r="G14" s="176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15</v>
      </c>
      <c r="M14" s="160">
        <f>G14*(1+L14/100)</f>
        <v>0</v>
      </c>
      <c r="N14" s="160">
        <v>0.43093999999999999</v>
      </c>
      <c r="O14" s="160">
        <f>ROUND(E14*N14,2)</f>
        <v>0.43</v>
      </c>
      <c r="P14" s="160">
        <v>0</v>
      </c>
      <c r="Q14" s="160">
        <f>ROUND(E14*P14,2)</f>
        <v>0</v>
      </c>
      <c r="R14" s="160"/>
      <c r="S14" s="160" t="s">
        <v>174</v>
      </c>
      <c r="T14" s="160" t="s">
        <v>174</v>
      </c>
      <c r="U14" s="160">
        <v>3.82</v>
      </c>
      <c r="V14" s="160">
        <f>ROUND(E14*U14,2)</f>
        <v>3.82</v>
      </c>
      <c r="W14" s="160"/>
      <c r="X14" s="160" t="s">
        <v>175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186" t="s">
        <v>397</v>
      </c>
      <c r="D15" s="162"/>
      <c r="E15" s="163">
        <v>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7">
        <v>4</v>
      </c>
      <c r="B16" s="178" t="s">
        <v>398</v>
      </c>
      <c r="C16" s="187" t="s">
        <v>399</v>
      </c>
      <c r="D16" s="179" t="s">
        <v>385</v>
      </c>
      <c r="E16" s="180">
        <v>1</v>
      </c>
      <c r="F16" s="181"/>
      <c r="G16" s="182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15</v>
      </c>
      <c r="M16" s="160">
        <f>G16*(1+L16/100)</f>
        <v>0</v>
      </c>
      <c r="N16" s="160">
        <v>4.6800000000000001E-3</v>
      </c>
      <c r="O16" s="160">
        <f>ROUND(E16*N16,2)</f>
        <v>0</v>
      </c>
      <c r="P16" s="160">
        <v>0</v>
      </c>
      <c r="Q16" s="160">
        <f>ROUND(E16*P16,2)</f>
        <v>0</v>
      </c>
      <c r="R16" s="160"/>
      <c r="S16" s="160" t="s">
        <v>174</v>
      </c>
      <c r="T16" s="160" t="s">
        <v>174</v>
      </c>
      <c r="U16" s="160">
        <v>0.68</v>
      </c>
      <c r="V16" s="160">
        <f>ROUND(E16*U16,2)</f>
        <v>0.68</v>
      </c>
      <c r="W16" s="160"/>
      <c r="X16" s="160" t="s">
        <v>175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176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7">
        <v>5</v>
      </c>
      <c r="B17" s="178" t="s">
        <v>400</v>
      </c>
      <c r="C17" s="187" t="s">
        <v>401</v>
      </c>
      <c r="D17" s="179" t="s">
        <v>385</v>
      </c>
      <c r="E17" s="180">
        <v>1</v>
      </c>
      <c r="F17" s="181"/>
      <c r="G17" s="182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15</v>
      </c>
      <c r="M17" s="160">
        <f>G17*(1+L17/100)</f>
        <v>0</v>
      </c>
      <c r="N17" s="160">
        <v>0</v>
      </c>
      <c r="O17" s="160">
        <f>ROUND(E17*N17,2)</f>
        <v>0</v>
      </c>
      <c r="P17" s="160">
        <v>0</v>
      </c>
      <c r="Q17" s="160">
        <f>ROUND(E17*P17,2)</f>
        <v>0</v>
      </c>
      <c r="R17" s="160"/>
      <c r="S17" s="160" t="s">
        <v>402</v>
      </c>
      <c r="T17" s="160" t="s">
        <v>274</v>
      </c>
      <c r="U17" s="160">
        <v>0</v>
      </c>
      <c r="V17" s="160">
        <f>ROUND(E17*U17,2)</f>
        <v>0</v>
      </c>
      <c r="W17" s="160"/>
      <c r="X17" s="160" t="s">
        <v>342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343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65" t="s">
        <v>169</v>
      </c>
      <c r="B18" s="166" t="s">
        <v>115</v>
      </c>
      <c r="C18" s="184" t="s">
        <v>116</v>
      </c>
      <c r="D18" s="167"/>
      <c r="E18" s="168"/>
      <c r="F18" s="169"/>
      <c r="G18" s="170">
        <f>SUMIF(AG19:AG21,"&lt;&gt;NOR",G19:G21)</f>
        <v>0</v>
      </c>
      <c r="H18" s="164"/>
      <c r="I18" s="164">
        <f>SUM(I19:I21)</f>
        <v>0</v>
      </c>
      <c r="J18" s="164"/>
      <c r="K18" s="164">
        <f>SUM(K19:K21)</f>
        <v>0</v>
      </c>
      <c r="L18" s="164"/>
      <c r="M18" s="164">
        <f>SUM(M19:M21)</f>
        <v>0</v>
      </c>
      <c r="N18" s="164"/>
      <c r="O18" s="164">
        <f>SUM(O19:O21)</f>
        <v>0</v>
      </c>
      <c r="P18" s="164"/>
      <c r="Q18" s="164">
        <f>SUM(Q19:Q21)</f>
        <v>1.1500000000000001</v>
      </c>
      <c r="R18" s="164"/>
      <c r="S18" s="164"/>
      <c r="T18" s="164"/>
      <c r="U18" s="164"/>
      <c r="V18" s="164">
        <f>SUM(V19:V21)</f>
        <v>4.17</v>
      </c>
      <c r="W18" s="164"/>
      <c r="X18" s="164"/>
      <c r="AG18" t="s">
        <v>170</v>
      </c>
    </row>
    <row r="19" spans="1:60" outlineLevel="1" x14ac:dyDescent="0.2">
      <c r="A19" s="171">
        <v>6</v>
      </c>
      <c r="B19" s="172" t="s">
        <v>403</v>
      </c>
      <c r="C19" s="185" t="s">
        <v>404</v>
      </c>
      <c r="D19" s="173" t="s">
        <v>286</v>
      </c>
      <c r="E19" s="174">
        <v>0.46</v>
      </c>
      <c r="F19" s="175"/>
      <c r="G19" s="176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15</v>
      </c>
      <c r="M19" s="160">
        <f>G19*(1+L19/100)</f>
        <v>0</v>
      </c>
      <c r="N19" s="160">
        <v>1.47E-3</v>
      </c>
      <c r="O19" s="160">
        <f>ROUND(E19*N19,2)</f>
        <v>0</v>
      </c>
      <c r="P19" s="160">
        <v>2.4</v>
      </c>
      <c r="Q19" s="160">
        <f>ROUND(E19*P19,2)</f>
        <v>1.1000000000000001</v>
      </c>
      <c r="R19" s="160"/>
      <c r="S19" s="160" t="s">
        <v>174</v>
      </c>
      <c r="T19" s="160" t="s">
        <v>174</v>
      </c>
      <c r="U19" s="160">
        <v>8.5</v>
      </c>
      <c r="V19" s="160">
        <f>ROUND(E19*U19,2)</f>
        <v>3.91</v>
      </c>
      <c r="W19" s="160"/>
      <c r="X19" s="160" t="s">
        <v>175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176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186" t="s">
        <v>405</v>
      </c>
      <c r="D20" s="162"/>
      <c r="E20" s="163">
        <v>0.46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7">
        <v>7</v>
      </c>
      <c r="B21" s="178" t="s">
        <v>406</v>
      </c>
      <c r="C21" s="187" t="s">
        <v>407</v>
      </c>
      <c r="D21" s="179" t="s">
        <v>385</v>
      </c>
      <c r="E21" s="180">
        <v>1</v>
      </c>
      <c r="F21" s="181"/>
      <c r="G21" s="182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15</v>
      </c>
      <c r="M21" s="160">
        <f>G21*(1+L21/100)</f>
        <v>0</v>
      </c>
      <c r="N21" s="160">
        <v>0</v>
      </c>
      <c r="O21" s="160">
        <f>ROUND(E21*N21,2)</f>
        <v>0</v>
      </c>
      <c r="P21" s="160">
        <v>4.4999999999999998E-2</v>
      </c>
      <c r="Q21" s="160">
        <f>ROUND(E21*P21,2)</f>
        <v>0.05</v>
      </c>
      <c r="R21" s="160"/>
      <c r="S21" s="160" t="s">
        <v>174</v>
      </c>
      <c r="T21" s="160" t="s">
        <v>174</v>
      </c>
      <c r="U21" s="160">
        <v>0.26</v>
      </c>
      <c r="V21" s="160">
        <f>ROUND(E21*U21,2)</f>
        <v>0.26</v>
      </c>
      <c r="W21" s="160"/>
      <c r="X21" s="160" t="s">
        <v>175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176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5" t="s">
        <v>169</v>
      </c>
      <c r="B22" s="166" t="s">
        <v>117</v>
      </c>
      <c r="C22" s="184" t="s">
        <v>118</v>
      </c>
      <c r="D22" s="167"/>
      <c r="E22" s="168"/>
      <c r="F22" s="169"/>
      <c r="G22" s="170">
        <f>SUMIF(AG23:AG23,"&lt;&gt;NOR",G23:G23)</f>
        <v>0</v>
      </c>
      <c r="H22" s="164"/>
      <c r="I22" s="164">
        <f>SUM(I23:I23)</f>
        <v>0</v>
      </c>
      <c r="J22" s="164"/>
      <c r="K22" s="164">
        <f>SUM(K23:K23)</f>
        <v>0</v>
      </c>
      <c r="L22" s="164"/>
      <c r="M22" s="164">
        <f>SUM(M23:M23)</f>
        <v>0</v>
      </c>
      <c r="N22" s="164"/>
      <c r="O22" s="164">
        <f>SUM(O23:O23)</f>
        <v>0</v>
      </c>
      <c r="P22" s="164"/>
      <c r="Q22" s="164">
        <f>SUM(Q23:Q23)</f>
        <v>0</v>
      </c>
      <c r="R22" s="164"/>
      <c r="S22" s="164"/>
      <c r="T22" s="164"/>
      <c r="U22" s="164"/>
      <c r="V22" s="164">
        <f>SUM(V23:V23)</f>
        <v>5.05</v>
      </c>
      <c r="W22" s="164"/>
      <c r="X22" s="164"/>
      <c r="AG22" t="s">
        <v>170</v>
      </c>
    </row>
    <row r="23" spans="1:60" outlineLevel="1" x14ac:dyDescent="0.2">
      <c r="A23" s="177">
        <v>8</v>
      </c>
      <c r="B23" s="178" t="s">
        <v>244</v>
      </c>
      <c r="C23" s="187" t="s">
        <v>245</v>
      </c>
      <c r="D23" s="179" t="s">
        <v>246</v>
      </c>
      <c r="E23" s="180">
        <v>5.3762999999999996</v>
      </c>
      <c r="F23" s="181"/>
      <c r="G23" s="182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15</v>
      </c>
      <c r="M23" s="160">
        <f>G23*(1+L23/100)</f>
        <v>0</v>
      </c>
      <c r="N23" s="160">
        <v>0</v>
      </c>
      <c r="O23" s="160">
        <f>ROUND(E23*N23,2)</f>
        <v>0</v>
      </c>
      <c r="P23" s="160">
        <v>0</v>
      </c>
      <c r="Q23" s="160">
        <f>ROUND(E23*P23,2)</f>
        <v>0</v>
      </c>
      <c r="R23" s="160"/>
      <c r="S23" s="160" t="s">
        <v>174</v>
      </c>
      <c r="T23" s="160" t="s">
        <v>174</v>
      </c>
      <c r="U23" s="160">
        <v>0.9385</v>
      </c>
      <c r="V23" s="160">
        <f>ROUND(E23*U23,2)</f>
        <v>5.05</v>
      </c>
      <c r="W23" s="160"/>
      <c r="X23" s="160" t="s">
        <v>247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248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5" t="s">
        <v>169</v>
      </c>
      <c r="B24" s="166" t="s">
        <v>139</v>
      </c>
      <c r="C24" s="184" t="s">
        <v>140</v>
      </c>
      <c r="D24" s="167"/>
      <c r="E24" s="168"/>
      <c r="F24" s="169"/>
      <c r="G24" s="170">
        <f>SUMIF(AG25:AG28,"&lt;&gt;NOR",G25:G28)</f>
        <v>0</v>
      </c>
      <c r="H24" s="164"/>
      <c r="I24" s="164">
        <f>SUM(I25:I28)</f>
        <v>0</v>
      </c>
      <c r="J24" s="164"/>
      <c r="K24" s="164">
        <f>SUM(K25:K28)</f>
        <v>0</v>
      </c>
      <c r="L24" s="164"/>
      <c r="M24" s="164">
        <f>SUM(M25:M28)</f>
        <v>0</v>
      </c>
      <c r="N24" s="164"/>
      <c r="O24" s="164">
        <f>SUM(O25:O28)</f>
        <v>0</v>
      </c>
      <c r="P24" s="164"/>
      <c r="Q24" s="164">
        <f>SUM(Q25:Q28)</f>
        <v>0</v>
      </c>
      <c r="R24" s="164"/>
      <c r="S24" s="164"/>
      <c r="T24" s="164"/>
      <c r="U24" s="164"/>
      <c r="V24" s="164">
        <f>SUM(V25:V28)</f>
        <v>0.57000000000000006</v>
      </c>
      <c r="W24" s="164"/>
      <c r="X24" s="164"/>
      <c r="AG24" t="s">
        <v>170</v>
      </c>
    </row>
    <row r="25" spans="1:60" outlineLevel="1" x14ac:dyDescent="0.2">
      <c r="A25" s="177">
        <v>9</v>
      </c>
      <c r="B25" s="178" t="s">
        <v>260</v>
      </c>
      <c r="C25" s="187" t="s">
        <v>261</v>
      </c>
      <c r="D25" s="179" t="s">
        <v>246</v>
      </c>
      <c r="E25" s="180">
        <v>1.149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15</v>
      </c>
      <c r="M25" s="160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174</v>
      </c>
      <c r="T25" s="160" t="s">
        <v>174</v>
      </c>
      <c r="U25" s="160">
        <v>0.49</v>
      </c>
      <c r="V25" s="160">
        <f>ROUND(E25*U25,2)</f>
        <v>0.56000000000000005</v>
      </c>
      <c r="W25" s="160"/>
      <c r="X25" s="160" t="s">
        <v>262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263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7">
        <v>10</v>
      </c>
      <c r="B26" s="178" t="s">
        <v>264</v>
      </c>
      <c r="C26" s="187" t="s">
        <v>265</v>
      </c>
      <c r="D26" s="179" t="s">
        <v>246</v>
      </c>
      <c r="E26" s="180">
        <v>32.171999999999997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15</v>
      </c>
      <c r="M26" s="160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174</v>
      </c>
      <c r="T26" s="160" t="s">
        <v>174</v>
      </c>
      <c r="U26" s="160">
        <v>0</v>
      </c>
      <c r="V26" s="160">
        <f>ROUND(E26*U26,2)</f>
        <v>0</v>
      </c>
      <c r="W26" s="160"/>
      <c r="X26" s="160" t="s">
        <v>262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263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7">
        <v>11</v>
      </c>
      <c r="B27" s="178" t="s">
        <v>266</v>
      </c>
      <c r="C27" s="187" t="s">
        <v>267</v>
      </c>
      <c r="D27" s="179" t="s">
        <v>246</v>
      </c>
      <c r="E27" s="180">
        <v>1.149</v>
      </c>
      <c r="F27" s="181"/>
      <c r="G27" s="182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15</v>
      </c>
      <c r="M27" s="160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/>
      <c r="S27" s="160" t="s">
        <v>174</v>
      </c>
      <c r="T27" s="160" t="s">
        <v>268</v>
      </c>
      <c r="U27" s="160">
        <v>0</v>
      </c>
      <c r="V27" s="160">
        <f>ROUND(E27*U27,2)</f>
        <v>0</v>
      </c>
      <c r="W27" s="160"/>
      <c r="X27" s="160" t="s">
        <v>262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263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7">
        <v>12</v>
      </c>
      <c r="B28" s="178" t="s">
        <v>269</v>
      </c>
      <c r="C28" s="187" t="s">
        <v>270</v>
      </c>
      <c r="D28" s="179" t="s">
        <v>246</v>
      </c>
      <c r="E28" s="180">
        <v>1.149</v>
      </c>
      <c r="F28" s="181"/>
      <c r="G28" s="182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15</v>
      </c>
      <c r="M28" s="160">
        <f>G28*(1+L28/100)</f>
        <v>0</v>
      </c>
      <c r="N28" s="160">
        <v>0</v>
      </c>
      <c r="O28" s="160">
        <f>ROUND(E28*N28,2)</f>
        <v>0</v>
      </c>
      <c r="P28" s="160">
        <v>0</v>
      </c>
      <c r="Q28" s="160">
        <f>ROUND(E28*P28,2)</f>
        <v>0</v>
      </c>
      <c r="R28" s="160"/>
      <c r="S28" s="160" t="s">
        <v>174</v>
      </c>
      <c r="T28" s="160" t="s">
        <v>174</v>
      </c>
      <c r="U28" s="160">
        <v>6.0000000000000001E-3</v>
      </c>
      <c r="V28" s="160">
        <f>ROUND(E28*U28,2)</f>
        <v>0.01</v>
      </c>
      <c r="W28" s="160"/>
      <c r="X28" s="160" t="s">
        <v>262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263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5" t="s">
        <v>169</v>
      </c>
      <c r="B29" s="166" t="s">
        <v>142</v>
      </c>
      <c r="C29" s="184" t="s">
        <v>29</v>
      </c>
      <c r="D29" s="167"/>
      <c r="E29" s="168"/>
      <c r="F29" s="169"/>
      <c r="G29" s="170">
        <f>SUMIF(AG30:AG30,"&lt;&gt;NOR",G30:G30)</f>
        <v>0</v>
      </c>
      <c r="H29" s="164"/>
      <c r="I29" s="164">
        <f>SUM(I30:I30)</f>
        <v>0</v>
      </c>
      <c r="J29" s="164"/>
      <c r="K29" s="164">
        <f>SUM(K30:K30)</f>
        <v>0</v>
      </c>
      <c r="L29" s="164"/>
      <c r="M29" s="164">
        <f>SUM(M30:M30)</f>
        <v>0</v>
      </c>
      <c r="N29" s="164"/>
      <c r="O29" s="164">
        <f>SUM(O30:O30)</f>
        <v>0</v>
      </c>
      <c r="P29" s="164"/>
      <c r="Q29" s="164">
        <f>SUM(Q30:Q30)</f>
        <v>0</v>
      </c>
      <c r="R29" s="164"/>
      <c r="S29" s="164"/>
      <c r="T29" s="164"/>
      <c r="U29" s="164"/>
      <c r="V29" s="164">
        <f>SUM(V30:V30)</f>
        <v>0</v>
      </c>
      <c r="W29" s="164"/>
      <c r="X29" s="164"/>
      <c r="AG29" t="s">
        <v>170</v>
      </c>
    </row>
    <row r="30" spans="1:60" outlineLevel="1" x14ac:dyDescent="0.2">
      <c r="A30" s="171">
        <v>13</v>
      </c>
      <c r="B30" s="172" t="s">
        <v>271</v>
      </c>
      <c r="C30" s="185" t="s">
        <v>272</v>
      </c>
      <c r="D30" s="173" t="s">
        <v>273</v>
      </c>
      <c r="E30" s="174">
        <v>1</v>
      </c>
      <c r="F30" s="175"/>
      <c r="G30" s="176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15</v>
      </c>
      <c r="M30" s="160">
        <f>G30*(1+L30/100)</f>
        <v>0</v>
      </c>
      <c r="N30" s="160">
        <v>0</v>
      </c>
      <c r="O30" s="160">
        <f>ROUND(E30*N30,2)</f>
        <v>0</v>
      </c>
      <c r="P30" s="160">
        <v>0</v>
      </c>
      <c r="Q30" s="160">
        <f>ROUND(E30*P30,2)</f>
        <v>0</v>
      </c>
      <c r="R30" s="160"/>
      <c r="S30" s="160" t="s">
        <v>174</v>
      </c>
      <c r="T30" s="160" t="s">
        <v>274</v>
      </c>
      <c r="U30" s="160">
        <v>0</v>
      </c>
      <c r="V30" s="160">
        <f>ROUND(E30*U30,2)</f>
        <v>0</v>
      </c>
      <c r="W30" s="160"/>
      <c r="X30" s="160" t="s">
        <v>275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276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3"/>
      <c r="B31" s="4"/>
      <c r="C31" s="188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v>15</v>
      </c>
      <c r="AF31">
        <v>21</v>
      </c>
      <c r="AG31" t="s">
        <v>156</v>
      </c>
    </row>
    <row r="32" spans="1:60" x14ac:dyDescent="0.2">
      <c r="A32" s="153"/>
      <c r="B32" s="154" t="s">
        <v>31</v>
      </c>
      <c r="C32" s="189"/>
      <c r="D32" s="155"/>
      <c r="E32" s="156"/>
      <c r="F32" s="156"/>
      <c r="G32" s="183">
        <f>G8+G13+G18+G22+G24+G29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AE32">
        <f>SUMIF(L7:L30,AE31,G7:G30)</f>
        <v>0</v>
      </c>
      <c r="AF32">
        <f>SUMIF(L7:L30,AF31,G7:G30)</f>
        <v>0</v>
      </c>
      <c r="AG32" t="s">
        <v>277</v>
      </c>
    </row>
    <row r="33" spans="1:33" x14ac:dyDescent="0.2">
      <c r="A33" s="3"/>
      <c r="B33" s="4"/>
      <c r="C33" s="18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">
      <c r="A34" s="3"/>
      <c r="B34" s="4"/>
      <c r="C34" s="188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">
      <c r="A35" s="256" t="s">
        <v>278</v>
      </c>
      <c r="B35" s="256"/>
      <c r="C35" s="25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">
      <c r="A36" s="258"/>
      <c r="B36" s="259"/>
      <c r="C36" s="260"/>
      <c r="D36" s="259"/>
      <c r="E36" s="259"/>
      <c r="F36" s="259"/>
      <c r="G36" s="26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G36" t="s">
        <v>279</v>
      </c>
    </row>
    <row r="37" spans="1:33" x14ac:dyDescent="0.2">
      <c r="A37" s="262"/>
      <c r="B37" s="263"/>
      <c r="C37" s="264"/>
      <c r="D37" s="263"/>
      <c r="E37" s="263"/>
      <c r="F37" s="263"/>
      <c r="G37" s="26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33" x14ac:dyDescent="0.2">
      <c r="A38" s="262"/>
      <c r="B38" s="263"/>
      <c r="C38" s="264"/>
      <c r="D38" s="263"/>
      <c r="E38" s="263"/>
      <c r="F38" s="263"/>
      <c r="G38" s="26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33" x14ac:dyDescent="0.2">
      <c r="A39" s="262"/>
      <c r="B39" s="263"/>
      <c r="C39" s="264"/>
      <c r="D39" s="263"/>
      <c r="E39" s="263"/>
      <c r="F39" s="263"/>
      <c r="G39" s="26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33" x14ac:dyDescent="0.2">
      <c r="A40" s="266"/>
      <c r="B40" s="267"/>
      <c r="C40" s="268"/>
      <c r="D40" s="267"/>
      <c r="E40" s="267"/>
      <c r="F40" s="267"/>
      <c r="G40" s="26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33" x14ac:dyDescent="0.2">
      <c r="A41" s="3"/>
      <c r="B41" s="4"/>
      <c r="C41" s="188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33" x14ac:dyDescent="0.2">
      <c r="C42" s="190"/>
      <c r="D42" s="10"/>
      <c r="AG42" t="s">
        <v>280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581FA-032D-43E6-A3DC-D82D3BD461A6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3.140625" customWidth="1"/>
    <col min="8" max="24" width="10.42578125" hidden="1" customWidth="1"/>
    <col min="25" max="25" width="10.42578125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57</v>
      </c>
      <c r="C3" s="250" t="s">
        <v>58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58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95</v>
      </c>
      <c r="C8" s="184" t="s">
        <v>96</v>
      </c>
      <c r="D8" s="167"/>
      <c r="E8" s="168"/>
      <c r="F8" s="169"/>
      <c r="G8" s="170">
        <f>SUMIF(AG9:AG38,"&lt;&gt;NOR",G9:G38)</f>
        <v>0</v>
      </c>
      <c r="H8" s="164"/>
      <c r="I8" s="164">
        <f>SUM(I9:I38)</f>
        <v>0</v>
      </c>
      <c r="J8" s="164"/>
      <c r="K8" s="164">
        <f>SUM(K9:K38)</f>
        <v>0</v>
      </c>
      <c r="L8" s="164"/>
      <c r="M8" s="164">
        <f>SUM(M9:M38)</f>
        <v>0</v>
      </c>
      <c r="N8" s="164"/>
      <c r="O8" s="164">
        <f>SUM(O9:O38)</f>
        <v>0</v>
      </c>
      <c r="P8" s="164"/>
      <c r="Q8" s="164">
        <f>SUM(Q9:Q38)</f>
        <v>0</v>
      </c>
      <c r="R8" s="164"/>
      <c r="S8" s="164"/>
      <c r="T8" s="164"/>
      <c r="U8" s="164"/>
      <c r="V8" s="164">
        <f>SUM(V9:V38)</f>
        <v>0</v>
      </c>
      <c r="W8" s="164"/>
      <c r="X8" s="164"/>
      <c r="AG8" t="s">
        <v>170</v>
      </c>
    </row>
    <row r="9" spans="1:60" outlineLevel="1" x14ac:dyDescent="0.2">
      <c r="A9" s="171">
        <v>1</v>
      </c>
      <c r="B9" s="172" t="s">
        <v>408</v>
      </c>
      <c r="C9" s="185" t="s">
        <v>409</v>
      </c>
      <c r="D9" s="173" t="s">
        <v>181</v>
      </c>
      <c r="E9" s="174">
        <v>0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0</v>
      </c>
      <c r="O9" s="160">
        <f>ROUND(E9*N9,2)</f>
        <v>0</v>
      </c>
      <c r="P9" s="160">
        <v>0.13800000000000001</v>
      </c>
      <c r="Q9" s="160">
        <f>ROUND(E9*P9,2)</f>
        <v>0</v>
      </c>
      <c r="R9" s="160"/>
      <c r="S9" s="160" t="s">
        <v>174</v>
      </c>
      <c r="T9" s="160" t="s">
        <v>174</v>
      </c>
      <c r="U9" s="160">
        <v>0.16</v>
      </c>
      <c r="V9" s="160">
        <f>ROUND(E9*U9,2)</f>
        <v>0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410</v>
      </c>
      <c r="D10" s="162"/>
      <c r="E10" s="163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1">
        <v>2</v>
      </c>
      <c r="B11" s="172" t="s">
        <v>411</v>
      </c>
      <c r="C11" s="185" t="s">
        <v>412</v>
      </c>
      <c r="D11" s="173" t="s">
        <v>181</v>
      </c>
      <c r="E11" s="174">
        <v>0</v>
      </c>
      <c r="F11" s="175"/>
      <c r="G11" s="17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15</v>
      </c>
      <c r="M11" s="160">
        <f>G11*(1+L11/100)</f>
        <v>0</v>
      </c>
      <c r="N11" s="160">
        <v>0</v>
      </c>
      <c r="O11" s="160">
        <f>ROUND(E11*N11,2)</f>
        <v>0</v>
      </c>
      <c r="P11" s="160">
        <v>0.192</v>
      </c>
      <c r="Q11" s="160">
        <f>ROUND(E11*P11,2)</f>
        <v>0</v>
      </c>
      <c r="R11" s="160"/>
      <c r="S11" s="160" t="s">
        <v>174</v>
      </c>
      <c r="T11" s="160" t="s">
        <v>174</v>
      </c>
      <c r="U11" s="160">
        <v>0.61</v>
      </c>
      <c r="V11" s="160">
        <f>ROUND(E11*U11,2)</f>
        <v>0</v>
      </c>
      <c r="W11" s="160"/>
      <c r="X11" s="160" t="s">
        <v>175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176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413</v>
      </c>
      <c r="D12" s="162"/>
      <c r="E12" s="163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1">
        <v>3</v>
      </c>
      <c r="B13" s="172" t="s">
        <v>414</v>
      </c>
      <c r="C13" s="185" t="s">
        <v>415</v>
      </c>
      <c r="D13" s="173" t="s">
        <v>173</v>
      </c>
      <c r="E13" s="174">
        <v>0</v>
      </c>
      <c r="F13" s="175"/>
      <c r="G13" s="176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15</v>
      </c>
      <c r="M13" s="160">
        <f>G13*(1+L13/100)</f>
        <v>0</v>
      </c>
      <c r="N13" s="160">
        <v>0</v>
      </c>
      <c r="O13" s="160">
        <f>ROUND(E13*N13,2)</f>
        <v>0</v>
      </c>
      <c r="P13" s="160">
        <v>0.125</v>
      </c>
      <c r="Q13" s="160">
        <f>ROUND(E13*P13,2)</f>
        <v>0</v>
      </c>
      <c r="R13" s="160"/>
      <c r="S13" s="160" t="s">
        <v>174</v>
      </c>
      <c r="T13" s="160" t="s">
        <v>174</v>
      </c>
      <c r="U13" s="160">
        <v>0.08</v>
      </c>
      <c r="V13" s="160">
        <f>ROUND(E13*U13,2)</f>
        <v>0</v>
      </c>
      <c r="W13" s="160"/>
      <c r="X13" s="160" t="s">
        <v>175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176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416</v>
      </c>
      <c r="D14" s="162"/>
      <c r="E14" s="163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417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1">
        <v>4</v>
      </c>
      <c r="B16" s="172" t="s">
        <v>418</v>
      </c>
      <c r="C16" s="185" t="s">
        <v>419</v>
      </c>
      <c r="D16" s="173" t="s">
        <v>286</v>
      </c>
      <c r="E16" s="174">
        <v>0</v>
      </c>
      <c r="F16" s="175"/>
      <c r="G16" s="17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15</v>
      </c>
      <c r="M16" s="160">
        <f>G16*(1+L16/100)</f>
        <v>0</v>
      </c>
      <c r="N16" s="160">
        <v>0</v>
      </c>
      <c r="O16" s="160">
        <f>ROUND(E16*N16,2)</f>
        <v>0</v>
      </c>
      <c r="P16" s="160">
        <v>0</v>
      </c>
      <c r="Q16" s="160">
        <f>ROUND(E16*P16,2)</f>
        <v>0</v>
      </c>
      <c r="R16" s="160"/>
      <c r="S16" s="160" t="s">
        <v>174</v>
      </c>
      <c r="T16" s="160" t="s">
        <v>174</v>
      </c>
      <c r="U16" s="160">
        <v>0.187</v>
      </c>
      <c r="V16" s="160">
        <f>ROUND(E16*U16,2)</f>
        <v>0</v>
      </c>
      <c r="W16" s="160"/>
      <c r="X16" s="160" t="s">
        <v>175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176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420</v>
      </c>
      <c r="D17" s="162"/>
      <c r="E17" s="163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1">
        <v>5</v>
      </c>
      <c r="B18" s="172" t="s">
        <v>284</v>
      </c>
      <c r="C18" s="185" t="s">
        <v>285</v>
      </c>
      <c r="D18" s="173" t="s">
        <v>286</v>
      </c>
      <c r="E18" s="174">
        <v>0</v>
      </c>
      <c r="F18" s="175"/>
      <c r="G18" s="176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15</v>
      </c>
      <c r="M18" s="160">
        <f>G18*(1+L18/100)</f>
        <v>0</v>
      </c>
      <c r="N18" s="160">
        <v>0</v>
      </c>
      <c r="O18" s="160">
        <f>ROUND(E18*N18,2)</f>
        <v>0</v>
      </c>
      <c r="P18" s="160">
        <v>0</v>
      </c>
      <c r="Q18" s="160">
        <f>ROUND(E18*P18,2)</f>
        <v>0</v>
      </c>
      <c r="R18" s="160"/>
      <c r="S18" s="160" t="s">
        <v>174</v>
      </c>
      <c r="T18" s="160" t="s">
        <v>174</v>
      </c>
      <c r="U18" s="160">
        <v>3.53</v>
      </c>
      <c r="V18" s="160">
        <f>ROUND(E18*U18,2)</f>
        <v>0</v>
      </c>
      <c r="W18" s="160"/>
      <c r="X18" s="160" t="s">
        <v>175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176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421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422</v>
      </c>
      <c r="D20" s="162"/>
      <c r="E20" s="163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57"/>
      <c r="B21" s="158"/>
      <c r="C21" s="186" t="s">
        <v>423</v>
      </c>
      <c r="D21" s="162"/>
      <c r="E21" s="163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1">
        <v>6</v>
      </c>
      <c r="B22" s="172" t="s">
        <v>300</v>
      </c>
      <c r="C22" s="185" t="s">
        <v>301</v>
      </c>
      <c r="D22" s="173" t="s">
        <v>286</v>
      </c>
      <c r="E22" s="174">
        <v>0</v>
      </c>
      <c r="F22" s="175"/>
      <c r="G22" s="176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15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174</v>
      </c>
      <c r="T22" s="160" t="s">
        <v>174</v>
      </c>
      <c r="U22" s="160">
        <v>0.01</v>
      </c>
      <c r="V22" s="160">
        <f>ROUND(E22*U22,2)</f>
        <v>0</v>
      </c>
      <c r="W22" s="160"/>
      <c r="X22" s="160" t="s">
        <v>175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176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424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5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425</v>
      </c>
      <c r="D24" s="162"/>
      <c r="E24" s="163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1">
        <v>7</v>
      </c>
      <c r="B25" s="172" t="s">
        <v>305</v>
      </c>
      <c r="C25" s="185" t="s">
        <v>306</v>
      </c>
      <c r="D25" s="173" t="s">
        <v>286</v>
      </c>
      <c r="E25" s="174">
        <v>0</v>
      </c>
      <c r="F25" s="175"/>
      <c r="G25" s="176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15</v>
      </c>
      <c r="M25" s="160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0"/>
      <c r="S25" s="160" t="s">
        <v>174</v>
      </c>
      <c r="T25" s="160" t="s">
        <v>174</v>
      </c>
      <c r="U25" s="160">
        <v>0</v>
      </c>
      <c r="V25" s="160">
        <f>ROUND(E25*U25,2)</f>
        <v>0</v>
      </c>
      <c r="W25" s="160"/>
      <c r="X25" s="160" t="s">
        <v>175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176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426</v>
      </c>
      <c r="D26" s="162"/>
      <c r="E26" s="163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>
        <v>5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1">
        <v>8</v>
      </c>
      <c r="B27" s="172" t="s">
        <v>308</v>
      </c>
      <c r="C27" s="185" t="s">
        <v>309</v>
      </c>
      <c r="D27" s="173" t="s">
        <v>286</v>
      </c>
      <c r="E27" s="174">
        <v>0</v>
      </c>
      <c r="F27" s="175"/>
      <c r="G27" s="176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15</v>
      </c>
      <c r="M27" s="160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/>
      <c r="S27" s="160" t="s">
        <v>174</v>
      </c>
      <c r="T27" s="160" t="s">
        <v>174</v>
      </c>
      <c r="U27" s="160">
        <v>0.65200000000000002</v>
      </c>
      <c r="V27" s="160">
        <f>ROUND(E27*U27,2)</f>
        <v>0</v>
      </c>
      <c r="W27" s="160"/>
      <c r="X27" s="160" t="s">
        <v>175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176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427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5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1">
        <v>9</v>
      </c>
      <c r="B29" s="172" t="s">
        <v>311</v>
      </c>
      <c r="C29" s="185" t="s">
        <v>312</v>
      </c>
      <c r="D29" s="173" t="s">
        <v>286</v>
      </c>
      <c r="E29" s="174">
        <v>0</v>
      </c>
      <c r="F29" s="175"/>
      <c r="G29" s="176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15</v>
      </c>
      <c r="M29" s="160">
        <f>G29*(1+L29/100)</f>
        <v>0</v>
      </c>
      <c r="N29" s="160">
        <v>0</v>
      </c>
      <c r="O29" s="160">
        <f>ROUND(E29*N29,2)</f>
        <v>0</v>
      </c>
      <c r="P29" s="160">
        <v>0</v>
      </c>
      <c r="Q29" s="160">
        <f>ROUND(E29*P29,2)</f>
        <v>0</v>
      </c>
      <c r="R29" s="160"/>
      <c r="S29" s="160" t="s">
        <v>174</v>
      </c>
      <c r="T29" s="160" t="s">
        <v>174</v>
      </c>
      <c r="U29" s="160">
        <v>3.1E-2</v>
      </c>
      <c r="V29" s="160">
        <f>ROUND(E29*U29,2)</f>
        <v>0</v>
      </c>
      <c r="W29" s="160"/>
      <c r="X29" s="160" t="s">
        <v>175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176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428</v>
      </c>
      <c r="D30" s="162"/>
      <c r="E30" s="163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5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1">
        <v>10</v>
      </c>
      <c r="B31" s="172" t="s">
        <v>429</v>
      </c>
      <c r="C31" s="185" t="s">
        <v>430</v>
      </c>
      <c r="D31" s="173" t="s">
        <v>181</v>
      </c>
      <c r="E31" s="174">
        <v>0</v>
      </c>
      <c r="F31" s="175"/>
      <c r="G31" s="176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15</v>
      </c>
      <c r="M31" s="160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174</v>
      </c>
      <c r="T31" s="160" t="s">
        <v>174</v>
      </c>
      <c r="U31" s="160">
        <v>9.6000000000000002E-2</v>
      </c>
      <c r="V31" s="160">
        <f>ROUND(E31*U31,2)</f>
        <v>0</v>
      </c>
      <c r="W31" s="160"/>
      <c r="X31" s="160" t="s">
        <v>175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176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431</v>
      </c>
      <c r="D32" s="162"/>
      <c r="E32" s="163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1">
        <v>11</v>
      </c>
      <c r="B33" s="172" t="s">
        <v>322</v>
      </c>
      <c r="C33" s="185" t="s">
        <v>323</v>
      </c>
      <c r="D33" s="173" t="s">
        <v>181</v>
      </c>
      <c r="E33" s="174">
        <v>0</v>
      </c>
      <c r="F33" s="175"/>
      <c r="G33" s="176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15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174</v>
      </c>
      <c r="T33" s="160" t="s">
        <v>174</v>
      </c>
      <c r="U33" s="160">
        <v>0.01</v>
      </c>
      <c r="V33" s="160">
        <f>ROUND(E33*U33,2)</f>
        <v>0</v>
      </c>
      <c r="W33" s="160"/>
      <c r="X33" s="160" t="s">
        <v>175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176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432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178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1">
        <v>12</v>
      </c>
      <c r="B35" s="172" t="s">
        <v>325</v>
      </c>
      <c r="C35" s="185" t="s">
        <v>326</v>
      </c>
      <c r="D35" s="173" t="s">
        <v>286</v>
      </c>
      <c r="E35" s="174">
        <v>0</v>
      </c>
      <c r="F35" s="175"/>
      <c r="G35" s="176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15</v>
      </c>
      <c r="M35" s="160">
        <f>G35*(1+L35/100)</f>
        <v>0</v>
      </c>
      <c r="N35" s="160">
        <v>0</v>
      </c>
      <c r="O35" s="160">
        <f>ROUND(E35*N35,2)</f>
        <v>0</v>
      </c>
      <c r="P35" s="160">
        <v>0</v>
      </c>
      <c r="Q35" s="160">
        <f>ROUND(E35*P35,2)</f>
        <v>0</v>
      </c>
      <c r="R35" s="160"/>
      <c r="S35" s="160" t="s">
        <v>174</v>
      </c>
      <c r="T35" s="160" t="s">
        <v>174</v>
      </c>
      <c r="U35" s="160">
        <v>0</v>
      </c>
      <c r="V35" s="160">
        <f>ROUND(E35*U35,2)</f>
        <v>0</v>
      </c>
      <c r="W35" s="160"/>
      <c r="X35" s="160" t="s">
        <v>175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176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427</v>
      </c>
      <c r="D36" s="162"/>
      <c r="E36" s="163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5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1">
        <v>13</v>
      </c>
      <c r="B37" s="172" t="s">
        <v>327</v>
      </c>
      <c r="C37" s="185" t="s">
        <v>328</v>
      </c>
      <c r="D37" s="173" t="s">
        <v>181</v>
      </c>
      <c r="E37" s="174">
        <v>0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15</v>
      </c>
      <c r="M37" s="160">
        <f>G37*(1+L37/100)</f>
        <v>0</v>
      </c>
      <c r="N37" s="160">
        <v>3.0000000000000001E-5</v>
      </c>
      <c r="O37" s="160">
        <f>ROUND(E37*N37,2)</f>
        <v>0</v>
      </c>
      <c r="P37" s="160">
        <v>0</v>
      </c>
      <c r="Q37" s="160">
        <f>ROUND(E37*P37,2)</f>
        <v>0</v>
      </c>
      <c r="R37" s="160"/>
      <c r="S37" s="160" t="s">
        <v>174</v>
      </c>
      <c r="T37" s="160" t="s">
        <v>329</v>
      </c>
      <c r="U37" s="160">
        <v>0</v>
      </c>
      <c r="V37" s="160">
        <f>ROUND(E37*U37,2)</f>
        <v>0</v>
      </c>
      <c r="W37" s="160"/>
      <c r="X37" s="160" t="s">
        <v>330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331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432</v>
      </c>
      <c r="D38" s="162"/>
      <c r="E38" s="163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x14ac:dyDescent="0.2">
      <c r="A39" s="165" t="s">
        <v>169</v>
      </c>
      <c r="B39" s="166" t="s">
        <v>101</v>
      </c>
      <c r="C39" s="184" t="s">
        <v>102</v>
      </c>
      <c r="D39" s="167"/>
      <c r="E39" s="168"/>
      <c r="F39" s="169"/>
      <c r="G39" s="170">
        <f>SUMIF(AG40:AG49,"&lt;&gt;NOR",G40:G49)</f>
        <v>0</v>
      </c>
      <c r="H39" s="164"/>
      <c r="I39" s="164">
        <f>SUM(I40:I49)</f>
        <v>0</v>
      </c>
      <c r="J39" s="164"/>
      <c r="K39" s="164">
        <f>SUM(K40:K49)</f>
        <v>0</v>
      </c>
      <c r="L39" s="164"/>
      <c r="M39" s="164">
        <f>SUM(M40:M49)</f>
        <v>0</v>
      </c>
      <c r="N39" s="164"/>
      <c r="O39" s="164">
        <f>SUM(O40:O49)</f>
        <v>0</v>
      </c>
      <c r="P39" s="164"/>
      <c r="Q39" s="164">
        <f>SUM(Q40:Q49)</f>
        <v>0</v>
      </c>
      <c r="R39" s="164"/>
      <c r="S39" s="164"/>
      <c r="T39" s="164"/>
      <c r="U39" s="164"/>
      <c r="V39" s="164">
        <f>SUM(V40:V49)</f>
        <v>0</v>
      </c>
      <c r="W39" s="164"/>
      <c r="X39" s="164"/>
      <c r="AG39" t="s">
        <v>170</v>
      </c>
    </row>
    <row r="40" spans="1:60" outlineLevel="1" x14ac:dyDescent="0.2">
      <c r="A40" s="171">
        <v>14</v>
      </c>
      <c r="B40" s="172" t="s">
        <v>433</v>
      </c>
      <c r="C40" s="185" t="s">
        <v>434</v>
      </c>
      <c r="D40" s="173" t="s">
        <v>181</v>
      </c>
      <c r="E40" s="174">
        <v>0</v>
      </c>
      <c r="F40" s="175"/>
      <c r="G40" s="176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15</v>
      </c>
      <c r="M40" s="160">
        <f>G40*(1+L40/100)</f>
        <v>0</v>
      </c>
      <c r="N40" s="160">
        <v>0.2024</v>
      </c>
      <c r="O40" s="160">
        <f>ROUND(E40*N40,2)</f>
        <v>0</v>
      </c>
      <c r="P40" s="160">
        <v>0</v>
      </c>
      <c r="Q40" s="160">
        <f>ROUND(E40*P40,2)</f>
        <v>0</v>
      </c>
      <c r="R40" s="160"/>
      <c r="S40" s="160" t="s">
        <v>174</v>
      </c>
      <c r="T40" s="160" t="s">
        <v>174</v>
      </c>
      <c r="U40" s="160">
        <v>2.5999999999999999E-2</v>
      </c>
      <c r="V40" s="160">
        <f>ROUND(E40*U40,2)</f>
        <v>0</v>
      </c>
      <c r="W40" s="160"/>
      <c r="X40" s="160" t="s">
        <v>175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176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431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1">
        <v>15</v>
      </c>
      <c r="B42" s="172" t="s">
        <v>435</v>
      </c>
      <c r="C42" s="185" t="s">
        <v>436</v>
      </c>
      <c r="D42" s="173" t="s">
        <v>181</v>
      </c>
      <c r="E42" s="174">
        <v>0</v>
      </c>
      <c r="F42" s="175"/>
      <c r="G42" s="176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15</v>
      </c>
      <c r="M42" s="160">
        <f>G42*(1+L42/100)</f>
        <v>0</v>
      </c>
      <c r="N42" s="160">
        <v>0.55125000000000002</v>
      </c>
      <c r="O42" s="160">
        <f>ROUND(E42*N42,2)</f>
        <v>0</v>
      </c>
      <c r="P42" s="160">
        <v>0</v>
      </c>
      <c r="Q42" s="160">
        <f>ROUND(E42*P42,2)</f>
        <v>0</v>
      </c>
      <c r="R42" s="160"/>
      <c r="S42" s="160" t="s">
        <v>174</v>
      </c>
      <c r="T42" s="160" t="s">
        <v>174</v>
      </c>
      <c r="U42" s="160">
        <v>2.7E-2</v>
      </c>
      <c r="V42" s="160">
        <f>ROUND(E42*U42,2)</f>
        <v>0</v>
      </c>
      <c r="W42" s="160"/>
      <c r="X42" s="160" t="s">
        <v>175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176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437</v>
      </c>
      <c r="D43" s="162"/>
      <c r="E43" s="163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5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1">
        <v>16</v>
      </c>
      <c r="B44" s="172" t="s">
        <v>438</v>
      </c>
      <c r="C44" s="185" t="s">
        <v>439</v>
      </c>
      <c r="D44" s="173" t="s">
        <v>181</v>
      </c>
      <c r="E44" s="174">
        <v>0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15</v>
      </c>
      <c r="M44" s="160">
        <f>G44*(1+L44/100)</f>
        <v>0</v>
      </c>
      <c r="N44" s="160">
        <v>7.3899999999999993E-2</v>
      </c>
      <c r="O44" s="160">
        <f>ROUND(E44*N44,2)</f>
        <v>0</v>
      </c>
      <c r="P44" s="160">
        <v>0</v>
      </c>
      <c r="Q44" s="160">
        <f>ROUND(E44*P44,2)</f>
        <v>0</v>
      </c>
      <c r="R44" s="160"/>
      <c r="S44" s="160" t="s">
        <v>174</v>
      </c>
      <c r="T44" s="160" t="s">
        <v>174</v>
      </c>
      <c r="U44" s="160">
        <v>0.45200000000000001</v>
      </c>
      <c r="V44" s="160">
        <f>ROUND(E44*U44,2)</f>
        <v>0</v>
      </c>
      <c r="W44" s="160"/>
      <c r="X44" s="160" t="s">
        <v>175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176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437</v>
      </c>
      <c r="D45" s="162"/>
      <c r="E45" s="163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5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1">
        <v>17</v>
      </c>
      <c r="B46" s="172" t="s">
        <v>440</v>
      </c>
      <c r="C46" s="185" t="s">
        <v>441</v>
      </c>
      <c r="D46" s="173" t="s">
        <v>173</v>
      </c>
      <c r="E46" s="174">
        <v>0</v>
      </c>
      <c r="F46" s="175"/>
      <c r="G46" s="176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15</v>
      </c>
      <c r="M46" s="160">
        <f>G46*(1+L46/100)</f>
        <v>0</v>
      </c>
      <c r="N46" s="160">
        <v>3.6000000000000002E-4</v>
      </c>
      <c r="O46" s="160">
        <f>ROUND(E46*N46,2)</f>
        <v>0</v>
      </c>
      <c r="P46" s="160">
        <v>0</v>
      </c>
      <c r="Q46" s="160">
        <f>ROUND(E46*P46,2)</f>
        <v>0</v>
      </c>
      <c r="R46" s="160"/>
      <c r="S46" s="160" t="s">
        <v>174</v>
      </c>
      <c r="T46" s="160" t="s">
        <v>174</v>
      </c>
      <c r="U46" s="160">
        <v>0.43</v>
      </c>
      <c r="V46" s="160">
        <f>ROUND(E46*U46,2)</f>
        <v>0</v>
      </c>
      <c r="W46" s="160"/>
      <c r="X46" s="160" t="s">
        <v>175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176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6" t="s">
        <v>442</v>
      </c>
      <c r="D47" s="162"/>
      <c r="E47" s="163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178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1">
        <v>18</v>
      </c>
      <c r="B48" s="172" t="s">
        <v>443</v>
      </c>
      <c r="C48" s="185" t="s">
        <v>444</v>
      </c>
      <c r="D48" s="173" t="s">
        <v>181</v>
      </c>
      <c r="E48" s="174">
        <v>0</v>
      </c>
      <c r="F48" s="175"/>
      <c r="G48" s="176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15</v>
      </c>
      <c r="M48" s="160">
        <f>G48*(1+L48/100)</f>
        <v>0</v>
      </c>
      <c r="N48" s="160">
        <v>0.17499999999999999</v>
      </c>
      <c r="O48" s="160">
        <f>ROUND(E48*N48,2)</f>
        <v>0</v>
      </c>
      <c r="P48" s="160">
        <v>0</v>
      </c>
      <c r="Q48" s="160">
        <f>ROUND(E48*P48,2)</f>
        <v>0</v>
      </c>
      <c r="R48" s="160"/>
      <c r="S48" s="160" t="s">
        <v>402</v>
      </c>
      <c r="T48" s="160" t="s">
        <v>174</v>
      </c>
      <c r="U48" s="160">
        <v>0</v>
      </c>
      <c r="V48" s="160">
        <f>ROUND(E48*U48,2)</f>
        <v>0</v>
      </c>
      <c r="W48" s="160"/>
      <c r="X48" s="160" t="s">
        <v>342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343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6" t="s">
        <v>445</v>
      </c>
      <c r="D49" s="162"/>
      <c r="E49" s="163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50"/>
      <c r="Z49" s="150"/>
      <c r="AA49" s="150"/>
      <c r="AB49" s="150"/>
      <c r="AC49" s="150"/>
      <c r="AD49" s="150"/>
      <c r="AE49" s="150"/>
      <c r="AF49" s="150"/>
      <c r="AG49" s="150" t="s">
        <v>178</v>
      </c>
      <c r="AH49" s="150">
        <v>5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5" t="s">
        <v>169</v>
      </c>
      <c r="B50" s="166" t="s">
        <v>105</v>
      </c>
      <c r="C50" s="184" t="s">
        <v>106</v>
      </c>
      <c r="D50" s="167"/>
      <c r="E50" s="168"/>
      <c r="F50" s="169"/>
      <c r="G50" s="170">
        <f>SUMIF(AG51:AG52,"&lt;&gt;NOR",G51:G52)</f>
        <v>0</v>
      </c>
      <c r="H50" s="164"/>
      <c r="I50" s="164">
        <f>SUM(I51:I52)</f>
        <v>0</v>
      </c>
      <c r="J50" s="164"/>
      <c r="K50" s="164">
        <f>SUM(K51:K52)</f>
        <v>0</v>
      </c>
      <c r="L50" s="164"/>
      <c r="M50" s="164">
        <f>SUM(M51:M52)</f>
        <v>0</v>
      </c>
      <c r="N50" s="164"/>
      <c r="O50" s="164">
        <f>SUM(O51:O52)</f>
        <v>0</v>
      </c>
      <c r="P50" s="164"/>
      <c r="Q50" s="164">
        <f>SUM(Q51:Q52)</f>
        <v>0</v>
      </c>
      <c r="R50" s="164"/>
      <c r="S50" s="164"/>
      <c r="T50" s="164"/>
      <c r="U50" s="164"/>
      <c r="V50" s="164">
        <f>SUM(V51:V52)</f>
        <v>0</v>
      </c>
      <c r="W50" s="164"/>
      <c r="X50" s="164"/>
      <c r="AG50" t="s">
        <v>170</v>
      </c>
    </row>
    <row r="51" spans="1:60" outlineLevel="1" x14ac:dyDescent="0.2">
      <c r="A51" s="171">
        <v>19</v>
      </c>
      <c r="B51" s="172" t="s">
        <v>446</v>
      </c>
      <c r="C51" s="185" t="s">
        <v>447</v>
      </c>
      <c r="D51" s="173" t="s">
        <v>181</v>
      </c>
      <c r="E51" s="174">
        <v>0</v>
      </c>
      <c r="F51" s="175"/>
      <c r="G51" s="176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15</v>
      </c>
      <c r="M51" s="160">
        <f>G51*(1+L51/100)</f>
        <v>0</v>
      </c>
      <c r="N51" s="160">
        <v>5.8279999999999998E-2</v>
      </c>
      <c r="O51" s="160">
        <f>ROUND(E51*N51,2)</f>
        <v>0</v>
      </c>
      <c r="P51" s="160">
        <v>0</v>
      </c>
      <c r="Q51" s="160">
        <f>ROUND(E51*P51,2)</f>
        <v>0</v>
      </c>
      <c r="R51" s="160"/>
      <c r="S51" s="160" t="s">
        <v>174</v>
      </c>
      <c r="T51" s="160" t="s">
        <v>174</v>
      </c>
      <c r="U51" s="160">
        <v>0.48</v>
      </c>
      <c r="V51" s="160">
        <f>ROUND(E51*U51,2)</f>
        <v>0</v>
      </c>
      <c r="W51" s="160"/>
      <c r="X51" s="160" t="s">
        <v>175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176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6" t="s">
        <v>448</v>
      </c>
      <c r="D52" s="162"/>
      <c r="E52" s="163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178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165" t="s">
        <v>169</v>
      </c>
      <c r="B53" s="166" t="s">
        <v>107</v>
      </c>
      <c r="C53" s="184" t="s">
        <v>108</v>
      </c>
      <c r="D53" s="167"/>
      <c r="E53" s="168"/>
      <c r="F53" s="169"/>
      <c r="G53" s="170">
        <f>SUMIF(AG54:AG55,"&lt;&gt;NOR",G54:G55)</f>
        <v>0</v>
      </c>
      <c r="H53" s="164"/>
      <c r="I53" s="164">
        <f>SUM(I54:I55)</f>
        <v>0</v>
      </c>
      <c r="J53" s="164"/>
      <c r="K53" s="164">
        <f>SUM(K54:K55)</f>
        <v>0</v>
      </c>
      <c r="L53" s="164"/>
      <c r="M53" s="164">
        <f>SUM(M54:M55)</f>
        <v>0</v>
      </c>
      <c r="N53" s="164"/>
      <c r="O53" s="164">
        <f>SUM(O54:O55)</f>
        <v>0</v>
      </c>
      <c r="P53" s="164"/>
      <c r="Q53" s="164">
        <f>SUM(Q54:Q55)</f>
        <v>0</v>
      </c>
      <c r="R53" s="164"/>
      <c r="S53" s="164"/>
      <c r="T53" s="164"/>
      <c r="U53" s="164"/>
      <c r="V53" s="164">
        <f>SUM(V54:V55)</f>
        <v>0</v>
      </c>
      <c r="W53" s="164"/>
      <c r="X53" s="164"/>
      <c r="AG53" t="s">
        <v>170</v>
      </c>
    </row>
    <row r="54" spans="1:60" outlineLevel="1" x14ac:dyDescent="0.2">
      <c r="A54" s="171">
        <v>20</v>
      </c>
      <c r="B54" s="172" t="s">
        <v>395</v>
      </c>
      <c r="C54" s="185" t="s">
        <v>396</v>
      </c>
      <c r="D54" s="173" t="s">
        <v>385</v>
      </c>
      <c r="E54" s="174">
        <v>0</v>
      </c>
      <c r="F54" s="175"/>
      <c r="G54" s="176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15</v>
      </c>
      <c r="M54" s="160">
        <f>G54*(1+L54/100)</f>
        <v>0</v>
      </c>
      <c r="N54" s="160">
        <v>0.43093999999999999</v>
      </c>
      <c r="O54" s="160">
        <f>ROUND(E54*N54,2)</f>
        <v>0</v>
      </c>
      <c r="P54" s="160">
        <v>0</v>
      </c>
      <c r="Q54" s="160">
        <f>ROUND(E54*P54,2)</f>
        <v>0</v>
      </c>
      <c r="R54" s="160"/>
      <c r="S54" s="160" t="s">
        <v>174</v>
      </c>
      <c r="T54" s="160" t="s">
        <v>174</v>
      </c>
      <c r="U54" s="160">
        <v>3.82</v>
      </c>
      <c r="V54" s="160">
        <f>ROUND(E54*U54,2)</f>
        <v>0</v>
      </c>
      <c r="W54" s="160"/>
      <c r="X54" s="160" t="s">
        <v>175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176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6" t="s">
        <v>449</v>
      </c>
      <c r="D55" s="162"/>
      <c r="E55" s="163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x14ac:dyDescent="0.2">
      <c r="A56" s="165" t="s">
        <v>169</v>
      </c>
      <c r="B56" s="166" t="s">
        <v>109</v>
      </c>
      <c r="C56" s="184" t="s">
        <v>110</v>
      </c>
      <c r="D56" s="167"/>
      <c r="E56" s="168"/>
      <c r="F56" s="169"/>
      <c r="G56" s="170">
        <f>SUMIF(AG57:AG59,"&lt;&gt;NOR",G57:G59)</f>
        <v>0</v>
      </c>
      <c r="H56" s="164"/>
      <c r="I56" s="164">
        <f>SUM(I57:I59)</f>
        <v>0</v>
      </c>
      <c r="J56" s="164"/>
      <c r="K56" s="164">
        <f>SUM(K57:K59)</f>
        <v>0</v>
      </c>
      <c r="L56" s="164"/>
      <c r="M56" s="164">
        <f>SUM(M57:M59)</f>
        <v>0</v>
      </c>
      <c r="N56" s="164"/>
      <c r="O56" s="164">
        <f>SUM(O57:O59)</f>
        <v>0</v>
      </c>
      <c r="P56" s="164"/>
      <c r="Q56" s="164">
        <f>SUM(Q57:Q59)</f>
        <v>0</v>
      </c>
      <c r="R56" s="164"/>
      <c r="S56" s="164"/>
      <c r="T56" s="164"/>
      <c r="U56" s="164"/>
      <c r="V56" s="164">
        <f>SUM(V57:V59)</f>
        <v>0</v>
      </c>
      <c r="W56" s="164"/>
      <c r="X56" s="164"/>
      <c r="AG56" t="s">
        <v>170</v>
      </c>
    </row>
    <row r="57" spans="1:60" ht="22.5" outlineLevel="1" x14ac:dyDescent="0.2">
      <c r="A57" s="171">
        <v>21</v>
      </c>
      <c r="B57" s="172" t="s">
        <v>368</v>
      </c>
      <c r="C57" s="185" t="s">
        <v>369</v>
      </c>
      <c r="D57" s="173" t="s">
        <v>173</v>
      </c>
      <c r="E57" s="174">
        <v>0</v>
      </c>
      <c r="F57" s="175"/>
      <c r="G57" s="176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15</v>
      </c>
      <c r="M57" s="160">
        <f>G57*(1+L57/100)</f>
        <v>0</v>
      </c>
      <c r="N57" s="160">
        <v>0.12472</v>
      </c>
      <c r="O57" s="160">
        <f>ROUND(E57*N57,2)</f>
        <v>0</v>
      </c>
      <c r="P57" s="160">
        <v>0</v>
      </c>
      <c r="Q57" s="160">
        <f>ROUND(E57*P57,2)</f>
        <v>0</v>
      </c>
      <c r="R57" s="160"/>
      <c r="S57" s="160" t="s">
        <v>174</v>
      </c>
      <c r="T57" s="160" t="s">
        <v>174</v>
      </c>
      <c r="U57" s="160">
        <v>0.14000000000000001</v>
      </c>
      <c r="V57" s="160">
        <f>ROUND(E57*U57,2)</f>
        <v>0</v>
      </c>
      <c r="W57" s="160"/>
      <c r="X57" s="160" t="s">
        <v>175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176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6" t="s">
        <v>416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178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417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5.5" x14ac:dyDescent="0.2">
      <c r="A60" s="165" t="s">
        <v>169</v>
      </c>
      <c r="B60" s="166" t="s">
        <v>113</v>
      </c>
      <c r="C60" s="184" t="s">
        <v>114</v>
      </c>
      <c r="D60" s="167"/>
      <c r="E60" s="168"/>
      <c r="F60" s="169"/>
      <c r="G60" s="170">
        <f>SUMIF(AG61:AG62,"&lt;&gt;NOR",G61:G62)</f>
        <v>0</v>
      </c>
      <c r="H60" s="164"/>
      <c r="I60" s="164">
        <f>SUM(I61:I62)</f>
        <v>0</v>
      </c>
      <c r="J60" s="164"/>
      <c r="K60" s="164">
        <f>SUM(K61:K62)</f>
        <v>0</v>
      </c>
      <c r="L60" s="164"/>
      <c r="M60" s="164">
        <f>SUM(M61:M62)</f>
        <v>0</v>
      </c>
      <c r="N60" s="164"/>
      <c r="O60" s="164">
        <f>SUM(O61:O62)</f>
        <v>0</v>
      </c>
      <c r="P60" s="164"/>
      <c r="Q60" s="164">
        <f>SUM(Q61:Q62)</f>
        <v>0</v>
      </c>
      <c r="R60" s="164"/>
      <c r="S60" s="164"/>
      <c r="T60" s="164"/>
      <c r="U60" s="164"/>
      <c r="V60" s="164">
        <f>SUM(V61:V62)</f>
        <v>0</v>
      </c>
      <c r="W60" s="164"/>
      <c r="X60" s="164"/>
      <c r="AG60" t="s">
        <v>170</v>
      </c>
    </row>
    <row r="61" spans="1:60" outlineLevel="1" x14ac:dyDescent="0.2">
      <c r="A61" s="171">
        <v>22</v>
      </c>
      <c r="B61" s="172" t="s">
        <v>450</v>
      </c>
      <c r="C61" s="185" t="s">
        <v>451</v>
      </c>
      <c r="D61" s="173" t="s">
        <v>385</v>
      </c>
      <c r="E61" s="174">
        <v>0</v>
      </c>
      <c r="F61" s="175"/>
      <c r="G61" s="176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15</v>
      </c>
      <c r="M61" s="160">
        <f>G61*(1+L61/100)</f>
        <v>0</v>
      </c>
      <c r="N61" s="160">
        <v>4.8669999999999998E-2</v>
      </c>
      <c r="O61" s="160">
        <f>ROUND(E61*N61,2)</f>
        <v>0</v>
      </c>
      <c r="P61" s="160">
        <v>0</v>
      </c>
      <c r="Q61" s="160">
        <f>ROUND(E61*P61,2)</f>
        <v>0</v>
      </c>
      <c r="R61" s="160"/>
      <c r="S61" s="160" t="s">
        <v>174</v>
      </c>
      <c r="T61" s="160" t="s">
        <v>174</v>
      </c>
      <c r="U61" s="160">
        <v>1.07</v>
      </c>
      <c r="V61" s="160">
        <f>ROUND(E61*U61,2)</f>
        <v>0</v>
      </c>
      <c r="W61" s="160"/>
      <c r="X61" s="160" t="s">
        <v>175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176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6" t="s">
        <v>452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178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165" t="s">
        <v>169</v>
      </c>
      <c r="B63" s="166" t="s">
        <v>115</v>
      </c>
      <c r="C63" s="184" t="s">
        <v>116</v>
      </c>
      <c r="D63" s="167"/>
      <c r="E63" s="168"/>
      <c r="F63" s="169"/>
      <c r="G63" s="170">
        <f>SUMIF(AG64:AG65,"&lt;&gt;NOR",G64:G65)</f>
        <v>0</v>
      </c>
      <c r="H63" s="164"/>
      <c r="I63" s="164">
        <f>SUM(I64:I65)</f>
        <v>0</v>
      </c>
      <c r="J63" s="164"/>
      <c r="K63" s="164">
        <f>SUM(K64:K65)</f>
        <v>0</v>
      </c>
      <c r="L63" s="164"/>
      <c r="M63" s="164">
        <f>SUM(M64:M65)</f>
        <v>0</v>
      </c>
      <c r="N63" s="164"/>
      <c r="O63" s="164">
        <f>SUM(O64:O65)</f>
        <v>0</v>
      </c>
      <c r="P63" s="164"/>
      <c r="Q63" s="164">
        <f>SUM(Q64:Q65)</f>
        <v>0</v>
      </c>
      <c r="R63" s="164"/>
      <c r="S63" s="164"/>
      <c r="T63" s="164"/>
      <c r="U63" s="164"/>
      <c r="V63" s="164">
        <f>SUM(V64:V65)</f>
        <v>0</v>
      </c>
      <c r="W63" s="164"/>
      <c r="X63" s="164"/>
      <c r="AG63" t="s">
        <v>170</v>
      </c>
    </row>
    <row r="64" spans="1:60" outlineLevel="1" x14ac:dyDescent="0.2">
      <c r="A64" s="171">
        <v>23</v>
      </c>
      <c r="B64" s="172" t="s">
        <v>453</v>
      </c>
      <c r="C64" s="185" t="s">
        <v>454</v>
      </c>
      <c r="D64" s="173" t="s">
        <v>181</v>
      </c>
      <c r="E64" s="174">
        <v>0</v>
      </c>
      <c r="F64" s="175"/>
      <c r="G64" s="176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15</v>
      </c>
      <c r="M64" s="160">
        <f>G64*(1+L64/100)</f>
        <v>0</v>
      </c>
      <c r="N64" s="160">
        <v>0</v>
      </c>
      <c r="O64" s="160">
        <f>ROUND(E64*N64,2)</f>
        <v>0</v>
      </c>
      <c r="P64" s="160">
        <v>1.26E-2</v>
      </c>
      <c r="Q64" s="160">
        <f>ROUND(E64*P64,2)</f>
        <v>0</v>
      </c>
      <c r="R64" s="160"/>
      <c r="S64" s="160" t="s">
        <v>174</v>
      </c>
      <c r="T64" s="160" t="s">
        <v>174</v>
      </c>
      <c r="U64" s="160">
        <v>0.33</v>
      </c>
      <c r="V64" s="160">
        <f>ROUND(E64*U64,2)</f>
        <v>0</v>
      </c>
      <c r="W64" s="160"/>
      <c r="X64" s="160" t="s">
        <v>175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176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6" t="s">
        <v>455</v>
      </c>
      <c r="D65" s="162"/>
      <c r="E65" s="163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178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65" t="s">
        <v>169</v>
      </c>
      <c r="B66" s="166" t="s">
        <v>117</v>
      </c>
      <c r="C66" s="184" t="s">
        <v>118</v>
      </c>
      <c r="D66" s="167"/>
      <c r="E66" s="168"/>
      <c r="F66" s="169"/>
      <c r="G66" s="170">
        <f>SUMIF(AG67:AG67,"&lt;&gt;NOR",G67:G67)</f>
        <v>0</v>
      </c>
      <c r="H66" s="164"/>
      <c r="I66" s="164">
        <f>SUM(I67:I67)</f>
        <v>0</v>
      </c>
      <c r="J66" s="164"/>
      <c r="K66" s="164">
        <f>SUM(K67:K67)</f>
        <v>0</v>
      </c>
      <c r="L66" s="164"/>
      <c r="M66" s="164">
        <f>SUM(M67:M67)</f>
        <v>0</v>
      </c>
      <c r="N66" s="164"/>
      <c r="O66" s="164">
        <f>SUM(O67:O67)</f>
        <v>0</v>
      </c>
      <c r="P66" s="164"/>
      <c r="Q66" s="164">
        <f>SUM(Q67:Q67)</f>
        <v>0</v>
      </c>
      <c r="R66" s="164"/>
      <c r="S66" s="164"/>
      <c r="T66" s="164"/>
      <c r="U66" s="164"/>
      <c r="V66" s="164">
        <f>SUM(V67:V67)</f>
        <v>0</v>
      </c>
      <c r="W66" s="164"/>
      <c r="X66" s="164"/>
      <c r="AG66" t="s">
        <v>170</v>
      </c>
    </row>
    <row r="67" spans="1:60" outlineLevel="1" x14ac:dyDescent="0.2">
      <c r="A67" s="177">
        <v>24</v>
      </c>
      <c r="B67" s="178" t="s">
        <v>456</v>
      </c>
      <c r="C67" s="187" t="s">
        <v>457</v>
      </c>
      <c r="D67" s="179" t="s">
        <v>246</v>
      </c>
      <c r="E67" s="180">
        <v>0</v>
      </c>
      <c r="F67" s="181"/>
      <c r="G67" s="182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15</v>
      </c>
      <c r="M67" s="160">
        <f>G67*(1+L67/100)</f>
        <v>0</v>
      </c>
      <c r="N67" s="160">
        <v>0</v>
      </c>
      <c r="O67" s="160">
        <f>ROUND(E67*N67,2)</f>
        <v>0</v>
      </c>
      <c r="P67" s="160">
        <v>0</v>
      </c>
      <c r="Q67" s="160">
        <f>ROUND(E67*P67,2)</f>
        <v>0</v>
      </c>
      <c r="R67" s="160"/>
      <c r="S67" s="160" t="s">
        <v>174</v>
      </c>
      <c r="T67" s="160" t="s">
        <v>174</v>
      </c>
      <c r="U67" s="160">
        <v>0.39</v>
      </c>
      <c r="V67" s="160">
        <f>ROUND(E67*U67,2)</f>
        <v>0</v>
      </c>
      <c r="W67" s="160"/>
      <c r="X67" s="160" t="s">
        <v>247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248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5" t="s">
        <v>169</v>
      </c>
      <c r="B68" s="166" t="s">
        <v>133</v>
      </c>
      <c r="C68" s="184" t="s">
        <v>134</v>
      </c>
      <c r="D68" s="167"/>
      <c r="E68" s="168"/>
      <c r="F68" s="169"/>
      <c r="G68" s="170">
        <f>SUMIF(AG69:AG72,"&lt;&gt;NOR",G69:G72)</f>
        <v>0</v>
      </c>
      <c r="H68" s="164"/>
      <c r="I68" s="164">
        <f>SUM(I69:I72)</f>
        <v>0</v>
      </c>
      <c r="J68" s="164"/>
      <c r="K68" s="164">
        <f>SUM(K69:K72)</f>
        <v>0</v>
      </c>
      <c r="L68" s="164"/>
      <c r="M68" s="164">
        <f>SUM(M69:M72)</f>
        <v>0</v>
      </c>
      <c r="N68" s="164"/>
      <c r="O68" s="164">
        <f>SUM(O69:O72)</f>
        <v>0</v>
      </c>
      <c r="P68" s="164"/>
      <c r="Q68" s="164">
        <f>SUM(Q69:Q72)</f>
        <v>0</v>
      </c>
      <c r="R68" s="164"/>
      <c r="S68" s="164"/>
      <c r="T68" s="164"/>
      <c r="U68" s="164"/>
      <c r="V68" s="164">
        <f>SUM(V69:V72)</f>
        <v>0</v>
      </c>
      <c r="W68" s="164"/>
      <c r="X68" s="164"/>
      <c r="AG68" t="s">
        <v>170</v>
      </c>
    </row>
    <row r="69" spans="1:60" outlineLevel="1" x14ac:dyDescent="0.2">
      <c r="A69" s="171">
        <v>25</v>
      </c>
      <c r="B69" s="172" t="s">
        <v>458</v>
      </c>
      <c r="C69" s="185" t="s">
        <v>459</v>
      </c>
      <c r="D69" s="173" t="s">
        <v>181</v>
      </c>
      <c r="E69" s="174">
        <v>0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15</v>
      </c>
      <c r="M69" s="160">
        <f>G69*(1+L69/100)</f>
        <v>0</v>
      </c>
      <c r="N69" s="160">
        <v>1.1E-4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174</v>
      </c>
      <c r="T69" s="160" t="s">
        <v>174</v>
      </c>
      <c r="U69" s="160">
        <v>0.502</v>
      </c>
      <c r="V69" s="160">
        <f>ROUND(E69*U69,2)</f>
        <v>0</v>
      </c>
      <c r="W69" s="160"/>
      <c r="X69" s="160" t="s">
        <v>175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176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460</v>
      </c>
      <c r="D70" s="162"/>
      <c r="E70" s="163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178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1">
        <v>26</v>
      </c>
      <c r="B71" s="172" t="s">
        <v>461</v>
      </c>
      <c r="C71" s="185" t="s">
        <v>462</v>
      </c>
      <c r="D71" s="173" t="s">
        <v>181</v>
      </c>
      <c r="E71" s="174">
        <v>0</v>
      </c>
      <c r="F71" s="175"/>
      <c r="G71" s="176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15</v>
      </c>
      <c r="M71" s="160">
        <f>G71*(1+L71/100)</f>
        <v>0</v>
      </c>
      <c r="N71" s="160">
        <v>6.0999999999999997E-4</v>
      </c>
      <c r="O71" s="160">
        <f>ROUND(E71*N71,2)</f>
        <v>0</v>
      </c>
      <c r="P71" s="160">
        <v>0</v>
      </c>
      <c r="Q71" s="160">
        <f>ROUND(E71*P71,2)</f>
        <v>0</v>
      </c>
      <c r="R71" s="160"/>
      <c r="S71" s="160" t="s">
        <v>174</v>
      </c>
      <c r="T71" s="160" t="s">
        <v>174</v>
      </c>
      <c r="U71" s="160">
        <v>0.372</v>
      </c>
      <c r="V71" s="160">
        <f>ROUND(E71*U71,2)</f>
        <v>0</v>
      </c>
      <c r="W71" s="160"/>
      <c r="X71" s="160" t="s">
        <v>175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176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6" t="s">
        <v>460</v>
      </c>
      <c r="D72" s="162"/>
      <c r="E72" s="163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x14ac:dyDescent="0.2">
      <c r="A73" s="165" t="s">
        <v>169</v>
      </c>
      <c r="B73" s="166" t="s">
        <v>139</v>
      </c>
      <c r="C73" s="184" t="s">
        <v>140</v>
      </c>
      <c r="D73" s="167"/>
      <c r="E73" s="168"/>
      <c r="F73" s="169"/>
      <c r="G73" s="170">
        <f>SUMIF(AG74:AG77,"&lt;&gt;NOR",G74:G77)</f>
        <v>0</v>
      </c>
      <c r="H73" s="164"/>
      <c r="I73" s="164">
        <f>SUM(I74:I77)</f>
        <v>0</v>
      </c>
      <c r="J73" s="164"/>
      <c r="K73" s="164">
        <f>SUM(K74:K77)</f>
        <v>0</v>
      </c>
      <c r="L73" s="164"/>
      <c r="M73" s="164">
        <f>SUM(M74:M77)</f>
        <v>0</v>
      </c>
      <c r="N73" s="164"/>
      <c r="O73" s="164">
        <f>SUM(O74:O77)</f>
        <v>0</v>
      </c>
      <c r="P73" s="164"/>
      <c r="Q73" s="164">
        <f>SUM(Q74:Q77)</f>
        <v>0</v>
      </c>
      <c r="R73" s="164"/>
      <c r="S73" s="164"/>
      <c r="T73" s="164"/>
      <c r="U73" s="164"/>
      <c r="V73" s="164">
        <f>SUM(V74:V77)</f>
        <v>0</v>
      </c>
      <c r="W73" s="164"/>
      <c r="X73" s="164"/>
      <c r="AG73" t="s">
        <v>170</v>
      </c>
    </row>
    <row r="74" spans="1:60" outlineLevel="1" x14ac:dyDescent="0.2">
      <c r="A74" s="177">
        <v>27</v>
      </c>
      <c r="B74" s="178" t="s">
        <v>260</v>
      </c>
      <c r="C74" s="187" t="s">
        <v>261</v>
      </c>
      <c r="D74" s="179" t="s">
        <v>246</v>
      </c>
      <c r="E74" s="180">
        <v>0</v>
      </c>
      <c r="F74" s="181"/>
      <c r="G74" s="182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15</v>
      </c>
      <c r="M74" s="160">
        <f>G74*(1+L74/100)</f>
        <v>0</v>
      </c>
      <c r="N74" s="160">
        <v>0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174</v>
      </c>
      <c r="T74" s="160" t="s">
        <v>174</v>
      </c>
      <c r="U74" s="160">
        <v>0.49</v>
      </c>
      <c r="V74" s="160">
        <f>ROUND(E74*U74,2)</f>
        <v>0</v>
      </c>
      <c r="W74" s="160"/>
      <c r="X74" s="160" t="s">
        <v>262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263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7">
        <v>28</v>
      </c>
      <c r="B75" s="178" t="s">
        <v>264</v>
      </c>
      <c r="C75" s="187" t="s">
        <v>265</v>
      </c>
      <c r="D75" s="179" t="s">
        <v>246</v>
      </c>
      <c r="E75" s="180">
        <v>0</v>
      </c>
      <c r="F75" s="181"/>
      <c r="G75" s="182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15</v>
      </c>
      <c r="M75" s="160">
        <f>G75*(1+L75/100)</f>
        <v>0</v>
      </c>
      <c r="N75" s="160">
        <v>0</v>
      </c>
      <c r="O75" s="160">
        <f>ROUND(E75*N75,2)</f>
        <v>0</v>
      </c>
      <c r="P75" s="160">
        <v>0</v>
      </c>
      <c r="Q75" s="160">
        <f>ROUND(E75*P75,2)</f>
        <v>0</v>
      </c>
      <c r="R75" s="160"/>
      <c r="S75" s="160" t="s">
        <v>174</v>
      </c>
      <c r="T75" s="160" t="s">
        <v>174</v>
      </c>
      <c r="U75" s="160">
        <v>0</v>
      </c>
      <c r="V75" s="160">
        <f>ROUND(E75*U75,2)</f>
        <v>0</v>
      </c>
      <c r="W75" s="160"/>
      <c r="X75" s="160" t="s">
        <v>262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263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7">
        <v>29</v>
      </c>
      <c r="B76" s="178" t="s">
        <v>266</v>
      </c>
      <c r="C76" s="187" t="s">
        <v>267</v>
      </c>
      <c r="D76" s="179" t="s">
        <v>246</v>
      </c>
      <c r="E76" s="180">
        <v>0</v>
      </c>
      <c r="F76" s="181"/>
      <c r="G76" s="182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15</v>
      </c>
      <c r="M76" s="160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0"/>
      <c r="S76" s="160" t="s">
        <v>174</v>
      </c>
      <c r="T76" s="160" t="s">
        <v>268</v>
      </c>
      <c r="U76" s="160">
        <v>0</v>
      </c>
      <c r="V76" s="160">
        <f>ROUND(E76*U76,2)</f>
        <v>0</v>
      </c>
      <c r="W76" s="160"/>
      <c r="X76" s="160" t="s">
        <v>262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263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7">
        <v>30</v>
      </c>
      <c r="B77" s="178" t="s">
        <v>269</v>
      </c>
      <c r="C77" s="187" t="s">
        <v>270</v>
      </c>
      <c r="D77" s="179" t="s">
        <v>246</v>
      </c>
      <c r="E77" s="180">
        <v>0</v>
      </c>
      <c r="F77" s="181"/>
      <c r="G77" s="182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15</v>
      </c>
      <c r="M77" s="160">
        <f>G77*(1+L77/100)</f>
        <v>0</v>
      </c>
      <c r="N77" s="160">
        <v>0</v>
      </c>
      <c r="O77" s="160">
        <f>ROUND(E77*N77,2)</f>
        <v>0</v>
      </c>
      <c r="P77" s="160">
        <v>0</v>
      </c>
      <c r="Q77" s="160">
        <f>ROUND(E77*P77,2)</f>
        <v>0</v>
      </c>
      <c r="R77" s="160"/>
      <c r="S77" s="160" t="s">
        <v>174</v>
      </c>
      <c r="T77" s="160" t="s">
        <v>174</v>
      </c>
      <c r="U77" s="160">
        <v>6.0000000000000001E-3</v>
      </c>
      <c r="V77" s="160">
        <f>ROUND(E77*U77,2)</f>
        <v>0</v>
      </c>
      <c r="W77" s="160"/>
      <c r="X77" s="160" t="s">
        <v>262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263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5" t="s">
        <v>169</v>
      </c>
      <c r="B78" s="166" t="s">
        <v>142</v>
      </c>
      <c r="C78" s="184" t="s">
        <v>29</v>
      </c>
      <c r="D78" s="167"/>
      <c r="E78" s="168"/>
      <c r="F78" s="169"/>
      <c r="G78" s="170">
        <f>SUMIF(AG79:AG79,"&lt;&gt;NOR",G79:G79)</f>
        <v>0</v>
      </c>
      <c r="H78" s="164"/>
      <c r="I78" s="164">
        <f>SUM(I79:I79)</f>
        <v>0</v>
      </c>
      <c r="J78" s="164"/>
      <c r="K78" s="164">
        <f>SUM(K79:K79)</f>
        <v>0</v>
      </c>
      <c r="L78" s="164"/>
      <c r="M78" s="164">
        <f>SUM(M79:M79)</f>
        <v>0</v>
      </c>
      <c r="N78" s="164"/>
      <c r="O78" s="164">
        <f>SUM(O79:O79)</f>
        <v>0</v>
      </c>
      <c r="P78" s="164"/>
      <c r="Q78" s="164">
        <f>SUM(Q79:Q79)</f>
        <v>0</v>
      </c>
      <c r="R78" s="164"/>
      <c r="S78" s="164"/>
      <c r="T78" s="164"/>
      <c r="U78" s="164"/>
      <c r="V78" s="164">
        <f>SUM(V79:V79)</f>
        <v>0</v>
      </c>
      <c r="W78" s="164"/>
      <c r="X78" s="164"/>
      <c r="AG78" t="s">
        <v>170</v>
      </c>
    </row>
    <row r="79" spans="1:60" outlineLevel="1" x14ac:dyDescent="0.2">
      <c r="A79" s="171">
        <v>31</v>
      </c>
      <c r="B79" s="172" t="s">
        <v>271</v>
      </c>
      <c r="C79" s="185" t="s">
        <v>272</v>
      </c>
      <c r="D79" s="173" t="s">
        <v>273</v>
      </c>
      <c r="E79" s="174">
        <v>0</v>
      </c>
      <c r="F79" s="175"/>
      <c r="G79" s="176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15</v>
      </c>
      <c r="M79" s="160">
        <f>G79*(1+L79/100)</f>
        <v>0</v>
      </c>
      <c r="N79" s="160">
        <v>0</v>
      </c>
      <c r="O79" s="160">
        <f>ROUND(E79*N79,2)</f>
        <v>0</v>
      </c>
      <c r="P79" s="160">
        <v>0</v>
      </c>
      <c r="Q79" s="160">
        <f>ROUND(E79*P79,2)</f>
        <v>0</v>
      </c>
      <c r="R79" s="160"/>
      <c r="S79" s="160" t="s">
        <v>174</v>
      </c>
      <c r="T79" s="160" t="s">
        <v>274</v>
      </c>
      <c r="U79" s="160">
        <v>0</v>
      </c>
      <c r="V79" s="160">
        <f>ROUND(E79*U79,2)</f>
        <v>0</v>
      </c>
      <c r="W79" s="160"/>
      <c r="X79" s="160" t="s">
        <v>275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276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3"/>
      <c r="B80" s="4"/>
      <c r="C80" s="188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156</v>
      </c>
    </row>
    <row r="81" spans="1:33" x14ac:dyDescent="0.2">
      <c r="A81" s="153"/>
      <c r="B81" s="154" t="s">
        <v>31</v>
      </c>
      <c r="C81" s="189"/>
      <c r="D81" s="155"/>
      <c r="E81" s="156"/>
      <c r="F81" s="156"/>
      <c r="G81" s="183">
        <f>G8+G39+G50+G53+G56+G60+G63+G66+G68+G73+G78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277</v>
      </c>
    </row>
    <row r="82" spans="1:33" x14ac:dyDescent="0.2">
      <c r="A82" s="3"/>
      <c r="B82" s="4"/>
      <c r="C82" s="18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33" x14ac:dyDescent="0.2">
      <c r="A83" s="3"/>
      <c r="B83" s="4"/>
      <c r="C83" s="188"/>
      <c r="D83" s="6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33" x14ac:dyDescent="0.2">
      <c r="A84" s="256" t="s">
        <v>278</v>
      </c>
      <c r="B84" s="256"/>
      <c r="C84" s="257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33" x14ac:dyDescent="0.2">
      <c r="A85" s="258"/>
      <c r="B85" s="259"/>
      <c r="C85" s="260"/>
      <c r="D85" s="259"/>
      <c r="E85" s="259"/>
      <c r="F85" s="259"/>
      <c r="G85" s="26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AG85" t="s">
        <v>279</v>
      </c>
    </row>
    <row r="86" spans="1:33" x14ac:dyDescent="0.2">
      <c r="A86" s="262"/>
      <c r="B86" s="263"/>
      <c r="C86" s="264"/>
      <c r="D86" s="263"/>
      <c r="E86" s="263"/>
      <c r="F86" s="263"/>
      <c r="G86" s="26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33" x14ac:dyDescent="0.2">
      <c r="A87" s="262"/>
      <c r="B87" s="263"/>
      <c r="C87" s="264"/>
      <c r="D87" s="263"/>
      <c r="E87" s="263"/>
      <c r="F87" s="263"/>
      <c r="G87" s="26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33" x14ac:dyDescent="0.2">
      <c r="A88" s="262"/>
      <c r="B88" s="263"/>
      <c r="C88" s="264"/>
      <c r="D88" s="263"/>
      <c r="E88" s="263"/>
      <c r="F88" s="263"/>
      <c r="G88" s="26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33" x14ac:dyDescent="0.2">
      <c r="A89" s="266"/>
      <c r="B89" s="267"/>
      <c r="C89" s="268"/>
      <c r="D89" s="267"/>
      <c r="E89" s="267"/>
      <c r="F89" s="267"/>
      <c r="G89" s="26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33" x14ac:dyDescent="0.2">
      <c r="A90" s="3"/>
      <c r="B90" s="4"/>
      <c r="C90" s="188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33" x14ac:dyDescent="0.2">
      <c r="C91" s="190"/>
      <c r="D91" s="10"/>
      <c r="AG91" t="s">
        <v>280</v>
      </c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85:G89"/>
    <mergeCell ref="A1:G1"/>
    <mergeCell ref="C2:G2"/>
    <mergeCell ref="C3:G3"/>
    <mergeCell ref="C4:G4"/>
    <mergeCell ref="A84:C8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30C6-DC42-4362-B315-3EE04C04DC7C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2.42578125" customWidth="1"/>
    <col min="8" max="24" width="7.7109375" hidden="1" customWidth="1"/>
    <col min="25" max="25" width="7.7109375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59</v>
      </c>
      <c r="C3" s="250" t="s">
        <v>60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60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103</v>
      </c>
      <c r="C8" s="184" t="s">
        <v>104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4"/>
      <c r="O8" s="164">
        <f>SUM(O9:O10)</f>
        <v>0.01</v>
      </c>
      <c r="P8" s="164"/>
      <c r="Q8" s="164">
        <f>SUM(Q9:Q10)</f>
        <v>0</v>
      </c>
      <c r="R8" s="164"/>
      <c r="S8" s="164"/>
      <c r="T8" s="164"/>
      <c r="U8" s="164"/>
      <c r="V8" s="164">
        <f>SUM(V9:V10)</f>
        <v>0.3</v>
      </c>
      <c r="W8" s="164"/>
      <c r="X8" s="164"/>
      <c r="AG8" t="s">
        <v>170</v>
      </c>
    </row>
    <row r="9" spans="1:60" ht="22.5" outlineLevel="1" x14ac:dyDescent="0.2">
      <c r="A9" s="171">
        <v>1</v>
      </c>
      <c r="B9" s="172" t="s">
        <v>463</v>
      </c>
      <c r="C9" s="185" t="s">
        <v>464</v>
      </c>
      <c r="D9" s="173" t="s">
        <v>173</v>
      </c>
      <c r="E9" s="174">
        <v>1.5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8.4899999999999993E-3</v>
      </c>
      <c r="O9" s="160">
        <f>ROUND(E9*N9,2)</f>
        <v>0.01</v>
      </c>
      <c r="P9" s="160">
        <v>0</v>
      </c>
      <c r="Q9" s="160">
        <f>ROUND(E9*P9,2)</f>
        <v>0</v>
      </c>
      <c r="R9" s="160"/>
      <c r="S9" s="160" t="s">
        <v>174</v>
      </c>
      <c r="T9" s="160" t="s">
        <v>174</v>
      </c>
      <c r="U9" s="160">
        <v>0.19700000000000001</v>
      </c>
      <c r="V9" s="160">
        <f>ROUND(E9*U9,2)</f>
        <v>0.3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465</v>
      </c>
      <c r="D10" s="162"/>
      <c r="E10" s="163">
        <v>1.5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5" t="s">
        <v>169</v>
      </c>
      <c r="B11" s="166" t="s">
        <v>105</v>
      </c>
      <c r="C11" s="184" t="s">
        <v>106</v>
      </c>
      <c r="D11" s="167"/>
      <c r="E11" s="168"/>
      <c r="F11" s="169"/>
      <c r="G11" s="170">
        <f>SUMIF(AG12:AG71,"&lt;&gt;NOR",G12:G71)</f>
        <v>0</v>
      </c>
      <c r="H11" s="164"/>
      <c r="I11" s="164">
        <f>SUM(I12:I71)</f>
        <v>0</v>
      </c>
      <c r="J11" s="164"/>
      <c r="K11" s="164">
        <f>SUM(K12:K71)</f>
        <v>0</v>
      </c>
      <c r="L11" s="164"/>
      <c r="M11" s="164">
        <f>SUM(M12:M71)</f>
        <v>0</v>
      </c>
      <c r="N11" s="164"/>
      <c r="O11" s="164">
        <f>SUM(O12:O71)</f>
        <v>1.9400000000000002</v>
      </c>
      <c r="P11" s="164"/>
      <c r="Q11" s="164">
        <f>SUM(Q12:Q71)</f>
        <v>0</v>
      </c>
      <c r="R11" s="164"/>
      <c r="S11" s="164"/>
      <c r="T11" s="164"/>
      <c r="U11" s="164"/>
      <c r="V11" s="164">
        <f>SUM(V12:V71)</f>
        <v>233.89999999999995</v>
      </c>
      <c r="W11" s="164"/>
      <c r="X11" s="164"/>
      <c r="AG11" t="s">
        <v>170</v>
      </c>
    </row>
    <row r="12" spans="1:60" outlineLevel="1" x14ac:dyDescent="0.2">
      <c r="A12" s="171">
        <v>2</v>
      </c>
      <c r="B12" s="172" t="s">
        <v>179</v>
      </c>
      <c r="C12" s="185" t="s">
        <v>180</v>
      </c>
      <c r="D12" s="173" t="s">
        <v>181</v>
      </c>
      <c r="E12" s="174">
        <v>85.76</v>
      </c>
      <c r="F12" s="175"/>
      <c r="G12" s="176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15</v>
      </c>
      <c r="M12" s="160">
        <f>G12*(1+L12/100)</f>
        <v>0</v>
      </c>
      <c r="N12" s="160">
        <v>4.0000000000000003E-5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174</v>
      </c>
      <c r="T12" s="160" t="s">
        <v>174</v>
      </c>
      <c r="U12" s="160">
        <v>7.8E-2</v>
      </c>
      <c r="V12" s="160">
        <f>ROUND(E12*U12,2)</f>
        <v>6.69</v>
      </c>
      <c r="W12" s="160"/>
      <c r="X12" s="160" t="s">
        <v>175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176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6" t="s">
        <v>466</v>
      </c>
      <c r="D13" s="162"/>
      <c r="E13" s="163">
        <v>5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467</v>
      </c>
      <c r="D14" s="162"/>
      <c r="E14" s="163">
        <v>14.94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468</v>
      </c>
      <c r="D15" s="162"/>
      <c r="E15" s="163">
        <v>11.585000000000001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469</v>
      </c>
      <c r="D16" s="162"/>
      <c r="E16" s="163">
        <v>13.375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470</v>
      </c>
      <c r="D17" s="162"/>
      <c r="E17" s="163">
        <v>40.86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1">
        <v>3</v>
      </c>
      <c r="B18" s="172" t="s">
        <v>471</v>
      </c>
      <c r="C18" s="185" t="s">
        <v>472</v>
      </c>
      <c r="D18" s="173" t="s">
        <v>181</v>
      </c>
      <c r="E18" s="174">
        <v>4.4999999999999998E-2</v>
      </c>
      <c r="F18" s="175"/>
      <c r="G18" s="176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15</v>
      </c>
      <c r="M18" s="160">
        <f>G18*(1+L18/100)</f>
        <v>0</v>
      </c>
      <c r="N18" s="160">
        <v>9.0200000000000002E-3</v>
      </c>
      <c r="O18" s="160">
        <f>ROUND(E18*N18,2)</f>
        <v>0</v>
      </c>
      <c r="P18" s="160">
        <v>0</v>
      </c>
      <c r="Q18" s="160">
        <f>ROUND(E18*P18,2)</f>
        <v>0</v>
      </c>
      <c r="R18" s="160"/>
      <c r="S18" s="160" t="s">
        <v>174</v>
      </c>
      <c r="T18" s="160" t="s">
        <v>174</v>
      </c>
      <c r="U18" s="160">
        <v>1.5620000000000001</v>
      </c>
      <c r="V18" s="160">
        <f>ROUND(E18*U18,2)</f>
        <v>7.0000000000000007E-2</v>
      </c>
      <c r="W18" s="160"/>
      <c r="X18" s="160" t="s">
        <v>175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176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473</v>
      </c>
      <c r="D19" s="162"/>
      <c r="E19" s="163">
        <v>4.4999999999999998E-2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1">
        <v>4</v>
      </c>
      <c r="B20" s="172" t="s">
        <v>204</v>
      </c>
      <c r="C20" s="185" t="s">
        <v>205</v>
      </c>
      <c r="D20" s="173" t="s">
        <v>181</v>
      </c>
      <c r="E20" s="174">
        <v>29.92</v>
      </c>
      <c r="F20" s="175"/>
      <c r="G20" s="176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15</v>
      </c>
      <c r="M20" s="160">
        <f>G20*(1+L20/100)</f>
        <v>0</v>
      </c>
      <c r="N20" s="160">
        <v>5.2580000000000002E-2</v>
      </c>
      <c r="O20" s="160">
        <f>ROUND(E20*N20,2)</f>
        <v>1.57</v>
      </c>
      <c r="P20" s="160">
        <v>0</v>
      </c>
      <c r="Q20" s="160">
        <f>ROUND(E20*P20,2)</f>
        <v>0</v>
      </c>
      <c r="R20" s="160"/>
      <c r="S20" s="160" t="s">
        <v>174</v>
      </c>
      <c r="T20" s="160" t="s">
        <v>174</v>
      </c>
      <c r="U20" s="160">
        <v>0.92</v>
      </c>
      <c r="V20" s="160">
        <f>ROUND(E20*U20,2)</f>
        <v>27.53</v>
      </c>
      <c r="W20" s="160"/>
      <c r="X20" s="160" t="s">
        <v>175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176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474</v>
      </c>
      <c r="D21" s="162"/>
      <c r="E21" s="163">
        <v>25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475</v>
      </c>
      <c r="D22" s="162"/>
      <c r="E22" s="163">
        <v>2.25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178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476</v>
      </c>
      <c r="D23" s="162"/>
      <c r="E23" s="163">
        <v>2.67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1">
        <v>5</v>
      </c>
      <c r="B24" s="172" t="s">
        <v>477</v>
      </c>
      <c r="C24" s="185" t="s">
        <v>478</v>
      </c>
      <c r="D24" s="173" t="s">
        <v>181</v>
      </c>
      <c r="E24" s="174">
        <v>0.13500000000000001</v>
      </c>
      <c r="F24" s="175"/>
      <c r="G24" s="176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15</v>
      </c>
      <c r="M24" s="160">
        <f>G24*(1+L24/100)</f>
        <v>0</v>
      </c>
      <c r="N24" s="160">
        <v>5.9800000000000001E-3</v>
      </c>
      <c r="O24" s="160">
        <f>ROUND(E24*N24,2)</f>
        <v>0</v>
      </c>
      <c r="P24" s="160">
        <v>0</v>
      </c>
      <c r="Q24" s="160">
        <f>ROUND(E24*P24,2)</f>
        <v>0</v>
      </c>
      <c r="R24" s="160"/>
      <c r="S24" s="160" t="s">
        <v>174</v>
      </c>
      <c r="T24" s="160" t="s">
        <v>174</v>
      </c>
      <c r="U24" s="160">
        <v>0.31900000000000001</v>
      </c>
      <c r="V24" s="160">
        <f>ROUND(E24*U24,2)</f>
        <v>0.04</v>
      </c>
      <c r="W24" s="160"/>
      <c r="X24" s="160" t="s">
        <v>175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176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479</v>
      </c>
      <c r="D25" s="162"/>
      <c r="E25" s="163">
        <v>0.13500000000000001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71">
        <v>6</v>
      </c>
      <c r="B26" s="172" t="s">
        <v>480</v>
      </c>
      <c r="C26" s="185" t="s">
        <v>481</v>
      </c>
      <c r="D26" s="173" t="s">
        <v>181</v>
      </c>
      <c r="E26" s="174">
        <v>570.1875</v>
      </c>
      <c r="F26" s="175"/>
      <c r="G26" s="176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15</v>
      </c>
      <c r="M26" s="160">
        <f>G26*(1+L26/100)</f>
        <v>0</v>
      </c>
      <c r="N26" s="160">
        <v>6.3000000000000003E-4</v>
      </c>
      <c r="O26" s="160">
        <f>ROUND(E26*N26,2)</f>
        <v>0.36</v>
      </c>
      <c r="P26" s="160">
        <v>0</v>
      </c>
      <c r="Q26" s="160">
        <f>ROUND(E26*P26,2)</f>
        <v>0</v>
      </c>
      <c r="R26" s="160"/>
      <c r="S26" s="160" t="s">
        <v>174</v>
      </c>
      <c r="T26" s="160" t="s">
        <v>174</v>
      </c>
      <c r="U26" s="160">
        <v>0.23</v>
      </c>
      <c r="V26" s="160">
        <f>ROUND(E26*U26,2)</f>
        <v>131.13999999999999</v>
      </c>
      <c r="W26" s="160"/>
      <c r="X26" s="160" t="s">
        <v>175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482</v>
      </c>
      <c r="D27" s="162"/>
      <c r="E27" s="163">
        <v>63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483</v>
      </c>
      <c r="D28" s="162"/>
      <c r="E28" s="163">
        <v>-5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484</v>
      </c>
      <c r="D29" s="162"/>
      <c r="E29" s="163">
        <v>3.5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485</v>
      </c>
      <c r="D30" s="162"/>
      <c r="E30" s="163">
        <v>19.2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486</v>
      </c>
      <c r="D31" s="162"/>
      <c r="E31" s="163">
        <v>78.75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487</v>
      </c>
      <c r="D32" s="162"/>
      <c r="E32" s="163">
        <v>-14.94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50"/>
      <c r="Z32" s="150"/>
      <c r="AA32" s="150"/>
      <c r="AB32" s="150"/>
      <c r="AC32" s="150"/>
      <c r="AD32" s="150"/>
      <c r="AE32" s="150"/>
      <c r="AF32" s="150"/>
      <c r="AG32" s="150" t="s">
        <v>178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6" t="s">
        <v>488</v>
      </c>
      <c r="D33" s="162"/>
      <c r="E33" s="163">
        <v>3.24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489</v>
      </c>
      <c r="D34" s="162"/>
      <c r="E34" s="163">
        <v>27.72</v>
      </c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50"/>
      <c r="Z34" s="150"/>
      <c r="AA34" s="150"/>
      <c r="AB34" s="150"/>
      <c r="AC34" s="150"/>
      <c r="AD34" s="150"/>
      <c r="AE34" s="150"/>
      <c r="AF34" s="150"/>
      <c r="AG34" s="150" t="s">
        <v>178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6" t="s">
        <v>490</v>
      </c>
      <c r="D35" s="162"/>
      <c r="E35" s="163">
        <v>103.95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178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491</v>
      </c>
      <c r="D36" s="162"/>
      <c r="E36" s="163">
        <v>-11.585000000000001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6" t="s">
        <v>492</v>
      </c>
      <c r="D37" s="162"/>
      <c r="E37" s="163">
        <v>7.68</v>
      </c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50"/>
      <c r="Z37" s="150"/>
      <c r="AA37" s="150"/>
      <c r="AB37" s="150"/>
      <c r="AC37" s="150"/>
      <c r="AD37" s="150"/>
      <c r="AE37" s="150"/>
      <c r="AF37" s="150"/>
      <c r="AG37" s="150" t="s">
        <v>178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493</v>
      </c>
      <c r="D38" s="162"/>
      <c r="E38" s="163">
        <v>19.2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486</v>
      </c>
      <c r="D39" s="162"/>
      <c r="E39" s="163">
        <v>78.75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50"/>
      <c r="Z39" s="150"/>
      <c r="AA39" s="150"/>
      <c r="AB39" s="150"/>
      <c r="AC39" s="150"/>
      <c r="AD39" s="150"/>
      <c r="AE39" s="150"/>
      <c r="AF39" s="150"/>
      <c r="AG39" s="150" t="s">
        <v>178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494</v>
      </c>
      <c r="D40" s="162"/>
      <c r="E40" s="163">
        <v>-13.375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495</v>
      </c>
      <c r="D41" s="162"/>
      <c r="E41" s="163">
        <v>5.3925000000000001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496</v>
      </c>
      <c r="D42" s="162"/>
      <c r="E42" s="163">
        <v>227.79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178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22.5" outlineLevel="1" x14ac:dyDescent="0.2">
      <c r="A43" s="157"/>
      <c r="B43" s="158"/>
      <c r="C43" s="186" t="s">
        <v>497</v>
      </c>
      <c r="D43" s="162"/>
      <c r="E43" s="163">
        <v>-40.86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 x14ac:dyDescent="0.2">
      <c r="A44" s="157"/>
      <c r="B44" s="158"/>
      <c r="C44" s="186" t="s">
        <v>498</v>
      </c>
      <c r="D44" s="162"/>
      <c r="E44" s="163">
        <v>14.97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178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499</v>
      </c>
      <c r="D45" s="162"/>
      <c r="E45" s="163">
        <v>0.13500000000000001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476</v>
      </c>
      <c r="D46" s="162"/>
      <c r="E46" s="163">
        <v>2.67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178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1">
        <v>7</v>
      </c>
      <c r="B47" s="172" t="s">
        <v>355</v>
      </c>
      <c r="C47" s="185" t="s">
        <v>356</v>
      </c>
      <c r="D47" s="173" t="s">
        <v>181</v>
      </c>
      <c r="E47" s="174">
        <v>12.375</v>
      </c>
      <c r="F47" s="175"/>
      <c r="G47" s="176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15</v>
      </c>
      <c r="M47" s="160">
        <f>G47*(1+L47/100)</f>
        <v>0</v>
      </c>
      <c r="N47" s="160">
        <v>0</v>
      </c>
      <c r="O47" s="160">
        <f>ROUND(E47*N47,2)</f>
        <v>0</v>
      </c>
      <c r="P47" s="160">
        <v>0</v>
      </c>
      <c r="Q47" s="160">
        <f>ROUND(E47*P47,2)</f>
        <v>0</v>
      </c>
      <c r="R47" s="160"/>
      <c r="S47" s="160" t="s">
        <v>174</v>
      </c>
      <c r="T47" s="160" t="s">
        <v>174</v>
      </c>
      <c r="U47" s="160">
        <v>0.38</v>
      </c>
      <c r="V47" s="160">
        <f>ROUND(E47*U47,2)</f>
        <v>4.7</v>
      </c>
      <c r="W47" s="160"/>
      <c r="X47" s="160" t="s">
        <v>175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176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500</v>
      </c>
      <c r="D48" s="162"/>
      <c r="E48" s="163">
        <v>12.375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1">
        <v>8</v>
      </c>
      <c r="B49" s="172" t="s">
        <v>501</v>
      </c>
      <c r="C49" s="185" t="s">
        <v>502</v>
      </c>
      <c r="D49" s="173" t="s">
        <v>181</v>
      </c>
      <c r="E49" s="174">
        <v>567.38250000000005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15</v>
      </c>
      <c r="M49" s="160">
        <f>G49*(1+L49/100)</f>
        <v>0</v>
      </c>
      <c r="N49" s="160">
        <v>2.0000000000000002E-5</v>
      </c>
      <c r="O49" s="160">
        <f>ROUND(E49*N49,2)</f>
        <v>0.01</v>
      </c>
      <c r="P49" s="160">
        <v>0</v>
      </c>
      <c r="Q49" s="160">
        <f>ROUND(E49*P49,2)</f>
        <v>0</v>
      </c>
      <c r="R49" s="160"/>
      <c r="S49" s="160" t="s">
        <v>174</v>
      </c>
      <c r="T49" s="160" t="s">
        <v>174</v>
      </c>
      <c r="U49" s="160">
        <v>0.11</v>
      </c>
      <c r="V49" s="160">
        <f>ROUND(E49*U49,2)</f>
        <v>62.41</v>
      </c>
      <c r="W49" s="160"/>
      <c r="X49" s="160" t="s">
        <v>175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176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6" t="s">
        <v>482</v>
      </c>
      <c r="D50" s="162"/>
      <c r="E50" s="163">
        <v>63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6" t="s">
        <v>483</v>
      </c>
      <c r="D51" s="162"/>
      <c r="E51" s="163">
        <v>-5</v>
      </c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50"/>
      <c r="Z51" s="150"/>
      <c r="AA51" s="150"/>
      <c r="AB51" s="150"/>
      <c r="AC51" s="150"/>
      <c r="AD51" s="150"/>
      <c r="AE51" s="150"/>
      <c r="AF51" s="150"/>
      <c r="AG51" s="150" t="s">
        <v>178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6" t="s">
        <v>484</v>
      </c>
      <c r="D52" s="162"/>
      <c r="E52" s="163">
        <v>3.5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178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6" t="s">
        <v>485</v>
      </c>
      <c r="D53" s="162"/>
      <c r="E53" s="163">
        <v>19.2</v>
      </c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50"/>
      <c r="Z53" s="150"/>
      <c r="AA53" s="150"/>
      <c r="AB53" s="150"/>
      <c r="AC53" s="150"/>
      <c r="AD53" s="150"/>
      <c r="AE53" s="150"/>
      <c r="AF53" s="150"/>
      <c r="AG53" s="150" t="s">
        <v>178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6" t="s">
        <v>486</v>
      </c>
      <c r="D54" s="162"/>
      <c r="E54" s="163">
        <v>78.75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178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6" t="s">
        <v>487</v>
      </c>
      <c r="D55" s="162"/>
      <c r="E55" s="163">
        <v>-14.94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50"/>
      <c r="Z55" s="150"/>
      <c r="AA55" s="150"/>
      <c r="AB55" s="150"/>
      <c r="AC55" s="150"/>
      <c r="AD55" s="150"/>
      <c r="AE55" s="150"/>
      <c r="AF55" s="150"/>
      <c r="AG55" s="150" t="s">
        <v>178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6" t="s">
        <v>488</v>
      </c>
      <c r="D56" s="162"/>
      <c r="E56" s="163">
        <v>3.24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50"/>
      <c r="Z56" s="150"/>
      <c r="AA56" s="150"/>
      <c r="AB56" s="150"/>
      <c r="AC56" s="150"/>
      <c r="AD56" s="150"/>
      <c r="AE56" s="150"/>
      <c r="AF56" s="150"/>
      <c r="AG56" s="150" t="s">
        <v>178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489</v>
      </c>
      <c r="D57" s="162"/>
      <c r="E57" s="163">
        <v>27.72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6" t="s">
        <v>490</v>
      </c>
      <c r="D58" s="162"/>
      <c r="E58" s="163">
        <v>103.95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50"/>
      <c r="Z58" s="150"/>
      <c r="AA58" s="150"/>
      <c r="AB58" s="150"/>
      <c r="AC58" s="150"/>
      <c r="AD58" s="150"/>
      <c r="AE58" s="150"/>
      <c r="AF58" s="150"/>
      <c r="AG58" s="150" t="s">
        <v>178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491</v>
      </c>
      <c r="D59" s="162"/>
      <c r="E59" s="163">
        <v>-11.585000000000001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6" t="s">
        <v>492</v>
      </c>
      <c r="D60" s="162"/>
      <c r="E60" s="163">
        <v>7.68</v>
      </c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50"/>
      <c r="Z60" s="150"/>
      <c r="AA60" s="150"/>
      <c r="AB60" s="150"/>
      <c r="AC60" s="150"/>
      <c r="AD60" s="150"/>
      <c r="AE60" s="150"/>
      <c r="AF60" s="150"/>
      <c r="AG60" s="150" t="s">
        <v>178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6" t="s">
        <v>493</v>
      </c>
      <c r="D61" s="162"/>
      <c r="E61" s="163">
        <v>19.2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50"/>
      <c r="Z61" s="150"/>
      <c r="AA61" s="150"/>
      <c r="AB61" s="150"/>
      <c r="AC61" s="150"/>
      <c r="AD61" s="150"/>
      <c r="AE61" s="150"/>
      <c r="AF61" s="150"/>
      <c r="AG61" s="150" t="s">
        <v>178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6" t="s">
        <v>486</v>
      </c>
      <c r="D62" s="162"/>
      <c r="E62" s="163">
        <v>78.75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178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494</v>
      </c>
      <c r="D63" s="162"/>
      <c r="E63" s="163">
        <v>-13.375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6" t="s">
        <v>495</v>
      </c>
      <c r="D64" s="162"/>
      <c r="E64" s="163">
        <v>5.3925000000000001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6" t="s">
        <v>496</v>
      </c>
      <c r="D65" s="162"/>
      <c r="E65" s="163">
        <v>227.79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178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57"/>
      <c r="B66" s="158"/>
      <c r="C66" s="186" t="s">
        <v>497</v>
      </c>
      <c r="D66" s="162"/>
      <c r="E66" s="163">
        <v>-40.86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33.75" outlineLevel="1" x14ac:dyDescent="0.2">
      <c r="A67" s="157"/>
      <c r="B67" s="158"/>
      <c r="C67" s="186" t="s">
        <v>498</v>
      </c>
      <c r="D67" s="162"/>
      <c r="E67" s="163">
        <v>14.97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50"/>
      <c r="Z67" s="150"/>
      <c r="AA67" s="150"/>
      <c r="AB67" s="150"/>
      <c r="AC67" s="150"/>
      <c r="AD67" s="150"/>
      <c r="AE67" s="150"/>
      <c r="AF67" s="150"/>
      <c r="AG67" s="150" t="s">
        <v>178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71">
        <v>9</v>
      </c>
      <c r="B68" s="172" t="s">
        <v>503</v>
      </c>
      <c r="C68" s="185" t="s">
        <v>504</v>
      </c>
      <c r="D68" s="173" t="s">
        <v>181</v>
      </c>
      <c r="E68" s="174">
        <v>0.13500000000000001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15</v>
      </c>
      <c r="M68" s="160">
        <f>G68*(1+L68/100)</f>
        <v>0</v>
      </c>
      <c r="N68" s="160">
        <v>1.086E-2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402</v>
      </c>
      <c r="T68" s="160" t="s">
        <v>274</v>
      </c>
      <c r="U68" s="160">
        <v>2.3519999999999999</v>
      </c>
      <c r="V68" s="160">
        <f>ROUND(E68*U68,2)</f>
        <v>0.32</v>
      </c>
      <c r="W68" s="160"/>
      <c r="X68" s="160" t="s">
        <v>175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176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479</v>
      </c>
      <c r="D69" s="162"/>
      <c r="E69" s="163">
        <v>0.13500000000000001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178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1">
        <v>10</v>
      </c>
      <c r="B70" s="172" t="s">
        <v>505</v>
      </c>
      <c r="C70" s="185" t="s">
        <v>506</v>
      </c>
      <c r="D70" s="173" t="s">
        <v>334</v>
      </c>
      <c r="E70" s="174">
        <v>1</v>
      </c>
      <c r="F70" s="175"/>
      <c r="G70" s="176">
        <f>ROUND(E70*F70,2)</f>
        <v>0</v>
      </c>
      <c r="H70" s="161"/>
      <c r="I70" s="160">
        <f>ROUND(E70*H70,2)</f>
        <v>0</v>
      </c>
      <c r="J70" s="161"/>
      <c r="K70" s="160">
        <f>ROUND(E70*J70,2)</f>
        <v>0</v>
      </c>
      <c r="L70" s="160">
        <v>15</v>
      </c>
      <c r="M70" s="160">
        <f>G70*(1+L70/100)</f>
        <v>0</v>
      </c>
      <c r="N70" s="160">
        <v>0</v>
      </c>
      <c r="O70" s="160">
        <f>ROUND(E70*N70,2)</f>
        <v>0</v>
      </c>
      <c r="P70" s="160">
        <v>0</v>
      </c>
      <c r="Q70" s="160">
        <f>ROUND(E70*P70,2)</f>
        <v>0</v>
      </c>
      <c r="R70" s="160" t="s">
        <v>335</v>
      </c>
      <c r="S70" s="160" t="s">
        <v>174</v>
      </c>
      <c r="T70" s="160" t="s">
        <v>174</v>
      </c>
      <c r="U70" s="160">
        <v>1</v>
      </c>
      <c r="V70" s="160">
        <f>ROUND(E70*U70,2)</f>
        <v>1</v>
      </c>
      <c r="W70" s="160"/>
      <c r="X70" s="160" t="s">
        <v>336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337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57"/>
      <c r="B71" s="158"/>
      <c r="C71" s="186" t="s">
        <v>507</v>
      </c>
      <c r="D71" s="162"/>
      <c r="E71" s="163">
        <v>1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x14ac:dyDescent="0.2">
      <c r="A72" s="165" t="s">
        <v>169</v>
      </c>
      <c r="B72" s="166" t="s">
        <v>111</v>
      </c>
      <c r="C72" s="184" t="s">
        <v>112</v>
      </c>
      <c r="D72" s="167"/>
      <c r="E72" s="168"/>
      <c r="F72" s="169"/>
      <c r="G72" s="170">
        <f>SUMIF(AG73:AG83,"&lt;&gt;NOR",G73:G83)</f>
        <v>0</v>
      </c>
      <c r="H72" s="164"/>
      <c r="I72" s="164">
        <f>SUM(I73:I83)</f>
        <v>0</v>
      </c>
      <c r="J72" s="164"/>
      <c r="K72" s="164">
        <f>SUM(K73:K83)</f>
        <v>0</v>
      </c>
      <c r="L72" s="164"/>
      <c r="M72" s="164">
        <f>SUM(M73:M83)</f>
        <v>0</v>
      </c>
      <c r="N72" s="164"/>
      <c r="O72" s="164">
        <f>SUM(O73:O83)</f>
        <v>4.6999999999999993</v>
      </c>
      <c r="P72" s="164"/>
      <c r="Q72" s="164">
        <f>SUM(Q73:Q83)</f>
        <v>0</v>
      </c>
      <c r="R72" s="164"/>
      <c r="S72" s="164"/>
      <c r="T72" s="164"/>
      <c r="U72" s="164"/>
      <c r="V72" s="164">
        <f>SUM(V73:V83)</f>
        <v>82.68</v>
      </c>
      <c r="W72" s="164"/>
      <c r="X72" s="164"/>
      <c r="AG72" t="s">
        <v>170</v>
      </c>
    </row>
    <row r="73" spans="1:60" outlineLevel="1" x14ac:dyDescent="0.2">
      <c r="A73" s="171">
        <v>11</v>
      </c>
      <c r="B73" s="172" t="s">
        <v>230</v>
      </c>
      <c r="C73" s="185" t="s">
        <v>231</v>
      </c>
      <c r="D73" s="173" t="s">
        <v>181</v>
      </c>
      <c r="E73" s="174">
        <v>210</v>
      </c>
      <c r="F73" s="175"/>
      <c r="G73" s="176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15</v>
      </c>
      <c r="M73" s="160">
        <f>G73*(1+L73/100)</f>
        <v>0</v>
      </c>
      <c r="N73" s="160">
        <v>1.8380000000000001E-2</v>
      </c>
      <c r="O73" s="160">
        <f>ROUND(E73*N73,2)</f>
        <v>3.86</v>
      </c>
      <c r="P73" s="160">
        <v>0</v>
      </c>
      <c r="Q73" s="160">
        <f>ROUND(E73*P73,2)</f>
        <v>0</v>
      </c>
      <c r="R73" s="160"/>
      <c r="S73" s="160" t="s">
        <v>174</v>
      </c>
      <c r="T73" s="160" t="s">
        <v>174</v>
      </c>
      <c r="U73" s="160">
        <v>0.14000000000000001</v>
      </c>
      <c r="V73" s="160">
        <f>ROUND(E73*U73,2)</f>
        <v>29.4</v>
      </c>
      <c r="W73" s="160"/>
      <c r="X73" s="160" t="s">
        <v>175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176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6" t="s">
        <v>508</v>
      </c>
      <c r="D74" s="162"/>
      <c r="E74" s="163">
        <v>210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178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1">
        <v>12</v>
      </c>
      <c r="B75" s="172" t="s">
        <v>232</v>
      </c>
      <c r="C75" s="185" t="s">
        <v>233</v>
      </c>
      <c r="D75" s="173" t="s">
        <v>181</v>
      </c>
      <c r="E75" s="174">
        <v>210</v>
      </c>
      <c r="F75" s="175"/>
      <c r="G75" s="176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15</v>
      </c>
      <c r="M75" s="160">
        <f>G75*(1+L75/100)</f>
        <v>0</v>
      </c>
      <c r="N75" s="160">
        <v>9.7000000000000005E-4</v>
      </c>
      <c r="O75" s="160">
        <f>ROUND(E75*N75,2)</f>
        <v>0.2</v>
      </c>
      <c r="P75" s="160">
        <v>0</v>
      </c>
      <c r="Q75" s="160">
        <f>ROUND(E75*P75,2)</f>
        <v>0</v>
      </c>
      <c r="R75" s="160"/>
      <c r="S75" s="160" t="s">
        <v>174</v>
      </c>
      <c r="T75" s="160" t="s">
        <v>174</v>
      </c>
      <c r="U75" s="160">
        <v>0.01</v>
      </c>
      <c r="V75" s="160">
        <f>ROUND(E75*U75,2)</f>
        <v>2.1</v>
      </c>
      <c r="W75" s="160"/>
      <c r="X75" s="160" t="s">
        <v>175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176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6" t="s">
        <v>509</v>
      </c>
      <c r="D76" s="162"/>
      <c r="E76" s="163">
        <v>210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50"/>
      <c r="Z76" s="150"/>
      <c r="AA76" s="150"/>
      <c r="AB76" s="150"/>
      <c r="AC76" s="150"/>
      <c r="AD76" s="150"/>
      <c r="AE76" s="150"/>
      <c r="AF76" s="150"/>
      <c r="AG76" s="150" t="s">
        <v>178</v>
      </c>
      <c r="AH76" s="150">
        <v>5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1">
        <v>13</v>
      </c>
      <c r="B77" s="172" t="s">
        <v>235</v>
      </c>
      <c r="C77" s="185" t="s">
        <v>236</v>
      </c>
      <c r="D77" s="173" t="s">
        <v>181</v>
      </c>
      <c r="E77" s="174">
        <v>210</v>
      </c>
      <c r="F77" s="175"/>
      <c r="G77" s="176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15</v>
      </c>
      <c r="M77" s="160">
        <f>G77*(1+L77/100)</f>
        <v>0</v>
      </c>
      <c r="N77" s="160">
        <v>0</v>
      </c>
      <c r="O77" s="160">
        <f>ROUND(E77*N77,2)</f>
        <v>0</v>
      </c>
      <c r="P77" s="160">
        <v>0</v>
      </c>
      <c r="Q77" s="160">
        <f>ROUND(E77*P77,2)</f>
        <v>0</v>
      </c>
      <c r="R77" s="160"/>
      <c r="S77" s="160" t="s">
        <v>174</v>
      </c>
      <c r="T77" s="160" t="s">
        <v>174</v>
      </c>
      <c r="U77" s="160">
        <v>0.11</v>
      </c>
      <c r="V77" s="160">
        <f>ROUND(E77*U77,2)</f>
        <v>23.1</v>
      </c>
      <c r="W77" s="160"/>
      <c r="X77" s="160" t="s">
        <v>175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176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6" t="s">
        <v>509</v>
      </c>
      <c r="D78" s="162"/>
      <c r="E78" s="163">
        <v>210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178</v>
      </c>
      <c r="AH78" s="150">
        <v>5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1">
        <v>14</v>
      </c>
      <c r="B79" s="172" t="s">
        <v>510</v>
      </c>
      <c r="C79" s="185" t="s">
        <v>511</v>
      </c>
      <c r="D79" s="173" t="s">
        <v>181</v>
      </c>
      <c r="E79" s="174">
        <v>108</v>
      </c>
      <c r="F79" s="175"/>
      <c r="G79" s="176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15</v>
      </c>
      <c r="M79" s="160">
        <f>G79*(1+L79/100)</f>
        <v>0</v>
      </c>
      <c r="N79" s="160">
        <v>5.9199999999999999E-3</v>
      </c>
      <c r="O79" s="160">
        <f>ROUND(E79*N79,2)</f>
        <v>0.64</v>
      </c>
      <c r="P79" s="160">
        <v>0</v>
      </c>
      <c r="Q79" s="160">
        <f>ROUND(E79*P79,2)</f>
        <v>0</v>
      </c>
      <c r="R79" s="160"/>
      <c r="S79" s="160" t="s">
        <v>174</v>
      </c>
      <c r="T79" s="160" t="s">
        <v>174</v>
      </c>
      <c r="U79" s="160">
        <v>0.26</v>
      </c>
      <c r="V79" s="160">
        <f>ROUND(E79*U79,2)</f>
        <v>28.08</v>
      </c>
      <c r="W79" s="160"/>
      <c r="X79" s="160" t="s">
        <v>175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176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512</v>
      </c>
      <c r="D80" s="162"/>
      <c r="E80" s="163">
        <v>26.25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178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513</v>
      </c>
      <c r="D81" s="162"/>
      <c r="E81" s="163">
        <v>26.25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6" t="s">
        <v>514</v>
      </c>
      <c r="D82" s="162"/>
      <c r="E82" s="163">
        <v>34.5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178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515</v>
      </c>
      <c r="D83" s="162"/>
      <c r="E83" s="163">
        <v>21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5.5" x14ac:dyDescent="0.2">
      <c r="A84" s="165" t="s">
        <v>169</v>
      </c>
      <c r="B84" s="166" t="s">
        <v>113</v>
      </c>
      <c r="C84" s="184" t="s">
        <v>114</v>
      </c>
      <c r="D84" s="167"/>
      <c r="E84" s="168"/>
      <c r="F84" s="169"/>
      <c r="G84" s="170">
        <f>SUMIF(AG85:AG86,"&lt;&gt;NOR",G85:G86)</f>
        <v>0</v>
      </c>
      <c r="H84" s="164"/>
      <c r="I84" s="164">
        <f>SUM(I85:I86)</f>
        <v>0</v>
      </c>
      <c r="J84" s="164"/>
      <c r="K84" s="164">
        <f>SUM(K85:K86)</f>
        <v>0</v>
      </c>
      <c r="L84" s="164"/>
      <c r="M84" s="164">
        <f>SUM(M85:M86)</f>
        <v>0</v>
      </c>
      <c r="N84" s="164"/>
      <c r="O84" s="164">
        <f>SUM(O85:O86)</f>
        <v>0</v>
      </c>
      <c r="P84" s="164"/>
      <c r="Q84" s="164">
        <f>SUM(Q85:Q86)</f>
        <v>0</v>
      </c>
      <c r="R84" s="164"/>
      <c r="S84" s="164"/>
      <c r="T84" s="164"/>
      <c r="U84" s="164"/>
      <c r="V84" s="164">
        <f>SUM(V85:V86)</f>
        <v>15</v>
      </c>
      <c r="W84" s="164"/>
      <c r="X84" s="164"/>
      <c r="AG84" t="s">
        <v>170</v>
      </c>
    </row>
    <row r="85" spans="1:60" outlineLevel="1" x14ac:dyDescent="0.2">
      <c r="A85" s="171">
        <v>15</v>
      </c>
      <c r="B85" s="172" t="s">
        <v>332</v>
      </c>
      <c r="C85" s="185" t="s">
        <v>333</v>
      </c>
      <c r="D85" s="173" t="s">
        <v>334</v>
      </c>
      <c r="E85" s="174">
        <v>15</v>
      </c>
      <c r="F85" s="175"/>
      <c r="G85" s="176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15</v>
      </c>
      <c r="M85" s="160">
        <f>G85*(1+L85/100)</f>
        <v>0</v>
      </c>
      <c r="N85" s="160">
        <v>0</v>
      </c>
      <c r="O85" s="160">
        <f>ROUND(E85*N85,2)</f>
        <v>0</v>
      </c>
      <c r="P85" s="160">
        <v>0</v>
      </c>
      <c r="Q85" s="160">
        <f>ROUND(E85*P85,2)</f>
        <v>0</v>
      </c>
      <c r="R85" s="160" t="s">
        <v>335</v>
      </c>
      <c r="S85" s="160" t="s">
        <v>174</v>
      </c>
      <c r="T85" s="160" t="s">
        <v>174</v>
      </c>
      <c r="U85" s="160">
        <v>1</v>
      </c>
      <c r="V85" s="160">
        <f>ROUND(E85*U85,2)</f>
        <v>15</v>
      </c>
      <c r="W85" s="160"/>
      <c r="X85" s="160" t="s">
        <v>336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337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57"/>
      <c r="B86" s="158"/>
      <c r="C86" s="186" t="s">
        <v>516</v>
      </c>
      <c r="D86" s="162"/>
      <c r="E86" s="163">
        <v>15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178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65" t="s">
        <v>169</v>
      </c>
      <c r="B87" s="166" t="s">
        <v>115</v>
      </c>
      <c r="C87" s="184" t="s">
        <v>116</v>
      </c>
      <c r="D87" s="167"/>
      <c r="E87" s="168"/>
      <c r="F87" s="169"/>
      <c r="G87" s="170">
        <f>SUMIF(AG88:AG95,"&lt;&gt;NOR",G88:G95)</f>
        <v>0</v>
      </c>
      <c r="H87" s="164"/>
      <c r="I87" s="164">
        <f>SUM(I88:I95)</f>
        <v>0</v>
      </c>
      <c r="J87" s="164"/>
      <c r="K87" s="164">
        <f>SUM(K88:K95)</f>
        <v>0</v>
      </c>
      <c r="L87" s="164"/>
      <c r="M87" s="164">
        <f>SUM(M88:M95)</f>
        <v>0</v>
      </c>
      <c r="N87" s="164"/>
      <c r="O87" s="164">
        <f>SUM(O88:O95)</f>
        <v>0</v>
      </c>
      <c r="P87" s="164"/>
      <c r="Q87" s="164">
        <f>SUM(Q88:Q95)</f>
        <v>2.57</v>
      </c>
      <c r="R87" s="164"/>
      <c r="S87" s="164"/>
      <c r="T87" s="164"/>
      <c r="U87" s="164"/>
      <c r="V87" s="164">
        <f>SUM(V88:V95)</f>
        <v>11.719999999999999</v>
      </c>
      <c r="W87" s="164"/>
      <c r="X87" s="164"/>
      <c r="AG87" t="s">
        <v>170</v>
      </c>
    </row>
    <row r="88" spans="1:60" outlineLevel="1" x14ac:dyDescent="0.2">
      <c r="A88" s="171">
        <v>16</v>
      </c>
      <c r="B88" s="172" t="s">
        <v>517</v>
      </c>
      <c r="C88" s="185" t="s">
        <v>518</v>
      </c>
      <c r="D88" s="173" t="s">
        <v>173</v>
      </c>
      <c r="E88" s="174">
        <v>1.5</v>
      </c>
      <c r="F88" s="175"/>
      <c r="G88" s="176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15</v>
      </c>
      <c r="M88" s="160">
        <f>G88*(1+L88/100)</f>
        <v>0</v>
      </c>
      <c r="N88" s="160">
        <v>4.8999999999999998E-4</v>
      </c>
      <c r="O88" s="160">
        <f>ROUND(E88*N88,2)</f>
        <v>0</v>
      </c>
      <c r="P88" s="160">
        <v>8.9999999999999993E-3</v>
      </c>
      <c r="Q88" s="160">
        <f>ROUND(E88*P88,2)</f>
        <v>0.01</v>
      </c>
      <c r="R88" s="160"/>
      <c r="S88" s="160" t="s">
        <v>174</v>
      </c>
      <c r="T88" s="160" t="s">
        <v>174</v>
      </c>
      <c r="U88" s="160">
        <v>0.247</v>
      </c>
      <c r="V88" s="160">
        <f>ROUND(E88*U88,2)</f>
        <v>0.37</v>
      </c>
      <c r="W88" s="160"/>
      <c r="X88" s="160" t="s">
        <v>175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176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86" t="s">
        <v>465</v>
      </c>
      <c r="D89" s="162"/>
      <c r="E89" s="163">
        <v>1.5</v>
      </c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50"/>
      <c r="Z89" s="150"/>
      <c r="AA89" s="150"/>
      <c r="AB89" s="150"/>
      <c r="AC89" s="150"/>
      <c r="AD89" s="150"/>
      <c r="AE89" s="150"/>
      <c r="AF89" s="150"/>
      <c r="AG89" s="150" t="s">
        <v>178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1">
        <v>17</v>
      </c>
      <c r="B90" s="172" t="s">
        <v>519</v>
      </c>
      <c r="C90" s="185" t="s">
        <v>520</v>
      </c>
      <c r="D90" s="173" t="s">
        <v>173</v>
      </c>
      <c r="E90" s="174">
        <v>5</v>
      </c>
      <c r="F90" s="175"/>
      <c r="G90" s="176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15</v>
      </c>
      <c r="M90" s="160">
        <f>G90*(1+L90/100)</f>
        <v>0</v>
      </c>
      <c r="N90" s="160">
        <v>4.8999999999999998E-4</v>
      </c>
      <c r="O90" s="160">
        <f>ROUND(E90*N90,2)</f>
        <v>0</v>
      </c>
      <c r="P90" s="160">
        <v>0.04</v>
      </c>
      <c r="Q90" s="160">
        <f>ROUND(E90*P90,2)</f>
        <v>0.2</v>
      </c>
      <c r="R90" s="160"/>
      <c r="S90" s="160" t="s">
        <v>174</v>
      </c>
      <c r="T90" s="160" t="s">
        <v>174</v>
      </c>
      <c r="U90" s="160">
        <v>0.66800000000000004</v>
      </c>
      <c r="V90" s="160">
        <f>ROUND(E90*U90,2)</f>
        <v>3.34</v>
      </c>
      <c r="W90" s="160"/>
      <c r="X90" s="160" t="s">
        <v>175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176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521</v>
      </c>
      <c r="D91" s="162"/>
      <c r="E91" s="163">
        <v>5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1">
        <v>18</v>
      </c>
      <c r="B92" s="172" t="s">
        <v>240</v>
      </c>
      <c r="C92" s="185" t="s">
        <v>241</v>
      </c>
      <c r="D92" s="173" t="s">
        <v>181</v>
      </c>
      <c r="E92" s="174">
        <v>40.045000000000002</v>
      </c>
      <c r="F92" s="175"/>
      <c r="G92" s="176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15</v>
      </c>
      <c r="M92" s="160">
        <f>G92*(1+L92/100)</f>
        <v>0</v>
      </c>
      <c r="N92" s="160">
        <v>0</v>
      </c>
      <c r="O92" s="160">
        <f>ROUND(E92*N92,2)</f>
        <v>0</v>
      </c>
      <c r="P92" s="160">
        <v>5.8999999999999997E-2</v>
      </c>
      <c r="Q92" s="160">
        <f>ROUND(E92*P92,2)</f>
        <v>2.36</v>
      </c>
      <c r="R92" s="160"/>
      <c r="S92" s="160" t="s">
        <v>174</v>
      </c>
      <c r="T92" s="160" t="s">
        <v>174</v>
      </c>
      <c r="U92" s="160">
        <v>0.2</v>
      </c>
      <c r="V92" s="160">
        <f>ROUND(E92*U92,2)</f>
        <v>8.01</v>
      </c>
      <c r="W92" s="160"/>
      <c r="X92" s="160" t="s">
        <v>175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176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500</v>
      </c>
      <c r="D93" s="162"/>
      <c r="E93" s="163">
        <v>12.375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178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6" t="s">
        <v>474</v>
      </c>
      <c r="D94" s="162"/>
      <c r="E94" s="163">
        <v>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178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6" t="s">
        <v>476</v>
      </c>
      <c r="D95" s="162"/>
      <c r="E95" s="163">
        <v>2.67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178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5" t="s">
        <v>169</v>
      </c>
      <c r="B96" s="166" t="s">
        <v>117</v>
      </c>
      <c r="C96" s="184" t="s">
        <v>118</v>
      </c>
      <c r="D96" s="167"/>
      <c r="E96" s="168"/>
      <c r="F96" s="169"/>
      <c r="G96" s="170">
        <f>SUMIF(AG97:AG97,"&lt;&gt;NOR",G97:G97)</f>
        <v>0</v>
      </c>
      <c r="H96" s="164"/>
      <c r="I96" s="164">
        <f>SUM(I97:I97)</f>
        <v>0</v>
      </c>
      <c r="J96" s="164"/>
      <c r="K96" s="164">
        <f>SUM(K97:K97)</f>
        <v>0</v>
      </c>
      <c r="L96" s="164"/>
      <c r="M96" s="164">
        <f>SUM(M97:M97)</f>
        <v>0</v>
      </c>
      <c r="N96" s="164"/>
      <c r="O96" s="164">
        <f>SUM(O97:O97)</f>
        <v>0</v>
      </c>
      <c r="P96" s="164"/>
      <c r="Q96" s="164">
        <f>SUM(Q97:Q97)</f>
        <v>0</v>
      </c>
      <c r="R96" s="164"/>
      <c r="S96" s="164"/>
      <c r="T96" s="164"/>
      <c r="U96" s="164"/>
      <c r="V96" s="164">
        <f>SUM(V97:V97)</f>
        <v>6.26</v>
      </c>
      <c r="W96" s="164"/>
      <c r="X96" s="164"/>
      <c r="AG96" t="s">
        <v>170</v>
      </c>
    </row>
    <row r="97" spans="1:60" outlineLevel="1" x14ac:dyDescent="0.2">
      <c r="A97" s="177">
        <v>19</v>
      </c>
      <c r="B97" s="178" t="s">
        <v>244</v>
      </c>
      <c r="C97" s="187" t="s">
        <v>245</v>
      </c>
      <c r="D97" s="179" t="s">
        <v>246</v>
      </c>
      <c r="E97" s="180">
        <v>6.6686500000000004</v>
      </c>
      <c r="F97" s="181"/>
      <c r="G97" s="182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15</v>
      </c>
      <c r="M97" s="160">
        <f>G97*(1+L97/100)</f>
        <v>0</v>
      </c>
      <c r="N97" s="160">
        <v>0</v>
      </c>
      <c r="O97" s="160">
        <f>ROUND(E97*N97,2)</f>
        <v>0</v>
      </c>
      <c r="P97" s="160">
        <v>0</v>
      </c>
      <c r="Q97" s="160">
        <f>ROUND(E97*P97,2)</f>
        <v>0</v>
      </c>
      <c r="R97" s="160"/>
      <c r="S97" s="160" t="s">
        <v>174</v>
      </c>
      <c r="T97" s="160" t="s">
        <v>174</v>
      </c>
      <c r="U97" s="160">
        <v>0.9385</v>
      </c>
      <c r="V97" s="160">
        <f>ROUND(E97*U97,2)</f>
        <v>6.26</v>
      </c>
      <c r="W97" s="160"/>
      <c r="X97" s="160" t="s">
        <v>247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248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65" t="s">
        <v>169</v>
      </c>
      <c r="B98" s="166" t="s">
        <v>121</v>
      </c>
      <c r="C98" s="184" t="s">
        <v>122</v>
      </c>
      <c r="D98" s="167"/>
      <c r="E98" s="168"/>
      <c r="F98" s="169"/>
      <c r="G98" s="170">
        <f>SUMIF(AG99:AG104,"&lt;&gt;NOR",G99:G104)</f>
        <v>0</v>
      </c>
      <c r="H98" s="164"/>
      <c r="I98" s="164">
        <f>SUM(I99:I104)</f>
        <v>0</v>
      </c>
      <c r="J98" s="164"/>
      <c r="K98" s="164">
        <f>SUM(K99:K104)</f>
        <v>0</v>
      </c>
      <c r="L98" s="164"/>
      <c r="M98" s="164">
        <f>SUM(M99:M104)</f>
        <v>0</v>
      </c>
      <c r="N98" s="164"/>
      <c r="O98" s="164">
        <f>SUM(O99:O104)</f>
        <v>0</v>
      </c>
      <c r="P98" s="164"/>
      <c r="Q98" s="164">
        <f>SUM(Q99:Q104)</f>
        <v>0</v>
      </c>
      <c r="R98" s="164"/>
      <c r="S98" s="164"/>
      <c r="T98" s="164"/>
      <c r="U98" s="164"/>
      <c r="V98" s="164">
        <f>SUM(V99:V104)</f>
        <v>3.02</v>
      </c>
      <c r="W98" s="164"/>
      <c r="X98" s="164"/>
      <c r="AG98" t="s">
        <v>170</v>
      </c>
    </row>
    <row r="99" spans="1:60" outlineLevel="1" x14ac:dyDescent="0.2">
      <c r="A99" s="177">
        <v>20</v>
      </c>
      <c r="B99" s="178" t="s">
        <v>522</v>
      </c>
      <c r="C99" s="187" t="s">
        <v>523</v>
      </c>
      <c r="D99" s="179" t="s">
        <v>385</v>
      </c>
      <c r="E99" s="180">
        <v>1</v>
      </c>
      <c r="F99" s="181"/>
      <c r="G99" s="182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15</v>
      </c>
      <c r="M99" s="160">
        <f>G99*(1+L99/100)</f>
        <v>0</v>
      </c>
      <c r="N99" s="160">
        <v>2.2000000000000001E-4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174</v>
      </c>
      <c r="T99" s="160" t="s">
        <v>174</v>
      </c>
      <c r="U99" s="160">
        <v>0.47499999999999998</v>
      </c>
      <c r="V99" s="160">
        <f>ROUND(E99*U99,2)</f>
        <v>0.48</v>
      </c>
      <c r="W99" s="160"/>
      <c r="X99" s="160" t="s">
        <v>175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176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1">
        <v>21</v>
      </c>
      <c r="B100" s="172" t="s">
        <v>524</v>
      </c>
      <c r="C100" s="185" t="s">
        <v>525</v>
      </c>
      <c r="D100" s="173" t="s">
        <v>173</v>
      </c>
      <c r="E100" s="174">
        <v>1.5</v>
      </c>
      <c r="F100" s="175"/>
      <c r="G100" s="176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15</v>
      </c>
      <c r="M100" s="160">
        <f>G100*(1+L100/100)</f>
        <v>0</v>
      </c>
      <c r="N100" s="160">
        <v>4.6999999999999999E-4</v>
      </c>
      <c r="O100" s="160">
        <f>ROUND(E100*N100,2)</f>
        <v>0</v>
      </c>
      <c r="P100" s="160">
        <v>0</v>
      </c>
      <c r="Q100" s="160">
        <f>ROUND(E100*P100,2)</f>
        <v>0</v>
      </c>
      <c r="R100" s="160"/>
      <c r="S100" s="160" t="s">
        <v>174</v>
      </c>
      <c r="T100" s="160" t="s">
        <v>174</v>
      </c>
      <c r="U100" s="160">
        <v>0.35899999999999999</v>
      </c>
      <c r="V100" s="160">
        <f>ROUND(E100*U100,2)</f>
        <v>0.54</v>
      </c>
      <c r="W100" s="160"/>
      <c r="X100" s="160" t="s">
        <v>175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176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465</v>
      </c>
      <c r="D101" s="162"/>
      <c r="E101" s="163">
        <v>1.5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178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1">
        <v>22</v>
      </c>
      <c r="B102" s="172" t="s">
        <v>505</v>
      </c>
      <c r="C102" s="185" t="s">
        <v>506</v>
      </c>
      <c r="D102" s="173" t="s">
        <v>334</v>
      </c>
      <c r="E102" s="174">
        <v>2</v>
      </c>
      <c r="F102" s="175"/>
      <c r="G102" s="176">
        <f>ROUND(E102*F102,2)</f>
        <v>0</v>
      </c>
      <c r="H102" s="161"/>
      <c r="I102" s="160">
        <f>ROUND(E102*H102,2)</f>
        <v>0</v>
      </c>
      <c r="J102" s="161"/>
      <c r="K102" s="160">
        <f>ROUND(E102*J102,2)</f>
        <v>0</v>
      </c>
      <c r="L102" s="160">
        <v>15</v>
      </c>
      <c r="M102" s="160">
        <f>G102*(1+L102/100)</f>
        <v>0</v>
      </c>
      <c r="N102" s="160">
        <v>0</v>
      </c>
      <c r="O102" s="160">
        <f>ROUND(E102*N102,2)</f>
        <v>0</v>
      </c>
      <c r="P102" s="160">
        <v>0</v>
      </c>
      <c r="Q102" s="160">
        <f>ROUND(E102*P102,2)</f>
        <v>0</v>
      </c>
      <c r="R102" s="160" t="s">
        <v>335</v>
      </c>
      <c r="S102" s="160" t="s">
        <v>174</v>
      </c>
      <c r="T102" s="160" t="s">
        <v>174</v>
      </c>
      <c r="U102" s="160">
        <v>1</v>
      </c>
      <c r="V102" s="160">
        <f>ROUND(E102*U102,2)</f>
        <v>2</v>
      </c>
      <c r="W102" s="160"/>
      <c r="X102" s="160" t="s">
        <v>336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337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526</v>
      </c>
      <c r="D103" s="162"/>
      <c r="E103" s="163">
        <v>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>
        <v>23</v>
      </c>
      <c r="B104" s="158" t="s">
        <v>527</v>
      </c>
      <c r="C104" s="192" t="s">
        <v>528</v>
      </c>
      <c r="D104" s="159" t="s">
        <v>0</v>
      </c>
      <c r="E104" s="191"/>
      <c r="F104" s="161"/>
      <c r="G104" s="160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15</v>
      </c>
      <c r="M104" s="160">
        <f>G104*(1+L104/100)</f>
        <v>0</v>
      </c>
      <c r="N104" s="160">
        <v>0</v>
      </c>
      <c r="O104" s="160">
        <f>ROUND(E104*N104,2)</f>
        <v>0</v>
      </c>
      <c r="P104" s="160">
        <v>0</v>
      </c>
      <c r="Q104" s="160">
        <f>ROUND(E104*P104,2)</f>
        <v>0</v>
      </c>
      <c r="R104" s="160"/>
      <c r="S104" s="160" t="s">
        <v>174</v>
      </c>
      <c r="T104" s="160" t="s">
        <v>174</v>
      </c>
      <c r="U104" s="160">
        <v>0</v>
      </c>
      <c r="V104" s="160">
        <f>ROUND(E104*U104,2)</f>
        <v>0</v>
      </c>
      <c r="W104" s="160"/>
      <c r="X104" s="160" t="s">
        <v>247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248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x14ac:dyDescent="0.2">
      <c r="A105" s="165" t="s">
        <v>169</v>
      </c>
      <c r="B105" s="166" t="s">
        <v>123</v>
      </c>
      <c r="C105" s="184" t="s">
        <v>124</v>
      </c>
      <c r="D105" s="167"/>
      <c r="E105" s="168"/>
      <c r="F105" s="169"/>
      <c r="G105" s="170">
        <f>SUMIF(AG106:AG111,"&lt;&gt;NOR",G106:G111)</f>
        <v>0</v>
      </c>
      <c r="H105" s="164"/>
      <c r="I105" s="164">
        <f>SUM(I106:I111)</f>
        <v>0</v>
      </c>
      <c r="J105" s="164"/>
      <c r="K105" s="164">
        <f>SUM(K106:K111)</f>
        <v>0</v>
      </c>
      <c r="L105" s="164"/>
      <c r="M105" s="164">
        <f>SUM(M106:M111)</f>
        <v>0</v>
      </c>
      <c r="N105" s="164"/>
      <c r="O105" s="164">
        <f>SUM(O106:O111)</f>
        <v>0.01</v>
      </c>
      <c r="P105" s="164"/>
      <c r="Q105" s="164">
        <f>SUM(Q106:Q111)</f>
        <v>0</v>
      </c>
      <c r="R105" s="164"/>
      <c r="S105" s="164"/>
      <c r="T105" s="164"/>
      <c r="U105" s="164"/>
      <c r="V105" s="164">
        <f>SUM(V106:V111)</f>
        <v>3.06</v>
      </c>
      <c r="W105" s="164"/>
      <c r="X105" s="164"/>
      <c r="AG105" t="s">
        <v>170</v>
      </c>
    </row>
    <row r="106" spans="1:60" outlineLevel="1" x14ac:dyDescent="0.2">
      <c r="A106" s="177">
        <v>24</v>
      </c>
      <c r="B106" s="178" t="s">
        <v>529</v>
      </c>
      <c r="C106" s="187" t="s">
        <v>530</v>
      </c>
      <c r="D106" s="179" t="s">
        <v>385</v>
      </c>
      <c r="E106" s="180">
        <v>1</v>
      </c>
      <c r="F106" s="181"/>
      <c r="G106" s="182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15</v>
      </c>
      <c r="M106" s="160">
        <f>G106*(1+L106/100)</f>
        <v>0</v>
      </c>
      <c r="N106" s="160">
        <v>1.4999999999999999E-4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174</v>
      </c>
      <c r="T106" s="160" t="s">
        <v>174</v>
      </c>
      <c r="U106" s="160">
        <v>0.245</v>
      </c>
      <c r="V106" s="160">
        <f>ROUND(E106*U106,2)</f>
        <v>0.25</v>
      </c>
      <c r="W106" s="160"/>
      <c r="X106" s="160" t="s">
        <v>175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176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1">
        <v>25</v>
      </c>
      <c r="B107" s="172" t="s">
        <v>531</v>
      </c>
      <c r="C107" s="185" t="s">
        <v>532</v>
      </c>
      <c r="D107" s="173" t="s">
        <v>173</v>
      </c>
      <c r="E107" s="174">
        <v>1.5</v>
      </c>
      <c r="F107" s="175"/>
      <c r="G107" s="176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15</v>
      </c>
      <c r="M107" s="160">
        <f>G107*(1+L107/100)</f>
        <v>0</v>
      </c>
      <c r="N107" s="160">
        <v>3.9899999999999996E-3</v>
      </c>
      <c r="O107" s="160">
        <f>ROUND(E107*N107,2)</f>
        <v>0.01</v>
      </c>
      <c r="P107" s="160">
        <v>0</v>
      </c>
      <c r="Q107" s="160">
        <f>ROUND(E107*P107,2)</f>
        <v>0</v>
      </c>
      <c r="R107" s="160"/>
      <c r="S107" s="160" t="s">
        <v>174</v>
      </c>
      <c r="T107" s="160" t="s">
        <v>174</v>
      </c>
      <c r="U107" s="160">
        <v>0.54290000000000005</v>
      </c>
      <c r="V107" s="160">
        <f>ROUND(E107*U107,2)</f>
        <v>0.81</v>
      </c>
      <c r="W107" s="160"/>
      <c r="X107" s="160" t="s">
        <v>175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176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6" t="s">
        <v>533</v>
      </c>
      <c r="D108" s="162"/>
      <c r="E108" s="163">
        <v>1.5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178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1">
        <v>26</v>
      </c>
      <c r="B109" s="172" t="s">
        <v>505</v>
      </c>
      <c r="C109" s="185" t="s">
        <v>506</v>
      </c>
      <c r="D109" s="173" t="s">
        <v>334</v>
      </c>
      <c r="E109" s="174">
        <v>2</v>
      </c>
      <c r="F109" s="175"/>
      <c r="G109" s="176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15</v>
      </c>
      <c r="M109" s="160">
        <f>G109*(1+L109/100)</f>
        <v>0</v>
      </c>
      <c r="N109" s="160">
        <v>0</v>
      </c>
      <c r="O109" s="160">
        <f>ROUND(E109*N109,2)</f>
        <v>0</v>
      </c>
      <c r="P109" s="160">
        <v>0</v>
      </c>
      <c r="Q109" s="160">
        <f>ROUND(E109*P109,2)</f>
        <v>0</v>
      </c>
      <c r="R109" s="160" t="s">
        <v>335</v>
      </c>
      <c r="S109" s="160" t="s">
        <v>174</v>
      </c>
      <c r="T109" s="160" t="s">
        <v>174</v>
      </c>
      <c r="U109" s="160">
        <v>1</v>
      </c>
      <c r="V109" s="160">
        <f>ROUND(E109*U109,2)</f>
        <v>2</v>
      </c>
      <c r="W109" s="160"/>
      <c r="X109" s="160" t="s">
        <v>336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337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6" t="s">
        <v>526</v>
      </c>
      <c r="D110" s="162"/>
      <c r="E110" s="163">
        <v>2</v>
      </c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178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>
        <v>27</v>
      </c>
      <c r="B111" s="158" t="s">
        <v>534</v>
      </c>
      <c r="C111" s="192" t="s">
        <v>535</v>
      </c>
      <c r="D111" s="159" t="s">
        <v>0</v>
      </c>
      <c r="E111" s="191"/>
      <c r="F111" s="161"/>
      <c r="G111" s="160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15</v>
      </c>
      <c r="M111" s="160">
        <f>G111*(1+L111/100)</f>
        <v>0</v>
      </c>
      <c r="N111" s="160">
        <v>0</v>
      </c>
      <c r="O111" s="160">
        <f>ROUND(E111*N111,2)</f>
        <v>0</v>
      </c>
      <c r="P111" s="160">
        <v>0</v>
      </c>
      <c r="Q111" s="160">
        <f>ROUND(E111*P111,2)</f>
        <v>0</v>
      </c>
      <c r="R111" s="160"/>
      <c r="S111" s="160" t="s">
        <v>174</v>
      </c>
      <c r="T111" s="160" t="s">
        <v>174</v>
      </c>
      <c r="U111" s="160">
        <v>0</v>
      </c>
      <c r="V111" s="160">
        <f>ROUND(E111*U111,2)</f>
        <v>0</v>
      </c>
      <c r="W111" s="160"/>
      <c r="X111" s="160" t="s">
        <v>247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248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65" t="s">
        <v>169</v>
      </c>
      <c r="B112" s="166" t="s">
        <v>125</v>
      </c>
      <c r="C112" s="184" t="s">
        <v>126</v>
      </c>
      <c r="D112" s="167"/>
      <c r="E112" s="168"/>
      <c r="F112" s="169"/>
      <c r="G112" s="170">
        <f>SUMIF(AG113:AG117,"&lt;&gt;NOR",G113:G117)</f>
        <v>0</v>
      </c>
      <c r="H112" s="164"/>
      <c r="I112" s="164">
        <f>SUM(I113:I117)</f>
        <v>0</v>
      </c>
      <c r="J112" s="164"/>
      <c r="K112" s="164">
        <f>SUM(K113:K117)</f>
        <v>0</v>
      </c>
      <c r="L112" s="164"/>
      <c r="M112" s="164">
        <f>SUM(M113:M117)</f>
        <v>0</v>
      </c>
      <c r="N112" s="164"/>
      <c r="O112" s="164">
        <f>SUM(O113:O117)</f>
        <v>0</v>
      </c>
      <c r="P112" s="164"/>
      <c r="Q112" s="164">
        <f>SUM(Q113:Q117)</f>
        <v>0.02</v>
      </c>
      <c r="R112" s="164"/>
      <c r="S112" s="164"/>
      <c r="T112" s="164"/>
      <c r="U112" s="164"/>
      <c r="V112" s="164">
        <f>SUM(V113:V117)</f>
        <v>2.64</v>
      </c>
      <c r="W112" s="164"/>
      <c r="X112" s="164"/>
      <c r="AG112" t="s">
        <v>170</v>
      </c>
    </row>
    <row r="113" spans="1:60" outlineLevel="1" x14ac:dyDescent="0.2">
      <c r="A113" s="177">
        <v>28</v>
      </c>
      <c r="B113" s="178" t="s">
        <v>536</v>
      </c>
      <c r="C113" s="187" t="s">
        <v>537</v>
      </c>
      <c r="D113" s="179" t="s">
        <v>538</v>
      </c>
      <c r="E113" s="180">
        <v>1</v>
      </c>
      <c r="F113" s="181"/>
      <c r="G113" s="182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15</v>
      </c>
      <c r="M113" s="160">
        <f>G113*(1+L113/100)</f>
        <v>0</v>
      </c>
      <c r="N113" s="160">
        <v>1.41E-3</v>
      </c>
      <c r="O113" s="160">
        <f>ROUND(E113*N113,2)</f>
        <v>0</v>
      </c>
      <c r="P113" s="160">
        <v>0</v>
      </c>
      <c r="Q113" s="160">
        <f>ROUND(E113*P113,2)</f>
        <v>0</v>
      </c>
      <c r="R113" s="160"/>
      <c r="S113" s="160" t="s">
        <v>174</v>
      </c>
      <c r="T113" s="160" t="s">
        <v>174</v>
      </c>
      <c r="U113" s="160">
        <v>1.575</v>
      </c>
      <c r="V113" s="160">
        <f>ROUND(E113*U113,2)</f>
        <v>1.58</v>
      </c>
      <c r="W113" s="160"/>
      <c r="X113" s="160" t="s">
        <v>175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176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7">
        <v>29</v>
      </c>
      <c r="B114" s="178" t="s">
        <v>539</v>
      </c>
      <c r="C114" s="187" t="s">
        <v>540</v>
      </c>
      <c r="D114" s="179" t="s">
        <v>538</v>
      </c>
      <c r="E114" s="180">
        <v>1</v>
      </c>
      <c r="F114" s="181"/>
      <c r="G114" s="182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15</v>
      </c>
      <c r="M114" s="160">
        <f>G114*(1+L114/100)</f>
        <v>0</v>
      </c>
      <c r="N114" s="160">
        <v>0</v>
      </c>
      <c r="O114" s="160">
        <f>ROUND(E114*N114,2)</f>
        <v>0</v>
      </c>
      <c r="P114" s="160">
        <v>1.7069999999999998E-2</v>
      </c>
      <c r="Q114" s="160">
        <f>ROUND(E114*P114,2)</f>
        <v>0.02</v>
      </c>
      <c r="R114" s="160"/>
      <c r="S114" s="160" t="s">
        <v>174</v>
      </c>
      <c r="T114" s="160" t="s">
        <v>174</v>
      </c>
      <c r="U114" s="160">
        <v>0.36199999999999999</v>
      </c>
      <c r="V114" s="160">
        <f>ROUND(E114*U114,2)</f>
        <v>0.36</v>
      </c>
      <c r="W114" s="160"/>
      <c r="X114" s="160" t="s">
        <v>175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176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7">
        <v>30</v>
      </c>
      <c r="B115" s="178" t="s">
        <v>541</v>
      </c>
      <c r="C115" s="187" t="s">
        <v>542</v>
      </c>
      <c r="D115" s="179" t="s">
        <v>385</v>
      </c>
      <c r="E115" s="180">
        <v>1</v>
      </c>
      <c r="F115" s="181"/>
      <c r="G115" s="182">
        <f>ROUND(E115*F115,2)</f>
        <v>0</v>
      </c>
      <c r="H115" s="161"/>
      <c r="I115" s="160">
        <f>ROUND(E115*H115,2)</f>
        <v>0</v>
      </c>
      <c r="J115" s="161"/>
      <c r="K115" s="160">
        <f>ROUND(E115*J115,2)</f>
        <v>0</v>
      </c>
      <c r="L115" s="160">
        <v>15</v>
      </c>
      <c r="M115" s="160">
        <f>G115*(1+L115/100)</f>
        <v>0</v>
      </c>
      <c r="N115" s="160">
        <v>2.0000000000000002E-5</v>
      </c>
      <c r="O115" s="160">
        <f>ROUND(E115*N115,2)</f>
        <v>0</v>
      </c>
      <c r="P115" s="160">
        <v>0</v>
      </c>
      <c r="Q115" s="160">
        <f>ROUND(E115*P115,2)</f>
        <v>0</v>
      </c>
      <c r="R115" s="160"/>
      <c r="S115" s="160" t="s">
        <v>174</v>
      </c>
      <c r="T115" s="160" t="s">
        <v>174</v>
      </c>
      <c r="U115" s="160">
        <v>0.47899999999999998</v>
      </c>
      <c r="V115" s="160">
        <f>ROUND(E115*U115,2)</f>
        <v>0.48</v>
      </c>
      <c r="W115" s="160"/>
      <c r="X115" s="160" t="s">
        <v>175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176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1">
        <v>31</v>
      </c>
      <c r="B116" s="172" t="s">
        <v>543</v>
      </c>
      <c r="C116" s="185" t="s">
        <v>544</v>
      </c>
      <c r="D116" s="173" t="s">
        <v>538</v>
      </c>
      <c r="E116" s="174">
        <v>1</v>
      </c>
      <c r="F116" s="175"/>
      <c r="G116" s="176">
        <f>ROUND(E116*F116,2)</f>
        <v>0</v>
      </c>
      <c r="H116" s="161"/>
      <c r="I116" s="160">
        <f>ROUND(E116*H116,2)</f>
        <v>0</v>
      </c>
      <c r="J116" s="161"/>
      <c r="K116" s="160">
        <f>ROUND(E116*J116,2)</f>
        <v>0</v>
      </c>
      <c r="L116" s="160">
        <v>15</v>
      </c>
      <c r="M116" s="160">
        <f>G116*(1+L116/100)</f>
        <v>0</v>
      </c>
      <c r="N116" s="160">
        <v>0</v>
      </c>
      <c r="O116" s="160">
        <f>ROUND(E116*N116,2)</f>
        <v>0</v>
      </c>
      <c r="P116" s="160">
        <v>1.56E-3</v>
      </c>
      <c r="Q116" s="160">
        <f>ROUND(E116*P116,2)</f>
        <v>0</v>
      </c>
      <c r="R116" s="160"/>
      <c r="S116" s="160" t="s">
        <v>174</v>
      </c>
      <c r="T116" s="160" t="s">
        <v>174</v>
      </c>
      <c r="U116" s="160">
        <v>0.217</v>
      </c>
      <c r="V116" s="160">
        <f>ROUND(E116*U116,2)</f>
        <v>0.22</v>
      </c>
      <c r="W116" s="160"/>
      <c r="X116" s="160" t="s">
        <v>175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176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>
        <v>32</v>
      </c>
      <c r="B117" s="158" t="s">
        <v>545</v>
      </c>
      <c r="C117" s="192" t="s">
        <v>546</v>
      </c>
      <c r="D117" s="159" t="s">
        <v>0</v>
      </c>
      <c r="E117" s="191"/>
      <c r="F117" s="161"/>
      <c r="G117" s="160">
        <f>ROUND(E117*F117,2)</f>
        <v>0</v>
      </c>
      <c r="H117" s="161"/>
      <c r="I117" s="160">
        <f>ROUND(E117*H117,2)</f>
        <v>0</v>
      </c>
      <c r="J117" s="161"/>
      <c r="K117" s="160">
        <f>ROUND(E117*J117,2)</f>
        <v>0</v>
      </c>
      <c r="L117" s="160">
        <v>15</v>
      </c>
      <c r="M117" s="160">
        <f>G117*(1+L117/100)</f>
        <v>0</v>
      </c>
      <c r="N117" s="160">
        <v>0</v>
      </c>
      <c r="O117" s="160">
        <f>ROUND(E117*N117,2)</f>
        <v>0</v>
      </c>
      <c r="P117" s="160">
        <v>0</v>
      </c>
      <c r="Q117" s="160">
        <f>ROUND(E117*P117,2)</f>
        <v>0</v>
      </c>
      <c r="R117" s="160"/>
      <c r="S117" s="160" t="s">
        <v>174</v>
      </c>
      <c r="T117" s="160" t="s">
        <v>174</v>
      </c>
      <c r="U117" s="160">
        <v>0</v>
      </c>
      <c r="V117" s="160">
        <f>ROUND(E117*U117,2)</f>
        <v>0</v>
      </c>
      <c r="W117" s="160"/>
      <c r="X117" s="160" t="s">
        <v>247</v>
      </c>
      <c r="Y117" s="150"/>
      <c r="Z117" s="150"/>
      <c r="AA117" s="150"/>
      <c r="AB117" s="150"/>
      <c r="AC117" s="150"/>
      <c r="AD117" s="150"/>
      <c r="AE117" s="150"/>
      <c r="AF117" s="150"/>
      <c r="AG117" s="150" t="s">
        <v>248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x14ac:dyDescent="0.2">
      <c r="A118" s="165" t="s">
        <v>169</v>
      </c>
      <c r="B118" s="166" t="s">
        <v>129</v>
      </c>
      <c r="C118" s="184" t="s">
        <v>130</v>
      </c>
      <c r="D118" s="167"/>
      <c r="E118" s="168"/>
      <c r="F118" s="169"/>
      <c r="G118" s="170">
        <f>SUMIF(AG119:AG131,"&lt;&gt;NOR",G119:G131)</f>
        <v>0</v>
      </c>
      <c r="H118" s="164"/>
      <c r="I118" s="164">
        <f>SUM(I119:I131)</f>
        <v>0</v>
      </c>
      <c r="J118" s="164"/>
      <c r="K118" s="164">
        <f>SUM(K119:K131)</f>
        <v>0</v>
      </c>
      <c r="L118" s="164"/>
      <c r="M118" s="164">
        <f>SUM(M119:M131)</f>
        <v>0</v>
      </c>
      <c r="N118" s="164"/>
      <c r="O118" s="164">
        <f>SUM(O119:O131)</f>
        <v>0</v>
      </c>
      <c r="P118" s="164"/>
      <c r="Q118" s="164">
        <f>SUM(Q119:Q131)</f>
        <v>0.01</v>
      </c>
      <c r="R118" s="164"/>
      <c r="S118" s="164"/>
      <c r="T118" s="164"/>
      <c r="U118" s="164"/>
      <c r="V118" s="164">
        <f>SUM(V119:V131)</f>
        <v>2.76</v>
      </c>
      <c r="W118" s="164"/>
      <c r="X118" s="164"/>
      <c r="AG118" t="s">
        <v>170</v>
      </c>
    </row>
    <row r="119" spans="1:60" outlineLevel="1" x14ac:dyDescent="0.2">
      <c r="A119" s="171">
        <v>33</v>
      </c>
      <c r="B119" s="172" t="s">
        <v>547</v>
      </c>
      <c r="C119" s="185" t="s">
        <v>548</v>
      </c>
      <c r="D119" s="173" t="s">
        <v>173</v>
      </c>
      <c r="E119" s="174">
        <v>0.3</v>
      </c>
      <c r="F119" s="175"/>
      <c r="G119" s="176">
        <f>ROUND(E119*F119,2)</f>
        <v>0</v>
      </c>
      <c r="H119" s="161"/>
      <c r="I119" s="160">
        <f>ROUND(E119*H119,2)</f>
        <v>0</v>
      </c>
      <c r="J119" s="161"/>
      <c r="K119" s="160">
        <f>ROUND(E119*J119,2)</f>
        <v>0</v>
      </c>
      <c r="L119" s="160">
        <v>15</v>
      </c>
      <c r="M119" s="160">
        <f>G119*(1+L119/100)</f>
        <v>0</v>
      </c>
      <c r="N119" s="160">
        <v>3.4499999999999999E-3</v>
      </c>
      <c r="O119" s="160">
        <f>ROUND(E119*N119,2)</f>
        <v>0</v>
      </c>
      <c r="P119" s="160">
        <v>0</v>
      </c>
      <c r="Q119" s="160">
        <f>ROUND(E119*P119,2)</f>
        <v>0</v>
      </c>
      <c r="R119" s="160"/>
      <c r="S119" s="160" t="s">
        <v>174</v>
      </c>
      <c r="T119" s="160" t="s">
        <v>174</v>
      </c>
      <c r="U119" s="160">
        <v>0.81915000000000004</v>
      </c>
      <c r="V119" s="160">
        <f>ROUND(E119*U119,2)</f>
        <v>0.25</v>
      </c>
      <c r="W119" s="160"/>
      <c r="X119" s="160" t="s">
        <v>175</v>
      </c>
      <c r="Y119" s="150"/>
      <c r="Z119" s="150"/>
      <c r="AA119" s="150"/>
      <c r="AB119" s="150"/>
      <c r="AC119" s="150"/>
      <c r="AD119" s="150"/>
      <c r="AE119" s="150"/>
      <c r="AF119" s="150"/>
      <c r="AG119" s="150" t="s">
        <v>176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549</v>
      </c>
      <c r="D120" s="162"/>
      <c r="E120" s="163">
        <v>0.3</v>
      </c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178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1">
        <v>34</v>
      </c>
      <c r="B121" s="172" t="s">
        <v>550</v>
      </c>
      <c r="C121" s="185" t="s">
        <v>551</v>
      </c>
      <c r="D121" s="173" t="s">
        <v>173</v>
      </c>
      <c r="E121" s="174">
        <v>2</v>
      </c>
      <c r="F121" s="175"/>
      <c r="G121" s="176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15</v>
      </c>
      <c r="M121" s="160">
        <f>G121*(1+L121/100)</f>
        <v>0</v>
      </c>
      <c r="N121" s="160">
        <v>6.0000000000000002E-5</v>
      </c>
      <c r="O121" s="160">
        <f>ROUND(E121*N121,2)</f>
        <v>0</v>
      </c>
      <c r="P121" s="160">
        <v>0</v>
      </c>
      <c r="Q121" s="160">
        <f>ROUND(E121*P121,2)</f>
        <v>0</v>
      </c>
      <c r="R121" s="160"/>
      <c r="S121" s="160" t="s">
        <v>174</v>
      </c>
      <c r="T121" s="160" t="s">
        <v>174</v>
      </c>
      <c r="U121" s="160">
        <v>0.25645000000000001</v>
      </c>
      <c r="V121" s="160">
        <f>ROUND(E121*U121,2)</f>
        <v>0.51</v>
      </c>
      <c r="W121" s="160"/>
      <c r="X121" s="160" t="s">
        <v>175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176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6" t="s">
        <v>552</v>
      </c>
      <c r="D122" s="162"/>
      <c r="E122" s="163">
        <v>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178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22.5" outlineLevel="1" x14ac:dyDescent="0.2">
      <c r="A123" s="171">
        <v>35</v>
      </c>
      <c r="B123" s="172" t="s">
        <v>553</v>
      </c>
      <c r="C123" s="185" t="s">
        <v>554</v>
      </c>
      <c r="D123" s="173" t="s">
        <v>173</v>
      </c>
      <c r="E123" s="174">
        <v>0.3</v>
      </c>
      <c r="F123" s="175"/>
      <c r="G123" s="176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>
        <v>15</v>
      </c>
      <c r="M123" s="160">
        <f>G123*(1+L123/100)</f>
        <v>0</v>
      </c>
      <c r="N123" s="160">
        <v>0</v>
      </c>
      <c r="O123" s="160">
        <f>ROUND(E123*N123,2)</f>
        <v>0</v>
      </c>
      <c r="P123" s="160">
        <v>1.3500000000000001E-3</v>
      </c>
      <c r="Q123" s="160">
        <f>ROUND(E123*P123,2)</f>
        <v>0</v>
      </c>
      <c r="R123" s="160"/>
      <c r="S123" s="160" t="s">
        <v>174</v>
      </c>
      <c r="T123" s="160" t="s">
        <v>174</v>
      </c>
      <c r="U123" s="160">
        <v>9.1999999999999998E-2</v>
      </c>
      <c r="V123" s="160">
        <f>ROUND(E123*U123,2)</f>
        <v>0.03</v>
      </c>
      <c r="W123" s="160"/>
      <c r="X123" s="160" t="s">
        <v>175</v>
      </c>
      <c r="Y123" s="150"/>
      <c r="Z123" s="150"/>
      <c r="AA123" s="150"/>
      <c r="AB123" s="150"/>
      <c r="AC123" s="150"/>
      <c r="AD123" s="150"/>
      <c r="AE123" s="150"/>
      <c r="AF123" s="150"/>
      <c r="AG123" s="150" t="s">
        <v>176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86" t="s">
        <v>549</v>
      </c>
      <c r="D124" s="162"/>
      <c r="E124" s="163">
        <v>0.3</v>
      </c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178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1">
        <v>36</v>
      </c>
      <c r="B125" s="172" t="s">
        <v>555</v>
      </c>
      <c r="C125" s="185" t="s">
        <v>556</v>
      </c>
      <c r="D125" s="173" t="s">
        <v>173</v>
      </c>
      <c r="E125" s="174">
        <v>2</v>
      </c>
      <c r="F125" s="175"/>
      <c r="G125" s="176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15</v>
      </c>
      <c r="M125" s="160">
        <f>G125*(1+L125/100)</f>
        <v>0</v>
      </c>
      <c r="N125" s="160">
        <v>0</v>
      </c>
      <c r="O125" s="160">
        <f>ROUND(E125*N125,2)</f>
        <v>0</v>
      </c>
      <c r="P125" s="160">
        <v>2.8500000000000001E-3</v>
      </c>
      <c r="Q125" s="160">
        <f>ROUND(E125*P125,2)</f>
        <v>0.01</v>
      </c>
      <c r="R125" s="160"/>
      <c r="S125" s="160" t="s">
        <v>174</v>
      </c>
      <c r="T125" s="160" t="s">
        <v>174</v>
      </c>
      <c r="U125" s="160">
        <v>6.9000000000000006E-2</v>
      </c>
      <c r="V125" s="160">
        <f>ROUND(E125*U125,2)</f>
        <v>0.14000000000000001</v>
      </c>
      <c r="W125" s="160"/>
      <c r="X125" s="160" t="s">
        <v>175</v>
      </c>
      <c r="Y125" s="150"/>
      <c r="Z125" s="150"/>
      <c r="AA125" s="150"/>
      <c r="AB125" s="150"/>
      <c r="AC125" s="150"/>
      <c r="AD125" s="150"/>
      <c r="AE125" s="150"/>
      <c r="AF125" s="150"/>
      <c r="AG125" s="150" t="s">
        <v>176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6" t="s">
        <v>552</v>
      </c>
      <c r="D126" s="162"/>
      <c r="E126" s="163">
        <v>2</v>
      </c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178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1">
        <v>37</v>
      </c>
      <c r="B127" s="172" t="s">
        <v>557</v>
      </c>
      <c r="C127" s="185" t="s">
        <v>558</v>
      </c>
      <c r="D127" s="173" t="s">
        <v>173</v>
      </c>
      <c r="E127" s="174">
        <v>1</v>
      </c>
      <c r="F127" s="175"/>
      <c r="G127" s="176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15</v>
      </c>
      <c r="M127" s="160">
        <f>G127*(1+L127/100)</f>
        <v>0</v>
      </c>
      <c r="N127" s="160">
        <v>1.7899999999999999E-3</v>
      </c>
      <c r="O127" s="160">
        <f>ROUND(E127*N127,2)</f>
        <v>0</v>
      </c>
      <c r="P127" s="160">
        <v>0</v>
      </c>
      <c r="Q127" s="160">
        <f>ROUND(E127*P127,2)</f>
        <v>0</v>
      </c>
      <c r="R127" s="160"/>
      <c r="S127" s="160" t="s">
        <v>174</v>
      </c>
      <c r="T127" s="160" t="s">
        <v>174</v>
      </c>
      <c r="U127" s="160">
        <v>0.34039999999999998</v>
      </c>
      <c r="V127" s="160">
        <f>ROUND(E127*U127,2)</f>
        <v>0.34</v>
      </c>
      <c r="W127" s="160"/>
      <c r="X127" s="160" t="s">
        <v>175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176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6" t="s">
        <v>559</v>
      </c>
      <c r="D128" s="162"/>
      <c r="E128" s="163">
        <v>1</v>
      </c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178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1">
        <v>38</v>
      </c>
      <c r="B129" s="172" t="s">
        <v>560</v>
      </c>
      <c r="C129" s="185" t="s">
        <v>561</v>
      </c>
      <c r="D129" s="173" t="s">
        <v>385</v>
      </c>
      <c r="E129" s="174">
        <v>2</v>
      </c>
      <c r="F129" s="175"/>
      <c r="G129" s="176">
        <f>ROUND(E129*F129,2)</f>
        <v>0</v>
      </c>
      <c r="H129" s="161"/>
      <c r="I129" s="160">
        <f>ROUND(E129*H129,2)</f>
        <v>0</v>
      </c>
      <c r="J129" s="161"/>
      <c r="K129" s="160">
        <f>ROUND(E129*J129,2)</f>
        <v>0</v>
      </c>
      <c r="L129" s="160">
        <v>15</v>
      </c>
      <c r="M129" s="160">
        <f>G129*(1+L129/100)</f>
        <v>0</v>
      </c>
      <c r="N129" s="160">
        <v>1.1299999999999999E-3</v>
      </c>
      <c r="O129" s="160">
        <f>ROUND(E129*N129,2)</f>
        <v>0</v>
      </c>
      <c r="P129" s="160">
        <v>0</v>
      </c>
      <c r="Q129" s="160">
        <f>ROUND(E129*P129,2)</f>
        <v>0</v>
      </c>
      <c r="R129" s="160"/>
      <c r="S129" s="160" t="s">
        <v>174</v>
      </c>
      <c r="T129" s="160" t="s">
        <v>174</v>
      </c>
      <c r="U129" s="160">
        <v>0.7429</v>
      </c>
      <c r="V129" s="160">
        <f>ROUND(E129*U129,2)</f>
        <v>1.49</v>
      </c>
      <c r="W129" s="160"/>
      <c r="X129" s="160" t="s">
        <v>175</v>
      </c>
      <c r="Y129" s="150"/>
      <c r="Z129" s="150"/>
      <c r="AA129" s="150"/>
      <c r="AB129" s="150"/>
      <c r="AC129" s="150"/>
      <c r="AD129" s="150"/>
      <c r="AE129" s="150"/>
      <c r="AF129" s="150"/>
      <c r="AG129" s="150" t="s">
        <v>176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186" t="s">
        <v>97</v>
      </c>
      <c r="D130" s="162"/>
      <c r="E130" s="163">
        <v>2</v>
      </c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178</v>
      </c>
      <c r="AH130" s="150">
        <v>0</v>
      </c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>
        <v>39</v>
      </c>
      <c r="B131" s="158" t="s">
        <v>562</v>
      </c>
      <c r="C131" s="192" t="s">
        <v>563</v>
      </c>
      <c r="D131" s="159" t="s">
        <v>0</v>
      </c>
      <c r="E131" s="191"/>
      <c r="F131" s="161"/>
      <c r="G131" s="160">
        <f>ROUND(E131*F131,2)</f>
        <v>0</v>
      </c>
      <c r="H131" s="161"/>
      <c r="I131" s="160">
        <f>ROUND(E131*H131,2)</f>
        <v>0</v>
      </c>
      <c r="J131" s="161"/>
      <c r="K131" s="160">
        <f>ROUND(E131*J131,2)</f>
        <v>0</v>
      </c>
      <c r="L131" s="160">
        <v>15</v>
      </c>
      <c r="M131" s="160">
        <f>G131*(1+L131/100)</f>
        <v>0</v>
      </c>
      <c r="N131" s="160">
        <v>0</v>
      </c>
      <c r="O131" s="160">
        <f>ROUND(E131*N131,2)</f>
        <v>0</v>
      </c>
      <c r="P131" s="160">
        <v>0</v>
      </c>
      <c r="Q131" s="160">
        <f>ROUND(E131*P131,2)</f>
        <v>0</v>
      </c>
      <c r="R131" s="160"/>
      <c r="S131" s="160" t="s">
        <v>174</v>
      </c>
      <c r="T131" s="160" t="s">
        <v>174</v>
      </c>
      <c r="U131" s="160">
        <v>0</v>
      </c>
      <c r="V131" s="160">
        <f>ROUND(E131*U131,2)</f>
        <v>0</v>
      </c>
      <c r="W131" s="160"/>
      <c r="X131" s="160" t="s">
        <v>247</v>
      </c>
      <c r="Y131" s="150"/>
      <c r="Z131" s="150"/>
      <c r="AA131" s="150"/>
      <c r="AB131" s="150"/>
      <c r="AC131" s="150"/>
      <c r="AD131" s="150"/>
      <c r="AE131" s="150"/>
      <c r="AF131" s="150"/>
      <c r="AG131" s="150" t="s">
        <v>248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x14ac:dyDescent="0.2">
      <c r="A132" s="165" t="s">
        <v>169</v>
      </c>
      <c r="B132" s="166" t="s">
        <v>131</v>
      </c>
      <c r="C132" s="184" t="s">
        <v>132</v>
      </c>
      <c r="D132" s="167"/>
      <c r="E132" s="168"/>
      <c r="F132" s="169"/>
      <c r="G132" s="170">
        <f>SUMIF(AG133:AG134,"&lt;&gt;NOR",G133:G134)</f>
        <v>0</v>
      </c>
      <c r="H132" s="164"/>
      <c r="I132" s="164">
        <f>SUM(I133:I134)</f>
        <v>0</v>
      </c>
      <c r="J132" s="164"/>
      <c r="K132" s="164">
        <f>SUM(K133:K134)</f>
        <v>0</v>
      </c>
      <c r="L132" s="164"/>
      <c r="M132" s="164">
        <f>SUM(M133:M134)</f>
        <v>0</v>
      </c>
      <c r="N132" s="164"/>
      <c r="O132" s="164">
        <f>SUM(O133:O134)</f>
        <v>0</v>
      </c>
      <c r="P132" s="164"/>
      <c r="Q132" s="164">
        <f>SUM(Q133:Q134)</f>
        <v>0.03</v>
      </c>
      <c r="R132" s="164"/>
      <c r="S132" s="164"/>
      <c r="T132" s="164"/>
      <c r="U132" s="164"/>
      <c r="V132" s="164">
        <f>SUM(V133:V134)</f>
        <v>0.6</v>
      </c>
      <c r="W132" s="164"/>
      <c r="X132" s="164"/>
      <c r="AG132" t="s">
        <v>170</v>
      </c>
    </row>
    <row r="133" spans="1:60" outlineLevel="1" x14ac:dyDescent="0.2">
      <c r="A133" s="171">
        <v>40</v>
      </c>
      <c r="B133" s="172" t="s">
        <v>564</v>
      </c>
      <c r="C133" s="185" t="s">
        <v>565</v>
      </c>
      <c r="D133" s="173" t="s">
        <v>181</v>
      </c>
      <c r="E133" s="174">
        <v>1.44</v>
      </c>
      <c r="F133" s="175"/>
      <c r="G133" s="176">
        <f>ROUND(E133*F133,2)</f>
        <v>0</v>
      </c>
      <c r="H133" s="161"/>
      <c r="I133" s="160">
        <f>ROUND(E133*H133,2)</f>
        <v>0</v>
      </c>
      <c r="J133" s="161"/>
      <c r="K133" s="160">
        <f>ROUND(E133*J133,2)</f>
        <v>0</v>
      </c>
      <c r="L133" s="160">
        <v>15</v>
      </c>
      <c r="M133" s="160">
        <f>G133*(1+L133/100)</f>
        <v>0</v>
      </c>
      <c r="N133" s="160">
        <v>0</v>
      </c>
      <c r="O133" s="160">
        <f>ROUND(E133*N133,2)</f>
        <v>0</v>
      </c>
      <c r="P133" s="160">
        <v>0.02</v>
      </c>
      <c r="Q133" s="160">
        <f>ROUND(E133*P133,2)</f>
        <v>0.03</v>
      </c>
      <c r="R133" s="160"/>
      <c r="S133" s="160" t="s">
        <v>174</v>
      </c>
      <c r="T133" s="160" t="s">
        <v>174</v>
      </c>
      <c r="U133" s="160">
        <v>0.42</v>
      </c>
      <c r="V133" s="160">
        <f>ROUND(E133*U133,2)</f>
        <v>0.6</v>
      </c>
      <c r="W133" s="160"/>
      <c r="X133" s="160" t="s">
        <v>175</v>
      </c>
      <c r="Y133" s="150"/>
      <c r="Z133" s="150"/>
      <c r="AA133" s="150"/>
      <c r="AB133" s="150"/>
      <c r="AC133" s="150"/>
      <c r="AD133" s="150"/>
      <c r="AE133" s="150"/>
      <c r="AF133" s="150"/>
      <c r="AG133" s="150" t="s">
        <v>176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6" t="s">
        <v>566</v>
      </c>
      <c r="D134" s="162"/>
      <c r="E134" s="163">
        <v>1.44</v>
      </c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178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x14ac:dyDescent="0.2">
      <c r="A135" s="165" t="s">
        <v>169</v>
      </c>
      <c r="B135" s="166" t="s">
        <v>133</v>
      </c>
      <c r="C135" s="184" t="s">
        <v>134</v>
      </c>
      <c r="D135" s="167"/>
      <c r="E135" s="168"/>
      <c r="F135" s="169"/>
      <c r="G135" s="170">
        <f>SUMIF(AG136:AG159,"&lt;&gt;NOR",G136:G159)</f>
        <v>0</v>
      </c>
      <c r="H135" s="164"/>
      <c r="I135" s="164">
        <f>SUM(I136:I159)</f>
        <v>0</v>
      </c>
      <c r="J135" s="164"/>
      <c r="K135" s="164">
        <f>SUM(K136:K159)</f>
        <v>0</v>
      </c>
      <c r="L135" s="164"/>
      <c r="M135" s="164">
        <f>SUM(M136:M159)</f>
        <v>0</v>
      </c>
      <c r="N135" s="164"/>
      <c r="O135" s="164">
        <f>SUM(O136:O159)</f>
        <v>0.02</v>
      </c>
      <c r="P135" s="164"/>
      <c r="Q135" s="164">
        <f>SUM(Q136:Q159)</f>
        <v>0</v>
      </c>
      <c r="R135" s="164"/>
      <c r="S135" s="164"/>
      <c r="T135" s="164"/>
      <c r="U135" s="164"/>
      <c r="V135" s="164">
        <f>SUM(V136:V159)</f>
        <v>43.35</v>
      </c>
      <c r="W135" s="164"/>
      <c r="X135" s="164"/>
      <c r="AG135" t="s">
        <v>170</v>
      </c>
    </row>
    <row r="136" spans="1:60" ht="22.5" outlineLevel="1" x14ac:dyDescent="0.2">
      <c r="A136" s="171">
        <v>41</v>
      </c>
      <c r="B136" s="172" t="s">
        <v>567</v>
      </c>
      <c r="C136" s="185" t="s">
        <v>568</v>
      </c>
      <c r="D136" s="173" t="s">
        <v>181</v>
      </c>
      <c r="E136" s="174">
        <v>13.567500000000001</v>
      </c>
      <c r="F136" s="175"/>
      <c r="G136" s="176">
        <f>ROUND(E136*F136,2)</f>
        <v>0</v>
      </c>
      <c r="H136" s="161"/>
      <c r="I136" s="160">
        <f>ROUND(E136*H136,2)</f>
        <v>0</v>
      </c>
      <c r="J136" s="161"/>
      <c r="K136" s="160">
        <f>ROUND(E136*J136,2)</f>
        <v>0</v>
      </c>
      <c r="L136" s="160">
        <v>15</v>
      </c>
      <c r="M136" s="160">
        <f>G136*(1+L136/100)</f>
        <v>0</v>
      </c>
      <c r="N136" s="160">
        <v>4.0000000000000002E-4</v>
      </c>
      <c r="O136" s="160">
        <f>ROUND(E136*N136,2)</f>
        <v>0.01</v>
      </c>
      <c r="P136" s="160">
        <v>0</v>
      </c>
      <c r="Q136" s="160">
        <f>ROUND(E136*P136,2)</f>
        <v>0</v>
      </c>
      <c r="R136" s="160"/>
      <c r="S136" s="160" t="s">
        <v>174</v>
      </c>
      <c r="T136" s="160" t="s">
        <v>174</v>
      </c>
      <c r="U136" s="160">
        <v>0.30599999999999999</v>
      </c>
      <c r="V136" s="160">
        <f>ROUND(E136*U136,2)</f>
        <v>4.1500000000000004</v>
      </c>
      <c r="W136" s="160"/>
      <c r="X136" s="160" t="s">
        <v>175</v>
      </c>
      <c r="Y136" s="150"/>
      <c r="Z136" s="150"/>
      <c r="AA136" s="150"/>
      <c r="AB136" s="150"/>
      <c r="AC136" s="150"/>
      <c r="AD136" s="150"/>
      <c r="AE136" s="150"/>
      <c r="AF136" s="150"/>
      <c r="AG136" s="150" t="s">
        <v>176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86" t="s">
        <v>500</v>
      </c>
      <c r="D137" s="162"/>
      <c r="E137" s="163">
        <v>12.375</v>
      </c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178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6" t="s">
        <v>569</v>
      </c>
      <c r="D138" s="162"/>
      <c r="E138" s="163">
        <v>1.1924999999999999</v>
      </c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178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1">
        <v>42</v>
      </c>
      <c r="B139" s="172" t="s">
        <v>570</v>
      </c>
      <c r="C139" s="185" t="s">
        <v>571</v>
      </c>
      <c r="D139" s="173" t="s">
        <v>181</v>
      </c>
      <c r="E139" s="174">
        <v>1.88496</v>
      </c>
      <c r="F139" s="175"/>
      <c r="G139" s="176">
        <f>ROUND(E139*F139,2)</f>
        <v>0</v>
      </c>
      <c r="H139" s="161"/>
      <c r="I139" s="160">
        <f>ROUND(E139*H139,2)</f>
        <v>0</v>
      </c>
      <c r="J139" s="161"/>
      <c r="K139" s="160">
        <f>ROUND(E139*J139,2)</f>
        <v>0</v>
      </c>
      <c r="L139" s="160">
        <v>15</v>
      </c>
      <c r="M139" s="160">
        <f>G139*(1+L139/100)</f>
        <v>0</v>
      </c>
      <c r="N139" s="160">
        <v>4.4999999999999999E-4</v>
      </c>
      <c r="O139" s="160">
        <f>ROUND(E139*N139,2)</f>
        <v>0</v>
      </c>
      <c r="P139" s="160">
        <v>0</v>
      </c>
      <c r="Q139" s="160">
        <f>ROUND(E139*P139,2)</f>
        <v>0</v>
      </c>
      <c r="R139" s="160"/>
      <c r="S139" s="160" t="s">
        <v>174</v>
      </c>
      <c r="T139" s="160" t="s">
        <v>174</v>
      </c>
      <c r="U139" s="160">
        <v>0.33</v>
      </c>
      <c r="V139" s="160">
        <f>ROUND(E139*U139,2)</f>
        <v>0.62</v>
      </c>
      <c r="W139" s="160"/>
      <c r="X139" s="160" t="s">
        <v>175</v>
      </c>
      <c r="Y139" s="150"/>
      <c r="Z139" s="150"/>
      <c r="AA139" s="150"/>
      <c r="AB139" s="150"/>
      <c r="AC139" s="150"/>
      <c r="AD139" s="150"/>
      <c r="AE139" s="150"/>
      <c r="AF139" s="150"/>
      <c r="AG139" s="150" t="s">
        <v>176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6" t="s">
        <v>572</v>
      </c>
      <c r="D140" s="162"/>
      <c r="E140" s="163">
        <v>1.88496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178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1">
        <v>43</v>
      </c>
      <c r="B141" s="172" t="s">
        <v>257</v>
      </c>
      <c r="C141" s="185" t="s">
        <v>258</v>
      </c>
      <c r="D141" s="173" t="s">
        <v>181</v>
      </c>
      <c r="E141" s="174">
        <v>567.38250000000005</v>
      </c>
      <c r="F141" s="175"/>
      <c r="G141" s="176">
        <f>ROUND(E141*F141,2)</f>
        <v>0</v>
      </c>
      <c r="H141" s="161"/>
      <c r="I141" s="160">
        <f>ROUND(E141*H141,2)</f>
        <v>0</v>
      </c>
      <c r="J141" s="161"/>
      <c r="K141" s="160">
        <f>ROUND(E141*J141,2)</f>
        <v>0</v>
      </c>
      <c r="L141" s="160">
        <v>15</v>
      </c>
      <c r="M141" s="160">
        <f>G141*(1+L141/100)</f>
        <v>0</v>
      </c>
      <c r="N141" s="160">
        <v>1.0000000000000001E-5</v>
      </c>
      <c r="O141" s="160">
        <f>ROUND(E141*N141,2)</f>
        <v>0.01</v>
      </c>
      <c r="P141" s="160">
        <v>0</v>
      </c>
      <c r="Q141" s="160">
        <f>ROUND(E141*P141,2)</f>
        <v>0</v>
      </c>
      <c r="R141" s="160"/>
      <c r="S141" s="160" t="s">
        <v>174</v>
      </c>
      <c r="T141" s="160" t="s">
        <v>174</v>
      </c>
      <c r="U141" s="160">
        <v>6.8000000000000005E-2</v>
      </c>
      <c r="V141" s="160">
        <f>ROUND(E141*U141,2)</f>
        <v>38.58</v>
      </c>
      <c r="W141" s="160"/>
      <c r="X141" s="160" t="s">
        <v>175</v>
      </c>
      <c r="Y141" s="150"/>
      <c r="Z141" s="150"/>
      <c r="AA141" s="150"/>
      <c r="AB141" s="150"/>
      <c r="AC141" s="150"/>
      <c r="AD141" s="150"/>
      <c r="AE141" s="150"/>
      <c r="AF141" s="150"/>
      <c r="AG141" s="150" t="s">
        <v>176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86" t="s">
        <v>482</v>
      </c>
      <c r="D142" s="162"/>
      <c r="E142" s="163">
        <v>63</v>
      </c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178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86" t="s">
        <v>483</v>
      </c>
      <c r="D143" s="162"/>
      <c r="E143" s="163">
        <v>-5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178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6" t="s">
        <v>484</v>
      </c>
      <c r="D144" s="162"/>
      <c r="E144" s="163">
        <v>3.5</v>
      </c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178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86" t="s">
        <v>485</v>
      </c>
      <c r="D145" s="162"/>
      <c r="E145" s="163">
        <v>19.2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178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86" t="s">
        <v>486</v>
      </c>
      <c r="D146" s="162"/>
      <c r="E146" s="163">
        <v>78.75</v>
      </c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178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86" t="s">
        <v>487</v>
      </c>
      <c r="D147" s="162"/>
      <c r="E147" s="163">
        <v>-14.94</v>
      </c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178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186" t="s">
        <v>488</v>
      </c>
      <c r="D148" s="162"/>
      <c r="E148" s="163">
        <v>3.24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178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6" t="s">
        <v>489</v>
      </c>
      <c r="D149" s="162"/>
      <c r="E149" s="163">
        <v>27.72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178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86" t="s">
        <v>490</v>
      </c>
      <c r="D150" s="162"/>
      <c r="E150" s="163">
        <v>103.95</v>
      </c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178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6" t="s">
        <v>491</v>
      </c>
      <c r="D151" s="162"/>
      <c r="E151" s="163">
        <v>-11.585000000000001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178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86" t="s">
        <v>492</v>
      </c>
      <c r="D152" s="162"/>
      <c r="E152" s="163">
        <v>7.68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178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86" t="s">
        <v>493</v>
      </c>
      <c r="D153" s="162"/>
      <c r="E153" s="163">
        <v>19.2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178</v>
      </c>
      <c r="AH153" s="150">
        <v>0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6" t="s">
        <v>486</v>
      </c>
      <c r="D154" s="162"/>
      <c r="E154" s="163">
        <v>78.75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178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86" t="s">
        <v>494</v>
      </c>
      <c r="D155" s="162"/>
      <c r="E155" s="163">
        <v>-13.375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178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86" t="s">
        <v>495</v>
      </c>
      <c r="D156" s="162"/>
      <c r="E156" s="163">
        <v>5.3925000000000001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178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86" t="s">
        <v>496</v>
      </c>
      <c r="D157" s="162"/>
      <c r="E157" s="163">
        <v>227.79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178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ht="22.5" outlineLevel="1" x14ac:dyDescent="0.2">
      <c r="A158" s="157"/>
      <c r="B158" s="158"/>
      <c r="C158" s="186" t="s">
        <v>497</v>
      </c>
      <c r="D158" s="162"/>
      <c r="E158" s="163">
        <v>-40.86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178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33.75" outlineLevel="1" x14ac:dyDescent="0.2">
      <c r="A159" s="157"/>
      <c r="B159" s="158"/>
      <c r="C159" s="186" t="s">
        <v>498</v>
      </c>
      <c r="D159" s="162"/>
      <c r="E159" s="163">
        <v>14.97</v>
      </c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178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5" t="s">
        <v>169</v>
      </c>
      <c r="B160" s="166" t="s">
        <v>135</v>
      </c>
      <c r="C160" s="184" t="s">
        <v>136</v>
      </c>
      <c r="D160" s="167"/>
      <c r="E160" s="168"/>
      <c r="F160" s="169"/>
      <c r="G160" s="170">
        <f>SUMIF(AG161:AG168,"&lt;&gt;NOR",G161:G168)</f>
        <v>0</v>
      </c>
      <c r="H160" s="164"/>
      <c r="I160" s="164">
        <f>SUM(I161:I168)</f>
        <v>0</v>
      </c>
      <c r="J160" s="164"/>
      <c r="K160" s="164">
        <f>SUM(K161:K168)</f>
        <v>0</v>
      </c>
      <c r="L160" s="164"/>
      <c r="M160" s="164">
        <f>SUM(M161:M168)</f>
        <v>0</v>
      </c>
      <c r="N160" s="164"/>
      <c r="O160" s="164">
        <f>SUM(O161:O168)</f>
        <v>7.0000000000000007E-2</v>
      </c>
      <c r="P160" s="164"/>
      <c r="Q160" s="164">
        <f>SUM(Q161:Q168)</f>
        <v>0</v>
      </c>
      <c r="R160" s="164"/>
      <c r="S160" s="164"/>
      <c r="T160" s="164"/>
      <c r="U160" s="164"/>
      <c r="V160" s="164">
        <f>SUM(V161:V168)</f>
        <v>3.02</v>
      </c>
      <c r="W160" s="164"/>
      <c r="X160" s="164"/>
      <c r="AG160" t="s">
        <v>170</v>
      </c>
    </row>
    <row r="161" spans="1:60" outlineLevel="1" x14ac:dyDescent="0.2">
      <c r="A161" s="171">
        <v>44</v>
      </c>
      <c r="B161" s="172" t="s">
        <v>573</v>
      </c>
      <c r="C161" s="185" t="s">
        <v>574</v>
      </c>
      <c r="D161" s="173" t="s">
        <v>181</v>
      </c>
      <c r="E161" s="174">
        <v>223.5</v>
      </c>
      <c r="F161" s="175"/>
      <c r="G161" s="176">
        <f>ROUND(E161*F161,2)</f>
        <v>0</v>
      </c>
      <c r="H161" s="161"/>
      <c r="I161" s="160">
        <f>ROUND(E161*H161,2)</f>
        <v>0</v>
      </c>
      <c r="J161" s="161"/>
      <c r="K161" s="160">
        <f>ROUND(E161*J161,2)</f>
        <v>0</v>
      </c>
      <c r="L161" s="160">
        <v>15</v>
      </c>
      <c r="M161" s="160">
        <f>G161*(1+L161/100)</f>
        <v>0</v>
      </c>
      <c r="N161" s="160">
        <v>0</v>
      </c>
      <c r="O161" s="160">
        <f>ROUND(E161*N161,2)</f>
        <v>0</v>
      </c>
      <c r="P161" s="160">
        <v>0</v>
      </c>
      <c r="Q161" s="160">
        <f>ROUND(E161*P161,2)</f>
        <v>0</v>
      </c>
      <c r="R161" s="160"/>
      <c r="S161" s="160" t="s">
        <v>174</v>
      </c>
      <c r="T161" s="160" t="s">
        <v>174</v>
      </c>
      <c r="U161" s="160">
        <v>1.35E-2</v>
      </c>
      <c r="V161" s="160">
        <f>ROUND(E161*U161,2)</f>
        <v>3.02</v>
      </c>
      <c r="W161" s="160"/>
      <c r="X161" s="160" t="s">
        <v>175</v>
      </c>
      <c r="Y161" s="150"/>
      <c r="Z161" s="150"/>
      <c r="AA161" s="150"/>
      <c r="AB161" s="150"/>
      <c r="AC161" s="150"/>
      <c r="AD161" s="150"/>
      <c r="AE161" s="150"/>
      <c r="AF161" s="150"/>
      <c r="AG161" s="150" t="s">
        <v>176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575</v>
      </c>
      <c r="D162" s="162"/>
      <c r="E162" s="163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6" t="s">
        <v>576</v>
      </c>
      <c r="D163" s="162"/>
      <c r="E163" s="163">
        <v>202.5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178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86" t="s">
        <v>577</v>
      </c>
      <c r="D164" s="162"/>
      <c r="E164" s="163">
        <v>21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178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1">
        <v>45</v>
      </c>
      <c r="B165" s="172" t="s">
        <v>578</v>
      </c>
      <c r="C165" s="185" t="s">
        <v>579</v>
      </c>
      <c r="D165" s="173" t="s">
        <v>181</v>
      </c>
      <c r="E165" s="174">
        <v>268.2</v>
      </c>
      <c r="F165" s="175"/>
      <c r="G165" s="176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15</v>
      </c>
      <c r="M165" s="160">
        <f>G165*(1+L165/100)</f>
        <v>0</v>
      </c>
      <c r="N165" s="160">
        <v>2.5000000000000001E-4</v>
      </c>
      <c r="O165" s="160">
        <f>ROUND(E165*N165,2)</f>
        <v>7.0000000000000007E-2</v>
      </c>
      <c r="P165" s="160">
        <v>0</v>
      </c>
      <c r="Q165" s="160">
        <f>ROUND(E165*P165,2)</f>
        <v>0</v>
      </c>
      <c r="R165" s="160" t="s">
        <v>341</v>
      </c>
      <c r="S165" s="160" t="s">
        <v>174</v>
      </c>
      <c r="T165" s="160" t="s">
        <v>174</v>
      </c>
      <c r="U165" s="160">
        <v>0</v>
      </c>
      <c r="V165" s="160">
        <f>ROUND(E165*U165,2)</f>
        <v>0</v>
      </c>
      <c r="W165" s="160"/>
      <c r="X165" s="160" t="s">
        <v>342</v>
      </c>
      <c r="Y165" s="150"/>
      <c r="Z165" s="150"/>
      <c r="AA165" s="150"/>
      <c r="AB165" s="150"/>
      <c r="AC165" s="150"/>
      <c r="AD165" s="150"/>
      <c r="AE165" s="150"/>
      <c r="AF165" s="150"/>
      <c r="AG165" s="150" t="s">
        <v>343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6" t="s">
        <v>580</v>
      </c>
      <c r="D166" s="162"/>
      <c r="E166" s="163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178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86" t="s">
        <v>581</v>
      </c>
      <c r="D167" s="162"/>
      <c r="E167" s="163">
        <v>243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178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86" t="s">
        <v>582</v>
      </c>
      <c r="D168" s="162"/>
      <c r="E168" s="163">
        <v>25.2</v>
      </c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178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x14ac:dyDescent="0.2">
      <c r="A169" s="165" t="s">
        <v>169</v>
      </c>
      <c r="B169" s="166" t="s">
        <v>137</v>
      </c>
      <c r="C169" s="184" t="s">
        <v>138</v>
      </c>
      <c r="D169" s="167"/>
      <c r="E169" s="168"/>
      <c r="F169" s="169"/>
      <c r="G169" s="170">
        <f>SUMIF(AG170:AG175,"&lt;&gt;NOR",G170:G175)</f>
        <v>0</v>
      </c>
      <c r="H169" s="164"/>
      <c r="I169" s="164">
        <f>SUM(I170:I175)</f>
        <v>0</v>
      </c>
      <c r="J169" s="164"/>
      <c r="K169" s="164">
        <f>SUM(K170:K175)</f>
        <v>0</v>
      </c>
      <c r="L169" s="164"/>
      <c r="M169" s="164">
        <f>SUM(M170:M175)</f>
        <v>0</v>
      </c>
      <c r="N169" s="164"/>
      <c r="O169" s="164">
        <f>SUM(O170:O175)</f>
        <v>0</v>
      </c>
      <c r="P169" s="164"/>
      <c r="Q169" s="164">
        <f>SUM(Q170:Q175)</f>
        <v>0</v>
      </c>
      <c r="R169" s="164"/>
      <c r="S169" s="164"/>
      <c r="T169" s="164"/>
      <c r="U169" s="164"/>
      <c r="V169" s="164">
        <f>SUM(V170:V175)</f>
        <v>19.05</v>
      </c>
      <c r="W169" s="164"/>
      <c r="X169" s="164"/>
      <c r="AG169" t="s">
        <v>170</v>
      </c>
    </row>
    <row r="170" spans="1:60" outlineLevel="1" x14ac:dyDescent="0.2">
      <c r="A170" s="177">
        <v>46</v>
      </c>
      <c r="B170" s="178" t="s">
        <v>583</v>
      </c>
      <c r="C170" s="187" t="s">
        <v>584</v>
      </c>
      <c r="D170" s="179" t="s">
        <v>385</v>
      </c>
      <c r="E170" s="180">
        <v>12</v>
      </c>
      <c r="F170" s="181"/>
      <c r="G170" s="182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15</v>
      </c>
      <c r="M170" s="160">
        <f>G170*(1+L170/100)</f>
        <v>0</v>
      </c>
      <c r="N170" s="160">
        <v>0</v>
      </c>
      <c r="O170" s="160">
        <f>ROUND(E170*N170,2)</f>
        <v>0</v>
      </c>
      <c r="P170" s="160">
        <v>0</v>
      </c>
      <c r="Q170" s="160">
        <f>ROUND(E170*P170,2)</f>
        <v>0</v>
      </c>
      <c r="R170" s="160"/>
      <c r="S170" s="160" t="s">
        <v>174</v>
      </c>
      <c r="T170" s="160" t="s">
        <v>174</v>
      </c>
      <c r="U170" s="160">
        <v>0.15</v>
      </c>
      <c r="V170" s="160">
        <f>ROUND(E170*U170,2)</f>
        <v>1.8</v>
      </c>
      <c r="W170" s="160"/>
      <c r="X170" s="160" t="s">
        <v>175</v>
      </c>
      <c r="Y170" s="150"/>
      <c r="Z170" s="150"/>
      <c r="AA170" s="150"/>
      <c r="AB170" s="150"/>
      <c r="AC170" s="150"/>
      <c r="AD170" s="150"/>
      <c r="AE170" s="150"/>
      <c r="AF170" s="150"/>
      <c r="AG170" s="150" t="s">
        <v>176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77">
        <v>47</v>
      </c>
      <c r="B171" s="178" t="s">
        <v>585</v>
      </c>
      <c r="C171" s="187" t="s">
        <v>586</v>
      </c>
      <c r="D171" s="179" t="s">
        <v>385</v>
      </c>
      <c r="E171" s="180">
        <v>10</v>
      </c>
      <c r="F171" s="181"/>
      <c r="G171" s="182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15</v>
      </c>
      <c r="M171" s="160">
        <f>G171*(1+L171/100)</f>
        <v>0</v>
      </c>
      <c r="N171" s="160">
        <v>0</v>
      </c>
      <c r="O171" s="160">
        <f>ROUND(E171*N171,2)</f>
        <v>0</v>
      </c>
      <c r="P171" s="160">
        <v>0</v>
      </c>
      <c r="Q171" s="160">
        <f>ROUND(E171*P171,2)</f>
        <v>0</v>
      </c>
      <c r="R171" s="160"/>
      <c r="S171" s="160" t="s">
        <v>174</v>
      </c>
      <c r="T171" s="160" t="s">
        <v>174</v>
      </c>
      <c r="U171" s="160">
        <v>0.44</v>
      </c>
      <c r="V171" s="160">
        <f>ROUND(E171*U171,2)</f>
        <v>4.4000000000000004</v>
      </c>
      <c r="W171" s="160"/>
      <c r="X171" s="160" t="s">
        <v>175</v>
      </c>
      <c r="Y171" s="150"/>
      <c r="Z171" s="150"/>
      <c r="AA171" s="150"/>
      <c r="AB171" s="150"/>
      <c r="AC171" s="150"/>
      <c r="AD171" s="150"/>
      <c r="AE171" s="150"/>
      <c r="AF171" s="150"/>
      <c r="AG171" s="150" t="s">
        <v>176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77">
        <v>48</v>
      </c>
      <c r="B172" s="178" t="s">
        <v>587</v>
      </c>
      <c r="C172" s="187" t="s">
        <v>588</v>
      </c>
      <c r="D172" s="179" t="s">
        <v>385</v>
      </c>
      <c r="E172" s="180">
        <v>10</v>
      </c>
      <c r="F172" s="181"/>
      <c r="G172" s="182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15</v>
      </c>
      <c r="M172" s="160">
        <f>G172*(1+L172/100)</f>
        <v>0</v>
      </c>
      <c r="N172" s="160">
        <v>0</v>
      </c>
      <c r="O172" s="160">
        <f>ROUND(E172*N172,2)</f>
        <v>0</v>
      </c>
      <c r="P172" s="160">
        <v>0</v>
      </c>
      <c r="Q172" s="160">
        <f>ROUND(E172*P172,2)</f>
        <v>0</v>
      </c>
      <c r="R172" s="160"/>
      <c r="S172" s="160" t="s">
        <v>402</v>
      </c>
      <c r="T172" s="160" t="s">
        <v>274</v>
      </c>
      <c r="U172" s="160">
        <v>0.28499999999999998</v>
      </c>
      <c r="V172" s="160">
        <f>ROUND(E172*U172,2)</f>
        <v>2.85</v>
      </c>
      <c r="W172" s="160"/>
      <c r="X172" s="160" t="s">
        <v>175</v>
      </c>
      <c r="Y172" s="150"/>
      <c r="Z172" s="150"/>
      <c r="AA172" s="150"/>
      <c r="AB172" s="150"/>
      <c r="AC172" s="150"/>
      <c r="AD172" s="150"/>
      <c r="AE172" s="150"/>
      <c r="AF172" s="150"/>
      <c r="AG172" s="150" t="s">
        <v>176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1">
        <v>49</v>
      </c>
      <c r="B173" s="172" t="s">
        <v>332</v>
      </c>
      <c r="C173" s="185" t="s">
        <v>333</v>
      </c>
      <c r="D173" s="173" t="s">
        <v>334</v>
      </c>
      <c r="E173" s="174">
        <v>10</v>
      </c>
      <c r="F173" s="175"/>
      <c r="G173" s="176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15</v>
      </c>
      <c r="M173" s="160">
        <f>G173*(1+L173/100)</f>
        <v>0</v>
      </c>
      <c r="N173" s="160">
        <v>0</v>
      </c>
      <c r="O173" s="160">
        <f>ROUND(E173*N173,2)</f>
        <v>0</v>
      </c>
      <c r="P173" s="160">
        <v>0</v>
      </c>
      <c r="Q173" s="160">
        <f>ROUND(E173*P173,2)</f>
        <v>0</v>
      </c>
      <c r="R173" s="160" t="s">
        <v>335</v>
      </c>
      <c r="S173" s="160" t="s">
        <v>174</v>
      </c>
      <c r="T173" s="160" t="s">
        <v>174</v>
      </c>
      <c r="U173" s="160">
        <v>1</v>
      </c>
      <c r="V173" s="160">
        <f>ROUND(E173*U173,2)</f>
        <v>10</v>
      </c>
      <c r="W173" s="160"/>
      <c r="X173" s="160" t="s">
        <v>336</v>
      </c>
      <c r="Y173" s="150"/>
      <c r="Z173" s="150"/>
      <c r="AA173" s="150"/>
      <c r="AB173" s="150"/>
      <c r="AC173" s="150"/>
      <c r="AD173" s="150"/>
      <c r="AE173" s="150"/>
      <c r="AF173" s="150"/>
      <c r="AG173" s="150" t="s">
        <v>337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6" t="s">
        <v>589</v>
      </c>
      <c r="D174" s="162"/>
      <c r="E174" s="163">
        <v>10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178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7">
        <v>50</v>
      </c>
      <c r="B175" s="178" t="s">
        <v>590</v>
      </c>
      <c r="C175" s="187" t="s">
        <v>591</v>
      </c>
      <c r="D175" s="179" t="s">
        <v>385</v>
      </c>
      <c r="E175" s="180">
        <v>12</v>
      </c>
      <c r="F175" s="181"/>
      <c r="G175" s="182">
        <f>ROUND(E175*F175,2)</f>
        <v>0</v>
      </c>
      <c r="H175" s="161"/>
      <c r="I175" s="160">
        <f>ROUND(E175*H175,2)</f>
        <v>0</v>
      </c>
      <c r="J175" s="161"/>
      <c r="K175" s="160">
        <f>ROUND(E175*J175,2)</f>
        <v>0</v>
      </c>
      <c r="L175" s="160">
        <v>15</v>
      </c>
      <c r="M175" s="160">
        <f>G175*(1+L175/100)</f>
        <v>0</v>
      </c>
      <c r="N175" s="160">
        <v>1.0000000000000001E-5</v>
      </c>
      <c r="O175" s="160">
        <f>ROUND(E175*N175,2)</f>
        <v>0</v>
      </c>
      <c r="P175" s="160">
        <v>0</v>
      </c>
      <c r="Q175" s="160">
        <f>ROUND(E175*P175,2)</f>
        <v>0</v>
      </c>
      <c r="R175" s="160"/>
      <c r="S175" s="160" t="s">
        <v>402</v>
      </c>
      <c r="T175" s="160" t="s">
        <v>274</v>
      </c>
      <c r="U175" s="160">
        <v>0</v>
      </c>
      <c r="V175" s="160">
        <f>ROUND(E175*U175,2)</f>
        <v>0</v>
      </c>
      <c r="W175" s="160"/>
      <c r="X175" s="160" t="s">
        <v>342</v>
      </c>
      <c r="Y175" s="150"/>
      <c r="Z175" s="150"/>
      <c r="AA175" s="150"/>
      <c r="AB175" s="150"/>
      <c r="AC175" s="150"/>
      <c r="AD175" s="150"/>
      <c r="AE175" s="150"/>
      <c r="AF175" s="150"/>
      <c r="AG175" s="150" t="s">
        <v>343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x14ac:dyDescent="0.2">
      <c r="A176" s="165" t="s">
        <v>169</v>
      </c>
      <c r="B176" s="166" t="s">
        <v>139</v>
      </c>
      <c r="C176" s="184" t="s">
        <v>140</v>
      </c>
      <c r="D176" s="167"/>
      <c r="E176" s="168"/>
      <c r="F176" s="169"/>
      <c r="G176" s="170">
        <f>SUMIF(AG177:AG182,"&lt;&gt;NOR",G177:G182)</f>
        <v>0</v>
      </c>
      <c r="H176" s="164"/>
      <c r="I176" s="164">
        <f>SUM(I177:I182)</f>
        <v>0</v>
      </c>
      <c r="J176" s="164"/>
      <c r="K176" s="164">
        <f>SUM(K177:K182)</f>
        <v>0</v>
      </c>
      <c r="L176" s="164"/>
      <c r="M176" s="164">
        <f>SUM(M177:M182)</f>
        <v>0</v>
      </c>
      <c r="N176" s="164"/>
      <c r="O176" s="164">
        <f>SUM(O177:O182)</f>
        <v>0</v>
      </c>
      <c r="P176" s="164"/>
      <c r="Q176" s="164">
        <f>SUM(Q177:Q182)</f>
        <v>0</v>
      </c>
      <c r="R176" s="164"/>
      <c r="S176" s="164"/>
      <c r="T176" s="164"/>
      <c r="U176" s="164"/>
      <c r="V176" s="164">
        <f>SUM(V177:V182)</f>
        <v>4.3699999999999992</v>
      </c>
      <c r="W176" s="164"/>
      <c r="X176" s="164"/>
      <c r="AG176" t="s">
        <v>170</v>
      </c>
    </row>
    <row r="177" spans="1:60" outlineLevel="1" x14ac:dyDescent="0.2">
      <c r="A177" s="177">
        <v>51</v>
      </c>
      <c r="B177" s="178" t="s">
        <v>260</v>
      </c>
      <c r="C177" s="187" t="s">
        <v>261</v>
      </c>
      <c r="D177" s="179" t="s">
        <v>246</v>
      </c>
      <c r="E177" s="180">
        <v>2.6296900000000001</v>
      </c>
      <c r="F177" s="181"/>
      <c r="G177" s="182">
        <f t="shared" ref="G177:G182" si="0">ROUND(E177*F177,2)</f>
        <v>0</v>
      </c>
      <c r="H177" s="161"/>
      <c r="I177" s="160">
        <f t="shared" ref="I177:I182" si="1">ROUND(E177*H177,2)</f>
        <v>0</v>
      </c>
      <c r="J177" s="161"/>
      <c r="K177" s="160">
        <f t="shared" ref="K177:K182" si="2">ROUND(E177*J177,2)</f>
        <v>0</v>
      </c>
      <c r="L177" s="160">
        <v>15</v>
      </c>
      <c r="M177" s="160">
        <f t="shared" ref="M177:M182" si="3">G177*(1+L177/100)</f>
        <v>0</v>
      </c>
      <c r="N177" s="160">
        <v>0</v>
      </c>
      <c r="O177" s="160">
        <f t="shared" ref="O177:O182" si="4">ROUND(E177*N177,2)</f>
        <v>0</v>
      </c>
      <c r="P177" s="160">
        <v>0</v>
      </c>
      <c r="Q177" s="160">
        <f t="shared" ref="Q177:Q182" si="5">ROUND(E177*P177,2)</f>
        <v>0</v>
      </c>
      <c r="R177" s="160"/>
      <c r="S177" s="160" t="s">
        <v>174</v>
      </c>
      <c r="T177" s="160" t="s">
        <v>174</v>
      </c>
      <c r="U177" s="160">
        <v>0.49</v>
      </c>
      <c r="V177" s="160">
        <f t="shared" ref="V177:V182" si="6">ROUND(E177*U177,2)</f>
        <v>1.29</v>
      </c>
      <c r="W177" s="160"/>
      <c r="X177" s="160" t="s">
        <v>262</v>
      </c>
      <c r="Y177" s="150"/>
      <c r="Z177" s="150"/>
      <c r="AA177" s="150"/>
      <c r="AB177" s="150"/>
      <c r="AC177" s="150"/>
      <c r="AD177" s="150"/>
      <c r="AE177" s="150"/>
      <c r="AF177" s="150"/>
      <c r="AG177" s="150" t="s">
        <v>263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77">
        <v>52</v>
      </c>
      <c r="B178" s="178" t="s">
        <v>264</v>
      </c>
      <c r="C178" s="187" t="s">
        <v>265</v>
      </c>
      <c r="D178" s="179" t="s">
        <v>246</v>
      </c>
      <c r="E178" s="180">
        <v>73.631320000000002</v>
      </c>
      <c r="F178" s="181"/>
      <c r="G178" s="182">
        <f t="shared" si="0"/>
        <v>0</v>
      </c>
      <c r="H178" s="161"/>
      <c r="I178" s="160">
        <f t="shared" si="1"/>
        <v>0</v>
      </c>
      <c r="J178" s="161"/>
      <c r="K178" s="160">
        <f t="shared" si="2"/>
        <v>0</v>
      </c>
      <c r="L178" s="160">
        <v>15</v>
      </c>
      <c r="M178" s="160">
        <f t="shared" si="3"/>
        <v>0</v>
      </c>
      <c r="N178" s="160">
        <v>0</v>
      </c>
      <c r="O178" s="160">
        <f t="shared" si="4"/>
        <v>0</v>
      </c>
      <c r="P178" s="160">
        <v>0</v>
      </c>
      <c r="Q178" s="160">
        <f t="shared" si="5"/>
        <v>0</v>
      </c>
      <c r="R178" s="160"/>
      <c r="S178" s="160" t="s">
        <v>174</v>
      </c>
      <c r="T178" s="160" t="s">
        <v>174</v>
      </c>
      <c r="U178" s="160">
        <v>0</v>
      </c>
      <c r="V178" s="160">
        <f t="shared" si="6"/>
        <v>0</v>
      </c>
      <c r="W178" s="160"/>
      <c r="X178" s="160" t="s">
        <v>262</v>
      </c>
      <c r="Y178" s="150"/>
      <c r="Z178" s="150"/>
      <c r="AA178" s="150"/>
      <c r="AB178" s="150"/>
      <c r="AC178" s="150"/>
      <c r="AD178" s="150"/>
      <c r="AE178" s="150"/>
      <c r="AF178" s="150"/>
      <c r="AG178" s="150" t="s">
        <v>263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7">
        <v>53</v>
      </c>
      <c r="B179" s="178" t="s">
        <v>592</v>
      </c>
      <c r="C179" s="187" t="s">
        <v>593</v>
      </c>
      <c r="D179" s="179" t="s">
        <v>246</v>
      </c>
      <c r="E179" s="180">
        <v>2.6296900000000001</v>
      </c>
      <c r="F179" s="181"/>
      <c r="G179" s="182">
        <f t="shared" si="0"/>
        <v>0</v>
      </c>
      <c r="H179" s="161"/>
      <c r="I179" s="160">
        <f t="shared" si="1"/>
        <v>0</v>
      </c>
      <c r="J179" s="161"/>
      <c r="K179" s="160">
        <f t="shared" si="2"/>
        <v>0</v>
      </c>
      <c r="L179" s="160">
        <v>15</v>
      </c>
      <c r="M179" s="160">
        <f t="shared" si="3"/>
        <v>0</v>
      </c>
      <c r="N179" s="160">
        <v>0</v>
      </c>
      <c r="O179" s="160">
        <f t="shared" si="4"/>
        <v>0</v>
      </c>
      <c r="P179" s="160">
        <v>0</v>
      </c>
      <c r="Q179" s="160">
        <f t="shared" si="5"/>
        <v>0</v>
      </c>
      <c r="R179" s="160"/>
      <c r="S179" s="160" t="s">
        <v>174</v>
      </c>
      <c r="T179" s="160" t="s">
        <v>174</v>
      </c>
      <c r="U179" s="160">
        <v>0.94199999999999995</v>
      </c>
      <c r="V179" s="160">
        <f t="shared" si="6"/>
        <v>2.48</v>
      </c>
      <c r="W179" s="160"/>
      <c r="X179" s="160" t="s">
        <v>262</v>
      </c>
      <c r="Y179" s="150"/>
      <c r="Z179" s="150"/>
      <c r="AA179" s="150"/>
      <c r="AB179" s="150"/>
      <c r="AC179" s="150"/>
      <c r="AD179" s="150"/>
      <c r="AE179" s="150"/>
      <c r="AF179" s="150"/>
      <c r="AG179" s="150" t="s">
        <v>263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7">
        <v>54</v>
      </c>
      <c r="B180" s="178" t="s">
        <v>594</v>
      </c>
      <c r="C180" s="187" t="s">
        <v>595</v>
      </c>
      <c r="D180" s="179" t="s">
        <v>246</v>
      </c>
      <c r="E180" s="180">
        <v>5.2593800000000002</v>
      </c>
      <c r="F180" s="181"/>
      <c r="G180" s="182">
        <f t="shared" si="0"/>
        <v>0</v>
      </c>
      <c r="H180" s="161"/>
      <c r="I180" s="160">
        <f t="shared" si="1"/>
        <v>0</v>
      </c>
      <c r="J180" s="161"/>
      <c r="K180" s="160">
        <f t="shared" si="2"/>
        <v>0</v>
      </c>
      <c r="L180" s="160">
        <v>15</v>
      </c>
      <c r="M180" s="160">
        <f t="shared" si="3"/>
        <v>0</v>
      </c>
      <c r="N180" s="160">
        <v>0</v>
      </c>
      <c r="O180" s="160">
        <f t="shared" si="4"/>
        <v>0</v>
      </c>
      <c r="P180" s="160">
        <v>0</v>
      </c>
      <c r="Q180" s="160">
        <f t="shared" si="5"/>
        <v>0</v>
      </c>
      <c r="R180" s="160"/>
      <c r="S180" s="160" t="s">
        <v>174</v>
      </c>
      <c r="T180" s="160" t="s">
        <v>174</v>
      </c>
      <c r="U180" s="160">
        <v>0.11</v>
      </c>
      <c r="V180" s="160">
        <f t="shared" si="6"/>
        <v>0.57999999999999996</v>
      </c>
      <c r="W180" s="160"/>
      <c r="X180" s="160" t="s">
        <v>262</v>
      </c>
      <c r="Y180" s="150"/>
      <c r="Z180" s="150"/>
      <c r="AA180" s="150"/>
      <c r="AB180" s="150"/>
      <c r="AC180" s="150"/>
      <c r="AD180" s="150"/>
      <c r="AE180" s="150"/>
      <c r="AF180" s="150"/>
      <c r="AG180" s="150" t="s">
        <v>263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7">
        <v>55</v>
      </c>
      <c r="B181" s="178" t="s">
        <v>266</v>
      </c>
      <c r="C181" s="187" t="s">
        <v>267</v>
      </c>
      <c r="D181" s="179" t="s">
        <v>246</v>
      </c>
      <c r="E181" s="180">
        <v>2.6296900000000001</v>
      </c>
      <c r="F181" s="181"/>
      <c r="G181" s="182">
        <f t="shared" si="0"/>
        <v>0</v>
      </c>
      <c r="H181" s="161"/>
      <c r="I181" s="160">
        <f t="shared" si="1"/>
        <v>0</v>
      </c>
      <c r="J181" s="161"/>
      <c r="K181" s="160">
        <f t="shared" si="2"/>
        <v>0</v>
      </c>
      <c r="L181" s="160">
        <v>15</v>
      </c>
      <c r="M181" s="160">
        <f t="shared" si="3"/>
        <v>0</v>
      </c>
      <c r="N181" s="160">
        <v>0</v>
      </c>
      <c r="O181" s="160">
        <f t="shared" si="4"/>
        <v>0</v>
      </c>
      <c r="P181" s="160">
        <v>0</v>
      </c>
      <c r="Q181" s="160">
        <f t="shared" si="5"/>
        <v>0</v>
      </c>
      <c r="R181" s="160"/>
      <c r="S181" s="160" t="s">
        <v>174</v>
      </c>
      <c r="T181" s="160" t="s">
        <v>268</v>
      </c>
      <c r="U181" s="160">
        <v>0</v>
      </c>
      <c r="V181" s="160">
        <f t="shared" si="6"/>
        <v>0</v>
      </c>
      <c r="W181" s="160"/>
      <c r="X181" s="160" t="s">
        <v>262</v>
      </c>
      <c r="Y181" s="150"/>
      <c r="Z181" s="150"/>
      <c r="AA181" s="150"/>
      <c r="AB181" s="150"/>
      <c r="AC181" s="150"/>
      <c r="AD181" s="150"/>
      <c r="AE181" s="150"/>
      <c r="AF181" s="150"/>
      <c r="AG181" s="150" t="s">
        <v>263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7">
        <v>56</v>
      </c>
      <c r="B182" s="178" t="s">
        <v>269</v>
      </c>
      <c r="C182" s="187" t="s">
        <v>270</v>
      </c>
      <c r="D182" s="179" t="s">
        <v>246</v>
      </c>
      <c r="E182" s="180">
        <v>2.6296900000000001</v>
      </c>
      <c r="F182" s="181"/>
      <c r="G182" s="182">
        <f t="shared" si="0"/>
        <v>0</v>
      </c>
      <c r="H182" s="161"/>
      <c r="I182" s="160">
        <f t="shared" si="1"/>
        <v>0</v>
      </c>
      <c r="J182" s="161"/>
      <c r="K182" s="160">
        <f t="shared" si="2"/>
        <v>0</v>
      </c>
      <c r="L182" s="160">
        <v>15</v>
      </c>
      <c r="M182" s="160">
        <f t="shared" si="3"/>
        <v>0</v>
      </c>
      <c r="N182" s="160">
        <v>0</v>
      </c>
      <c r="O182" s="160">
        <f t="shared" si="4"/>
        <v>0</v>
      </c>
      <c r="P182" s="160">
        <v>0</v>
      </c>
      <c r="Q182" s="160">
        <f t="shared" si="5"/>
        <v>0</v>
      </c>
      <c r="R182" s="160"/>
      <c r="S182" s="160" t="s">
        <v>174</v>
      </c>
      <c r="T182" s="160" t="s">
        <v>174</v>
      </c>
      <c r="U182" s="160">
        <v>6.0000000000000001E-3</v>
      </c>
      <c r="V182" s="160">
        <f t="shared" si="6"/>
        <v>0.02</v>
      </c>
      <c r="W182" s="160"/>
      <c r="X182" s="160" t="s">
        <v>262</v>
      </c>
      <c r="Y182" s="150"/>
      <c r="Z182" s="150"/>
      <c r="AA182" s="150"/>
      <c r="AB182" s="150"/>
      <c r="AC182" s="150"/>
      <c r="AD182" s="150"/>
      <c r="AE182" s="150"/>
      <c r="AF182" s="150"/>
      <c r="AG182" s="150" t="s">
        <v>263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x14ac:dyDescent="0.2">
      <c r="A183" s="165" t="s">
        <v>169</v>
      </c>
      <c r="B183" s="166" t="s">
        <v>142</v>
      </c>
      <c r="C183" s="184" t="s">
        <v>29</v>
      </c>
      <c r="D183" s="167"/>
      <c r="E183" s="168"/>
      <c r="F183" s="169"/>
      <c r="G183" s="170">
        <f>SUMIF(AG184:AG184,"&lt;&gt;NOR",G184:G184)</f>
        <v>0</v>
      </c>
      <c r="H183" s="164"/>
      <c r="I183" s="164">
        <f>SUM(I184:I184)</f>
        <v>0</v>
      </c>
      <c r="J183" s="164"/>
      <c r="K183" s="164">
        <f>SUM(K184:K184)</f>
        <v>0</v>
      </c>
      <c r="L183" s="164"/>
      <c r="M183" s="164">
        <f>SUM(M184:M184)</f>
        <v>0</v>
      </c>
      <c r="N183" s="164"/>
      <c r="O183" s="164">
        <f>SUM(O184:O184)</f>
        <v>0</v>
      </c>
      <c r="P183" s="164"/>
      <c r="Q183" s="164">
        <f>SUM(Q184:Q184)</f>
        <v>0</v>
      </c>
      <c r="R183" s="164"/>
      <c r="S183" s="164"/>
      <c r="T183" s="164"/>
      <c r="U183" s="164"/>
      <c r="V183" s="164">
        <f>SUM(V184:V184)</f>
        <v>0</v>
      </c>
      <c r="W183" s="164"/>
      <c r="X183" s="164"/>
      <c r="AG183" t="s">
        <v>170</v>
      </c>
    </row>
    <row r="184" spans="1:60" outlineLevel="1" x14ac:dyDescent="0.2">
      <c r="A184" s="171">
        <v>57</v>
      </c>
      <c r="B184" s="172" t="s">
        <v>271</v>
      </c>
      <c r="C184" s="185" t="s">
        <v>272</v>
      </c>
      <c r="D184" s="173" t="s">
        <v>273</v>
      </c>
      <c r="E184" s="174">
        <v>1</v>
      </c>
      <c r="F184" s="175"/>
      <c r="G184" s="176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15</v>
      </c>
      <c r="M184" s="160">
        <f>G184*(1+L184/100)</f>
        <v>0</v>
      </c>
      <c r="N184" s="160">
        <v>0</v>
      </c>
      <c r="O184" s="160">
        <f>ROUND(E184*N184,2)</f>
        <v>0</v>
      </c>
      <c r="P184" s="160">
        <v>0</v>
      </c>
      <c r="Q184" s="160">
        <f>ROUND(E184*P184,2)</f>
        <v>0</v>
      </c>
      <c r="R184" s="160"/>
      <c r="S184" s="160" t="s">
        <v>174</v>
      </c>
      <c r="T184" s="160" t="s">
        <v>274</v>
      </c>
      <c r="U184" s="160">
        <v>0</v>
      </c>
      <c r="V184" s="160">
        <f>ROUND(E184*U184,2)</f>
        <v>0</v>
      </c>
      <c r="W184" s="160"/>
      <c r="X184" s="160" t="s">
        <v>275</v>
      </c>
      <c r="Y184" s="150"/>
      <c r="Z184" s="150"/>
      <c r="AA184" s="150"/>
      <c r="AB184" s="150"/>
      <c r="AC184" s="150"/>
      <c r="AD184" s="150"/>
      <c r="AE184" s="150"/>
      <c r="AF184" s="150"/>
      <c r="AG184" s="150" t="s">
        <v>276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x14ac:dyDescent="0.2">
      <c r="A185" s="3"/>
      <c r="B185" s="4"/>
      <c r="C185" s="188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AE185">
        <v>15</v>
      </c>
      <c r="AF185">
        <v>21</v>
      </c>
      <c r="AG185" t="s">
        <v>156</v>
      </c>
    </row>
    <row r="186" spans="1:60" x14ac:dyDescent="0.2">
      <c r="A186" s="153"/>
      <c r="B186" s="154" t="s">
        <v>31</v>
      </c>
      <c r="C186" s="189"/>
      <c r="D186" s="155"/>
      <c r="E186" s="156"/>
      <c r="F186" s="156"/>
      <c r="G186" s="183">
        <f>G8+G11+G72+G84+G87+G96+G98+G105+G112+G118+G132+G135+G160+G169+G176+G183</f>
        <v>0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E186">
        <f>SUMIF(L7:L184,AE185,G7:G184)</f>
        <v>0</v>
      </c>
      <c r="AF186">
        <f>SUMIF(L7:L184,AF185,G7:G184)</f>
        <v>0</v>
      </c>
      <c r="AG186" t="s">
        <v>277</v>
      </c>
    </row>
    <row r="187" spans="1:60" x14ac:dyDescent="0.2">
      <c r="A187" s="3"/>
      <c r="B187" s="4"/>
      <c r="C187" s="188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 x14ac:dyDescent="0.2">
      <c r="A188" s="3"/>
      <c r="B188" s="4"/>
      <c r="C188" s="188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256" t="s">
        <v>278</v>
      </c>
      <c r="B189" s="256"/>
      <c r="C189" s="257"/>
      <c r="D189" s="6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A190" s="258"/>
      <c r="B190" s="259"/>
      <c r="C190" s="260"/>
      <c r="D190" s="259"/>
      <c r="E190" s="259"/>
      <c r="F190" s="259"/>
      <c r="G190" s="26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AG190" t="s">
        <v>279</v>
      </c>
    </row>
    <row r="191" spans="1:60" x14ac:dyDescent="0.2">
      <c r="A191" s="262"/>
      <c r="B191" s="263"/>
      <c r="C191" s="264"/>
      <c r="D191" s="263"/>
      <c r="E191" s="263"/>
      <c r="F191" s="263"/>
      <c r="G191" s="26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">
      <c r="A192" s="262"/>
      <c r="B192" s="263"/>
      <c r="C192" s="264"/>
      <c r="D192" s="263"/>
      <c r="E192" s="263"/>
      <c r="F192" s="263"/>
      <c r="G192" s="26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33" x14ac:dyDescent="0.2">
      <c r="A193" s="262"/>
      <c r="B193" s="263"/>
      <c r="C193" s="264"/>
      <c r="D193" s="263"/>
      <c r="E193" s="263"/>
      <c r="F193" s="263"/>
      <c r="G193" s="26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33" x14ac:dyDescent="0.2">
      <c r="A194" s="266"/>
      <c r="B194" s="267"/>
      <c r="C194" s="268"/>
      <c r="D194" s="267"/>
      <c r="E194" s="267"/>
      <c r="F194" s="267"/>
      <c r="G194" s="269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33" x14ac:dyDescent="0.2">
      <c r="A195" s="3"/>
      <c r="B195" s="4"/>
      <c r="C195" s="188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33" x14ac:dyDescent="0.2">
      <c r="C196" s="190"/>
      <c r="D196" s="10"/>
      <c r="AG196" t="s">
        <v>280</v>
      </c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90:G194"/>
    <mergeCell ref="A1:G1"/>
    <mergeCell ref="C2:G2"/>
    <mergeCell ref="C3:G3"/>
    <mergeCell ref="C4:G4"/>
    <mergeCell ref="A189:C189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5AEB0-C616-4308-A931-5145761341A3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1.140625" customWidth="1"/>
    <col min="8" max="24" width="7.140625" hidden="1" customWidth="1"/>
    <col min="25" max="25" width="7.140625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61</v>
      </c>
      <c r="C3" s="250" t="s">
        <v>62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62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95</v>
      </c>
      <c r="C8" s="184" t="s">
        <v>96</v>
      </c>
      <c r="D8" s="167"/>
      <c r="E8" s="168"/>
      <c r="F8" s="169"/>
      <c r="G8" s="170">
        <f>SUMIF(AG9:AG54,"&lt;&gt;NOR",G9:G54)</f>
        <v>0</v>
      </c>
      <c r="H8" s="164"/>
      <c r="I8" s="164">
        <f>SUM(I9:I54)</f>
        <v>0</v>
      </c>
      <c r="J8" s="164"/>
      <c r="K8" s="164">
        <f>SUM(K9:K54)</f>
        <v>0</v>
      </c>
      <c r="L8" s="164"/>
      <c r="M8" s="164">
        <f>SUM(M9:M54)</f>
        <v>0</v>
      </c>
      <c r="N8" s="164"/>
      <c r="O8" s="164">
        <f>SUM(O9:O54)</f>
        <v>0.66</v>
      </c>
      <c r="P8" s="164"/>
      <c r="Q8" s="164">
        <f>SUM(Q9:Q54)</f>
        <v>0</v>
      </c>
      <c r="R8" s="164"/>
      <c r="S8" s="164"/>
      <c r="T8" s="164"/>
      <c r="U8" s="164"/>
      <c r="V8" s="164">
        <f>SUM(V9:V54)</f>
        <v>54.410000000000004</v>
      </c>
      <c r="W8" s="164"/>
      <c r="X8" s="164"/>
      <c r="AG8" t="s">
        <v>170</v>
      </c>
    </row>
    <row r="9" spans="1:60" outlineLevel="1" x14ac:dyDescent="0.2">
      <c r="A9" s="171">
        <v>1</v>
      </c>
      <c r="B9" s="172" t="s">
        <v>596</v>
      </c>
      <c r="C9" s="185" t="s">
        <v>597</v>
      </c>
      <c r="D9" s="173" t="s">
        <v>181</v>
      </c>
      <c r="E9" s="174">
        <v>6.5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0</v>
      </c>
      <c r="O9" s="160">
        <f>ROUND(E9*N9,2)</f>
        <v>0</v>
      </c>
      <c r="P9" s="160">
        <v>0</v>
      </c>
      <c r="Q9" s="160">
        <f>ROUND(E9*P9,2)</f>
        <v>0</v>
      </c>
      <c r="R9" s="160"/>
      <c r="S9" s="160" t="s">
        <v>174</v>
      </c>
      <c r="T9" s="160" t="s">
        <v>174</v>
      </c>
      <c r="U9" s="160">
        <v>0.16</v>
      </c>
      <c r="V9" s="160">
        <f>ROUND(E9*U9,2)</f>
        <v>1.04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598</v>
      </c>
      <c r="D10" s="162"/>
      <c r="E10" s="163">
        <v>0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6" t="s">
        <v>599</v>
      </c>
      <c r="D11" s="162"/>
      <c r="E11" s="163">
        <v>0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178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600</v>
      </c>
      <c r="D12" s="162"/>
      <c r="E12" s="163">
        <v>0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178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6" t="s">
        <v>601</v>
      </c>
      <c r="D13" s="162"/>
      <c r="E13" s="163">
        <v>0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602</v>
      </c>
      <c r="D14" s="162"/>
      <c r="E14" s="163">
        <v>6.5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178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1">
        <v>2</v>
      </c>
      <c r="B15" s="172" t="s">
        <v>284</v>
      </c>
      <c r="C15" s="185" t="s">
        <v>285</v>
      </c>
      <c r="D15" s="173" t="s">
        <v>286</v>
      </c>
      <c r="E15" s="174">
        <v>9.1999999999999993</v>
      </c>
      <c r="F15" s="175"/>
      <c r="G15" s="176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15</v>
      </c>
      <c r="M15" s="160">
        <f>G15*(1+L15/100)</f>
        <v>0</v>
      </c>
      <c r="N15" s="160">
        <v>0</v>
      </c>
      <c r="O15" s="160">
        <f>ROUND(E15*N15,2)</f>
        <v>0</v>
      </c>
      <c r="P15" s="160">
        <v>0</v>
      </c>
      <c r="Q15" s="160">
        <f>ROUND(E15*P15,2)</f>
        <v>0</v>
      </c>
      <c r="R15" s="160"/>
      <c r="S15" s="160" t="s">
        <v>174</v>
      </c>
      <c r="T15" s="160" t="s">
        <v>174</v>
      </c>
      <c r="U15" s="160">
        <v>3.53</v>
      </c>
      <c r="V15" s="160">
        <f>ROUND(E15*U15,2)</f>
        <v>32.479999999999997</v>
      </c>
      <c r="W15" s="160"/>
      <c r="X15" s="160" t="s">
        <v>175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176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603</v>
      </c>
      <c r="D16" s="162"/>
      <c r="E16" s="163"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50"/>
      <c r="Z16" s="150"/>
      <c r="AA16" s="150"/>
      <c r="AB16" s="150"/>
      <c r="AC16" s="150"/>
      <c r="AD16" s="150"/>
      <c r="AE16" s="150"/>
      <c r="AF16" s="150"/>
      <c r="AG16" s="150" t="s">
        <v>178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604</v>
      </c>
      <c r="D17" s="162"/>
      <c r="E17" s="163"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178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605</v>
      </c>
      <c r="D18" s="162"/>
      <c r="E18" s="163">
        <v>0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606</v>
      </c>
      <c r="D19" s="162"/>
      <c r="E19" s="163">
        <v>0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178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607</v>
      </c>
      <c r="D20" s="162"/>
      <c r="E20" s="163">
        <v>2.6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178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608</v>
      </c>
      <c r="D21" s="162"/>
      <c r="E21" s="163">
        <v>6.6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1">
        <v>3</v>
      </c>
      <c r="B22" s="172" t="s">
        <v>300</v>
      </c>
      <c r="C22" s="185" t="s">
        <v>301</v>
      </c>
      <c r="D22" s="173" t="s">
        <v>286</v>
      </c>
      <c r="E22" s="174">
        <v>2.7124999999999999</v>
      </c>
      <c r="F22" s="175"/>
      <c r="G22" s="176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15</v>
      </c>
      <c r="M22" s="160">
        <f>G22*(1+L22/100)</f>
        <v>0</v>
      </c>
      <c r="N22" s="160">
        <v>0</v>
      </c>
      <c r="O22" s="160">
        <f>ROUND(E22*N22,2)</f>
        <v>0</v>
      </c>
      <c r="P22" s="160">
        <v>0</v>
      </c>
      <c r="Q22" s="160">
        <f>ROUND(E22*P22,2)</f>
        <v>0</v>
      </c>
      <c r="R22" s="160"/>
      <c r="S22" s="160" t="s">
        <v>174</v>
      </c>
      <c r="T22" s="160" t="s">
        <v>174</v>
      </c>
      <c r="U22" s="160">
        <v>1.0999999999999999E-2</v>
      </c>
      <c r="V22" s="160">
        <f>ROUND(E22*U22,2)</f>
        <v>0.03</v>
      </c>
      <c r="W22" s="160"/>
      <c r="X22" s="160" t="s">
        <v>175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176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609</v>
      </c>
      <c r="D23" s="162"/>
      <c r="E23" s="163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610</v>
      </c>
      <c r="D24" s="162"/>
      <c r="E24" s="163">
        <v>0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178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611</v>
      </c>
      <c r="D25" s="162"/>
      <c r="E25" s="163">
        <v>0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178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612</v>
      </c>
      <c r="D26" s="162"/>
      <c r="E26" s="163">
        <v>0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50"/>
      <c r="Z26" s="150"/>
      <c r="AA26" s="150"/>
      <c r="AB26" s="150"/>
      <c r="AC26" s="150"/>
      <c r="AD26" s="150"/>
      <c r="AE26" s="150"/>
      <c r="AF26" s="150"/>
      <c r="AG26" s="150" t="s">
        <v>178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613</v>
      </c>
      <c r="D27" s="162"/>
      <c r="E27" s="163">
        <v>0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50"/>
      <c r="Z27" s="150"/>
      <c r="AA27" s="150"/>
      <c r="AB27" s="150"/>
      <c r="AC27" s="150"/>
      <c r="AD27" s="150"/>
      <c r="AE27" s="150"/>
      <c r="AF27" s="150"/>
      <c r="AG27" s="150" t="s">
        <v>178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614</v>
      </c>
      <c r="D28" s="162"/>
      <c r="E28" s="163">
        <v>0.13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615</v>
      </c>
      <c r="D29" s="162"/>
      <c r="E29" s="163">
        <v>0.33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616</v>
      </c>
      <c r="D30" s="162"/>
      <c r="E30" s="163">
        <v>1.8399999999999999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178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617</v>
      </c>
      <c r="D31" s="162"/>
      <c r="E31" s="163">
        <v>0.41249999999999998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50"/>
      <c r="Z31" s="150"/>
      <c r="AA31" s="150"/>
      <c r="AB31" s="150"/>
      <c r="AC31" s="150"/>
      <c r="AD31" s="150"/>
      <c r="AE31" s="150"/>
      <c r="AF31" s="150"/>
      <c r="AG31" s="150" t="s">
        <v>178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1">
        <v>4</v>
      </c>
      <c r="B32" s="172" t="s">
        <v>305</v>
      </c>
      <c r="C32" s="185" t="s">
        <v>306</v>
      </c>
      <c r="D32" s="173" t="s">
        <v>286</v>
      </c>
      <c r="E32" s="174">
        <v>39.14</v>
      </c>
      <c r="F32" s="175"/>
      <c r="G32" s="176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15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174</v>
      </c>
      <c r="T32" s="160" t="s">
        <v>174</v>
      </c>
      <c r="U32" s="160">
        <v>0</v>
      </c>
      <c r="V32" s="160">
        <f>ROUND(E32*U32,2)</f>
        <v>0</v>
      </c>
      <c r="W32" s="160"/>
      <c r="X32" s="160" t="s">
        <v>175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176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6" t="s">
        <v>618</v>
      </c>
      <c r="D33" s="162"/>
      <c r="E33" s="163">
        <v>51.537500000000001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178</v>
      </c>
      <c r="AH33" s="150">
        <v>5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22.5" outlineLevel="1" x14ac:dyDescent="0.2">
      <c r="A34" s="171">
        <v>5</v>
      </c>
      <c r="B34" s="172" t="s">
        <v>619</v>
      </c>
      <c r="C34" s="185" t="s">
        <v>620</v>
      </c>
      <c r="D34" s="173" t="s">
        <v>286</v>
      </c>
      <c r="E34" s="174">
        <v>2.7124999999999999</v>
      </c>
      <c r="F34" s="175"/>
      <c r="G34" s="176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15</v>
      </c>
      <c r="M34" s="160">
        <f>G34*(1+L34/100)</f>
        <v>0</v>
      </c>
      <c r="N34" s="160">
        <v>0</v>
      </c>
      <c r="O34" s="160">
        <f>ROUND(E34*N34,2)</f>
        <v>0</v>
      </c>
      <c r="P34" s="160">
        <v>0</v>
      </c>
      <c r="Q34" s="160">
        <f>ROUND(E34*P34,2)</f>
        <v>0</v>
      </c>
      <c r="R34" s="160"/>
      <c r="S34" s="160" t="s">
        <v>174</v>
      </c>
      <c r="T34" s="160" t="s">
        <v>174</v>
      </c>
      <c r="U34" s="160">
        <v>0.66800000000000004</v>
      </c>
      <c r="V34" s="160">
        <f>ROUND(E34*U34,2)</f>
        <v>1.81</v>
      </c>
      <c r="W34" s="160"/>
      <c r="X34" s="160" t="s">
        <v>175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176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6" t="s">
        <v>621</v>
      </c>
      <c r="D35" s="162"/>
      <c r="E35" s="163">
        <v>2.7124999999999999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178</v>
      </c>
      <c r="AH35" s="150">
        <v>5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7">
        <v>6</v>
      </c>
      <c r="B36" s="178" t="s">
        <v>622</v>
      </c>
      <c r="C36" s="187" t="s">
        <v>623</v>
      </c>
      <c r="D36" s="179" t="s">
        <v>286</v>
      </c>
      <c r="E36" s="180">
        <v>2.7124999999999999</v>
      </c>
      <c r="F36" s="181"/>
      <c r="G36" s="182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15</v>
      </c>
      <c r="M36" s="160">
        <f>G36*(1+L36/100)</f>
        <v>0</v>
      </c>
      <c r="N36" s="160">
        <v>0</v>
      </c>
      <c r="O36" s="160">
        <f>ROUND(E36*N36,2)</f>
        <v>0</v>
      </c>
      <c r="P36" s="160">
        <v>0</v>
      </c>
      <c r="Q36" s="160">
        <f>ROUND(E36*P36,2)</f>
        <v>0</v>
      </c>
      <c r="R36" s="160"/>
      <c r="S36" s="160" t="s">
        <v>174</v>
      </c>
      <c r="T36" s="160" t="s">
        <v>174</v>
      </c>
      <c r="U36" s="160">
        <v>0.59099999999999997</v>
      </c>
      <c r="V36" s="160">
        <f>ROUND(E36*U36,2)</f>
        <v>1.6</v>
      </c>
      <c r="W36" s="160"/>
      <c r="X36" s="160" t="s">
        <v>175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176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1">
        <v>7</v>
      </c>
      <c r="B37" s="172" t="s">
        <v>308</v>
      </c>
      <c r="C37" s="185" t="s">
        <v>309</v>
      </c>
      <c r="D37" s="173" t="s">
        <v>286</v>
      </c>
      <c r="E37" s="174">
        <v>2.7124999999999999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15</v>
      </c>
      <c r="M37" s="160">
        <f>G37*(1+L37/100)</f>
        <v>0</v>
      </c>
      <c r="N37" s="160">
        <v>0</v>
      </c>
      <c r="O37" s="160">
        <f>ROUND(E37*N37,2)</f>
        <v>0</v>
      </c>
      <c r="P37" s="160">
        <v>0</v>
      </c>
      <c r="Q37" s="160">
        <f>ROUND(E37*P37,2)</f>
        <v>0</v>
      </c>
      <c r="R37" s="160"/>
      <c r="S37" s="160" t="s">
        <v>174</v>
      </c>
      <c r="T37" s="160" t="s">
        <v>174</v>
      </c>
      <c r="U37" s="160">
        <v>0.65200000000000002</v>
      </c>
      <c r="V37" s="160">
        <f>ROUND(E37*U37,2)</f>
        <v>1.77</v>
      </c>
      <c r="W37" s="160"/>
      <c r="X37" s="160" t="s">
        <v>175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176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621</v>
      </c>
      <c r="D38" s="162"/>
      <c r="E38" s="163">
        <v>2.7124999999999999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50"/>
      <c r="Z38" s="150"/>
      <c r="AA38" s="150"/>
      <c r="AB38" s="150"/>
      <c r="AC38" s="150"/>
      <c r="AD38" s="150"/>
      <c r="AE38" s="150"/>
      <c r="AF38" s="150"/>
      <c r="AG38" s="150" t="s">
        <v>178</v>
      </c>
      <c r="AH38" s="150">
        <v>5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1">
        <v>8</v>
      </c>
      <c r="B39" s="172" t="s">
        <v>311</v>
      </c>
      <c r="C39" s="185" t="s">
        <v>312</v>
      </c>
      <c r="D39" s="173" t="s">
        <v>286</v>
      </c>
      <c r="E39" s="174">
        <v>3.125</v>
      </c>
      <c r="F39" s="175"/>
      <c r="G39" s="176">
        <f>ROUND(E39*F39,2)</f>
        <v>0</v>
      </c>
      <c r="H39" s="161"/>
      <c r="I39" s="160">
        <f>ROUND(E39*H39,2)</f>
        <v>0</v>
      </c>
      <c r="J39" s="161"/>
      <c r="K39" s="160">
        <f>ROUND(E39*J39,2)</f>
        <v>0</v>
      </c>
      <c r="L39" s="160">
        <v>15</v>
      </c>
      <c r="M39" s="160">
        <f>G39*(1+L39/100)</f>
        <v>0</v>
      </c>
      <c r="N39" s="160">
        <v>0</v>
      </c>
      <c r="O39" s="160">
        <f>ROUND(E39*N39,2)</f>
        <v>0</v>
      </c>
      <c r="P39" s="160">
        <v>0</v>
      </c>
      <c r="Q39" s="160">
        <f>ROUND(E39*P39,2)</f>
        <v>0</v>
      </c>
      <c r="R39" s="160"/>
      <c r="S39" s="160" t="s">
        <v>174</v>
      </c>
      <c r="T39" s="160" t="s">
        <v>174</v>
      </c>
      <c r="U39" s="160">
        <v>3.1E-2</v>
      </c>
      <c r="V39" s="160">
        <f>ROUND(E39*U39,2)</f>
        <v>0.1</v>
      </c>
      <c r="W39" s="160"/>
      <c r="X39" s="160" t="s">
        <v>175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176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621</v>
      </c>
      <c r="D40" s="162"/>
      <c r="E40" s="163">
        <v>2.7124999999999999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50"/>
      <c r="Z40" s="150"/>
      <c r="AA40" s="150"/>
      <c r="AB40" s="150"/>
      <c r="AC40" s="150"/>
      <c r="AD40" s="150"/>
      <c r="AE40" s="150"/>
      <c r="AF40" s="150"/>
      <c r="AG40" s="150" t="s">
        <v>178</v>
      </c>
      <c r="AH40" s="150">
        <v>5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617</v>
      </c>
      <c r="D41" s="162"/>
      <c r="E41" s="163">
        <v>0.41249999999999998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50"/>
      <c r="Z41" s="150"/>
      <c r="AA41" s="150"/>
      <c r="AB41" s="150"/>
      <c r="AC41" s="150"/>
      <c r="AD41" s="150"/>
      <c r="AE41" s="150"/>
      <c r="AF41" s="150"/>
      <c r="AG41" s="150" t="s">
        <v>178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1">
        <v>9</v>
      </c>
      <c r="B42" s="172" t="s">
        <v>314</v>
      </c>
      <c r="C42" s="185" t="s">
        <v>315</v>
      </c>
      <c r="D42" s="173" t="s">
        <v>286</v>
      </c>
      <c r="E42" s="174">
        <v>9.1999999999999993</v>
      </c>
      <c r="F42" s="175"/>
      <c r="G42" s="176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15</v>
      </c>
      <c r="M42" s="160">
        <f>G42*(1+L42/100)</f>
        <v>0</v>
      </c>
      <c r="N42" s="160">
        <v>0</v>
      </c>
      <c r="O42" s="160">
        <f>ROUND(E42*N42,2)</f>
        <v>0</v>
      </c>
      <c r="P42" s="160">
        <v>0</v>
      </c>
      <c r="Q42" s="160">
        <f>ROUND(E42*P42,2)</f>
        <v>0</v>
      </c>
      <c r="R42" s="160"/>
      <c r="S42" s="160" t="s">
        <v>174</v>
      </c>
      <c r="T42" s="160" t="s">
        <v>174</v>
      </c>
      <c r="U42" s="160">
        <v>1.1499999999999999</v>
      </c>
      <c r="V42" s="160">
        <f>ROUND(E42*U42,2)</f>
        <v>10.58</v>
      </c>
      <c r="W42" s="160"/>
      <c r="X42" s="160" t="s">
        <v>175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176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603</v>
      </c>
      <c r="D43" s="162"/>
      <c r="E43" s="163">
        <v>0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50"/>
      <c r="Z43" s="150"/>
      <c r="AA43" s="150"/>
      <c r="AB43" s="150"/>
      <c r="AC43" s="150"/>
      <c r="AD43" s="150"/>
      <c r="AE43" s="150"/>
      <c r="AF43" s="150"/>
      <c r="AG43" s="150" t="s">
        <v>178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604</v>
      </c>
      <c r="D44" s="162"/>
      <c r="E44" s="163">
        <v>0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178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605</v>
      </c>
      <c r="D45" s="162"/>
      <c r="E45" s="163">
        <v>0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178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606</v>
      </c>
      <c r="D46" s="162"/>
      <c r="E46" s="163">
        <v>0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178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6" t="s">
        <v>607</v>
      </c>
      <c r="D47" s="162"/>
      <c r="E47" s="163">
        <v>2.6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178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608</v>
      </c>
      <c r="D48" s="162"/>
      <c r="E48" s="163">
        <v>6.6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178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1">
        <v>10</v>
      </c>
      <c r="B49" s="172" t="s">
        <v>325</v>
      </c>
      <c r="C49" s="185" t="s">
        <v>326</v>
      </c>
      <c r="D49" s="173" t="s">
        <v>286</v>
      </c>
      <c r="E49" s="174">
        <v>2.7124999999999999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15</v>
      </c>
      <c r="M49" s="160">
        <f>G49*(1+L49/100)</f>
        <v>0</v>
      </c>
      <c r="N49" s="160">
        <v>0</v>
      </c>
      <c r="O49" s="160">
        <f>ROUND(E49*N49,2)</f>
        <v>0</v>
      </c>
      <c r="P49" s="160">
        <v>0</v>
      </c>
      <c r="Q49" s="160">
        <f>ROUND(E49*P49,2)</f>
        <v>0</v>
      </c>
      <c r="R49" s="160"/>
      <c r="S49" s="160" t="s">
        <v>174</v>
      </c>
      <c r="T49" s="160" t="s">
        <v>174</v>
      </c>
      <c r="U49" s="160">
        <v>0</v>
      </c>
      <c r="V49" s="160">
        <f>ROUND(E49*U49,2)</f>
        <v>0</v>
      </c>
      <c r="W49" s="160"/>
      <c r="X49" s="160" t="s">
        <v>175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176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6" t="s">
        <v>621</v>
      </c>
      <c r="D50" s="162"/>
      <c r="E50" s="163">
        <v>2.7124999999999999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178</v>
      </c>
      <c r="AH50" s="150">
        <v>5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1">
        <v>11</v>
      </c>
      <c r="B51" s="172" t="s">
        <v>332</v>
      </c>
      <c r="C51" s="185" t="s">
        <v>333</v>
      </c>
      <c r="D51" s="173" t="s">
        <v>334</v>
      </c>
      <c r="E51" s="174">
        <v>5</v>
      </c>
      <c r="F51" s="175"/>
      <c r="G51" s="176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15</v>
      </c>
      <c r="M51" s="160">
        <f>G51*(1+L51/100)</f>
        <v>0</v>
      </c>
      <c r="N51" s="160">
        <v>0</v>
      </c>
      <c r="O51" s="160">
        <f>ROUND(E51*N51,2)</f>
        <v>0</v>
      </c>
      <c r="P51" s="160">
        <v>0</v>
      </c>
      <c r="Q51" s="160">
        <f>ROUND(E51*P51,2)</f>
        <v>0</v>
      </c>
      <c r="R51" s="160" t="s">
        <v>335</v>
      </c>
      <c r="S51" s="160" t="s">
        <v>174</v>
      </c>
      <c r="T51" s="160" t="s">
        <v>174</v>
      </c>
      <c r="U51" s="160">
        <v>1</v>
      </c>
      <c r="V51" s="160">
        <f>ROUND(E51*U51,2)</f>
        <v>5</v>
      </c>
      <c r="W51" s="160"/>
      <c r="X51" s="160" t="s">
        <v>336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337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6" t="s">
        <v>624</v>
      </c>
      <c r="D52" s="162"/>
      <c r="E52" s="163">
        <v>5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50"/>
      <c r="Z52" s="150"/>
      <c r="AA52" s="150"/>
      <c r="AB52" s="150"/>
      <c r="AC52" s="150"/>
      <c r="AD52" s="150"/>
      <c r="AE52" s="150"/>
      <c r="AF52" s="150"/>
      <c r="AG52" s="150" t="s">
        <v>178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2.5" outlineLevel="1" x14ac:dyDescent="0.2">
      <c r="A53" s="171">
        <v>12</v>
      </c>
      <c r="B53" s="172" t="s">
        <v>339</v>
      </c>
      <c r="C53" s="185" t="s">
        <v>340</v>
      </c>
      <c r="D53" s="173" t="s">
        <v>286</v>
      </c>
      <c r="E53" s="174">
        <v>0.41249999999999998</v>
      </c>
      <c r="F53" s="175"/>
      <c r="G53" s="176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15</v>
      </c>
      <c r="M53" s="160">
        <f>G53*(1+L53/100)</f>
        <v>0</v>
      </c>
      <c r="N53" s="160">
        <v>1.6</v>
      </c>
      <c r="O53" s="160">
        <f>ROUND(E53*N53,2)</f>
        <v>0.66</v>
      </c>
      <c r="P53" s="160">
        <v>0</v>
      </c>
      <c r="Q53" s="160">
        <f>ROUND(E53*P53,2)</f>
        <v>0</v>
      </c>
      <c r="R53" s="160" t="s">
        <v>341</v>
      </c>
      <c r="S53" s="160" t="s">
        <v>174</v>
      </c>
      <c r="T53" s="160" t="s">
        <v>174</v>
      </c>
      <c r="U53" s="160">
        <v>0</v>
      </c>
      <c r="V53" s="160">
        <f>ROUND(E53*U53,2)</f>
        <v>0</v>
      </c>
      <c r="W53" s="160"/>
      <c r="X53" s="160" t="s">
        <v>342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343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6" t="s">
        <v>617</v>
      </c>
      <c r="D54" s="162"/>
      <c r="E54" s="163">
        <v>0.41249999999999998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50"/>
      <c r="Z54" s="150"/>
      <c r="AA54" s="150"/>
      <c r="AB54" s="150"/>
      <c r="AC54" s="150"/>
      <c r="AD54" s="150"/>
      <c r="AE54" s="150"/>
      <c r="AF54" s="150"/>
      <c r="AG54" s="150" t="s">
        <v>178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165" t="s">
        <v>169</v>
      </c>
      <c r="B55" s="166" t="s">
        <v>99</v>
      </c>
      <c r="C55" s="184" t="s">
        <v>100</v>
      </c>
      <c r="D55" s="167"/>
      <c r="E55" s="168"/>
      <c r="F55" s="169"/>
      <c r="G55" s="170">
        <f>SUMIF(AG56:AG59,"&lt;&gt;NOR",G56:G59)</f>
        <v>0</v>
      </c>
      <c r="H55" s="164"/>
      <c r="I55" s="164">
        <f>SUM(I56:I59)</f>
        <v>0</v>
      </c>
      <c r="J55" s="164"/>
      <c r="K55" s="164">
        <f>SUM(K56:K59)</f>
        <v>0</v>
      </c>
      <c r="L55" s="164"/>
      <c r="M55" s="164">
        <f>SUM(M56:M59)</f>
        <v>0</v>
      </c>
      <c r="N55" s="164"/>
      <c r="O55" s="164">
        <f>SUM(O56:O59)</f>
        <v>0.02</v>
      </c>
      <c r="P55" s="164"/>
      <c r="Q55" s="164">
        <f>SUM(Q56:Q59)</f>
        <v>0</v>
      </c>
      <c r="R55" s="164"/>
      <c r="S55" s="164"/>
      <c r="T55" s="164"/>
      <c r="U55" s="164"/>
      <c r="V55" s="164">
        <f>SUM(V56:V59)</f>
        <v>1.01</v>
      </c>
      <c r="W55" s="164"/>
      <c r="X55" s="164"/>
      <c r="AG55" t="s">
        <v>170</v>
      </c>
    </row>
    <row r="56" spans="1:60" outlineLevel="1" x14ac:dyDescent="0.2">
      <c r="A56" s="171">
        <v>13</v>
      </c>
      <c r="B56" s="172" t="s">
        <v>346</v>
      </c>
      <c r="C56" s="185" t="s">
        <v>347</v>
      </c>
      <c r="D56" s="173" t="s">
        <v>181</v>
      </c>
      <c r="E56" s="174">
        <v>8.25</v>
      </c>
      <c r="F56" s="175"/>
      <c r="G56" s="176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15</v>
      </c>
      <c r="M56" s="160">
        <f>G56*(1+L56/100)</f>
        <v>0</v>
      </c>
      <c r="N56" s="160">
        <v>2.2499999999999998E-3</v>
      </c>
      <c r="O56" s="160">
        <f>ROUND(E56*N56,2)</f>
        <v>0.02</v>
      </c>
      <c r="P56" s="160">
        <v>0</v>
      </c>
      <c r="Q56" s="160">
        <f>ROUND(E56*P56,2)</f>
        <v>0</v>
      </c>
      <c r="R56" s="160"/>
      <c r="S56" s="160" t="s">
        <v>174</v>
      </c>
      <c r="T56" s="160" t="s">
        <v>174</v>
      </c>
      <c r="U56" s="160">
        <v>0.123</v>
      </c>
      <c r="V56" s="160">
        <f>ROUND(E56*U56,2)</f>
        <v>1.01</v>
      </c>
      <c r="W56" s="160"/>
      <c r="X56" s="160" t="s">
        <v>175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176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625</v>
      </c>
      <c r="D57" s="162"/>
      <c r="E57" s="163">
        <v>8.25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50"/>
      <c r="Z57" s="150"/>
      <c r="AA57" s="150"/>
      <c r="AB57" s="150"/>
      <c r="AC57" s="150"/>
      <c r="AD57" s="150"/>
      <c r="AE57" s="150"/>
      <c r="AF57" s="150"/>
      <c r="AG57" s="150" t="s">
        <v>178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1">
        <v>14</v>
      </c>
      <c r="B58" s="172" t="s">
        <v>351</v>
      </c>
      <c r="C58" s="185" t="s">
        <v>352</v>
      </c>
      <c r="D58" s="173" t="s">
        <v>181</v>
      </c>
      <c r="E58" s="174">
        <v>9.9</v>
      </c>
      <c r="F58" s="175"/>
      <c r="G58" s="176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15</v>
      </c>
      <c r="M58" s="160">
        <f>G58*(1+L58/100)</f>
        <v>0</v>
      </c>
      <c r="N58" s="160">
        <v>2.9999999999999997E-4</v>
      </c>
      <c r="O58" s="160">
        <f>ROUND(E58*N58,2)</f>
        <v>0</v>
      </c>
      <c r="P58" s="160">
        <v>0</v>
      </c>
      <c r="Q58" s="160">
        <f>ROUND(E58*P58,2)</f>
        <v>0</v>
      </c>
      <c r="R58" s="160" t="s">
        <v>341</v>
      </c>
      <c r="S58" s="160" t="s">
        <v>174</v>
      </c>
      <c r="T58" s="160" t="s">
        <v>174</v>
      </c>
      <c r="U58" s="160">
        <v>0</v>
      </c>
      <c r="V58" s="160">
        <f>ROUND(E58*U58,2)</f>
        <v>0</v>
      </c>
      <c r="W58" s="160"/>
      <c r="X58" s="160" t="s">
        <v>342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343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626</v>
      </c>
      <c r="D59" s="162"/>
      <c r="E59" s="163">
        <v>9.9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178</v>
      </c>
      <c r="AH59" s="150">
        <v>5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65" t="s">
        <v>169</v>
      </c>
      <c r="B60" s="166" t="s">
        <v>101</v>
      </c>
      <c r="C60" s="184" t="s">
        <v>102</v>
      </c>
      <c r="D60" s="167"/>
      <c r="E60" s="168"/>
      <c r="F60" s="169"/>
      <c r="G60" s="170">
        <f>SUMIF(AG61:AG66,"&lt;&gt;NOR",G61:G66)</f>
        <v>0</v>
      </c>
      <c r="H60" s="164"/>
      <c r="I60" s="164">
        <f>SUM(I61:I66)</f>
        <v>0</v>
      </c>
      <c r="J60" s="164"/>
      <c r="K60" s="164">
        <f>SUM(K61:K66)</f>
        <v>0</v>
      </c>
      <c r="L60" s="164"/>
      <c r="M60" s="164">
        <f>SUM(M61:M66)</f>
        <v>0</v>
      </c>
      <c r="N60" s="164"/>
      <c r="O60" s="164">
        <f>SUM(O61:O66)</f>
        <v>0.78</v>
      </c>
      <c r="P60" s="164"/>
      <c r="Q60" s="164">
        <f>SUM(Q61:Q66)</f>
        <v>0</v>
      </c>
      <c r="R60" s="164"/>
      <c r="S60" s="164"/>
      <c r="T60" s="164"/>
      <c r="U60" s="164"/>
      <c r="V60" s="164">
        <f>SUM(V61:V66)</f>
        <v>3.2</v>
      </c>
      <c r="W60" s="164"/>
      <c r="X60" s="164"/>
      <c r="AG60" t="s">
        <v>170</v>
      </c>
    </row>
    <row r="61" spans="1:60" outlineLevel="1" x14ac:dyDescent="0.2">
      <c r="A61" s="171">
        <v>15</v>
      </c>
      <c r="B61" s="172" t="s">
        <v>627</v>
      </c>
      <c r="C61" s="185" t="s">
        <v>628</v>
      </c>
      <c r="D61" s="173" t="s">
        <v>181</v>
      </c>
      <c r="E61" s="174">
        <v>6.5</v>
      </c>
      <c r="F61" s="175"/>
      <c r="G61" s="176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15</v>
      </c>
      <c r="M61" s="160">
        <f>G61*(1+L61/100)</f>
        <v>0</v>
      </c>
      <c r="N61" s="160">
        <v>0.11931</v>
      </c>
      <c r="O61" s="160">
        <f>ROUND(E61*N61,2)</f>
        <v>0.78</v>
      </c>
      <c r="P61" s="160">
        <v>0</v>
      </c>
      <c r="Q61" s="160">
        <f>ROUND(E61*P61,2)</f>
        <v>0</v>
      </c>
      <c r="R61" s="160"/>
      <c r="S61" s="160" t="s">
        <v>174</v>
      </c>
      <c r="T61" s="160" t="s">
        <v>174</v>
      </c>
      <c r="U61" s="160">
        <v>0.49299999999999999</v>
      </c>
      <c r="V61" s="160">
        <f>ROUND(E61*U61,2)</f>
        <v>3.2</v>
      </c>
      <c r="W61" s="160"/>
      <c r="X61" s="160" t="s">
        <v>175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176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6" t="s">
        <v>598</v>
      </c>
      <c r="D62" s="162"/>
      <c r="E62" s="163">
        <v>0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50"/>
      <c r="Z62" s="150"/>
      <c r="AA62" s="150"/>
      <c r="AB62" s="150"/>
      <c r="AC62" s="150"/>
      <c r="AD62" s="150"/>
      <c r="AE62" s="150"/>
      <c r="AF62" s="150"/>
      <c r="AG62" s="150" t="s">
        <v>178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599</v>
      </c>
      <c r="D63" s="162"/>
      <c r="E63" s="163">
        <v>0</v>
      </c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50"/>
      <c r="Z63" s="150"/>
      <c r="AA63" s="150"/>
      <c r="AB63" s="150"/>
      <c r="AC63" s="150"/>
      <c r="AD63" s="150"/>
      <c r="AE63" s="150"/>
      <c r="AF63" s="150"/>
      <c r="AG63" s="150" t="s">
        <v>178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6" t="s">
        <v>600</v>
      </c>
      <c r="D64" s="162"/>
      <c r="E64" s="163">
        <v>0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50"/>
      <c r="Z64" s="150"/>
      <c r="AA64" s="150"/>
      <c r="AB64" s="150"/>
      <c r="AC64" s="150"/>
      <c r="AD64" s="150"/>
      <c r="AE64" s="150"/>
      <c r="AF64" s="150"/>
      <c r="AG64" s="150" t="s">
        <v>178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6" t="s">
        <v>601</v>
      </c>
      <c r="D65" s="162"/>
      <c r="E65" s="163">
        <v>0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50"/>
      <c r="Z65" s="150"/>
      <c r="AA65" s="150"/>
      <c r="AB65" s="150"/>
      <c r="AC65" s="150"/>
      <c r="AD65" s="150"/>
      <c r="AE65" s="150"/>
      <c r="AF65" s="150"/>
      <c r="AG65" s="150" t="s">
        <v>178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6" t="s">
        <v>602</v>
      </c>
      <c r="D66" s="162"/>
      <c r="E66" s="163">
        <v>6.5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50"/>
      <c r="Z66" s="150"/>
      <c r="AA66" s="150"/>
      <c r="AB66" s="150"/>
      <c r="AC66" s="150"/>
      <c r="AD66" s="150"/>
      <c r="AE66" s="150"/>
      <c r="AF66" s="150"/>
      <c r="AG66" s="150" t="s">
        <v>178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x14ac:dyDescent="0.2">
      <c r="A67" s="165" t="s">
        <v>169</v>
      </c>
      <c r="B67" s="166" t="s">
        <v>105</v>
      </c>
      <c r="C67" s="184" t="s">
        <v>106</v>
      </c>
      <c r="D67" s="167"/>
      <c r="E67" s="168"/>
      <c r="F67" s="169"/>
      <c r="G67" s="170">
        <f>SUMIF(AG68:AG74,"&lt;&gt;NOR",G68:G74)</f>
        <v>0</v>
      </c>
      <c r="H67" s="164"/>
      <c r="I67" s="164">
        <f>SUM(I68:I74)</f>
        <v>0</v>
      </c>
      <c r="J67" s="164"/>
      <c r="K67" s="164">
        <f>SUM(K68:K74)</f>
        <v>0</v>
      </c>
      <c r="L67" s="164"/>
      <c r="M67" s="164">
        <f>SUM(M68:M74)</f>
        <v>0</v>
      </c>
      <c r="N67" s="164"/>
      <c r="O67" s="164">
        <f>SUM(O68:O74)</f>
        <v>0</v>
      </c>
      <c r="P67" s="164"/>
      <c r="Q67" s="164">
        <f>SUM(Q68:Q74)</f>
        <v>0</v>
      </c>
      <c r="R67" s="164"/>
      <c r="S67" s="164"/>
      <c r="T67" s="164"/>
      <c r="U67" s="164"/>
      <c r="V67" s="164">
        <f>SUM(V68:V74)</f>
        <v>25.23</v>
      </c>
      <c r="W67" s="164"/>
      <c r="X67" s="164"/>
      <c r="AG67" t="s">
        <v>170</v>
      </c>
    </row>
    <row r="68" spans="1:60" outlineLevel="1" x14ac:dyDescent="0.2">
      <c r="A68" s="171">
        <v>16</v>
      </c>
      <c r="B68" s="172" t="s">
        <v>355</v>
      </c>
      <c r="C68" s="185" t="s">
        <v>356</v>
      </c>
      <c r="D68" s="173" t="s">
        <v>181</v>
      </c>
      <c r="E68" s="174">
        <v>66.400000000000006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15</v>
      </c>
      <c r="M68" s="160">
        <f>G68*(1+L68/100)</f>
        <v>0</v>
      </c>
      <c r="N68" s="160">
        <v>0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174</v>
      </c>
      <c r="T68" s="160" t="s">
        <v>174</v>
      </c>
      <c r="U68" s="160">
        <v>0.38</v>
      </c>
      <c r="V68" s="160">
        <f>ROUND(E68*U68,2)</f>
        <v>25.23</v>
      </c>
      <c r="W68" s="160"/>
      <c r="X68" s="160" t="s">
        <v>175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176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629</v>
      </c>
      <c r="D69" s="162"/>
      <c r="E69" s="163">
        <v>11.2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50"/>
      <c r="Z69" s="150"/>
      <c r="AA69" s="150"/>
      <c r="AB69" s="150"/>
      <c r="AC69" s="150"/>
      <c r="AD69" s="150"/>
      <c r="AE69" s="150"/>
      <c r="AF69" s="150"/>
      <c r="AG69" s="150" t="s">
        <v>178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630</v>
      </c>
      <c r="D70" s="162"/>
      <c r="E70" s="163">
        <v>7.2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178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631</v>
      </c>
      <c r="D71" s="162"/>
      <c r="E71" s="163">
        <v>17.36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178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6" t="s">
        <v>632</v>
      </c>
      <c r="D72" s="162"/>
      <c r="E72" s="163">
        <v>12.24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50"/>
      <c r="Z72" s="150"/>
      <c r="AA72" s="150"/>
      <c r="AB72" s="150"/>
      <c r="AC72" s="150"/>
      <c r="AD72" s="150"/>
      <c r="AE72" s="150"/>
      <c r="AF72" s="150"/>
      <c r="AG72" s="150" t="s">
        <v>178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6" t="s">
        <v>633</v>
      </c>
      <c r="D73" s="162"/>
      <c r="E73" s="163">
        <v>5.2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178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6" t="s">
        <v>634</v>
      </c>
      <c r="D74" s="162"/>
      <c r="E74" s="163">
        <v>13.2</v>
      </c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50"/>
      <c r="Z74" s="150"/>
      <c r="AA74" s="150"/>
      <c r="AB74" s="150"/>
      <c r="AC74" s="150"/>
      <c r="AD74" s="150"/>
      <c r="AE74" s="150"/>
      <c r="AF74" s="150"/>
      <c r="AG74" s="150" t="s">
        <v>178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x14ac:dyDescent="0.2">
      <c r="A75" s="165" t="s">
        <v>169</v>
      </c>
      <c r="B75" s="166" t="s">
        <v>107</v>
      </c>
      <c r="C75" s="184" t="s">
        <v>108</v>
      </c>
      <c r="D75" s="167"/>
      <c r="E75" s="168"/>
      <c r="F75" s="169"/>
      <c r="G75" s="170">
        <f>SUMIF(AG76:AG83,"&lt;&gt;NOR",G76:G83)</f>
        <v>0</v>
      </c>
      <c r="H75" s="164"/>
      <c r="I75" s="164">
        <f>SUM(I76:I83)</f>
        <v>0</v>
      </c>
      <c r="J75" s="164"/>
      <c r="K75" s="164">
        <f>SUM(K76:K83)</f>
        <v>0</v>
      </c>
      <c r="L75" s="164"/>
      <c r="M75" s="164">
        <f>SUM(M76:M83)</f>
        <v>0</v>
      </c>
      <c r="N75" s="164"/>
      <c r="O75" s="164">
        <f>SUM(O76:O83)</f>
        <v>0.01</v>
      </c>
      <c r="P75" s="164"/>
      <c r="Q75" s="164">
        <f>SUM(Q76:Q83)</f>
        <v>0</v>
      </c>
      <c r="R75" s="164"/>
      <c r="S75" s="164"/>
      <c r="T75" s="164"/>
      <c r="U75" s="164"/>
      <c r="V75" s="164">
        <f>SUM(V76:V83)</f>
        <v>0.83</v>
      </c>
      <c r="W75" s="164"/>
      <c r="X75" s="164"/>
      <c r="AG75" t="s">
        <v>170</v>
      </c>
    </row>
    <row r="76" spans="1:60" outlineLevel="1" x14ac:dyDescent="0.2">
      <c r="A76" s="171">
        <v>17</v>
      </c>
      <c r="B76" s="172" t="s">
        <v>360</v>
      </c>
      <c r="C76" s="185" t="s">
        <v>361</v>
      </c>
      <c r="D76" s="173" t="s">
        <v>173</v>
      </c>
      <c r="E76" s="174">
        <v>25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15</v>
      </c>
      <c r="M76" s="160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0"/>
      <c r="S76" s="160" t="s">
        <v>174</v>
      </c>
      <c r="T76" s="160" t="s">
        <v>174</v>
      </c>
      <c r="U76" s="160">
        <v>3.3000000000000002E-2</v>
      </c>
      <c r="V76" s="160">
        <f>ROUND(E76*U76,2)</f>
        <v>0.83</v>
      </c>
      <c r="W76" s="160"/>
      <c r="X76" s="160" t="s">
        <v>175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176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635</v>
      </c>
      <c r="D77" s="162"/>
      <c r="E77" s="163">
        <v>0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178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6" t="s">
        <v>636</v>
      </c>
      <c r="D78" s="162"/>
      <c r="E78" s="163">
        <v>0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178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6" t="s">
        <v>637</v>
      </c>
      <c r="D79" s="162"/>
      <c r="E79" s="163">
        <v>0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50"/>
      <c r="Z79" s="150"/>
      <c r="AA79" s="150"/>
      <c r="AB79" s="150"/>
      <c r="AC79" s="150"/>
      <c r="AD79" s="150"/>
      <c r="AE79" s="150"/>
      <c r="AF79" s="150"/>
      <c r="AG79" s="150" t="s">
        <v>178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638</v>
      </c>
      <c r="D80" s="162"/>
      <c r="E80" s="163">
        <v>0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50"/>
      <c r="Z80" s="150"/>
      <c r="AA80" s="150"/>
      <c r="AB80" s="150"/>
      <c r="AC80" s="150"/>
      <c r="AD80" s="150"/>
      <c r="AE80" s="150"/>
      <c r="AF80" s="150"/>
      <c r="AG80" s="150" t="s">
        <v>178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639</v>
      </c>
      <c r="D81" s="162"/>
      <c r="E81" s="163">
        <v>25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50"/>
      <c r="Z81" s="150"/>
      <c r="AA81" s="150"/>
      <c r="AB81" s="150"/>
      <c r="AC81" s="150"/>
      <c r="AD81" s="150"/>
      <c r="AE81" s="150"/>
      <c r="AF81" s="150"/>
      <c r="AG81" s="150" t="s">
        <v>178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1">
        <v>18</v>
      </c>
      <c r="B82" s="172" t="s">
        <v>365</v>
      </c>
      <c r="C82" s="185" t="s">
        <v>366</v>
      </c>
      <c r="D82" s="173" t="s">
        <v>173</v>
      </c>
      <c r="E82" s="174">
        <v>25</v>
      </c>
      <c r="F82" s="175"/>
      <c r="G82" s="176">
        <f>ROUND(E82*F82,2)</f>
        <v>0</v>
      </c>
      <c r="H82" s="161"/>
      <c r="I82" s="160">
        <f>ROUND(E82*H82,2)</f>
        <v>0</v>
      </c>
      <c r="J82" s="161"/>
      <c r="K82" s="160">
        <f>ROUND(E82*J82,2)</f>
        <v>0</v>
      </c>
      <c r="L82" s="160">
        <v>15</v>
      </c>
      <c r="M82" s="160">
        <f>G82*(1+L82/100)</f>
        <v>0</v>
      </c>
      <c r="N82" s="160">
        <v>4.8000000000000001E-4</v>
      </c>
      <c r="O82" s="160">
        <f>ROUND(E82*N82,2)</f>
        <v>0.01</v>
      </c>
      <c r="P82" s="160">
        <v>0</v>
      </c>
      <c r="Q82" s="160">
        <f>ROUND(E82*P82,2)</f>
        <v>0</v>
      </c>
      <c r="R82" s="160" t="s">
        <v>341</v>
      </c>
      <c r="S82" s="160" t="s">
        <v>174</v>
      </c>
      <c r="T82" s="160" t="s">
        <v>174</v>
      </c>
      <c r="U82" s="160">
        <v>0</v>
      </c>
      <c r="V82" s="160">
        <f>ROUND(E82*U82,2)</f>
        <v>0</v>
      </c>
      <c r="W82" s="160"/>
      <c r="X82" s="160" t="s">
        <v>342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343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640</v>
      </c>
      <c r="D83" s="162"/>
      <c r="E83" s="163">
        <v>25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178</v>
      </c>
      <c r="AH83" s="150">
        <v>5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x14ac:dyDescent="0.2">
      <c r="A84" s="165" t="s">
        <v>169</v>
      </c>
      <c r="B84" s="166" t="s">
        <v>109</v>
      </c>
      <c r="C84" s="184" t="s">
        <v>110</v>
      </c>
      <c r="D84" s="167"/>
      <c r="E84" s="168"/>
      <c r="F84" s="169"/>
      <c r="G84" s="170">
        <f>SUMIF(AG85:AG86,"&lt;&gt;NOR",G85:G86)</f>
        <v>0</v>
      </c>
      <c r="H84" s="164"/>
      <c r="I84" s="164">
        <f>SUM(I85:I86)</f>
        <v>0</v>
      </c>
      <c r="J84" s="164"/>
      <c r="K84" s="164">
        <f>SUM(K85:K86)</f>
        <v>0</v>
      </c>
      <c r="L84" s="164"/>
      <c r="M84" s="164">
        <f>SUM(M85:M86)</f>
        <v>0</v>
      </c>
      <c r="N84" s="164"/>
      <c r="O84" s="164">
        <f>SUM(O85:O86)</f>
        <v>2.1800000000000002</v>
      </c>
      <c r="P84" s="164"/>
      <c r="Q84" s="164">
        <f>SUM(Q85:Q86)</f>
        <v>0</v>
      </c>
      <c r="R84" s="164"/>
      <c r="S84" s="164"/>
      <c r="T84" s="164"/>
      <c r="U84" s="164"/>
      <c r="V84" s="164">
        <f>SUM(V85:V86)</f>
        <v>2.4500000000000002</v>
      </c>
      <c r="W84" s="164"/>
      <c r="X84" s="164"/>
      <c r="AG84" t="s">
        <v>170</v>
      </c>
    </row>
    <row r="85" spans="1:60" ht="22.5" outlineLevel="1" x14ac:dyDescent="0.2">
      <c r="A85" s="171">
        <v>19</v>
      </c>
      <c r="B85" s="172" t="s">
        <v>368</v>
      </c>
      <c r="C85" s="185" t="s">
        <v>369</v>
      </c>
      <c r="D85" s="173" t="s">
        <v>173</v>
      </c>
      <c r="E85" s="174">
        <v>17.5</v>
      </c>
      <c r="F85" s="175"/>
      <c r="G85" s="176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15</v>
      </c>
      <c r="M85" s="160">
        <f>G85*(1+L85/100)</f>
        <v>0</v>
      </c>
      <c r="N85" s="160">
        <v>0.12472</v>
      </c>
      <c r="O85" s="160">
        <f>ROUND(E85*N85,2)</f>
        <v>2.1800000000000002</v>
      </c>
      <c r="P85" s="160">
        <v>0</v>
      </c>
      <c r="Q85" s="160">
        <f>ROUND(E85*P85,2)</f>
        <v>0</v>
      </c>
      <c r="R85" s="160"/>
      <c r="S85" s="160" t="s">
        <v>174</v>
      </c>
      <c r="T85" s="160" t="s">
        <v>174</v>
      </c>
      <c r="U85" s="160">
        <v>0.14000000000000001</v>
      </c>
      <c r="V85" s="160">
        <f>ROUND(E85*U85,2)</f>
        <v>2.4500000000000002</v>
      </c>
      <c r="W85" s="160"/>
      <c r="X85" s="160" t="s">
        <v>175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176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6" t="s">
        <v>641</v>
      </c>
      <c r="D86" s="162"/>
      <c r="E86" s="163">
        <v>17.5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178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65" t="s">
        <v>169</v>
      </c>
      <c r="B87" s="166" t="s">
        <v>117</v>
      </c>
      <c r="C87" s="184" t="s">
        <v>118</v>
      </c>
      <c r="D87" s="167"/>
      <c r="E87" s="168"/>
      <c r="F87" s="169"/>
      <c r="G87" s="170">
        <f>SUMIF(AG88:AG88,"&lt;&gt;NOR",G88:G88)</f>
        <v>0</v>
      </c>
      <c r="H87" s="164"/>
      <c r="I87" s="164">
        <f>SUM(I88:I88)</f>
        <v>0</v>
      </c>
      <c r="J87" s="164"/>
      <c r="K87" s="164">
        <f>SUM(K88:K88)</f>
        <v>0</v>
      </c>
      <c r="L87" s="164"/>
      <c r="M87" s="164">
        <f>SUM(M88:M88)</f>
        <v>0</v>
      </c>
      <c r="N87" s="164"/>
      <c r="O87" s="164">
        <f>SUM(O88:O88)</f>
        <v>0</v>
      </c>
      <c r="P87" s="164"/>
      <c r="Q87" s="164">
        <f>SUM(Q88:Q88)</f>
        <v>0</v>
      </c>
      <c r="R87" s="164"/>
      <c r="S87" s="164"/>
      <c r="T87" s="164"/>
      <c r="U87" s="164"/>
      <c r="V87" s="164">
        <f>SUM(V88:V88)</f>
        <v>10.28</v>
      </c>
      <c r="W87" s="164"/>
      <c r="X87" s="164"/>
      <c r="AG87" t="s">
        <v>170</v>
      </c>
    </row>
    <row r="88" spans="1:60" outlineLevel="1" x14ac:dyDescent="0.2">
      <c r="A88" s="177">
        <v>20</v>
      </c>
      <c r="B88" s="178" t="s">
        <v>244</v>
      </c>
      <c r="C88" s="187" t="s">
        <v>245</v>
      </c>
      <c r="D88" s="179" t="s">
        <v>246</v>
      </c>
      <c r="E88" s="180">
        <v>10.950850000000001</v>
      </c>
      <c r="F88" s="181"/>
      <c r="G88" s="182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15</v>
      </c>
      <c r="M88" s="160">
        <f>G88*(1+L88/100)</f>
        <v>0</v>
      </c>
      <c r="N88" s="160">
        <v>0</v>
      </c>
      <c r="O88" s="160">
        <f>ROUND(E88*N88,2)</f>
        <v>0</v>
      </c>
      <c r="P88" s="160">
        <v>0</v>
      </c>
      <c r="Q88" s="160">
        <f>ROUND(E88*P88,2)</f>
        <v>0</v>
      </c>
      <c r="R88" s="160"/>
      <c r="S88" s="160" t="s">
        <v>174</v>
      </c>
      <c r="T88" s="160" t="s">
        <v>174</v>
      </c>
      <c r="U88" s="160">
        <v>0.9385</v>
      </c>
      <c r="V88" s="160">
        <f>ROUND(E88*U88,2)</f>
        <v>10.28</v>
      </c>
      <c r="W88" s="160"/>
      <c r="X88" s="160" t="s">
        <v>247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248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x14ac:dyDescent="0.2">
      <c r="A89" s="165" t="s">
        <v>169</v>
      </c>
      <c r="B89" s="166" t="s">
        <v>119</v>
      </c>
      <c r="C89" s="184" t="s">
        <v>120</v>
      </c>
      <c r="D89" s="167"/>
      <c r="E89" s="168"/>
      <c r="F89" s="169"/>
      <c r="G89" s="170">
        <f>SUMIF(AG90:AG99,"&lt;&gt;NOR",G90:G99)</f>
        <v>0</v>
      </c>
      <c r="H89" s="164"/>
      <c r="I89" s="164">
        <f>SUM(I90:I99)</f>
        <v>0</v>
      </c>
      <c r="J89" s="164"/>
      <c r="K89" s="164">
        <f>SUM(K90:K99)</f>
        <v>0</v>
      </c>
      <c r="L89" s="164"/>
      <c r="M89" s="164">
        <f>SUM(M90:M99)</f>
        <v>0</v>
      </c>
      <c r="N89" s="164"/>
      <c r="O89" s="164">
        <f>SUM(O90:O99)</f>
        <v>0</v>
      </c>
      <c r="P89" s="164"/>
      <c r="Q89" s="164">
        <f>SUM(Q90:Q99)</f>
        <v>0</v>
      </c>
      <c r="R89" s="164"/>
      <c r="S89" s="164"/>
      <c r="T89" s="164"/>
      <c r="U89" s="164"/>
      <c r="V89" s="164">
        <f>SUM(V90:V99)</f>
        <v>4.78</v>
      </c>
      <c r="W89" s="164"/>
      <c r="X89" s="164"/>
      <c r="AG89" t="s">
        <v>170</v>
      </c>
    </row>
    <row r="90" spans="1:60" outlineLevel="1" x14ac:dyDescent="0.2">
      <c r="A90" s="171">
        <v>21</v>
      </c>
      <c r="B90" s="172" t="s">
        <v>374</v>
      </c>
      <c r="C90" s="185" t="s">
        <v>375</v>
      </c>
      <c r="D90" s="173" t="s">
        <v>181</v>
      </c>
      <c r="E90" s="174">
        <v>29.9</v>
      </c>
      <c r="F90" s="175"/>
      <c r="G90" s="176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15</v>
      </c>
      <c r="M90" s="160">
        <f>G90*(1+L90/100)</f>
        <v>0</v>
      </c>
      <c r="N90" s="160">
        <v>0</v>
      </c>
      <c r="O90" s="160">
        <f>ROUND(E90*N90,2)</f>
        <v>0</v>
      </c>
      <c r="P90" s="160">
        <v>0</v>
      </c>
      <c r="Q90" s="160">
        <f>ROUND(E90*P90,2)</f>
        <v>0</v>
      </c>
      <c r="R90" s="160"/>
      <c r="S90" s="160" t="s">
        <v>174</v>
      </c>
      <c r="T90" s="160" t="s">
        <v>174</v>
      </c>
      <c r="U90" s="160">
        <v>0.16</v>
      </c>
      <c r="V90" s="160">
        <f>ROUND(E90*U90,2)</f>
        <v>4.78</v>
      </c>
      <c r="W90" s="160"/>
      <c r="X90" s="160" t="s">
        <v>175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176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642</v>
      </c>
      <c r="D91" s="162"/>
      <c r="E91" s="163">
        <v>0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50"/>
      <c r="Z91" s="150"/>
      <c r="AA91" s="150"/>
      <c r="AB91" s="150"/>
      <c r="AC91" s="150"/>
      <c r="AD91" s="150"/>
      <c r="AE91" s="150"/>
      <c r="AF91" s="150"/>
      <c r="AG91" s="150" t="s">
        <v>178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6" t="s">
        <v>643</v>
      </c>
      <c r="D92" s="162"/>
      <c r="E92" s="163">
        <v>0</v>
      </c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50"/>
      <c r="Z92" s="150"/>
      <c r="AA92" s="150"/>
      <c r="AB92" s="150"/>
      <c r="AC92" s="150"/>
      <c r="AD92" s="150"/>
      <c r="AE92" s="150"/>
      <c r="AF92" s="150"/>
      <c r="AG92" s="150" t="s">
        <v>178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644</v>
      </c>
      <c r="D93" s="162"/>
      <c r="E93" s="163">
        <v>0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178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6" t="s">
        <v>645</v>
      </c>
      <c r="D94" s="162"/>
      <c r="E94" s="163">
        <v>0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50"/>
      <c r="Z94" s="150"/>
      <c r="AA94" s="150"/>
      <c r="AB94" s="150"/>
      <c r="AC94" s="150"/>
      <c r="AD94" s="150"/>
      <c r="AE94" s="150"/>
      <c r="AF94" s="150"/>
      <c r="AG94" s="150" t="s">
        <v>178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6" t="s">
        <v>646</v>
      </c>
      <c r="D95" s="162"/>
      <c r="E95" s="163">
        <v>8.4499999999999993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50"/>
      <c r="Z95" s="150"/>
      <c r="AA95" s="150"/>
      <c r="AB95" s="150"/>
      <c r="AC95" s="150"/>
      <c r="AD95" s="150"/>
      <c r="AE95" s="150"/>
      <c r="AF95" s="150"/>
      <c r="AG95" s="150" t="s">
        <v>178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86" t="s">
        <v>647</v>
      </c>
      <c r="D96" s="162"/>
      <c r="E96" s="163">
        <v>21.45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178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1">
        <v>22</v>
      </c>
      <c r="B97" s="172" t="s">
        <v>378</v>
      </c>
      <c r="C97" s="185" t="s">
        <v>379</v>
      </c>
      <c r="D97" s="173" t="s">
        <v>181</v>
      </c>
      <c r="E97" s="174">
        <v>29.9</v>
      </c>
      <c r="F97" s="175"/>
      <c r="G97" s="176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15</v>
      </c>
      <c r="M97" s="160">
        <f>G97*(1+L97/100)</f>
        <v>0</v>
      </c>
      <c r="N97" s="160">
        <v>1.4999999999999999E-4</v>
      </c>
      <c r="O97" s="160">
        <f>ROUND(E97*N97,2)</f>
        <v>0</v>
      </c>
      <c r="P97" s="160">
        <v>0</v>
      </c>
      <c r="Q97" s="160">
        <f>ROUND(E97*P97,2)</f>
        <v>0</v>
      </c>
      <c r="R97" s="160" t="s">
        <v>341</v>
      </c>
      <c r="S97" s="160" t="s">
        <v>174</v>
      </c>
      <c r="T97" s="160" t="s">
        <v>174</v>
      </c>
      <c r="U97" s="160">
        <v>0</v>
      </c>
      <c r="V97" s="160">
        <f>ROUND(E97*U97,2)</f>
        <v>0</v>
      </c>
      <c r="W97" s="160"/>
      <c r="X97" s="160" t="s">
        <v>342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343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6" t="s">
        <v>648</v>
      </c>
      <c r="D98" s="162"/>
      <c r="E98" s="163">
        <v>29.9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178</v>
      </c>
      <c r="AH98" s="150">
        <v>5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>
        <v>23</v>
      </c>
      <c r="B99" s="158" t="s">
        <v>381</v>
      </c>
      <c r="C99" s="192" t="s">
        <v>382</v>
      </c>
      <c r="D99" s="159" t="s">
        <v>0</v>
      </c>
      <c r="E99" s="191">
        <v>145.8107</v>
      </c>
      <c r="F99" s="161"/>
      <c r="G99" s="160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15</v>
      </c>
      <c r="M99" s="160">
        <f>G99*(1+L99/100)</f>
        <v>0</v>
      </c>
      <c r="N99" s="160">
        <v>0</v>
      </c>
      <c r="O99" s="160">
        <f>ROUND(E99*N99,2)</f>
        <v>0</v>
      </c>
      <c r="P99" s="160">
        <v>0</v>
      </c>
      <c r="Q99" s="160">
        <f>ROUND(E99*P99,2)</f>
        <v>0</v>
      </c>
      <c r="R99" s="160"/>
      <c r="S99" s="160" t="s">
        <v>174</v>
      </c>
      <c r="T99" s="160" t="s">
        <v>174</v>
      </c>
      <c r="U99" s="160">
        <v>0</v>
      </c>
      <c r="V99" s="160">
        <f>ROUND(E99*U99,2)</f>
        <v>0</v>
      </c>
      <c r="W99" s="160"/>
      <c r="X99" s="160" t="s">
        <v>247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248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65" t="s">
        <v>169</v>
      </c>
      <c r="B100" s="166" t="s">
        <v>127</v>
      </c>
      <c r="C100" s="184" t="s">
        <v>128</v>
      </c>
      <c r="D100" s="167"/>
      <c r="E100" s="168"/>
      <c r="F100" s="169"/>
      <c r="G100" s="170">
        <f>SUMIF(AG101:AG109,"&lt;&gt;NOR",G101:G109)</f>
        <v>0</v>
      </c>
      <c r="H100" s="164"/>
      <c r="I100" s="164">
        <f>SUM(I101:I109)</f>
        <v>0</v>
      </c>
      <c r="J100" s="164"/>
      <c r="K100" s="164">
        <f>SUM(K101:K109)</f>
        <v>0</v>
      </c>
      <c r="L100" s="164"/>
      <c r="M100" s="164">
        <f>SUM(M101:M109)</f>
        <v>0</v>
      </c>
      <c r="N100" s="164"/>
      <c r="O100" s="164">
        <f>SUM(O101:O109)</f>
        <v>0</v>
      </c>
      <c r="P100" s="164"/>
      <c r="Q100" s="164">
        <f>SUM(Q101:Q109)</f>
        <v>0</v>
      </c>
      <c r="R100" s="164"/>
      <c r="S100" s="164"/>
      <c r="T100" s="164"/>
      <c r="U100" s="164"/>
      <c r="V100" s="164">
        <f>SUM(V101:V109)</f>
        <v>1.1000000000000001</v>
      </c>
      <c r="W100" s="164"/>
      <c r="X100" s="164"/>
      <c r="AG100" t="s">
        <v>170</v>
      </c>
    </row>
    <row r="101" spans="1:60" outlineLevel="1" x14ac:dyDescent="0.2">
      <c r="A101" s="171">
        <v>24</v>
      </c>
      <c r="B101" s="172" t="s">
        <v>383</v>
      </c>
      <c r="C101" s="185" t="s">
        <v>384</v>
      </c>
      <c r="D101" s="173" t="s">
        <v>385</v>
      </c>
      <c r="E101" s="174">
        <v>2</v>
      </c>
      <c r="F101" s="175"/>
      <c r="G101" s="176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15</v>
      </c>
      <c r="M101" s="160">
        <f>G101*(1+L101/100)</f>
        <v>0</v>
      </c>
      <c r="N101" s="160">
        <v>0</v>
      </c>
      <c r="O101" s="160">
        <f>ROUND(E101*N101,2)</f>
        <v>0</v>
      </c>
      <c r="P101" s="160">
        <v>0</v>
      </c>
      <c r="Q101" s="160">
        <f>ROUND(E101*P101,2)</f>
        <v>0</v>
      </c>
      <c r="R101" s="160"/>
      <c r="S101" s="160" t="s">
        <v>174</v>
      </c>
      <c r="T101" s="160" t="s">
        <v>174</v>
      </c>
      <c r="U101" s="160">
        <v>0.55000000000000004</v>
      </c>
      <c r="V101" s="160">
        <f>ROUND(E101*U101,2)</f>
        <v>1.1000000000000001</v>
      </c>
      <c r="W101" s="160"/>
      <c r="X101" s="160" t="s">
        <v>175</v>
      </c>
      <c r="Y101" s="150"/>
      <c r="Z101" s="150"/>
      <c r="AA101" s="150"/>
      <c r="AB101" s="150"/>
      <c r="AC101" s="150"/>
      <c r="AD101" s="150"/>
      <c r="AE101" s="150"/>
      <c r="AF101" s="150"/>
      <c r="AG101" s="150" t="s">
        <v>176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6" t="s">
        <v>649</v>
      </c>
      <c r="D102" s="162"/>
      <c r="E102" s="163">
        <v>0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178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650</v>
      </c>
      <c r="D103" s="162"/>
      <c r="E103" s="163">
        <v>0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178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86" t="s">
        <v>651</v>
      </c>
      <c r="D104" s="162"/>
      <c r="E104" s="163">
        <v>0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178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652</v>
      </c>
      <c r="D105" s="162"/>
      <c r="E105" s="163">
        <v>0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178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6" t="s">
        <v>653</v>
      </c>
      <c r="D106" s="162"/>
      <c r="E106" s="163">
        <v>2</v>
      </c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178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1">
        <v>25</v>
      </c>
      <c r="B107" s="172" t="s">
        <v>387</v>
      </c>
      <c r="C107" s="185" t="s">
        <v>388</v>
      </c>
      <c r="D107" s="173" t="s">
        <v>385</v>
      </c>
      <c r="E107" s="174">
        <v>2</v>
      </c>
      <c r="F107" s="175"/>
      <c r="G107" s="176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15</v>
      </c>
      <c r="M107" s="160">
        <f>G107*(1+L107/100)</f>
        <v>0</v>
      </c>
      <c r="N107" s="160">
        <v>2.0000000000000002E-5</v>
      </c>
      <c r="O107" s="160">
        <f>ROUND(E107*N107,2)</f>
        <v>0</v>
      </c>
      <c r="P107" s="160">
        <v>0</v>
      </c>
      <c r="Q107" s="160">
        <f>ROUND(E107*P107,2)</f>
        <v>0</v>
      </c>
      <c r="R107" s="160" t="s">
        <v>341</v>
      </c>
      <c r="S107" s="160" t="s">
        <v>174</v>
      </c>
      <c r="T107" s="160" t="s">
        <v>174</v>
      </c>
      <c r="U107" s="160">
        <v>0</v>
      </c>
      <c r="V107" s="160">
        <f>ROUND(E107*U107,2)</f>
        <v>0</v>
      </c>
      <c r="W107" s="160"/>
      <c r="X107" s="160" t="s">
        <v>342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343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6" t="s">
        <v>654</v>
      </c>
      <c r="D108" s="162"/>
      <c r="E108" s="163">
        <v>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178</v>
      </c>
      <c r="AH108" s="150">
        <v>5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>
        <v>26</v>
      </c>
      <c r="B109" s="158" t="s">
        <v>389</v>
      </c>
      <c r="C109" s="192" t="s">
        <v>390</v>
      </c>
      <c r="D109" s="159" t="s">
        <v>0</v>
      </c>
      <c r="E109" s="191">
        <v>32.783999999999999</v>
      </c>
      <c r="F109" s="161"/>
      <c r="G109" s="160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15</v>
      </c>
      <c r="M109" s="160">
        <f>G109*(1+L109/100)</f>
        <v>0</v>
      </c>
      <c r="N109" s="160">
        <v>0</v>
      </c>
      <c r="O109" s="160">
        <f>ROUND(E109*N109,2)</f>
        <v>0</v>
      </c>
      <c r="P109" s="160">
        <v>0</v>
      </c>
      <c r="Q109" s="160">
        <f>ROUND(E109*P109,2)</f>
        <v>0</v>
      </c>
      <c r="R109" s="160"/>
      <c r="S109" s="160" t="s">
        <v>174</v>
      </c>
      <c r="T109" s="160" t="s">
        <v>174</v>
      </c>
      <c r="U109" s="160">
        <v>0</v>
      </c>
      <c r="V109" s="160">
        <f>ROUND(E109*U109,2)</f>
        <v>0</v>
      </c>
      <c r="W109" s="160"/>
      <c r="X109" s="160" t="s">
        <v>247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248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x14ac:dyDescent="0.2">
      <c r="A110" s="165" t="s">
        <v>169</v>
      </c>
      <c r="B110" s="166" t="s">
        <v>142</v>
      </c>
      <c r="C110" s="184" t="s">
        <v>29</v>
      </c>
      <c r="D110" s="167"/>
      <c r="E110" s="168"/>
      <c r="F110" s="169"/>
      <c r="G110" s="170">
        <f>SUMIF(AG111:AG111,"&lt;&gt;NOR",G111:G111)</f>
        <v>0</v>
      </c>
      <c r="H110" s="164"/>
      <c r="I110" s="164">
        <f>SUM(I111:I111)</f>
        <v>0</v>
      </c>
      <c r="J110" s="164"/>
      <c r="K110" s="164">
        <f>SUM(K111:K111)</f>
        <v>0</v>
      </c>
      <c r="L110" s="164"/>
      <c r="M110" s="164">
        <f>SUM(M111:M111)</f>
        <v>0</v>
      </c>
      <c r="N110" s="164"/>
      <c r="O110" s="164">
        <f>SUM(O111:O111)</f>
        <v>0</v>
      </c>
      <c r="P110" s="164"/>
      <c r="Q110" s="164">
        <f>SUM(Q111:Q111)</f>
        <v>0</v>
      </c>
      <c r="R110" s="164"/>
      <c r="S110" s="164"/>
      <c r="T110" s="164"/>
      <c r="U110" s="164"/>
      <c r="V110" s="164">
        <f>SUM(V111:V111)</f>
        <v>0</v>
      </c>
      <c r="W110" s="164"/>
      <c r="X110" s="164"/>
      <c r="AG110" t="s">
        <v>170</v>
      </c>
    </row>
    <row r="111" spans="1:60" outlineLevel="1" x14ac:dyDescent="0.2">
      <c r="A111" s="171">
        <v>27</v>
      </c>
      <c r="B111" s="172" t="s">
        <v>271</v>
      </c>
      <c r="C111" s="185" t="s">
        <v>272</v>
      </c>
      <c r="D111" s="173" t="s">
        <v>273</v>
      </c>
      <c r="E111" s="174">
        <v>1</v>
      </c>
      <c r="F111" s="175"/>
      <c r="G111" s="176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15</v>
      </c>
      <c r="M111" s="160">
        <f>G111*(1+L111/100)</f>
        <v>0</v>
      </c>
      <c r="N111" s="160">
        <v>0</v>
      </c>
      <c r="O111" s="160">
        <f>ROUND(E111*N111,2)</f>
        <v>0</v>
      </c>
      <c r="P111" s="160">
        <v>0</v>
      </c>
      <c r="Q111" s="160">
        <f>ROUND(E111*P111,2)</f>
        <v>0</v>
      </c>
      <c r="R111" s="160"/>
      <c r="S111" s="160" t="s">
        <v>174</v>
      </c>
      <c r="T111" s="160" t="s">
        <v>274</v>
      </c>
      <c r="U111" s="160">
        <v>0</v>
      </c>
      <c r="V111" s="160">
        <f>ROUND(E111*U111,2)</f>
        <v>0</v>
      </c>
      <c r="W111" s="160"/>
      <c r="X111" s="160" t="s">
        <v>275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276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3"/>
      <c r="B112" s="4"/>
      <c r="C112" s="188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AE112">
        <v>15</v>
      </c>
      <c r="AF112">
        <v>21</v>
      </c>
      <c r="AG112" t="s">
        <v>156</v>
      </c>
    </row>
    <row r="113" spans="1:33" x14ac:dyDescent="0.2">
      <c r="A113" s="153"/>
      <c r="B113" s="154" t="s">
        <v>31</v>
      </c>
      <c r="C113" s="189"/>
      <c r="D113" s="155"/>
      <c r="E113" s="156"/>
      <c r="F113" s="156"/>
      <c r="G113" s="183">
        <f>G8+G55+G60+G67+G75+G84+G87+G89+G100+G110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AE113">
        <f>SUMIF(L7:L111,AE112,G7:G111)</f>
        <v>0</v>
      </c>
      <c r="AF113">
        <f>SUMIF(L7:L111,AF112,G7:G111)</f>
        <v>0</v>
      </c>
      <c r="AG113" t="s">
        <v>277</v>
      </c>
    </row>
    <row r="114" spans="1:33" x14ac:dyDescent="0.2">
      <c r="A114" s="3"/>
      <c r="B114" s="4"/>
      <c r="C114" s="188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33" x14ac:dyDescent="0.2">
      <c r="A115" s="3"/>
      <c r="B115" s="4"/>
      <c r="C115" s="188"/>
      <c r="D115" s="6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33" x14ac:dyDescent="0.2">
      <c r="A116" s="256" t="s">
        <v>278</v>
      </c>
      <c r="B116" s="256"/>
      <c r="C116" s="257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33" x14ac:dyDescent="0.2">
      <c r="A117" s="258"/>
      <c r="B117" s="259"/>
      <c r="C117" s="260"/>
      <c r="D117" s="259"/>
      <c r="E117" s="259"/>
      <c r="F117" s="259"/>
      <c r="G117" s="26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G117" t="s">
        <v>279</v>
      </c>
    </row>
    <row r="118" spans="1:33" x14ac:dyDescent="0.2">
      <c r="A118" s="262"/>
      <c r="B118" s="263"/>
      <c r="C118" s="264"/>
      <c r="D118" s="263"/>
      <c r="E118" s="263"/>
      <c r="F118" s="263"/>
      <c r="G118" s="26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33" x14ac:dyDescent="0.2">
      <c r="A119" s="262"/>
      <c r="B119" s="263"/>
      <c r="C119" s="264"/>
      <c r="D119" s="263"/>
      <c r="E119" s="263"/>
      <c r="F119" s="263"/>
      <c r="G119" s="26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33" x14ac:dyDescent="0.2">
      <c r="A120" s="262"/>
      <c r="B120" s="263"/>
      <c r="C120" s="264"/>
      <c r="D120" s="263"/>
      <c r="E120" s="263"/>
      <c r="F120" s="263"/>
      <c r="G120" s="26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33" x14ac:dyDescent="0.2">
      <c r="A121" s="266"/>
      <c r="B121" s="267"/>
      <c r="C121" s="268"/>
      <c r="D121" s="267"/>
      <c r="E121" s="267"/>
      <c r="F121" s="267"/>
      <c r="G121" s="269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33" x14ac:dyDescent="0.2">
      <c r="A122" s="3"/>
      <c r="B122" s="4"/>
      <c r="C122" s="188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33" x14ac:dyDescent="0.2">
      <c r="C123" s="190"/>
      <c r="D123" s="10"/>
      <c r="AG123" t="s">
        <v>280</v>
      </c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17:G121"/>
    <mergeCell ref="A1:G1"/>
    <mergeCell ref="C2:G2"/>
    <mergeCell ref="C3:G3"/>
    <mergeCell ref="C4:G4"/>
    <mergeCell ref="A116:C11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13C4-3836-4D07-8F5A-479AE6886E86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85546875" customWidth="1"/>
    <col min="5" max="5" width="10.5703125" customWidth="1"/>
    <col min="6" max="6" width="9.85546875" customWidth="1"/>
    <col min="7" max="7" width="11" customWidth="1"/>
    <col min="8" max="24" width="7.28515625" hidden="1" customWidth="1"/>
    <col min="25" max="25" width="7.28515625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7</v>
      </c>
      <c r="B1" s="249"/>
      <c r="C1" s="249"/>
      <c r="D1" s="249"/>
      <c r="E1" s="249"/>
      <c r="F1" s="249"/>
      <c r="G1" s="249"/>
      <c r="AG1" t="s">
        <v>144</v>
      </c>
    </row>
    <row r="2" spans="1:60" ht="24.95" customHeight="1" x14ac:dyDescent="0.2">
      <c r="A2" s="142" t="s">
        <v>8</v>
      </c>
      <c r="B2" s="49" t="s">
        <v>43</v>
      </c>
      <c r="C2" s="250" t="s">
        <v>44</v>
      </c>
      <c r="D2" s="251"/>
      <c r="E2" s="251"/>
      <c r="F2" s="251"/>
      <c r="G2" s="252"/>
      <c r="AG2" t="s">
        <v>145</v>
      </c>
    </row>
    <row r="3" spans="1:60" ht="24.95" customHeight="1" x14ac:dyDescent="0.2">
      <c r="A3" s="142" t="s">
        <v>9</v>
      </c>
      <c r="B3" s="49" t="s">
        <v>63</v>
      </c>
      <c r="C3" s="250" t="s">
        <v>64</v>
      </c>
      <c r="D3" s="251"/>
      <c r="E3" s="251"/>
      <c r="F3" s="251"/>
      <c r="G3" s="252"/>
      <c r="AC3" s="124" t="s">
        <v>145</v>
      </c>
      <c r="AG3" t="s">
        <v>146</v>
      </c>
    </row>
    <row r="4" spans="1:60" ht="24.95" customHeight="1" x14ac:dyDescent="0.2">
      <c r="A4" s="143" t="s">
        <v>10</v>
      </c>
      <c r="B4" s="144" t="s">
        <v>43</v>
      </c>
      <c r="C4" s="253" t="s">
        <v>64</v>
      </c>
      <c r="D4" s="254"/>
      <c r="E4" s="254"/>
      <c r="F4" s="254"/>
      <c r="G4" s="255"/>
      <c r="AG4" t="s">
        <v>147</v>
      </c>
    </row>
    <row r="5" spans="1:60" x14ac:dyDescent="0.2">
      <c r="D5" s="10"/>
    </row>
    <row r="6" spans="1:60" ht="38.25" x14ac:dyDescent="0.2">
      <c r="A6" s="146" t="s">
        <v>148</v>
      </c>
      <c r="B6" s="148" t="s">
        <v>149</v>
      </c>
      <c r="C6" s="148" t="s">
        <v>150</v>
      </c>
      <c r="D6" s="147" t="s">
        <v>151</v>
      </c>
      <c r="E6" s="146" t="s">
        <v>152</v>
      </c>
      <c r="F6" s="145" t="s">
        <v>153</v>
      </c>
      <c r="G6" s="146" t="s">
        <v>31</v>
      </c>
      <c r="H6" s="149" t="s">
        <v>32</v>
      </c>
      <c r="I6" s="149" t="s">
        <v>154</v>
      </c>
      <c r="J6" s="149" t="s">
        <v>33</v>
      </c>
      <c r="K6" s="149" t="s">
        <v>155</v>
      </c>
      <c r="L6" s="149" t="s">
        <v>156</v>
      </c>
      <c r="M6" s="149" t="s">
        <v>157</v>
      </c>
      <c r="N6" s="149" t="s">
        <v>158</v>
      </c>
      <c r="O6" s="149" t="s">
        <v>159</v>
      </c>
      <c r="P6" s="149" t="s">
        <v>160</v>
      </c>
      <c r="Q6" s="149" t="s">
        <v>161</v>
      </c>
      <c r="R6" s="149" t="s">
        <v>162</v>
      </c>
      <c r="S6" s="149" t="s">
        <v>163</v>
      </c>
      <c r="T6" s="149" t="s">
        <v>164</v>
      </c>
      <c r="U6" s="149" t="s">
        <v>165</v>
      </c>
      <c r="V6" s="149" t="s">
        <v>166</v>
      </c>
      <c r="W6" s="149" t="s">
        <v>167</v>
      </c>
      <c r="X6" s="149" t="s">
        <v>168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169</v>
      </c>
      <c r="B8" s="166" t="s">
        <v>95</v>
      </c>
      <c r="C8" s="184" t="s">
        <v>96</v>
      </c>
      <c r="D8" s="167"/>
      <c r="E8" s="168"/>
      <c r="F8" s="169"/>
      <c r="G8" s="170">
        <f>SUMIF(AG9:AG10,"&lt;&gt;NOR",G9:G10)</f>
        <v>0</v>
      </c>
      <c r="H8" s="164"/>
      <c r="I8" s="164">
        <f>SUM(I9:I10)</f>
        <v>0</v>
      </c>
      <c r="J8" s="164"/>
      <c r="K8" s="164">
        <f>SUM(K9:K10)</f>
        <v>0</v>
      </c>
      <c r="L8" s="164"/>
      <c r="M8" s="164">
        <f>SUM(M9:M10)</f>
        <v>0</v>
      </c>
      <c r="N8" s="164"/>
      <c r="O8" s="164">
        <f>SUM(O9:O10)</f>
        <v>0</v>
      </c>
      <c r="P8" s="164"/>
      <c r="Q8" s="164">
        <f>SUM(Q9:Q10)</f>
        <v>0.53</v>
      </c>
      <c r="R8" s="164"/>
      <c r="S8" s="164"/>
      <c r="T8" s="164"/>
      <c r="U8" s="164"/>
      <c r="V8" s="164">
        <f>SUM(V9:V10)</f>
        <v>0.72</v>
      </c>
      <c r="W8" s="164"/>
      <c r="X8" s="164"/>
      <c r="AG8" t="s">
        <v>170</v>
      </c>
    </row>
    <row r="9" spans="1:60" outlineLevel="1" x14ac:dyDescent="0.2">
      <c r="A9" s="171">
        <v>1</v>
      </c>
      <c r="B9" s="172" t="s">
        <v>596</v>
      </c>
      <c r="C9" s="185" t="s">
        <v>597</v>
      </c>
      <c r="D9" s="173" t="s">
        <v>181</v>
      </c>
      <c r="E9" s="174">
        <v>4.5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0</v>
      </c>
      <c r="O9" s="160">
        <f>ROUND(E9*N9,2)</f>
        <v>0</v>
      </c>
      <c r="P9" s="160">
        <v>0.11799999999999999</v>
      </c>
      <c r="Q9" s="160">
        <f>ROUND(E9*P9,2)</f>
        <v>0.53</v>
      </c>
      <c r="R9" s="160"/>
      <c r="S9" s="160" t="s">
        <v>174</v>
      </c>
      <c r="T9" s="160" t="s">
        <v>174</v>
      </c>
      <c r="U9" s="160">
        <v>0.16</v>
      </c>
      <c r="V9" s="160">
        <f>ROUND(E9*U9,2)</f>
        <v>0.72</v>
      </c>
      <c r="W9" s="160"/>
      <c r="X9" s="160" t="s">
        <v>175</v>
      </c>
      <c r="Y9" s="150"/>
      <c r="Z9" s="150"/>
      <c r="AA9" s="150"/>
      <c r="AB9" s="150"/>
      <c r="AC9" s="150"/>
      <c r="AD9" s="150"/>
      <c r="AE9" s="150"/>
      <c r="AF9" s="150"/>
      <c r="AG9" s="150" t="s">
        <v>176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655</v>
      </c>
      <c r="D10" s="162"/>
      <c r="E10" s="163">
        <v>4.5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178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5" t="s">
        <v>169</v>
      </c>
      <c r="B11" s="166" t="s">
        <v>97</v>
      </c>
      <c r="C11" s="184" t="s">
        <v>98</v>
      </c>
      <c r="D11" s="167"/>
      <c r="E11" s="168"/>
      <c r="F11" s="169"/>
      <c r="G11" s="170">
        <f>SUMIF(AG12:AG15,"&lt;&gt;NOR",G12:G15)</f>
        <v>0</v>
      </c>
      <c r="H11" s="164"/>
      <c r="I11" s="164">
        <f>SUM(I12:I15)</f>
        <v>0</v>
      </c>
      <c r="J11" s="164"/>
      <c r="K11" s="164">
        <f>SUM(K12:K15)</f>
        <v>0</v>
      </c>
      <c r="L11" s="164"/>
      <c r="M11" s="164">
        <f>SUM(M12:M15)</f>
        <v>0</v>
      </c>
      <c r="N11" s="164"/>
      <c r="O11" s="164">
        <f>SUM(O12:O15)</f>
        <v>0</v>
      </c>
      <c r="P11" s="164"/>
      <c r="Q11" s="164">
        <f>SUM(Q12:Q15)</f>
        <v>0</v>
      </c>
      <c r="R11" s="164"/>
      <c r="S11" s="164"/>
      <c r="T11" s="164"/>
      <c r="U11" s="164"/>
      <c r="V11" s="164">
        <f>SUM(V12:V15)</f>
        <v>5.08</v>
      </c>
      <c r="W11" s="164"/>
      <c r="X11" s="164"/>
      <c r="AG11" t="s">
        <v>170</v>
      </c>
    </row>
    <row r="12" spans="1:60" outlineLevel="1" x14ac:dyDescent="0.2">
      <c r="A12" s="171">
        <v>2</v>
      </c>
      <c r="B12" s="172" t="s">
        <v>656</v>
      </c>
      <c r="C12" s="185" t="s">
        <v>657</v>
      </c>
      <c r="D12" s="173" t="s">
        <v>181</v>
      </c>
      <c r="E12" s="174">
        <v>6</v>
      </c>
      <c r="F12" s="175"/>
      <c r="G12" s="176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15</v>
      </c>
      <c r="M12" s="160">
        <f>G12*(1+L12/100)</f>
        <v>0</v>
      </c>
      <c r="N12" s="160">
        <v>2.0000000000000002E-5</v>
      </c>
      <c r="O12" s="160">
        <f>ROUND(E12*N12,2)</f>
        <v>0</v>
      </c>
      <c r="P12" s="160">
        <v>0</v>
      </c>
      <c r="Q12" s="160">
        <f>ROUND(E12*P12,2)</f>
        <v>0</v>
      </c>
      <c r="R12" s="160"/>
      <c r="S12" s="160" t="s">
        <v>174</v>
      </c>
      <c r="T12" s="160" t="s">
        <v>174</v>
      </c>
      <c r="U12" s="160">
        <v>0.32</v>
      </c>
      <c r="V12" s="160">
        <f>ROUND(E12*U12,2)</f>
        <v>1.92</v>
      </c>
      <c r="W12" s="160"/>
      <c r="X12" s="160" t="s">
        <v>175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176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186" t="s">
        <v>658</v>
      </c>
      <c r="D13" s="162"/>
      <c r="E13" s="163">
        <v>6</v>
      </c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50"/>
      <c r="Z13" s="150"/>
      <c r="AA13" s="150"/>
      <c r="AB13" s="150"/>
      <c r="AC13" s="150"/>
      <c r="AD13" s="150"/>
      <c r="AE13" s="150"/>
      <c r="AF13" s="150"/>
      <c r="AG13" s="150" t="s">
        <v>178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1">
        <v>3</v>
      </c>
      <c r="B14" s="172" t="s">
        <v>659</v>
      </c>
      <c r="C14" s="185" t="s">
        <v>660</v>
      </c>
      <c r="D14" s="173" t="s">
        <v>181</v>
      </c>
      <c r="E14" s="174">
        <v>6</v>
      </c>
      <c r="F14" s="175"/>
      <c r="G14" s="176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15</v>
      </c>
      <c r="M14" s="160">
        <f>G14*(1+L14/100)</f>
        <v>0</v>
      </c>
      <c r="N14" s="160">
        <v>0</v>
      </c>
      <c r="O14" s="160">
        <f>ROUND(E14*N14,2)</f>
        <v>0</v>
      </c>
      <c r="P14" s="160">
        <v>0</v>
      </c>
      <c r="Q14" s="160">
        <f>ROUND(E14*P14,2)</f>
        <v>0</v>
      </c>
      <c r="R14" s="160"/>
      <c r="S14" s="160" t="s">
        <v>174</v>
      </c>
      <c r="T14" s="160" t="s">
        <v>174</v>
      </c>
      <c r="U14" s="160">
        <v>0.52600000000000002</v>
      </c>
      <c r="V14" s="160">
        <f>ROUND(E14*U14,2)</f>
        <v>3.16</v>
      </c>
      <c r="W14" s="160"/>
      <c r="X14" s="160" t="s">
        <v>175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176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658</v>
      </c>
      <c r="D15" s="162"/>
      <c r="E15" s="163">
        <v>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178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5" t="s">
        <v>169</v>
      </c>
      <c r="B16" s="166" t="s">
        <v>99</v>
      </c>
      <c r="C16" s="184" t="s">
        <v>100</v>
      </c>
      <c r="D16" s="167"/>
      <c r="E16" s="168"/>
      <c r="F16" s="169"/>
      <c r="G16" s="170">
        <f>SUMIF(AG17:AG18,"&lt;&gt;NOR",G17:G18)</f>
        <v>0</v>
      </c>
      <c r="H16" s="164"/>
      <c r="I16" s="164">
        <f>SUM(I17:I18)</f>
        <v>0</v>
      </c>
      <c r="J16" s="164"/>
      <c r="K16" s="164">
        <f>SUM(K17:K18)</f>
        <v>0</v>
      </c>
      <c r="L16" s="164"/>
      <c r="M16" s="164">
        <f>SUM(M17:M18)</f>
        <v>0</v>
      </c>
      <c r="N16" s="164"/>
      <c r="O16" s="164">
        <f>SUM(O17:O18)</f>
        <v>0.19</v>
      </c>
      <c r="P16" s="164"/>
      <c r="Q16" s="164">
        <f>SUM(Q17:Q18)</f>
        <v>0</v>
      </c>
      <c r="R16" s="164"/>
      <c r="S16" s="164"/>
      <c r="T16" s="164"/>
      <c r="U16" s="164"/>
      <c r="V16" s="164">
        <f>SUM(V17:V18)</f>
        <v>0.11</v>
      </c>
      <c r="W16" s="164"/>
      <c r="X16" s="164"/>
      <c r="AG16" t="s">
        <v>170</v>
      </c>
    </row>
    <row r="17" spans="1:60" ht="22.5" outlineLevel="1" x14ac:dyDescent="0.2">
      <c r="A17" s="171">
        <v>4</v>
      </c>
      <c r="B17" s="172" t="s">
        <v>661</v>
      </c>
      <c r="C17" s="185" t="s">
        <v>662</v>
      </c>
      <c r="D17" s="173" t="s">
        <v>286</v>
      </c>
      <c r="E17" s="174">
        <v>7.4999999999999997E-2</v>
      </c>
      <c r="F17" s="175"/>
      <c r="G17" s="176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15</v>
      </c>
      <c r="M17" s="160">
        <f>G17*(1+L17/100)</f>
        <v>0</v>
      </c>
      <c r="N17" s="160">
        <v>2.5</v>
      </c>
      <c r="O17" s="160">
        <f>ROUND(E17*N17,2)</f>
        <v>0.19</v>
      </c>
      <c r="P17" s="160">
        <v>0</v>
      </c>
      <c r="Q17" s="160">
        <f>ROUND(E17*P17,2)</f>
        <v>0</v>
      </c>
      <c r="R17" s="160"/>
      <c r="S17" s="160" t="s">
        <v>174</v>
      </c>
      <c r="T17" s="160" t="s">
        <v>174</v>
      </c>
      <c r="U17" s="160">
        <v>1.4490000000000001</v>
      </c>
      <c r="V17" s="160">
        <f>ROUND(E17*U17,2)</f>
        <v>0.11</v>
      </c>
      <c r="W17" s="160"/>
      <c r="X17" s="160" t="s">
        <v>175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176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86" t="s">
        <v>663</v>
      </c>
      <c r="D18" s="162"/>
      <c r="E18" s="163">
        <v>7.4999999999999997E-2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178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5" t="s">
        <v>169</v>
      </c>
      <c r="B19" s="166" t="s">
        <v>101</v>
      </c>
      <c r="C19" s="184" t="s">
        <v>102</v>
      </c>
      <c r="D19" s="167"/>
      <c r="E19" s="168"/>
      <c r="F19" s="169"/>
      <c r="G19" s="170">
        <f>SUMIF(AG20:AG23,"&lt;&gt;NOR",G20:G23)</f>
        <v>0</v>
      </c>
      <c r="H19" s="164"/>
      <c r="I19" s="164">
        <f>SUM(I20:I23)</f>
        <v>0</v>
      </c>
      <c r="J19" s="164"/>
      <c r="K19" s="164">
        <f>SUM(K20:K23)</f>
        <v>0</v>
      </c>
      <c r="L19" s="164"/>
      <c r="M19" s="164">
        <f>SUM(M20:M23)</f>
        <v>0</v>
      </c>
      <c r="N19" s="164"/>
      <c r="O19" s="164">
        <f>SUM(O20:O23)</f>
        <v>2.23</v>
      </c>
      <c r="P19" s="164"/>
      <c r="Q19" s="164">
        <f>SUM(Q20:Q23)</f>
        <v>0</v>
      </c>
      <c r="R19" s="164"/>
      <c r="S19" s="164"/>
      <c r="T19" s="164"/>
      <c r="U19" s="164"/>
      <c r="V19" s="164">
        <f>SUM(V20:V23)</f>
        <v>3.04</v>
      </c>
      <c r="W19" s="164"/>
      <c r="X19" s="164"/>
      <c r="AG19" t="s">
        <v>170</v>
      </c>
    </row>
    <row r="20" spans="1:60" ht="22.5" outlineLevel="1" x14ac:dyDescent="0.2">
      <c r="A20" s="171">
        <v>5</v>
      </c>
      <c r="B20" s="172" t="s">
        <v>664</v>
      </c>
      <c r="C20" s="185" t="s">
        <v>665</v>
      </c>
      <c r="D20" s="173" t="s">
        <v>286</v>
      </c>
      <c r="E20" s="174">
        <v>0.67500000000000004</v>
      </c>
      <c r="F20" s="175"/>
      <c r="G20" s="176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15</v>
      </c>
      <c r="M20" s="160">
        <f>G20*(1+L20/100)</f>
        <v>0</v>
      </c>
      <c r="N20" s="160">
        <v>2.5</v>
      </c>
      <c r="O20" s="160">
        <f>ROUND(E20*N20,2)</f>
        <v>1.69</v>
      </c>
      <c r="P20" s="160">
        <v>0</v>
      </c>
      <c r="Q20" s="160">
        <f>ROUND(E20*P20,2)</f>
        <v>0</v>
      </c>
      <c r="R20" s="160"/>
      <c r="S20" s="160" t="s">
        <v>174</v>
      </c>
      <c r="T20" s="160" t="s">
        <v>174</v>
      </c>
      <c r="U20" s="160">
        <v>1.21</v>
      </c>
      <c r="V20" s="160">
        <f>ROUND(E20*U20,2)</f>
        <v>0.82</v>
      </c>
      <c r="W20" s="160"/>
      <c r="X20" s="160" t="s">
        <v>175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176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666</v>
      </c>
      <c r="D21" s="162"/>
      <c r="E21" s="163">
        <v>0.67500000000000004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178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1">
        <v>6</v>
      </c>
      <c r="B22" s="172" t="s">
        <v>627</v>
      </c>
      <c r="C22" s="185" t="s">
        <v>628</v>
      </c>
      <c r="D22" s="173" t="s">
        <v>181</v>
      </c>
      <c r="E22" s="174">
        <v>4.5</v>
      </c>
      <c r="F22" s="175"/>
      <c r="G22" s="176">
        <f>ROUND(E22*F22,2)</f>
        <v>0</v>
      </c>
      <c r="H22" s="161"/>
      <c r="I22" s="160">
        <f>ROUND(E22*H22,2)</f>
        <v>0</v>
      </c>
      <c r="J22" s="161"/>
      <c r="K22" s="160">
        <f>ROUND(E22*J22,2)</f>
        <v>0</v>
      </c>
      <c r="L22" s="160">
        <v>15</v>
      </c>
      <c r="M22" s="160">
        <f>G22*(1+L22/100)</f>
        <v>0</v>
      </c>
      <c r="N22" s="160">
        <v>0.11931</v>
      </c>
      <c r="O22" s="160">
        <f>ROUND(E22*N22,2)</f>
        <v>0.54</v>
      </c>
      <c r="P22" s="160">
        <v>0</v>
      </c>
      <c r="Q22" s="160">
        <f>ROUND(E22*P22,2)</f>
        <v>0</v>
      </c>
      <c r="R22" s="160"/>
      <c r="S22" s="160" t="s">
        <v>174</v>
      </c>
      <c r="T22" s="160" t="s">
        <v>174</v>
      </c>
      <c r="U22" s="160">
        <v>0.49299999999999999</v>
      </c>
      <c r="V22" s="160">
        <f>ROUND(E22*U22,2)</f>
        <v>2.2200000000000002</v>
      </c>
      <c r="W22" s="160"/>
      <c r="X22" s="160" t="s">
        <v>175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176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655</v>
      </c>
      <c r="D23" s="162"/>
      <c r="E23" s="163">
        <v>4.5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178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5" t="s">
        <v>169</v>
      </c>
      <c r="B24" s="166" t="s">
        <v>107</v>
      </c>
      <c r="C24" s="184" t="s">
        <v>108</v>
      </c>
      <c r="D24" s="167"/>
      <c r="E24" s="168"/>
      <c r="F24" s="169"/>
      <c r="G24" s="170">
        <f>SUMIF(AG25:AG29,"&lt;&gt;NOR",G25:G29)</f>
        <v>0</v>
      </c>
      <c r="H24" s="164"/>
      <c r="I24" s="164">
        <f>SUM(I25:I29)</f>
        <v>0</v>
      </c>
      <c r="J24" s="164"/>
      <c r="K24" s="164">
        <f>SUM(K25:K29)</f>
        <v>0</v>
      </c>
      <c r="L24" s="164"/>
      <c r="M24" s="164">
        <f>SUM(M25:M29)</f>
        <v>0</v>
      </c>
      <c r="N24" s="164"/>
      <c r="O24" s="164">
        <f>SUM(O25:O29)</f>
        <v>0.88</v>
      </c>
      <c r="P24" s="164"/>
      <c r="Q24" s="164">
        <f>SUM(Q25:Q29)</f>
        <v>0</v>
      </c>
      <c r="R24" s="164"/>
      <c r="S24" s="164"/>
      <c r="T24" s="164"/>
      <c r="U24" s="164"/>
      <c r="V24" s="164">
        <f>SUM(V25:V29)</f>
        <v>19.02</v>
      </c>
      <c r="W24" s="164"/>
      <c r="X24" s="164"/>
      <c r="AG24" t="s">
        <v>170</v>
      </c>
    </row>
    <row r="25" spans="1:60" outlineLevel="1" x14ac:dyDescent="0.2">
      <c r="A25" s="177">
        <v>7</v>
      </c>
      <c r="B25" s="178" t="s">
        <v>395</v>
      </c>
      <c r="C25" s="187" t="s">
        <v>667</v>
      </c>
      <c r="D25" s="179" t="s">
        <v>385</v>
      </c>
      <c r="E25" s="180">
        <v>2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15</v>
      </c>
      <c r="M25" s="160">
        <f>G25*(1+L25/100)</f>
        <v>0</v>
      </c>
      <c r="N25" s="160">
        <v>0.43093999999999999</v>
      </c>
      <c r="O25" s="160">
        <f>ROUND(E25*N25,2)</f>
        <v>0.86</v>
      </c>
      <c r="P25" s="160">
        <v>0</v>
      </c>
      <c r="Q25" s="160">
        <f>ROUND(E25*P25,2)</f>
        <v>0</v>
      </c>
      <c r="R25" s="160"/>
      <c r="S25" s="160" t="s">
        <v>174</v>
      </c>
      <c r="T25" s="160" t="s">
        <v>174</v>
      </c>
      <c r="U25" s="160">
        <v>3.82</v>
      </c>
      <c r="V25" s="160">
        <f>ROUND(E25*U25,2)</f>
        <v>7.64</v>
      </c>
      <c r="W25" s="160"/>
      <c r="X25" s="160" t="s">
        <v>175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176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7">
        <v>8</v>
      </c>
      <c r="B26" s="178" t="s">
        <v>668</v>
      </c>
      <c r="C26" s="187" t="s">
        <v>669</v>
      </c>
      <c r="D26" s="179" t="s">
        <v>385</v>
      </c>
      <c r="E26" s="180">
        <v>2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15</v>
      </c>
      <c r="M26" s="160">
        <f>G26*(1+L26/100)</f>
        <v>0</v>
      </c>
      <c r="N26" s="160">
        <v>9.3600000000000003E-3</v>
      </c>
      <c r="O26" s="160">
        <f>ROUND(E26*N26,2)</f>
        <v>0.02</v>
      </c>
      <c r="P26" s="160">
        <v>0</v>
      </c>
      <c r="Q26" s="160">
        <f>ROUND(E26*P26,2)</f>
        <v>0</v>
      </c>
      <c r="R26" s="160"/>
      <c r="S26" s="160" t="s">
        <v>174</v>
      </c>
      <c r="T26" s="160" t="s">
        <v>174</v>
      </c>
      <c r="U26" s="160">
        <v>1.6890000000000001</v>
      </c>
      <c r="V26" s="160">
        <f>ROUND(E26*U26,2)</f>
        <v>3.38</v>
      </c>
      <c r="W26" s="160"/>
      <c r="X26" s="160" t="s">
        <v>175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176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1">
        <v>9</v>
      </c>
      <c r="B27" s="172" t="s">
        <v>670</v>
      </c>
      <c r="C27" s="185" t="s">
        <v>671</v>
      </c>
      <c r="D27" s="173" t="s">
        <v>334</v>
      </c>
      <c r="E27" s="174">
        <v>8</v>
      </c>
      <c r="F27" s="175"/>
      <c r="G27" s="176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15</v>
      </c>
      <c r="M27" s="160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 t="s">
        <v>335</v>
      </c>
      <c r="S27" s="160" t="s">
        <v>174</v>
      </c>
      <c r="T27" s="160" t="s">
        <v>174</v>
      </c>
      <c r="U27" s="160">
        <v>1</v>
      </c>
      <c r="V27" s="160">
        <f>ROUND(E27*U27,2)</f>
        <v>8</v>
      </c>
      <c r="W27" s="160"/>
      <c r="X27" s="160" t="s">
        <v>336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337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672</v>
      </c>
      <c r="D28" s="162"/>
      <c r="E28" s="163">
        <v>4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50"/>
      <c r="Z28" s="150"/>
      <c r="AA28" s="150"/>
      <c r="AB28" s="150"/>
      <c r="AC28" s="150"/>
      <c r="AD28" s="150"/>
      <c r="AE28" s="150"/>
      <c r="AF28" s="150"/>
      <c r="AG28" s="150" t="s">
        <v>178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57"/>
      <c r="B29" s="158"/>
      <c r="C29" s="186" t="s">
        <v>673</v>
      </c>
      <c r="D29" s="162"/>
      <c r="E29" s="163">
        <v>4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50"/>
      <c r="Z29" s="150"/>
      <c r="AA29" s="150"/>
      <c r="AB29" s="150"/>
      <c r="AC29" s="150"/>
      <c r="AD29" s="150"/>
      <c r="AE29" s="150"/>
      <c r="AF29" s="150"/>
      <c r="AG29" s="150" t="s">
        <v>178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5" t="s">
        <v>169</v>
      </c>
      <c r="B30" s="166" t="s">
        <v>115</v>
      </c>
      <c r="C30" s="184" t="s">
        <v>116</v>
      </c>
      <c r="D30" s="167"/>
      <c r="E30" s="168"/>
      <c r="F30" s="169"/>
      <c r="G30" s="170">
        <f>SUMIF(AG31:AG31,"&lt;&gt;NOR",G31:G31)</f>
        <v>0</v>
      </c>
      <c r="H30" s="164"/>
      <c r="I30" s="164">
        <f>SUM(I31:I31)</f>
        <v>0</v>
      </c>
      <c r="J30" s="164"/>
      <c r="K30" s="164">
        <f>SUM(K31:K31)</f>
        <v>0</v>
      </c>
      <c r="L30" s="164"/>
      <c r="M30" s="164">
        <f>SUM(M31:M31)</f>
        <v>0</v>
      </c>
      <c r="N30" s="164"/>
      <c r="O30" s="164">
        <f>SUM(O31:O31)</f>
        <v>0</v>
      </c>
      <c r="P30" s="164"/>
      <c r="Q30" s="164">
        <f>SUM(Q31:Q31)</f>
        <v>0.09</v>
      </c>
      <c r="R30" s="164"/>
      <c r="S30" s="164"/>
      <c r="T30" s="164"/>
      <c r="U30" s="164"/>
      <c r="V30" s="164">
        <f>SUM(V31:V31)</f>
        <v>0.52</v>
      </c>
      <c r="W30" s="164"/>
      <c r="X30" s="164"/>
      <c r="AG30" t="s">
        <v>170</v>
      </c>
    </row>
    <row r="31" spans="1:60" outlineLevel="1" x14ac:dyDescent="0.2">
      <c r="A31" s="177">
        <v>10</v>
      </c>
      <c r="B31" s="178" t="s">
        <v>406</v>
      </c>
      <c r="C31" s="187" t="s">
        <v>407</v>
      </c>
      <c r="D31" s="179" t="s">
        <v>385</v>
      </c>
      <c r="E31" s="180">
        <v>2</v>
      </c>
      <c r="F31" s="181"/>
      <c r="G31" s="182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15</v>
      </c>
      <c r="M31" s="160">
        <f>G31*(1+L31/100)</f>
        <v>0</v>
      </c>
      <c r="N31" s="160">
        <v>0</v>
      </c>
      <c r="O31" s="160">
        <f>ROUND(E31*N31,2)</f>
        <v>0</v>
      </c>
      <c r="P31" s="160">
        <v>4.4999999999999998E-2</v>
      </c>
      <c r="Q31" s="160">
        <f>ROUND(E31*P31,2)</f>
        <v>0.09</v>
      </c>
      <c r="R31" s="160"/>
      <c r="S31" s="160" t="s">
        <v>174</v>
      </c>
      <c r="T31" s="160" t="s">
        <v>174</v>
      </c>
      <c r="U31" s="160">
        <v>0.26</v>
      </c>
      <c r="V31" s="160">
        <f>ROUND(E31*U31,2)</f>
        <v>0.52</v>
      </c>
      <c r="W31" s="160"/>
      <c r="X31" s="160" t="s">
        <v>175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176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5" t="s">
        <v>169</v>
      </c>
      <c r="B32" s="166" t="s">
        <v>117</v>
      </c>
      <c r="C32" s="184" t="s">
        <v>118</v>
      </c>
      <c r="D32" s="167"/>
      <c r="E32" s="168"/>
      <c r="F32" s="169"/>
      <c r="G32" s="170">
        <f>SUMIF(AG33:AG33,"&lt;&gt;NOR",G33:G33)</f>
        <v>0</v>
      </c>
      <c r="H32" s="164"/>
      <c r="I32" s="164">
        <f>SUM(I33:I33)</f>
        <v>0</v>
      </c>
      <c r="J32" s="164"/>
      <c r="K32" s="164">
        <f>SUM(K33:K33)</f>
        <v>0</v>
      </c>
      <c r="L32" s="164"/>
      <c r="M32" s="164">
        <f>SUM(M33:M33)</f>
        <v>0</v>
      </c>
      <c r="N32" s="164"/>
      <c r="O32" s="164">
        <f>SUM(O33:O33)</f>
        <v>0</v>
      </c>
      <c r="P32" s="164"/>
      <c r="Q32" s="164">
        <f>SUM(Q33:Q33)</f>
        <v>0</v>
      </c>
      <c r="R32" s="164"/>
      <c r="S32" s="164"/>
      <c r="T32" s="164"/>
      <c r="U32" s="164"/>
      <c r="V32" s="164">
        <f>SUM(V33:V33)</f>
        <v>3.09</v>
      </c>
      <c r="W32" s="164"/>
      <c r="X32" s="164"/>
      <c r="AG32" t="s">
        <v>170</v>
      </c>
    </row>
    <row r="33" spans="1:60" outlineLevel="1" x14ac:dyDescent="0.2">
      <c r="A33" s="177">
        <v>11</v>
      </c>
      <c r="B33" s="178" t="s">
        <v>244</v>
      </c>
      <c r="C33" s="187" t="s">
        <v>245</v>
      </c>
      <c r="D33" s="179" t="s">
        <v>246</v>
      </c>
      <c r="E33" s="180">
        <v>3.2926199999999999</v>
      </c>
      <c r="F33" s="181"/>
      <c r="G33" s="182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15</v>
      </c>
      <c r="M33" s="160">
        <f>G33*(1+L33/100)</f>
        <v>0</v>
      </c>
      <c r="N33" s="160">
        <v>0</v>
      </c>
      <c r="O33" s="160">
        <f>ROUND(E33*N33,2)</f>
        <v>0</v>
      </c>
      <c r="P33" s="160">
        <v>0</v>
      </c>
      <c r="Q33" s="160">
        <f>ROUND(E33*P33,2)</f>
        <v>0</v>
      </c>
      <c r="R33" s="160"/>
      <c r="S33" s="160" t="s">
        <v>174</v>
      </c>
      <c r="T33" s="160" t="s">
        <v>174</v>
      </c>
      <c r="U33" s="160">
        <v>0.9385</v>
      </c>
      <c r="V33" s="160">
        <f>ROUND(E33*U33,2)</f>
        <v>3.09</v>
      </c>
      <c r="W33" s="160"/>
      <c r="X33" s="160" t="s">
        <v>247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248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5" t="s">
        <v>169</v>
      </c>
      <c r="B34" s="166" t="s">
        <v>119</v>
      </c>
      <c r="C34" s="184" t="s">
        <v>120</v>
      </c>
      <c r="D34" s="167"/>
      <c r="E34" s="168"/>
      <c r="F34" s="169"/>
      <c r="G34" s="170">
        <f>SUMIF(AG35:AG36,"&lt;&gt;NOR",G35:G36)</f>
        <v>0</v>
      </c>
      <c r="H34" s="164"/>
      <c r="I34" s="164">
        <f>SUM(I35:I36)</f>
        <v>0</v>
      </c>
      <c r="J34" s="164"/>
      <c r="K34" s="164">
        <f>SUM(K35:K36)</f>
        <v>0</v>
      </c>
      <c r="L34" s="164"/>
      <c r="M34" s="164">
        <f>SUM(M35:M36)</f>
        <v>0</v>
      </c>
      <c r="N34" s="164"/>
      <c r="O34" s="164">
        <f>SUM(O35:O36)</f>
        <v>0.01</v>
      </c>
      <c r="P34" s="164"/>
      <c r="Q34" s="164">
        <f>SUM(Q35:Q36)</f>
        <v>0</v>
      </c>
      <c r="R34" s="164"/>
      <c r="S34" s="164"/>
      <c r="T34" s="164"/>
      <c r="U34" s="164"/>
      <c r="V34" s="164">
        <f>SUM(V35:V36)</f>
        <v>1.56</v>
      </c>
      <c r="W34" s="164"/>
      <c r="X34" s="164"/>
      <c r="AG34" t="s">
        <v>170</v>
      </c>
    </row>
    <row r="35" spans="1:60" ht="22.5" outlineLevel="1" x14ac:dyDescent="0.2">
      <c r="A35" s="171">
        <v>12</v>
      </c>
      <c r="B35" s="172" t="s">
        <v>674</v>
      </c>
      <c r="C35" s="185" t="s">
        <v>675</v>
      </c>
      <c r="D35" s="173" t="s">
        <v>181</v>
      </c>
      <c r="E35" s="174">
        <v>6</v>
      </c>
      <c r="F35" s="175"/>
      <c r="G35" s="176">
        <f>ROUND(E35*F35,2)</f>
        <v>0</v>
      </c>
      <c r="H35" s="161"/>
      <c r="I35" s="160">
        <f>ROUND(E35*H35,2)</f>
        <v>0</v>
      </c>
      <c r="J35" s="161"/>
      <c r="K35" s="160">
        <f>ROUND(E35*J35,2)</f>
        <v>0</v>
      </c>
      <c r="L35" s="160">
        <v>15</v>
      </c>
      <c r="M35" s="160">
        <f>G35*(1+L35/100)</f>
        <v>0</v>
      </c>
      <c r="N35" s="160">
        <v>1.58E-3</v>
      </c>
      <c r="O35" s="160">
        <f>ROUND(E35*N35,2)</f>
        <v>0.01</v>
      </c>
      <c r="P35" s="160">
        <v>0</v>
      </c>
      <c r="Q35" s="160">
        <f>ROUND(E35*P35,2)</f>
        <v>0</v>
      </c>
      <c r="R35" s="160"/>
      <c r="S35" s="160" t="s">
        <v>174</v>
      </c>
      <c r="T35" s="160" t="s">
        <v>174</v>
      </c>
      <c r="U35" s="160">
        <v>0.26</v>
      </c>
      <c r="V35" s="160">
        <f>ROUND(E35*U35,2)</f>
        <v>1.56</v>
      </c>
      <c r="W35" s="160"/>
      <c r="X35" s="160" t="s">
        <v>175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176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658</v>
      </c>
      <c r="D36" s="162"/>
      <c r="E36" s="163">
        <v>6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50"/>
      <c r="Z36" s="150"/>
      <c r="AA36" s="150"/>
      <c r="AB36" s="150"/>
      <c r="AC36" s="150"/>
      <c r="AD36" s="150"/>
      <c r="AE36" s="150"/>
      <c r="AF36" s="150"/>
      <c r="AG36" s="150" t="s">
        <v>178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x14ac:dyDescent="0.2">
      <c r="A37" s="165" t="s">
        <v>169</v>
      </c>
      <c r="B37" s="166" t="s">
        <v>139</v>
      </c>
      <c r="C37" s="184" t="s">
        <v>140</v>
      </c>
      <c r="D37" s="167"/>
      <c r="E37" s="168"/>
      <c r="F37" s="169"/>
      <c r="G37" s="170">
        <f>SUMIF(AG38:AG43,"&lt;&gt;NOR",G38:G43)</f>
        <v>0</v>
      </c>
      <c r="H37" s="164"/>
      <c r="I37" s="164">
        <f>SUM(I38:I43)</f>
        <v>0</v>
      </c>
      <c r="J37" s="164"/>
      <c r="K37" s="164">
        <f>SUM(K38:K43)</f>
        <v>0</v>
      </c>
      <c r="L37" s="164"/>
      <c r="M37" s="164">
        <f>SUM(M38:M43)</f>
        <v>0</v>
      </c>
      <c r="N37" s="164"/>
      <c r="O37" s="164">
        <f>SUM(O38:O43)</f>
        <v>0</v>
      </c>
      <c r="P37" s="164"/>
      <c r="Q37" s="164">
        <f>SUM(Q38:Q43)</f>
        <v>0</v>
      </c>
      <c r="R37" s="164"/>
      <c r="S37" s="164"/>
      <c r="T37" s="164"/>
      <c r="U37" s="164"/>
      <c r="V37" s="164">
        <f>SUM(V38:V43)</f>
        <v>1.0099999999999998</v>
      </c>
      <c r="W37" s="164"/>
      <c r="X37" s="164"/>
      <c r="AG37" t="s">
        <v>170</v>
      </c>
    </row>
    <row r="38" spans="1:60" outlineLevel="1" x14ac:dyDescent="0.2">
      <c r="A38" s="177">
        <v>13</v>
      </c>
      <c r="B38" s="178" t="s">
        <v>260</v>
      </c>
      <c r="C38" s="187" t="s">
        <v>261</v>
      </c>
      <c r="D38" s="179" t="s">
        <v>246</v>
      </c>
      <c r="E38" s="180">
        <v>0.621</v>
      </c>
      <c r="F38" s="181"/>
      <c r="G38" s="182">
        <f t="shared" ref="G38:G43" si="0">ROUND(E38*F38,2)</f>
        <v>0</v>
      </c>
      <c r="H38" s="161"/>
      <c r="I38" s="160">
        <f t="shared" ref="I38:I43" si="1">ROUND(E38*H38,2)</f>
        <v>0</v>
      </c>
      <c r="J38" s="161"/>
      <c r="K38" s="160">
        <f t="shared" ref="K38:K43" si="2">ROUND(E38*J38,2)</f>
        <v>0</v>
      </c>
      <c r="L38" s="160">
        <v>15</v>
      </c>
      <c r="M38" s="160">
        <f t="shared" ref="M38:M43" si="3">G38*(1+L38/100)</f>
        <v>0</v>
      </c>
      <c r="N38" s="160">
        <v>0</v>
      </c>
      <c r="O38" s="160">
        <f t="shared" ref="O38:O43" si="4">ROUND(E38*N38,2)</f>
        <v>0</v>
      </c>
      <c r="P38" s="160">
        <v>0</v>
      </c>
      <c r="Q38" s="160">
        <f t="shared" ref="Q38:Q43" si="5">ROUND(E38*P38,2)</f>
        <v>0</v>
      </c>
      <c r="R38" s="160"/>
      <c r="S38" s="160" t="s">
        <v>174</v>
      </c>
      <c r="T38" s="160" t="s">
        <v>174</v>
      </c>
      <c r="U38" s="160">
        <v>0.49</v>
      </c>
      <c r="V38" s="160">
        <f t="shared" ref="V38:V43" si="6">ROUND(E38*U38,2)</f>
        <v>0.3</v>
      </c>
      <c r="W38" s="160"/>
      <c r="X38" s="160" t="s">
        <v>262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263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7">
        <v>14</v>
      </c>
      <c r="B39" s="178" t="s">
        <v>264</v>
      </c>
      <c r="C39" s="187" t="s">
        <v>265</v>
      </c>
      <c r="D39" s="179" t="s">
        <v>246</v>
      </c>
      <c r="E39" s="180">
        <v>17.388000000000002</v>
      </c>
      <c r="F39" s="181"/>
      <c r="G39" s="182">
        <f t="shared" si="0"/>
        <v>0</v>
      </c>
      <c r="H39" s="161"/>
      <c r="I39" s="160">
        <f t="shared" si="1"/>
        <v>0</v>
      </c>
      <c r="J39" s="161"/>
      <c r="K39" s="160">
        <f t="shared" si="2"/>
        <v>0</v>
      </c>
      <c r="L39" s="160">
        <v>15</v>
      </c>
      <c r="M39" s="160">
        <f t="shared" si="3"/>
        <v>0</v>
      </c>
      <c r="N39" s="160">
        <v>0</v>
      </c>
      <c r="O39" s="160">
        <f t="shared" si="4"/>
        <v>0</v>
      </c>
      <c r="P39" s="160">
        <v>0</v>
      </c>
      <c r="Q39" s="160">
        <f t="shared" si="5"/>
        <v>0</v>
      </c>
      <c r="R39" s="160"/>
      <c r="S39" s="160" t="s">
        <v>174</v>
      </c>
      <c r="T39" s="160" t="s">
        <v>174</v>
      </c>
      <c r="U39" s="160">
        <v>0</v>
      </c>
      <c r="V39" s="160">
        <f t="shared" si="6"/>
        <v>0</v>
      </c>
      <c r="W39" s="160"/>
      <c r="X39" s="160" t="s">
        <v>262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263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7">
        <v>15</v>
      </c>
      <c r="B40" s="178" t="s">
        <v>592</v>
      </c>
      <c r="C40" s="187" t="s">
        <v>593</v>
      </c>
      <c r="D40" s="179" t="s">
        <v>246</v>
      </c>
      <c r="E40" s="180">
        <v>0.621</v>
      </c>
      <c r="F40" s="181"/>
      <c r="G40" s="182">
        <f t="shared" si="0"/>
        <v>0</v>
      </c>
      <c r="H40" s="161"/>
      <c r="I40" s="160">
        <f t="shared" si="1"/>
        <v>0</v>
      </c>
      <c r="J40" s="161"/>
      <c r="K40" s="160">
        <f t="shared" si="2"/>
        <v>0</v>
      </c>
      <c r="L40" s="160">
        <v>15</v>
      </c>
      <c r="M40" s="160">
        <f t="shared" si="3"/>
        <v>0</v>
      </c>
      <c r="N40" s="160">
        <v>0</v>
      </c>
      <c r="O40" s="160">
        <f t="shared" si="4"/>
        <v>0</v>
      </c>
      <c r="P40" s="160">
        <v>0</v>
      </c>
      <c r="Q40" s="160">
        <f t="shared" si="5"/>
        <v>0</v>
      </c>
      <c r="R40" s="160"/>
      <c r="S40" s="160" t="s">
        <v>174</v>
      </c>
      <c r="T40" s="160" t="s">
        <v>174</v>
      </c>
      <c r="U40" s="160">
        <v>0.94199999999999995</v>
      </c>
      <c r="V40" s="160">
        <f t="shared" si="6"/>
        <v>0.57999999999999996</v>
      </c>
      <c r="W40" s="160"/>
      <c r="X40" s="160" t="s">
        <v>262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263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7">
        <v>16</v>
      </c>
      <c r="B41" s="178" t="s">
        <v>594</v>
      </c>
      <c r="C41" s="187" t="s">
        <v>595</v>
      </c>
      <c r="D41" s="179" t="s">
        <v>246</v>
      </c>
      <c r="E41" s="180">
        <v>1.242</v>
      </c>
      <c r="F41" s="181"/>
      <c r="G41" s="182">
        <f t="shared" si="0"/>
        <v>0</v>
      </c>
      <c r="H41" s="161"/>
      <c r="I41" s="160">
        <f t="shared" si="1"/>
        <v>0</v>
      </c>
      <c r="J41" s="161"/>
      <c r="K41" s="160">
        <f t="shared" si="2"/>
        <v>0</v>
      </c>
      <c r="L41" s="160">
        <v>15</v>
      </c>
      <c r="M41" s="160">
        <f t="shared" si="3"/>
        <v>0</v>
      </c>
      <c r="N41" s="160">
        <v>0</v>
      </c>
      <c r="O41" s="160">
        <f t="shared" si="4"/>
        <v>0</v>
      </c>
      <c r="P41" s="160">
        <v>0</v>
      </c>
      <c r="Q41" s="160">
        <f t="shared" si="5"/>
        <v>0</v>
      </c>
      <c r="R41" s="160"/>
      <c r="S41" s="160" t="s">
        <v>174</v>
      </c>
      <c r="T41" s="160" t="s">
        <v>174</v>
      </c>
      <c r="U41" s="160">
        <v>0.105</v>
      </c>
      <c r="V41" s="160">
        <f t="shared" si="6"/>
        <v>0.13</v>
      </c>
      <c r="W41" s="160"/>
      <c r="X41" s="160" t="s">
        <v>262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263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7">
        <v>17</v>
      </c>
      <c r="B42" s="178" t="s">
        <v>266</v>
      </c>
      <c r="C42" s="187" t="s">
        <v>267</v>
      </c>
      <c r="D42" s="179" t="s">
        <v>246</v>
      </c>
      <c r="E42" s="180">
        <v>0.621</v>
      </c>
      <c r="F42" s="181"/>
      <c r="G42" s="182">
        <f t="shared" si="0"/>
        <v>0</v>
      </c>
      <c r="H42" s="161"/>
      <c r="I42" s="160">
        <f t="shared" si="1"/>
        <v>0</v>
      </c>
      <c r="J42" s="161"/>
      <c r="K42" s="160">
        <f t="shared" si="2"/>
        <v>0</v>
      </c>
      <c r="L42" s="160">
        <v>15</v>
      </c>
      <c r="M42" s="160">
        <f t="shared" si="3"/>
        <v>0</v>
      </c>
      <c r="N42" s="160">
        <v>0</v>
      </c>
      <c r="O42" s="160">
        <f t="shared" si="4"/>
        <v>0</v>
      </c>
      <c r="P42" s="160">
        <v>0</v>
      </c>
      <c r="Q42" s="160">
        <f t="shared" si="5"/>
        <v>0</v>
      </c>
      <c r="R42" s="160"/>
      <c r="S42" s="160" t="s">
        <v>174</v>
      </c>
      <c r="T42" s="160" t="s">
        <v>268</v>
      </c>
      <c r="U42" s="160">
        <v>0</v>
      </c>
      <c r="V42" s="160">
        <f t="shared" si="6"/>
        <v>0</v>
      </c>
      <c r="W42" s="160"/>
      <c r="X42" s="160" t="s">
        <v>262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263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7">
        <v>18</v>
      </c>
      <c r="B43" s="178" t="s">
        <v>269</v>
      </c>
      <c r="C43" s="187" t="s">
        <v>270</v>
      </c>
      <c r="D43" s="179" t="s">
        <v>246</v>
      </c>
      <c r="E43" s="180">
        <v>0.621</v>
      </c>
      <c r="F43" s="181"/>
      <c r="G43" s="182">
        <f t="shared" si="0"/>
        <v>0</v>
      </c>
      <c r="H43" s="161"/>
      <c r="I43" s="160">
        <f t="shared" si="1"/>
        <v>0</v>
      </c>
      <c r="J43" s="161"/>
      <c r="K43" s="160">
        <f t="shared" si="2"/>
        <v>0</v>
      </c>
      <c r="L43" s="160">
        <v>15</v>
      </c>
      <c r="M43" s="160">
        <f t="shared" si="3"/>
        <v>0</v>
      </c>
      <c r="N43" s="160">
        <v>0</v>
      </c>
      <c r="O43" s="160">
        <f t="shared" si="4"/>
        <v>0</v>
      </c>
      <c r="P43" s="160">
        <v>0</v>
      </c>
      <c r="Q43" s="160">
        <f t="shared" si="5"/>
        <v>0</v>
      </c>
      <c r="R43" s="160"/>
      <c r="S43" s="160" t="s">
        <v>174</v>
      </c>
      <c r="T43" s="160" t="s">
        <v>174</v>
      </c>
      <c r="U43" s="160">
        <v>6.0000000000000001E-3</v>
      </c>
      <c r="V43" s="160">
        <f t="shared" si="6"/>
        <v>0</v>
      </c>
      <c r="W43" s="160"/>
      <c r="X43" s="160" t="s">
        <v>262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263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x14ac:dyDescent="0.2">
      <c r="A44" s="165" t="s">
        <v>169</v>
      </c>
      <c r="B44" s="166" t="s">
        <v>142</v>
      </c>
      <c r="C44" s="184" t="s">
        <v>29</v>
      </c>
      <c r="D44" s="167"/>
      <c r="E44" s="168"/>
      <c r="F44" s="169"/>
      <c r="G44" s="170">
        <f>SUMIF(AG45:AG45,"&lt;&gt;NOR",G45:G45)</f>
        <v>0</v>
      </c>
      <c r="H44" s="164"/>
      <c r="I44" s="164">
        <f>SUM(I45:I45)</f>
        <v>0</v>
      </c>
      <c r="J44" s="164"/>
      <c r="K44" s="164">
        <f>SUM(K45:K45)</f>
        <v>0</v>
      </c>
      <c r="L44" s="164"/>
      <c r="M44" s="164">
        <f>SUM(M45:M45)</f>
        <v>0</v>
      </c>
      <c r="N44" s="164"/>
      <c r="O44" s="164">
        <f>SUM(O45:O45)</f>
        <v>0</v>
      </c>
      <c r="P44" s="164"/>
      <c r="Q44" s="164">
        <f>SUM(Q45:Q45)</f>
        <v>0</v>
      </c>
      <c r="R44" s="164"/>
      <c r="S44" s="164"/>
      <c r="T44" s="164"/>
      <c r="U44" s="164"/>
      <c r="V44" s="164">
        <f>SUM(V45:V45)</f>
        <v>0</v>
      </c>
      <c r="W44" s="164"/>
      <c r="X44" s="164"/>
      <c r="AG44" t="s">
        <v>170</v>
      </c>
    </row>
    <row r="45" spans="1:60" outlineLevel="1" x14ac:dyDescent="0.2">
      <c r="A45" s="171">
        <v>19</v>
      </c>
      <c r="B45" s="172" t="s">
        <v>271</v>
      </c>
      <c r="C45" s="185" t="s">
        <v>272</v>
      </c>
      <c r="D45" s="173" t="s">
        <v>273</v>
      </c>
      <c r="E45" s="174">
        <v>1</v>
      </c>
      <c r="F45" s="175"/>
      <c r="G45" s="176">
        <f>ROUND(E45*F45,2)</f>
        <v>0</v>
      </c>
      <c r="H45" s="161"/>
      <c r="I45" s="160">
        <f>ROUND(E45*H45,2)</f>
        <v>0</v>
      </c>
      <c r="J45" s="161"/>
      <c r="K45" s="160">
        <f>ROUND(E45*J45,2)</f>
        <v>0</v>
      </c>
      <c r="L45" s="160">
        <v>15</v>
      </c>
      <c r="M45" s="160">
        <f>G45*(1+L45/100)</f>
        <v>0</v>
      </c>
      <c r="N45" s="160">
        <v>0</v>
      </c>
      <c r="O45" s="160">
        <f>ROUND(E45*N45,2)</f>
        <v>0</v>
      </c>
      <c r="P45" s="160">
        <v>0</v>
      </c>
      <c r="Q45" s="160">
        <f>ROUND(E45*P45,2)</f>
        <v>0</v>
      </c>
      <c r="R45" s="160"/>
      <c r="S45" s="160" t="s">
        <v>174</v>
      </c>
      <c r="T45" s="160" t="s">
        <v>274</v>
      </c>
      <c r="U45" s="160">
        <v>0</v>
      </c>
      <c r="V45" s="160">
        <f>ROUND(E45*U45,2)</f>
        <v>0</v>
      </c>
      <c r="W45" s="160"/>
      <c r="X45" s="160" t="s">
        <v>275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276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x14ac:dyDescent="0.2">
      <c r="A46" s="3"/>
      <c r="B46" s="4"/>
      <c r="C46" s="188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v>15</v>
      </c>
      <c r="AF46">
        <v>21</v>
      </c>
      <c r="AG46" t="s">
        <v>156</v>
      </c>
    </row>
    <row r="47" spans="1:60" x14ac:dyDescent="0.2">
      <c r="A47" s="153"/>
      <c r="B47" s="154" t="s">
        <v>31</v>
      </c>
      <c r="C47" s="189"/>
      <c r="D47" s="155"/>
      <c r="E47" s="156"/>
      <c r="F47" s="156"/>
      <c r="G47" s="183">
        <f>G8+G11+G16+G19+G24+G30+G32+G34+G37+G44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f>SUMIF(L7:L45,AE46,G7:G45)</f>
        <v>0</v>
      </c>
      <c r="AF47">
        <f>SUMIF(L7:L45,AF46,G7:G45)</f>
        <v>0</v>
      </c>
      <c r="AG47" t="s">
        <v>277</v>
      </c>
    </row>
    <row r="48" spans="1:60" x14ac:dyDescent="0.2">
      <c r="A48" s="3"/>
      <c r="B48" s="4"/>
      <c r="C48" s="188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33" x14ac:dyDescent="0.2">
      <c r="A49" s="3"/>
      <c r="B49" s="4"/>
      <c r="C49" s="188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">
      <c r="A50" s="256" t="s">
        <v>278</v>
      </c>
      <c r="B50" s="256"/>
      <c r="C50" s="25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258"/>
      <c r="B51" s="259"/>
      <c r="C51" s="260"/>
      <c r="D51" s="259"/>
      <c r="E51" s="259"/>
      <c r="F51" s="259"/>
      <c r="G51" s="26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AG51" t="s">
        <v>279</v>
      </c>
    </row>
    <row r="52" spans="1:33" x14ac:dyDescent="0.2">
      <c r="A52" s="262"/>
      <c r="B52" s="263"/>
      <c r="C52" s="264"/>
      <c r="D52" s="263"/>
      <c r="E52" s="263"/>
      <c r="F52" s="263"/>
      <c r="G52" s="26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62"/>
      <c r="B53" s="263"/>
      <c r="C53" s="264"/>
      <c r="D53" s="263"/>
      <c r="E53" s="263"/>
      <c r="F53" s="263"/>
      <c r="G53" s="26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">
      <c r="A54" s="262"/>
      <c r="B54" s="263"/>
      <c r="C54" s="264"/>
      <c r="D54" s="263"/>
      <c r="E54" s="263"/>
      <c r="F54" s="263"/>
      <c r="G54" s="26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66"/>
      <c r="B55" s="267"/>
      <c r="C55" s="268"/>
      <c r="D55" s="267"/>
      <c r="E55" s="267"/>
      <c r="F55" s="267"/>
      <c r="G55" s="26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3"/>
      <c r="B56" s="4"/>
      <c r="C56" s="188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C57" s="190"/>
      <c r="D57" s="10"/>
      <c r="AG57" t="s">
        <v>280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2019_14 Pol</vt:lpstr>
      <vt:lpstr>02 2019_14 Pol</vt:lpstr>
      <vt:lpstr>03 2019_14 Pol</vt:lpstr>
      <vt:lpstr>04 2019_14 Pol</vt:lpstr>
      <vt:lpstr>05 2019_14 Pol</vt:lpstr>
      <vt:lpstr>06 2019_14 Pol</vt:lpstr>
      <vt:lpstr>07 2019_14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2019_14 Pol'!Názvy_tisku</vt:lpstr>
      <vt:lpstr>'02 2019_14 Pol'!Názvy_tisku</vt:lpstr>
      <vt:lpstr>'03 2019_14 Pol'!Názvy_tisku</vt:lpstr>
      <vt:lpstr>'04 2019_14 Pol'!Názvy_tisku</vt:lpstr>
      <vt:lpstr>'05 2019_14 Pol'!Názvy_tisku</vt:lpstr>
      <vt:lpstr>'06 2019_14 Pol'!Názvy_tisku</vt:lpstr>
      <vt:lpstr>'07 2019_14 Pol'!Názvy_tisku</vt:lpstr>
      <vt:lpstr>oadresa</vt:lpstr>
      <vt:lpstr>Stavba!Objednatel</vt:lpstr>
      <vt:lpstr>Stavba!Objekt</vt:lpstr>
      <vt:lpstr>'01 2019_14 Pol'!Oblast_tisku</vt:lpstr>
      <vt:lpstr>'02 2019_14 Pol'!Oblast_tisku</vt:lpstr>
      <vt:lpstr>'03 2019_14 Pol'!Oblast_tisku</vt:lpstr>
      <vt:lpstr>'04 2019_14 Pol'!Oblast_tisku</vt:lpstr>
      <vt:lpstr>'05 2019_14 Pol'!Oblast_tisku</vt:lpstr>
      <vt:lpstr>'06 2019_14 Pol'!Oblast_tisku</vt:lpstr>
      <vt:lpstr>'07 2019_14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Milan</cp:lastModifiedBy>
  <cp:lastPrinted>2019-03-19T12:27:02Z</cp:lastPrinted>
  <dcterms:created xsi:type="dcterms:W3CDTF">2009-04-08T07:15:50Z</dcterms:created>
  <dcterms:modified xsi:type="dcterms:W3CDTF">2020-03-17T10:29:34Z</dcterms:modified>
</cp:coreProperties>
</file>