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akazky2019\TZB 19\1918mrbr mag rez\UT+PARA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54" i="12"/>
  <c r="AC54" i="12"/>
  <c r="AD54" i="12"/>
  <c r="O8" i="12"/>
  <c r="U8" i="12"/>
  <c r="G9" i="12"/>
  <c r="M9" i="12" s="1"/>
  <c r="I9" i="12"/>
  <c r="I8" i="12" s="1"/>
  <c r="K9" i="12"/>
  <c r="K8" i="12" s="1"/>
  <c r="O9" i="12"/>
  <c r="Q9" i="12"/>
  <c r="Q8" i="12" s="1"/>
  <c r="U9" i="12"/>
  <c r="G10" i="12"/>
  <c r="G8" i="12" s="1"/>
  <c r="I10" i="12"/>
  <c r="K10" i="12"/>
  <c r="O10" i="12"/>
  <c r="Q10" i="12"/>
  <c r="U10" i="12"/>
  <c r="G11" i="12"/>
  <c r="G12" i="12"/>
  <c r="M12" i="12" s="1"/>
  <c r="M11" i="12" s="1"/>
  <c r="I12" i="12"/>
  <c r="I11" i="12" s="1"/>
  <c r="K12" i="12"/>
  <c r="K11" i="12" s="1"/>
  <c r="O12" i="12"/>
  <c r="Q12" i="12"/>
  <c r="Q11" i="12" s="1"/>
  <c r="U12" i="12"/>
  <c r="G13" i="12"/>
  <c r="I13" i="12"/>
  <c r="K13" i="12"/>
  <c r="M13" i="12"/>
  <c r="O13" i="12"/>
  <c r="Q13" i="12"/>
  <c r="U13" i="12"/>
  <c r="U11" i="12" s="1"/>
  <c r="G14" i="12"/>
  <c r="I14" i="12"/>
  <c r="K14" i="12"/>
  <c r="M14" i="12"/>
  <c r="O14" i="12"/>
  <c r="O11" i="12" s="1"/>
  <c r="Q14" i="12"/>
  <c r="U14" i="12"/>
  <c r="G15" i="12"/>
  <c r="I15" i="12"/>
  <c r="K15" i="12"/>
  <c r="M15" i="12"/>
  <c r="O15" i="12"/>
  <c r="Q15" i="12"/>
  <c r="U15" i="12"/>
  <c r="Q16" i="12"/>
  <c r="G17" i="12"/>
  <c r="I17" i="12"/>
  <c r="K17" i="12"/>
  <c r="K16" i="12" s="1"/>
  <c r="M17" i="12"/>
  <c r="O17" i="12"/>
  <c r="Q17" i="12"/>
  <c r="U17" i="12"/>
  <c r="U16" i="12" s="1"/>
  <c r="G18" i="12"/>
  <c r="M18" i="12" s="1"/>
  <c r="I18" i="12"/>
  <c r="K18" i="12"/>
  <c r="O18" i="12"/>
  <c r="Q18" i="12"/>
  <c r="U18" i="12"/>
  <c r="G19" i="12"/>
  <c r="M19" i="12" s="1"/>
  <c r="I19" i="12"/>
  <c r="I16" i="12" s="1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O16" i="12" s="1"/>
  <c r="Q22" i="12"/>
  <c r="U22" i="12"/>
  <c r="O23" i="12"/>
  <c r="G24" i="12"/>
  <c r="M24" i="12" s="1"/>
  <c r="I24" i="12"/>
  <c r="I23" i="12" s="1"/>
  <c r="K24" i="12"/>
  <c r="O24" i="12"/>
  <c r="Q24" i="12"/>
  <c r="Q23" i="12" s="1"/>
  <c r="U24" i="12"/>
  <c r="U23" i="12" s="1"/>
  <c r="G25" i="12"/>
  <c r="I25" i="12"/>
  <c r="K25" i="12"/>
  <c r="K23" i="12" s="1"/>
  <c r="M25" i="12"/>
  <c r="O25" i="12"/>
  <c r="Q25" i="12"/>
  <c r="U25" i="12"/>
  <c r="G26" i="12"/>
  <c r="G23" i="12" s="1"/>
  <c r="I26" i="12"/>
  <c r="K26" i="12"/>
  <c r="O26" i="12"/>
  <c r="Q26" i="12"/>
  <c r="U26" i="12"/>
  <c r="G27" i="12"/>
  <c r="G28" i="12"/>
  <c r="M28" i="12" s="1"/>
  <c r="I28" i="12"/>
  <c r="I27" i="12" s="1"/>
  <c r="K28" i="12"/>
  <c r="K27" i="12" s="1"/>
  <c r="O28" i="12"/>
  <c r="Q28" i="12"/>
  <c r="Q27" i="12" s="1"/>
  <c r="U28" i="12"/>
  <c r="G29" i="12"/>
  <c r="I29" i="12"/>
  <c r="K29" i="12"/>
  <c r="M29" i="12"/>
  <c r="O29" i="12"/>
  <c r="Q29" i="12"/>
  <c r="U29" i="12"/>
  <c r="U27" i="12" s="1"/>
  <c r="G30" i="12"/>
  <c r="I30" i="12"/>
  <c r="K30" i="12"/>
  <c r="M30" i="12"/>
  <c r="O30" i="12"/>
  <c r="O27" i="12" s="1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G35" i="12"/>
  <c r="M35" i="12" s="1"/>
  <c r="I35" i="12"/>
  <c r="I34" i="12" s="1"/>
  <c r="K35" i="12"/>
  <c r="O35" i="12"/>
  <c r="O34" i="12" s="1"/>
  <c r="Q35" i="12"/>
  <c r="U35" i="12"/>
  <c r="G36" i="12"/>
  <c r="M36" i="12" s="1"/>
  <c r="I36" i="12"/>
  <c r="K36" i="12"/>
  <c r="K34" i="12" s="1"/>
  <c r="O36" i="12"/>
  <c r="Q36" i="12"/>
  <c r="Q34" i="12" s="1"/>
  <c r="U36" i="12"/>
  <c r="G37" i="12"/>
  <c r="I37" i="12"/>
  <c r="K37" i="12"/>
  <c r="M37" i="12"/>
  <c r="O37" i="12"/>
  <c r="Q37" i="12"/>
  <c r="U37" i="12"/>
  <c r="U34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I48" i="12"/>
  <c r="O48" i="12"/>
  <c r="Q48" i="12"/>
  <c r="U48" i="12"/>
  <c r="G49" i="12"/>
  <c r="I49" i="12"/>
  <c r="K49" i="12"/>
  <c r="K48" i="12" s="1"/>
  <c r="M49" i="12"/>
  <c r="O49" i="12"/>
  <c r="Q49" i="12"/>
  <c r="U49" i="12"/>
  <c r="G50" i="12"/>
  <c r="G48" i="12" s="1"/>
  <c r="I50" i="12"/>
  <c r="K50" i="12"/>
  <c r="O50" i="12"/>
  <c r="Q50" i="12"/>
  <c r="U50" i="12"/>
  <c r="G51" i="12"/>
  <c r="I51" i="12"/>
  <c r="O51" i="12"/>
  <c r="U51" i="12"/>
  <c r="G52" i="12"/>
  <c r="M52" i="12" s="1"/>
  <c r="M51" i="12" s="1"/>
  <c r="I52" i="12"/>
  <c r="K52" i="12"/>
  <c r="K51" i="12" s="1"/>
  <c r="O52" i="12"/>
  <c r="Q52" i="12"/>
  <c r="Q51" i="12" s="1"/>
  <c r="U52" i="12"/>
  <c r="I20" i="1"/>
  <c r="I19" i="1"/>
  <c r="I18" i="1"/>
  <c r="I17" i="1"/>
  <c r="I16" i="1"/>
  <c r="I55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34" i="12"/>
  <c r="M27" i="12"/>
  <c r="M16" i="12"/>
  <c r="M8" i="12"/>
  <c r="M50" i="12"/>
  <c r="M48" i="12" s="1"/>
  <c r="G16" i="12"/>
  <c r="M26" i="12"/>
  <c r="M23" i="12" s="1"/>
  <c r="M10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<sst xmlns="http://schemas.openxmlformats.org/spreadsheetml/2006/main" count="325" uniqueCount="184">
  <si>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</si>
  <si>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</si>
  <si>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</si>
  <si>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</si>
  <si>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</si>
  <si>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</si>
  <si>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</si>
  <si>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</si>
  <si>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</si>
  <si>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</si>
  <si>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</si>
  <si>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</si>
  <si>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</si>
  <si>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</si>
  <si>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</si>
  <si>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</si>
  <si>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</si>
  <si>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</si>
  <si>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</si>
  <si>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</si>
  <si>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</si>
  <si>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</si>
  <si>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</si>
  <si>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</si>
  <si>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</si>
  <si>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</si>
  <si>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</si>
  <si>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</si>
  <si>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</si>
  <si>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</si>
  <si>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</si>
  <si>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</si>
  <si>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</si>
  <si>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</si>
  <si>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</si>
  <si>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</si>
  <si>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</si>
  <si>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</si>
  <si>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</si>
  <si>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</si>
  <si>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</si>
  <si>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</si>
  <si>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</si>
  <si>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                       SO.01  D.1.4. VYTÁP-PÁRA</t>
  </si>
  <si>
    <t>Rozpočet:</t>
  </si>
  <si>
    <t>Misto</t>
  </si>
  <si>
    <t>NEMOCNICE BŘECLAV - STAVEBNÍ ÚPRAVY PRO MAGNETICKOU REZONANCI</t>
  </si>
  <si>
    <t>NEMOCNICE BŘECLAV</t>
  </si>
  <si>
    <t>U NEMOCNICE 3066/1, 9074  BŘECLAV</t>
  </si>
  <si>
    <t>BŘECLAV</t>
  </si>
  <si>
    <t>690 74</t>
  </si>
  <si>
    <t>STANISLAV JAVORA</t>
  </si>
  <si>
    <t>RADĚJOV 330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</si>
  <si>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</si>
  <si>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</si>
  <si>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</si>
  <si>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</si>
  <si>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</si>
  <si>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</si>
  <si>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</si>
  <si>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90</t>
  </si>
  <si>
    <t>Přípočty</t>
  </si>
  <si>
    <t>97</t>
  </si>
  <si>
    <t>Prorážení otvorů</t>
  </si>
  <si>
    <t>713</t>
  </si>
  <si>
    <t>Izolace tepelné a požární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</si>
  <si>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</si>
  <si>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</si>
  <si>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</si>
  <si>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</si>
  <si>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</si>
  <si>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</si>
  <si>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</si>
  <si>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</si>
  <si>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</si>
  <si>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</si>
  <si>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</si>
  <si>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</si>
  <si>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</si>
  <si>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</si>
  <si>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</si>
  <si>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</si>
  <si>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</si>
  <si>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</si>
  <si>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</si>
  <si>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</si>
  <si>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</si>
  <si>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</si>
  <si>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</si>
  <si>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</si>
  <si>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</si>
  <si>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</si>
  <si>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</si>
  <si>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</si>
  <si>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</si>
  <si>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</si>
  <si>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</si>
  <si>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</si>
  <si>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</si>
  <si>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</si>
  <si>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</si>
  <si>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</si>
  <si>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</si>
  <si>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</si>
  <si>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</si>
  <si>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900      R04</t>
  </si>
  <si>
    <t>Obhlídka skut. stavu, uzavření a zajištění systému ČP</t>
  </si>
  <si>
    <t>h</t>
  </si>
  <si>
    <t>POL1_0</t>
  </si>
  <si>
    <t>Zkouška systému, doregulování</t>
  </si>
  <si>
    <t>971033151R00</t>
  </si>
  <si>
    <t>Vybourání otvorů zeď cihel. d=6 cm vrtáním, tl. nad 20cm, MVC</t>
  </si>
  <si>
    <t>kus</t>
  </si>
  <si>
    <t>979082111R00</t>
  </si>
  <si>
    <t>Vnitrostaveništní doprava suti do 10 m</t>
  </si>
  <si>
    <t>t</t>
  </si>
  <si>
    <t>979081111R00</t>
  </si>
  <si>
    <t>Odvoz suti a vybour. hmot na skládku do 5 km, uložení</t>
  </si>
  <si>
    <t>979990101R00</t>
  </si>
  <si>
    <t>Poplatek za skládku suti - směs betonu a cihel</t>
  </si>
  <si>
    <t>713411121R00</t>
  </si>
  <si>
    <t>Izolace tepelná potrubí pásy LSP a drátem, 1vrstvá</t>
  </si>
  <si>
    <t>m2</t>
  </si>
  <si>
    <t>katalog</t>
  </si>
  <si>
    <t>Izol. pouzdro miner. vlny do 250°C, Al folie,  tl.20mm, 65bm</t>
  </si>
  <si>
    <t>POL2_0</t>
  </si>
  <si>
    <t>Izol. pouzdro miner. vlny do 250°C, Al folie,  tl.40mm, 61bm</t>
  </si>
  <si>
    <t>713552111R00</t>
  </si>
  <si>
    <t>Protipož. trubní ucpávka EI 90, do D 25 mm, stěna</t>
  </si>
  <si>
    <t>713571112RT2</t>
  </si>
  <si>
    <t>Požárně ochranná manžeta hl. 60 mm, EI 90, do D 35mm</t>
  </si>
  <si>
    <t>998713102R00</t>
  </si>
  <si>
    <t>Přesun hmot pro izolace tepelné, výšky do 12 m</t>
  </si>
  <si>
    <t>732110812R00</t>
  </si>
  <si>
    <t>Üprava u tělesa  rozděl. a sběrače - demont. zátky, demont. a mont. tepelné izolace</t>
  </si>
  <si>
    <t>hod</t>
  </si>
  <si>
    <t>732199100RM1</t>
  </si>
  <si>
    <t>Montáž orientačního štítku, včetně dodávky štítku</t>
  </si>
  <si>
    <t>soubor</t>
  </si>
  <si>
    <t>998732102R00</t>
  </si>
  <si>
    <t>Přesun hmot pro strojovny, výšky do 12 m</t>
  </si>
  <si>
    <t>733161927R00</t>
  </si>
  <si>
    <t>Vsazení odbočky DN15 do stávajícího potrubí DN 40</t>
  </si>
  <si>
    <t>733163103R00</t>
  </si>
  <si>
    <t>Potrubí z trubek D 18 x 1,0 mm, nerez 1.4401</t>
  </si>
  <si>
    <t>m</t>
  </si>
  <si>
    <t>733163106R00</t>
  </si>
  <si>
    <t>Potrubí z trubek D 35 x 1,5 mm, nerez 1.4401</t>
  </si>
  <si>
    <t>733113114R00</t>
  </si>
  <si>
    <t>Příplatek za zhotovení přípojky ke zvlhč. do DN 20</t>
  </si>
  <si>
    <t>733190106R00</t>
  </si>
  <si>
    <t>Tlaková zkouška potrubí  do DN 32</t>
  </si>
  <si>
    <t>998733101R00</t>
  </si>
  <si>
    <t>Přesun hmot pro rozvody potrubí, výšky do 6 m</t>
  </si>
  <si>
    <t>734190814R00</t>
  </si>
  <si>
    <t>Rozpojení přírubového spoje do DN 50</t>
  </si>
  <si>
    <t>734173414R00</t>
  </si>
  <si>
    <t xml:space="preserve">Přírubový spoj - protipříruba nerez do DN 50, závit do DN50, šrouby </t>
  </si>
  <si>
    <t>734411142R00</t>
  </si>
  <si>
    <t>Teploměr dvoukovový 0-200°C, pevný stonek do 100mm, nerez jímka a nátrubek</t>
  </si>
  <si>
    <t>734209115R00</t>
  </si>
  <si>
    <t>Montáž armatur závitových,se 2závity, do DN25</t>
  </si>
  <si>
    <t>734209117R00</t>
  </si>
  <si>
    <t>Montáž armatur závitových,se 2závity, do DN40</t>
  </si>
  <si>
    <t>Odvaděč kond. plov. nerez, závitový, PN1.6, AISI 316, čistá pára  DN 15</t>
  </si>
  <si>
    <t>Kulový kohout. nerez, závitový, PN 1.6, AISI 316, čistá pára  DN 15</t>
  </si>
  <si>
    <t>Kulový kohout. nerez, závitový, PN 1.6, AISI 316, čistá pára  DN 25</t>
  </si>
  <si>
    <t>Kulový kohout. nerez, závitový, PN 1.6, AISI 316, čistá pára  DN 32</t>
  </si>
  <si>
    <t>šroubení  nerez, PN 1.6, 250°C, těs.tef., AISI 316, čistá pára  DN 15</t>
  </si>
  <si>
    <t>šroubení  nerez, PN 1.6,250°C, těs.tef., AISI 316, čistá pára  DN 25</t>
  </si>
  <si>
    <t>Kulový kohout. nerez, závitový, PN 1.6, AISI 316, čistá pára  DN 40</t>
  </si>
  <si>
    <t>998734103R00</t>
  </si>
  <si>
    <t>Přesun hmot pro armatury, výšky do 12 m</t>
  </si>
  <si>
    <t>767995102R00</t>
  </si>
  <si>
    <t>Výroba a montáž kov. atypických konstr. do 10 kg</t>
  </si>
  <si>
    <t>kg</t>
  </si>
  <si>
    <t>998767101R00</t>
  </si>
  <si>
    <t>Přesun hmot pro zámečnické konstr., výšky do 12 m</t>
  </si>
  <si>
    <t>783222100R00</t>
  </si>
  <si>
    <t>Nátěr syntetický kovových konstrukcí dvojnásobný, zévěsů a konzol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</si>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</sst>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">
      <c r="A19" s="193" t="s">
        <v>76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">
      <c r="A20" s="193" t="s">
        <v>77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43692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Pol'!AC54</f>
        <v>0</v>
      </c>
      <c r="G39" s="148">
        <f>' Pol'!AD54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56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58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59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60</v>
      </c>
      <c r="C47" s="175" t="s">
        <v>61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62</v>
      </c>
      <c r="C48" s="165" t="s">
        <v>63</v>
      </c>
      <c r="D48" s="167"/>
      <c r="E48" s="167"/>
      <c r="F48" s="183" t="s">
        <v>23</v>
      </c>
      <c r="G48" s="184"/>
      <c r="H48" s="184"/>
      <c r="I48" s="185">
        <f>' Pol'!G11</f>
        <v>0</v>
      </c>
      <c r="J48" s="185"/>
    </row>
    <row r="49" spans="1:10" ht="25.5" customHeight="1" x14ac:dyDescent="0.2">
      <c r="A49" s="163"/>
      <c r="B49" s="166" t="s">
        <v>64</v>
      </c>
      <c r="C49" s="165" t="s">
        <v>65</v>
      </c>
      <c r="D49" s="167"/>
      <c r="E49" s="167"/>
      <c r="F49" s="183" t="s">
        <v>24</v>
      </c>
      <c r="G49" s="184"/>
      <c r="H49" s="184"/>
      <c r="I49" s="185">
        <f>' Pol'!G16</f>
        <v>0</v>
      </c>
      <c r="J49" s="185"/>
    </row>
    <row r="50" spans="1:10" ht="25.5" customHeight="1" x14ac:dyDescent="0.2">
      <c r="A50" s="163"/>
      <c r="B50" s="166" t="s">
        <v>66</v>
      </c>
      <c r="C50" s="165" t="s">
        <v>67</v>
      </c>
      <c r="D50" s="167"/>
      <c r="E50" s="167"/>
      <c r="F50" s="183" t="s">
        <v>24</v>
      </c>
      <c r="G50" s="184"/>
      <c r="H50" s="184"/>
      <c r="I50" s="185">
        <f>' Pol'!G23</f>
        <v>0</v>
      </c>
      <c r="J50" s="185"/>
    </row>
    <row r="51" spans="1:10" ht="25.5" customHeight="1" x14ac:dyDescent="0.2">
      <c r="A51" s="163"/>
      <c r="B51" s="166" t="s">
        <v>68</v>
      </c>
      <c r="C51" s="165" t="s">
        <v>69</v>
      </c>
      <c r="D51" s="167"/>
      <c r="E51" s="167"/>
      <c r="F51" s="183" t="s">
        <v>24</v>
      </c>
      <c r="G51" s="184"/>
      <c r="H51" s="184"/>
      <c r="I51" s="185">
        <f>' Pol'!G27</f>
        <v>0</v>
      </c>
      <c r="J51" s="185"/>
    </row>
    <row r="52" spans="1:10" ht="25.5" customHeight="1" x14ac:dyDescent="0.2">
      <c r="A52" s="163"/>
      <c r="B52" s="166" t="s">
        <v>70</v>
      </c>
      <c r="C52" s="165" t="s">
        <v>71</v>
      </c>
      <c r="D52" s="167"/>
      <c r="E52" s="167"/>
      <c r="F52" s="183" t="s">
        <v>24</v>
      </c>
      <c r="G52" s="184"/>
      <c r="H52" s="184"/>
      <c r="I52" s="185">
        <f>' Pol'!G34</f>
        <v>0</v>
      </c>
      <c r="J52" s="185"/>
    </row>
    <row r="53" spans="1:10" ht="25.5" customHeight="1" x14ac:dyDescent="0.2">
      <c r="A53" s="163"/>
      <c r="B53" s="166" t="s">
        <v>72</v>
      </c>
      <c r="C53" s="165" t="s">
        <v>73</v>
      </c>
      <c r="D53" s="167"/>
      <c r="E53" s="167"/>
      <c r="F53" s="183" t="s">
        <v>24</v>
      </c>
      <c r="G53" s="184"/>
      <c r="H53" s="184"/>
      <c r="I53" s="185">
        <f>' Pol'!G48</f>
        <v>0</v>
      </c>
      <c r="J53" s="185"/>
    </row>
    <row r="54" spans="1:10" ht="25.5" customHeight="1" x14ac:dyDescent="0.2">
      <c r="A54" s="163"/>
      <c r="B54" s="177" t="s">
        <v>74</v>
      </c>
      <c r="C54" s="178" t="s">
        <v>75</v>
      </c>
      <c r="D54" s="179"/>
      <c r="E54" s="179"/>
      <c r="F54" s="186" t="s">
        <v>24</v>
      </c>
      <c r="G54" s="187"/>
      <c r="H54" s="187"/>
      <c r="I54" s="188">
        <f>' Pol'!G51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79</v>
      </c>
    </row>
    <row r="2" spans="1:60" ht="24.95" customHeight="1" x14ac:dyDescent="0.2">
      <c r="A2" s="202" t="s">
        <v>78</v>
      </c>
      <c r="B2" s="196"/>
      <c r="C2" s="197" t="s">
        <v>46</v>
      </c>
      <c r="D2" s="198"/>
      <c r="E2" s="198"/>
      <c r="F2" s="198"/>
      <c r="G2" s="204"/>
      <c r="AE2" t="s">
        <v>80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81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82</v>
      </c>
    </row>
    <row r="5" spans="1:60" hidden="1" x14ac:dyDescent="0.2">
      <c r="A5" s="206" t="s">
        <v>83</v>
      </c>
      <c r="B5" s="207"/>
      <c r="C5" s="208"/>
      <c r="D5" s="209"/>
      <c r="E5" s="209"/>
      <c r="F5" s="209"/>
      <c r="G5" s="210"/>
      <c r="AE5" t="s">
        <v>84</v>
      </c>
    </row>
    <row r="7" spans="1:60" ht="38.25" x14ac:dyDescent="0.2">
      <c r="A7" s="215" t="s">
        <v>85</v>
      </c>
      <c r="B7" s="216" t="s">
        <v>86</v>
      </c>
      <c r="C7" s="216" t="s">
        <v>87</v>
      </c>
      <c r="D7" s="215" t="s">
        <v>88</v>
      </c>
      <c r="E7" s="215" t="s">
        <v>89</v>
      </c>
      <c r="F7" s="211" t="s">
        <v>90</v>
      </c>
      <c r="G7" s="232" t="s">
        <v>28</v>
      </c>
      <c r="H7" s="233" t="s">
        <v>29</v>
      </c>
      <c r="I7" s="233" t="s">
        <v>91</v>
      </c>
      <c r="J7" s="233" t="s">
        <v>30</v>
      </c>
      <c r="K7" s="233" t="s">
        <v>92</v>
      </c>
      <c r="L7" s="233" t="s">
        <v>93</v>
      </c>
      <c r="M7" s="233" t="s">
        <v>94</v>
      </c>
      <c r="N7" s="233" t="s">
        <v>95</v>
      </c>
      <c r="O7" s="233" t="s">
        <v>96</v>
      </c>
      <c r="P7" s="233" t="s">
        <v>97</v>
      </c>
      <c r="Q7" s="233" t="s">
        <v>98</v>
      </c>
      <c r="R7" s="233" t="s">
        <v>99</v>
      </c>
      <c r="S7" s="233" t="s">
        <v>100</v>
      </c>
      <c r="T7" s="233" t="s">
        <v>101</v>
      </c>
      <c r="U7" s="218" t="s">
        <v>102</v>
      </c>
    </row>
    <row r="8" spans="1:60" x14ac:dyDescent="0.2">
      <c r="A8" s="234" t="s">
        <v>103</v>
      </c>
      <c r="B8" s="235" t="s">
        <v>60</v>
      </c>
      <c r="C8" s="236" t="s">
        <v>61</v>
      </c>
      <c r="D8" s="237"/>
      <c r="E8" s="238"/>
      <c r="F8" s="239"/>
      <c r="G8" s="239">
        <f>SUMIF(AE9:AE10,"&lt;&gt;NOR",G9:G10)</f>
        <v>0</v>
      </c>
      <c r="H8" s="239"/>
      <c r="I8" s="239">
        <f>SUM(I9:I10)</f>
        <v>0</v>
      </c>
      <c r="J8" s="239"/>
      <c r="K8" s="239">
        <f>SUM(K9:K10)</f>
        <v>0</v>
      </c>
      <c r="L8" s="239"/>
      <c r="M8" s="239">
        <f>SUM(M9:M10)</f>
        <v>0</v>
      </c>
      <c r="N8" s="217"/>
      <c r="O8" s="217">
        <f>SUM(O9:O10)</f>
        <v>0</v>
      </c>
      <c r="P8" s="217"/>
      <c r="Q8" s="217">
        <f>SUM(Q9:Q10)</f>
        <v>0</v>
      </c>
      <c r="R8" s="217"/>
      <c r="S8" s="217"/>
      <c r="T8" s="234"/>
      <c r="U8" s="217">
        <f>SUM(U9:U10)</f>
        <v>12</v>
      </c>
      <c r="AE8" t="s">
        <v>104</v>
      </c>
    </row>
    <row r="9" spans="1:60" ht="22.5" outlineLevel="1" x14ac:dyDescent="0.2">
      <c r="A9" s="213">
        <v>1</v>
      </c>
      <c r="B9" s="219" t="s">
        <v>105</v>
      </c>
      <c r="C9" s="262" t="s">
        <v>106</v>
      </c>
      <c r="D9" s="221" t="s">
        <v>107</v>
      </c>
      <c r="E9" s="227">
        <v>4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</v>
      </c>
      <c r="U9" s="222">
        <f>ROUND(E9*T9,2)</f>
        <v>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108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105</v>
      </c>
      <c r="C10" s="262" t="s">
        <v>109</v>
      </c>
      <c r="D10" s="221" t="s">
        <v>107</v>
      </c>
      <c r="E10" s="227">
        <v>8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1</v>
      </c>
      <c r="U10" s="222">
        <f>ROUND(E10*T10,2)</f>
        <v>8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108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14" t="s">
        <v>103</v>
      </c>
      <c r="B11" s="220" t="s">
        <v>62</v>
      </c>
      <c r="C11" s="263" t="s">
        <v>63</v>
      </c>
      <c r="D11" s="224"/>
      <c r="E11" s="228"/>
      <c r="F11" s="231"/>
      <c r="G11" s="231">
        <f>SUMIF(AE12:AE15,"&lt;&gt;NOR",G12:G15)</f>
        <v>0</v>
      </c>
      <c r="H11" s="231"/>
      <c r="I11" s="231">
        <f>SUM(I12:I15)</f>
        <v>0</v>
      </c>
      <c r="J11" s="231"/>
      <c r="K11" s="231">
        <f>SUM(K12:K15)</f>
        <v>0</v>
      </c>
      <c r="L11" s="231"/>
      <c r="M11" s="231">
        <f>SUM(M12:M15)</f>
        <v>0</v>
      </c>
      <c r="N11" s="225"/>
      <c r="O11" s="225">
        <f>SUM(O12:O15)</f>
        <v>6.7000000000000002E-3</v>
      </c>
      <c r="P11" s="225"/>
      <c r="Q11" s="225">
        <f>SUM(Q12:Q15)</f>
        <v>0.02</v>
      </c>
      <c r="R11" s="225"/>
      <c r="S11" s="225"/>
      <c r="T11" s="226"/>
      <c r="U11" s="225">
        <f>SUM(U12:U15)</f>
        <v>3.53</v>
      </c>
      <c r="AE11" t="s">
        <v>104</v>
      </c>
    </row>
    <row r="12" spans="1:60" ht="22.5" outlineLevel="1" x14ac:dyDescent="0.2">
      <c r="A12" s="213">
        <v>3</v>
      </c>
      <c r="B12" s="219" t="s">
        <v>110</v>
      </c>
      <c r="C12" s="262" t="s">
        <v>111</v>
      </c>
      <c r="D12" s="221" t="s">
        <v>112</v>
      </c>
      <c r="E12" s="227">
        <v>10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6.7000000000000002E-4</v>
      </c>
      <c r="O12" s="222">
        <f>ROUND(E12*N12,5)</f>
        <v>6.7000000000000002E-3</v>
      </c>
      <c r="P12" s="222">
        <v>2E-3</v>
      </c>
      <c r="Q12" s="222">
        <f>ROUND(E12*P12,5)</f>
        <v>0.02</v>
      </c>
      <c r="R12" s="222"/>
      <c r="S12" s="222"/>
      <c r="T12" s="223">
        <v>0.35</v>
      </c>
      <c r="U12" s="222">
        <f>ROUND(E12*T12,2)</f>
        <v>3.5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108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4</v>
      </c>
      <c r="B13" s="219" t="s">
        <v>113</v>
      </c>
      <c r="C13" s="262" t="s">
        <v>114</v>
      </c>
      <c r="D13" s="221" t="s">
        <v>115</v>
      </c>
      <c r="E13" s="227">
        <v>0.02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0.94</v>
      </c>
      <c r="U13" s="222">
        <f>ROUND(E13*T13,2)</f>
        <v>0.02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5</v>
      </c>
      <c r="B14" s="219" t="s">
        <v>116</v>
      </c>
      <c r="C14" s="262" t="s">
        <v>117</v>
      </c>
      <c r="D14" s="221" t="s">
        <v>115</v>
      </c>
      <c r="E14" s="227">
        <v>0.02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0.49</v>
      </c>
      <c r="U14" s="222">
        <f>ROUND(E14*T14,2)</f>
        <v>0.01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108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118</v>
      </c>
      <c r="C15" s="262" t="s">
        <v>119</v>
      </c>
      <c r="D15" s="221" t="s">
        <v>115</v>
      </c>
      <c r="E15" s="227">
        <v>0.02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108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14" t="s">
        <v>103</v>
      </c>
      <c r="B16" s="220" t="s">
        <v>64</v>
      </c>
      <c r="C16" s="263" t="s">
        <v>65</v>
      </c>
      <c r="D16" s="224"/>
      <c r="E16" s="228"/>
      <c r="F16" s="231"/>
      <c r="G16" s="231">
        <f>SUMIF(AE17:AE22,"&lt;&gt;NOR",G17:G22)</f>
        <v>0</v>
      </c>
      <c r="H16" s="231"/>
      <c r="I16" s="231">
        <f>SUM(I17:I22)</f>
        <v>0</v>
      </c>
      <c r="J16" s="231"/>
      <c r="K16" s="231">
        <f>SUM(K17:K22)</f>
        <v>0</v>
      </c>
      <c r="L16" s="231"/>
      <c r="M16" s="231">
        <f>SUM(M17:M22)</f>
        <v>0</v>
      </c>
      <c r="N16" s="225"/>
      <c r="O16" s="225">
        <f>SUM(O17:O22)</f>
        <v>9.6370000000000011E-2</v>
      </c>
      <c r="P16" s="225"/>
      <c r="Q16" s="225">
        <f>SUM(Q17:Q22)</f>
        <v>0</v>
      </c>
      <c r="R16" s="225"/>
      <c r="S16" s="225"/>
      <c r="T16" s="226"/>
      <c r="U16" s="225">
        <f>SUM(U17:U22)</f>
        <v>38</v>
      </c>
      <c r="AE16" t="s">
        <v>104</v>
      </c>
    </row>
    <row r="17" spans="1:60" outlineLevel="1" x14ac:dyDescent="0.2">
      <c r="A17" s="213">
        <v>7</v>
      </c>
      <c r="B17" s="219" t="s">
        <v>120</v>
      </c>
      <c r="C17" s="262" t="s">
        <v>121</v>
      </c>
      <c r="D17" s="221" t="s">
        <v>122</v>
      </c>
      <c r="E17" s="227">
        <v>35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22">
        <v>6.2E-4</v>
      </c>
      <c r="O17" s="222">
        <f>ROUND(E17*N17,5)</f>
        <v>2.1700000000000001E-2</v>
      </c>
      <c r="P17" s="222">
        <v>0</v>
      </c>
      <c r="Q17" s="222">
        <f>ROUND(E17*P17,5)</f>
        <v>0</v>
      </c>
      <c r="R17" s="222"/>
      <c r="S17" s="222"/>
      <c r="T17" s="223">
        <v>0.316</v>
      </c>
      <c r="U17" s="222">
        <f>ROUND(E17*T17,2)</f>
        <v>11.06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108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8</v>
      </c>
      <c r="B18" s="219" t="s">
        <v>123</v>
      </c>
      <c r="C18" s="262" t="s">
        <v>124</v>
      </c>
      <c r="D18" s="221" t="s">
        <v>122</v>
      </c>
      <c r="E18" s="227">
        <v>13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2.0500000000000002E-3</v>
      </c>
      <c r="O18" s="222">
        <f>ROUND(E18*N18,5)</f>
        <v>2.665E-2</v>
      </c>
      <c r="P18" s="222">
        <v>0</v>
      </c>
      <c r="Q18" s="222">
        <f>ROUND(E18*P18,5)</f>
        <v>0</v>
      </c>
      <c r="R18" s="222"/>
      <c r="S18" s="222"/>
      <c r="T18" s="223">
        <v>0.60699999999999998</v>
      </c>
      <c r="U18" s="222">
        <f>ROUND(E18*T18,2)</f>
        <v>7.89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125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9</v>
      </c>
      <c r="B19" s="219" t="s">
        <v>123</v>
      </c>
      <c r="C19" s="262" t="s">
        <v>126</v>
      </c>
      <c r="D19" s="221" t="s">
        <v>122</v>
      </c>
      <c r="E19" s="227">
        <v>22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22">
        <v>2.0500000000000002E-3</v>
      </c>
      <c r="O19" s="222">
        <f>ROUND(E19*N19,5)</f>
        <v>4.5100000000000001E-2</v>
      </c>
      <c r="P19" s="222">
        <v>0</v>
      </c>
      <c r="Q19" s="222">
        <f>ROUND(E19*P19,5)</f>
        <v>0</v>
      </c>
      <c r="R19" s="222"/>
      <c r="S19" s="222"/>
      <c r="T19" s="223">
        <v>0.60699999999999998</v>
      </c>
      <c r="U19" s="222">
        <f>ROUND(E19*T19,2)</f>
        <v>13.35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125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10</v>
      </c>
      <c r="B20" s="219" t="s">
        <v>127</v>
      </c>
      <c r="C20" s="262" t="s">
        <v>128</v>
      </c>
      <c r="D20" s="221" t="s">
        <v>112</v>
      </c>
      <c r="E20" s="227">
        <v>4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6.8000000000000005E-4</v>
      </c>
      <c r="O20" s="222">
        <f>ROUND(E20*N20,5)</f>
        <v>2.7200000000000002E-3</v>
      </c>
      <c r="P20" s="222">
        <v>0</v>
      </c>
      <c r="Q20" s="222">
        <f>ROUND(E20*P20,5)</f>
        <v>0</v>
      </c>
      <c r="R20" s="222"/>
      <c r="S20" s="222"/>
      <c r="T20" s="223">
        <v>0.89</v>
      </c>
      <c r="U20" s="222">
        <f>ROUND(E20*T20,2)</f>
        <v>3.56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108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11</v>
      </c>
      <c r="B21" s="219" t="s">
        <v>129</v>
      </c>
      <c r="C21" s="262" t="s">
        <v>130</v>
      </c>
      <c r="D21" s="221" t="s">
        <v>112</v>
      </c>
      <c r="E21" s="227">
        <v>4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5.0000000000000002E-5</v>
      </c>
      <c r="O21" s="222">
        <f>ROUND(E21*N21,5)</f>
        <v>2.0000000000000001E-4</v>
      </c>
      <c r="P21" s="222">
        <v>0</v>
      </c>
      <c r="Q21" s="222">
        <f>ROUND(E21*P21,5)</f>
        <v>0</v>
      </c>
      <c r="R21" s="222"/>
      <c r="S21" s="222"/>
      <c r="T21" s="223">
        <v>0.5</v>
      </c>
      <c r="U21" s="222">
        <f>ROUND(E21*T21,2)</f>
        <v>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12</v>
      </c>
      <c r="B22" s="219" t="s">
        <v>131</v>
      </c>
      <c r="C22" s="262" t="s">
        <v>132</v>
      </c>
      <c r="D22" s="221" t="s">
        <v>115</v>
      </c>
      <c r="E22" s="227">
        <v>7.8E-2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1.831</v>
      </c>
      <c r="U22" s="222">
        <f>ROUND(E22*T22,2)</f>
        <v>0.14000000000000001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108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14" t="s">
        <v>103</v>
      </c>
      <c r="B23" s="220" t="s">
        <v>66</v>
      </c>
      <c r="C23" s="263" t="s">
        <v>67</v>
      </c>
      <c r="D23" s="224"/>
      <c r="E23" s="228"/>
      <c r="F23" s="231"/>
      <c r="G23" s="231">
        <f>SUMIF(AE24:AE26,"&lt;&gt;NOR",G24:G26)</f>
        <v>0</v>
      </c>
      <c r="H23" s="231"/>
      <c r="I23" s="231">
        <f>SUM(I24:I26)</f>
        <v>0</v>
      </c>
      <c r="J23" s="231"/>
      <c r="K23" s="231">
        <f>SUM(K24:K26)</f>
        <v>0</v>
      </c>
      <c r="L23" s="231"/>
      <c r="M23" s="231">
        <f>SUM(M24:M26)</f>
        <v>0</v>
      </c>
      <c r="N23" s="225"/>
      <c r="O23" s="225">
        <f>SUM(O24:O26)</f>
        <v>3.4519999999999995E-2</v>
      </c>
      <c r="P23" s="225"/>
      <c r="Q23" s="225">
        <f>SUM(Q24:Q26)</f>
        <v>0</v>
      </c>
      <c r="R23" s="225"/>
      <c r="S23" s="225"/>
      <c r="T23" s="226"/>
      <c r="U23" s="225">
        <f>SUM(U24:U26)</f>
        <v>1.2999999999999998</v>
      </c>
      <c r="AE23" t="s">
        <v>104</v>
      </c>
    </row>
    <row r="24" spans="1:60" ht="22.5" outlineLevel="1" x14ac:dyDescent="0.2">
      <c r="A24" s="213">
        <v>13</v>
      </c>
      <c r="B24" s="219" t="s">
        <v>133</v>
      </c>
      <c r="C24" s="262" t="s">
        <v>134</v>
      </c>
      <c r="D24" s="221" t="s">
        <v>135</v>
      </c>
      <c r="E24" s="227">
        <v>2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1.4999999999999999E-2</v>
      </c>
      <c r="O24" s="222">
        <f>ROUND(E24*N24,5)</f>
        <v>0.03</v>
      </c>
      <c r="P24" s="222">
        <v>0</v>
      </c>
      <c r="Q24" s="222">
        <f>ROUND(E24*P24,5)</f>
        <v>0</v>
      </c>
      <c r="R24" s="222"/>
      <c r="S24" s="222"/>
      <c r="T24" s="223">
        <v>0.35</v>
      </c>
      <c r="U24" s="222">
        <f>ROUND(E24*T24,2)</f>
        <v>0.7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108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14</v>
      </c>
      <c r="B25" s="219" t="s">
        <v>136</v>
      </c>
      <c r="C25" s="262" t="s">
        <v>137</v>
      </c>
      <c r="D25" s="221" t="s">
        <v>138</v>
      </c>
      <c r="E25" s="227">
        <v>4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1.1299999999999999E-3</v>
      </c>
      <c r="O25" s="222">
        <f>ROUND(E25*N25,5)</f>
        <v>4.5199999999999997E-3</v>
      </c>
      <c r="P25" s="222">
        <v>0</v>
      </c>
      <c r="Q25" s="222">
        <f>ROUND(E25*P25,5)</f>
        <v>0</v>
      </c>
      <c r="R25" s="222"/>
      <c r="S25" s="222"/>
      <c r="T25" s="223">
        <v>0.114</v>
      </c>
      <c r="U25" s="222">
        <f>ROUND(E25*T25,2)</f>
        <v>0.46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15</v>
      </c>
      <c r="B26" s="219" t="s">
        <v>139</v>
      </c>
      <c r="C26" s="262" t="s">
        <v>140</v>
      </c>
      <c r="D26" s="221" t="s">
        <v>115</v>
      </c>
      <c r="E26" s="227">
        <v>3.5000000000000003E-2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4.093</v>
      </c>
      <c r="U26" s="222">
        <f>ROUND(E26*T26,2)</f>
        <v>0.14000000000000001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108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103</v>
      </c>
      <c r="B27" s="220" t="s">
        <v>68</v>
      </c>
      <c r="C27" s="263" t="s">
        <v>69</v>
      </c>
      <c r="D27" s="224"/>
      <c r="E27" s="228"/>
      <c r="F27" s="231"/>
      <c r="G27" s="231">
        <f>SUMIF(AE28:AE33,"&lt;&gt;NOR",G28:G33)</f>
        <v>0</v>
      </c>
      <c r="H27" s="231"/>
      <c r="I27" s="231">
        <f>SUM(I28:I33)</f>
        <v>0</v>
      </c>
      <c r="J27" s="231"/>
      <c r="K27" s="231">
        <f>SUM(K28:K33)</f>
        <v>0</v>
      </c>
      <c r="L27" s="231"/>
      <c r="M27" s="231">
        <f>SUM(M28:M33)</f>
        <v>0</v>
      </c>
      <c r="N27" s="225"/>
      <c r="O27" s="225">
        <f>SUM(O28:O33)</f>
        <v>0.17684</v>
      </c>
      <c r="P27" s="225"/>
      <c r="Q27" s="225">
        <f>SUM(Q28:Q33)</f>
        <v>0</v>
      </c>
      <c r="R27" s="225"/>
      <c r="S27" s="225"/>
      <c r="T27" s="226"/>
      <c r="U27" s="225">
        <f>SUM(U28:U33)</f>
        <v>45.780000000000008</v>
      </c>
      <c r="AE27" t="s">
        <v>104</v>
      </c>
    </row>
    <row r="28" spans="1:60" outlineLevel="1" x14ac:dyDescent="0.2">
      <c r="A28" s="213">
        <v>16</v>
      </c>
      <c r="B28" s="219" t="s">
        <v>141</v>
      </c>
      <c r="C28" s="262" t="s">
        <v>142</v>
      </c>
      <c r="D28" s="221" t="s">
        <v>112</v>
      </c>
      <c r="E28" s="227">
        <v>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8.0000000000000007E-5</v>
      </c>
      <c r="O28" s="222">
        <f>ROUND(E28*N28,5)</f>
        <v>8.0000000000000007E-5</v>
      </c>
      <c r="P28" s="222">
        <v>0</v>
      </c>
      <c r="Q28" s="222">
        <f>ROUND(E28*P28,5)</f>
        <v>0</v>
      </c>
      <c r="R28" s="222"/>
      <c r="S28" s="222"/>
      <c r="T28" s="223">
        <v>0.37</v>
      </c>
      <c r="U28" s="222">
        <f>ROUND(E28*T28,2)</f>
        <v>0.37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17</v>
      </c>
      <c r="B29" s="219" t="s">
        <v>143</v>
      </c>
      <c r="C29" s="262" t="s">
        <v>144</v>
      </c>
      <c r="D29" s="221" t="s">
        <v>145</v>
      </c>
      <c r="E29" s="227">
        <v>65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8.8000000000000003E-4</v>
      </c>
      <c r="O29" s="222">
        <f>ROUND(E29*N29,5)</f>
        <v>5.7200000000000001E-2</v>
      </c>
      <c r="P29" s="222">
        <v>0</v>
      </c>
      <c r="Q29" s="222">
        <f>ROUND(E29*P29,5)</f>
        <v>0</v>
      </c>
      <c r="R29" s="222"/>
      <c r="S29" s="222"/>
      <c r="T29" s="223">
        <v>0.30737999999999999</v>
      </c>
      <c r="U29" s="222">
        <f>ROUND(E29*T29,2)</f>
        <v>19.98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108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18</v>
      </c>
      <c r="B30" s="219" t="s">
        <v>146</v>
      </c>
      <c r="C30" s="262" t="s">
        <v>147</v>
      </c>
      <c r="D30" s="221" t="s">
        <v>145</v>
      </c>
      <c r="E30" s="227">
        <v>61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1.9599999999999999E-3</v>
      </c>
      <c r="O30" s="222">
        <f>ROUND(E30*N30,5)</f>
        <v>0.11956</v>
      </c>
      <c r="P30" s="222">
        <v>0</v>
      </c>
      <c r="Q30" s="222">
        <f>ROUND(E30*P30,5)</f>
        <v>0</v>
      </c>
      <c r="R30" s="222"/>
      <c r="S30" s="222"/>
      <c r="T30" s="223">
        <v>0.3579</v>
      </c>
      <c r="U30" s="222">
        <f>ROUND(E30*T30,2)</f>
        <v>21.83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108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19</v>
      </c>
      <c r="B31" s="219" t="s">
        <v>148</v>
      </c>
      <c r="C31" s="262" t="s">
        <v>149</v>
      </c>
      <c r="D31" s="221" t="s">
        <v>112</v>
      </c>
      <c r="E31" s="227">
        <v>2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0.35</v>
      </c>
      <c r="U31" s="222">
        <f>ROUND(E31*T31,2)</f>
        <v>0.7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108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20</v>
      </c>
      <c r="B32" s="219" t="s">
        <v>150</v>
      </c>
      <c r="C32" s="262" t="s">
        <v>151</v>
      </c>
      <c r="D32" s="221" t="s">
        <v>145</v>
      </c>
      <c r="E32" s="227">
        <v>126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1.7999999999999999E-2</v>
      </c>
      <c r="U32" s="222">
        <f>ROUND(E32*T32,2)</f>
        <v>2.27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108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21</v>
      </c>
      <c r="B33" s="219" t="s">
        <v>152</v>
      </c>
      <c r="C33" s="262" t="s">
        <v>153</v>
      </c>
      <c r="D33" s="221" t="s">
        <v>115</v>
      </c>
      <c r="E33" s="227">
        <v>0.17699999999999999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3.5630000000000002</v>
      </c>
      <c r="U33" s="222">
        <f>ROUND(E33*T33,2)</f>
        <v>0.63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108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103</v>
      </c>
      <c r="B34" s="220" t="s">
        <v>70</v>
      </c>
      <c r="C34" s="263" t="s">
        <v>71</v>
      </c>
      <c r="D34" s="224"/>
      <c r="E34" s="228"/>
      <c r="F34" s="231"/>
      <c r="G34" s="231">
        <f>SUMIF(AE35:AE47,"&lt;&gt;NOR",G35:G47)</f>
        <v>0</v>
      </c>
      <c r="H34" s="231"/>
      <c r="I34" s="231">
        <f>SUM(I35:I47)</f>
        <v>0</v>
      </c>
      <c r="J34" s="231"/>
      <c r="K34" s="231">
        <f>SUM(K35:K47)</f>
        <v>0</v>
      </c>
      <c r="L34" s="231"/>
      <c r="M34" s="231">
        <f>SUM(M35:M47)</f>
        <v>0</v>
      </c>
      <c r="N34" s="225"/>
      <c r="O34" s="225">
        <f>SUM(O35:O47)</f>
        <v>7.4190000000000006E-2</v>
      </c>
      <c r="P34" s="225"/>
      <c r="Q34" s="225">
        <f>SUM(Q35:Q47)</f>
        <v>0</v>
      </c>
      <c r="R34" s="225"/>
      <c r="S34" s="225"/>
      <c r="T34" s="226"/>
      <c r="U34" s="225">
        <f>SUM(U35:U47)</f>
        <v>20.329999999999998</v>
      </c>
      <c r="AE34" t="s">
        <v>104</v>
      </c>
    </row>
    <row r="35" spans="1:60" outlineLevel="1" x14ac:dyDescent="0.2">
      <c r="A35" s="213">
        <v>22</v>
      </c>
      <c r="B35" s="219" t="s">
        <v>154</v>
      </c>
      <c r="C35" s="262" t="s">
        <v>155</v>
      </c>
      <c r="D35" s="221" t="s">
        <v>112</v>
      </c>
      <c r="E35" s="227">
        <v>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2.0000000000000002E-5</v>
      </c>
      <c r="O35" s="222">
        <f>ROUND(E35*N35,5)</f>
        <v>2.0000000000000002E-5</v>
      </c>
      <c r="P35" s="222">
        <v>0</v>
      </c>
      <c r="Q35" s="222">
        <f>ROUND(E35*P35,5)</f>
        <v>0</v>
      </c>
      <c r="R35" s="222"/>
      <c r="S35" s="222"/>
      <c r="T35" s="223">
        <v>0.17699999999999999</v>
      </c>
      <c r="U35" s="222">
        <f>ROUND(E35*T35,2)</f>
        <v>0.18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108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3">
        <v>23</v>
      </c>
      <c r="B36" s="219" t="s">
        <v>156</v>
      </c>
      <c r="C36" s="262" t="s">
        <v>157</v>
      </c>
      <c r="D36" s="221" t="s">
        <v>138</v>
      </c>
      <c r="E36" s="227">
        <v>1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5.4999999999999997E-3</v>
      </c>
      <c r="O36" s="222">
        <f>ROUND(E36*N36,5)</f>
        <v>5.4999999999999997E-3</v>
      </c>
      <c r="P36" s="222">
        <v>0</v>
      </c>
      <c r="Q36" s="222">
        <f>ROUND(E36*P36,5)</f>
        <v>0</v>
      </c>
      <c r="R36" s="222"/>
      <c r="S36" s="222"/>
      <c r="T36" s="223">
        <v>0.66600000000000004</v>
      </c>
      <c r="U36" s="222">
        <f>ROUND(E36*T36,2)</f>
        <v>0.67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108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24</v>
      </c>
      <c r="B37" s="219" t="s">
        <v>158</v>
      </c>
      <c r="C37" s="262" t="s">
        <v>159</v>
      </c>
      <c r="D37" s="221" t="s">
        <v>112</v>
      </c>
      <c r="E37" s="227">
        <v>1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6.7000000000000002E-4</v>
      </c>
      <c r="O37" s="222">
        <f>ROUND(E37*N37,5)</f>
        <v>6.7000000000000002E-4</v>
      </c>
      <c r="P37" s="222">
        <v>0</v>
      </c>
      <c r="Q37" s="222">
        <f>ROUND(E37*P37,5)</f>
        <v>0</v>
      </c>
      <c r="R37" s="222"/>
      <c r="S37" s="222"/>
      <c r="T37" s="223">
        <v>0.38100000000000001</v>
      </c>
      <c r="U37" s="222">
        <f>ROUND(E37*T37,2)</f>
        <v>0.38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108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25</v>
      </c>
      <c r="B38" s="219" t="s">
        <v>160</v>
      </c>
      <c r="C38" s="262" t="s">
        <v>161</v>
      </c>
      <c r="D38" s="221" t="s">
        <v>112</v>
      </c>
      <c r="E38" s="227">
        <v>20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0.22700000000000001</v>
      </c>
      <c r="U38" s="222">
        <f>ROUND(E38*T38,2)</f>
        <v>4.54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108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26</v>
      </c>
      <c r="B39" s="219" t="s">
        <v>162</v>
      </c>
      <c r="C39" s="262" t="s">
        <v>163</v>
      </c>
      <c r="D39" s="221" t="s">
        <v>112</v>
      </c>
      <c r="E39" s="227">
        <v>4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0.35</v>
      </c>
      <c r="U39" s="222">
        <f>ROUND(E39*T39,2)</f>
        <v>1.4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108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13">
        <v>27</v>
      </c>
      <c r="B40" s="219" t="s">
        <v>123</v>
      </c>
      <c r="C40" s="262" t="s">
        <v>164</v>
      </c>
      <c r="D40" s="221" t="s">
        <v>138</v>
      </c>
      <c r="E40" s="227">
        <v>2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6.0000000000000001E-3</v>
      </c>
      <c r="O40" s="222">
        <f>ROUND(E40*N40,5)</f>
        <v>1.2E-2</v>
      </c>
      <c r="P40" s="222">
        <v>0</v>
      </c>
      <c r="Q40" s="222">
        <f>ROUND(E40*P40,5)</f>
        <v>0</v>
      </c>
      <c r="R40" s="222"/>
      <c r="S40" s="222"/>
      <c r="T40" s="223">
        <v>0.54100000000000004</v>
      </c>
      <c r="U40" s="222">
        <f>ROUND(E40*T40,2)</f>
        <v>1.08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125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28</v>
      </c>
      <c r="B41" s="219" t="s">
        <v>123</v>
      </c>
      <c r="C41" s="262" t="s">
        <v>165</v>
      </c>
      <c r="D41" s="221" t="s">
        <v>138</v>
      </c>
      <c r="E41" s="227">
        <v>13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3.0000000000000001E-3</v>
      </c>
      <c r="O41" s="222">
        <f>ROUND(E41*N41,5)</f>
        <v>3.9E-2</v>
      </c>
      <c r="P41" s="222">
        <v>0</v>
      </c>
      <c r="Q41" s="222">
        <f>ROUND(E41*P41,5)</f>
        <v>0</v>
      </c>
      <c r="R41" s="222"/>
      <c r="S41" s="222"/>
      <c r="T41" s="223">
        <v>0.54100000000000004</v>
      </c>
      <c r="U41" s="222">
        <f>ROUND(E41*T41,2)</f>
        <v>7.03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125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29</v>
      </c>
      <c r="B42" s="219" t="s">
        <v>123</v>
      </c>
      <c r="C42" s="262" t="s">
        <v>166</v>
      </c>
      <c r="D42" s="221" t="s">
        <v>138</v>
      </c>
      <c r="E42" s="227">
        <v>1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3.0000000000000001E-3</v>
      </c>
      <c r="O42" s="222">
        <f>ROUND(E42*N42,5)</f>
        <v>3.0000000000000001E-3</v>
      </c>
      <c r="P42" s="222">
        <v>0</v>
      </c>
      <c r="Q42" s="222">
        <f>ROUND(E42*P42,5)</f>
        <v>0</v>
      </c>
      <c r="R42" s="222"/>
      <c r="S42" s="222"/>
      <c r="T42" s="223">
        <v>0.54100000000000004</v>
      </c>
      <c r="U42" s="222">
        <f>ROUND(E42*T42,2)</f>
        <v>0.54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125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3">
        <v>30</v>
      </c>
      <c r="B43" s="219" t="s">
        <v>123</v>
      </c>
      <c r="C43" s="262" t="s">
        <v>167</v>
      </c>
      <c r="D43" s="221" t="s">
        <v>138</v>
      </c>
      <c r="E43" s="227">
        <v>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3.0000000000000001E-3</v>
      </c>
      <c r="O43" s="222">
        <f>ROUND(E43*N43,5)</f>
        <v>3.0000000000000001E-3</v>
      </c>
      <c r="P43" s="222">
        <v>0</v>
      </c>
      <c r="Q43" s="222">
        <f>ROUND(E43*P43,5)</f>
        <v>0</v>
      </c>
      <c r="R43" s="222"/>
      <c r="S43" s="222"/>
      <c r="T43" s="223">
        <v>0.54100000000000004</v>
      </c>
      <c r="U43" s="222">
        <f>ROUND(E43*T43,2)</f>
        <v>0.54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125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31</v>
      </c>
      <c r="B44" s="219" t="s">
        <v>123</v>
      </c>
      <c r="C44" s="262" t="s">
        <v>168</v>
      </c>
      <c r="D44" s="221" t="s">
        <v>138</v>
      </c>
      <c r="E44" s="227">
        <v>5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1E-3</v>
      </c>
      <c r="O44" s="222">
        <f>ROUND(E44*N44,5)</f>
        <v>5.0000000000000001E-3</v>
      </c>
      <c r="P44" s="222">
        <v>0</v>
      </c>
      <c r="Q44" s="222">
        <f>ROUND(E44*P44,5)</f>
        <v>0</v>
      </c>
      <c r="R44" s="222"/>
      <c r="S44" s="222"/>
      <c r="T44" s="223">
        <v>0.54100000000000004</v>
      </c>
      <c r="U44" s="222">
        <f>ROUND(E44*T44,2)</f>
        <v>2.71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125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32</v>
      </c>
      <c r="B45" s="219" t="s">
        <v>123</v>
      </c>
      <c r="C45" s="262" t="s">
        <v>169</v>
      </c>
      <c r="D45" s="221" t="s">
        <v>138</v>
      </c>
      <c r="E45" s="227">
        <v>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1E-3</v>
      </c>
      <c r="O45" s="222">
        <f>ROUND(E45*N45,5)</f>
        <v>1E-3</v>
      </c>
      <c r="P45" s="222">
        <v>0</v>
      </c>
      <c r="Q45" s="222">
        <f>ROUND(E45*P45,5)</f>
        <v>0</v>
      </c>
      <c r="R45" s="222"/>
      <c r="S45" s="222"/>
      <c r="T45" s="223">
        <v>0.54100000000000004</v>
      </c>
      <c r="U45" s="222">
        <f>ROUND(E45*T45,2)</f>
        <v>0.54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33</v>
      </c>
      <c r="B46" s="219" t="s">
        <v>123</v>
      </c>
      <c r="C46" s="262" t="s">
        <v>170</v>
      </c>
      <c r="D46" s="221" t="s">
        <v>138</v>
      </c>
      <c r="E46" s="227">
        <v>1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5.0000000000000001E-3</v>
      </c>
      <c r="O46" s="222">
        <f>ROUND(E46*N46,5)</f>
        <v>5.0000000000000001E-3</v>
      </c>
      <c r="P46" s="222">
        <v>0</v>
      </c>
      <c r="Q46" s="222">
        <f>ROUND(E46*P46,5)</f>
        <v>0</v>
      </c>
      <c r="R46" s="222"/>
      <c r="S46" s="222"/>
      <c r="T46" s="223">
        <v>0.54100000000000004</v>
      </c>
      <c r="U46" s="222">
        <f>ROUND(E46*T46,2)</f>
        <v>0.54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125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34</v>
      </c>
      <c r="B47" s="219" t="s">
        <v>171</v>
      </c>
      <c r="C47" s="262" t="s">
        <v>172</v>
      </c>
      <c r="D47" s="221" t="s">
        <v>115</v>
      </c>
      <c r="E47" s="227">
        <v>7.4999999999999997E-2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2.351</v>
      </c>
      <c r="U47" s="222">
        <f>ROUND(E47*T47,2)</f>
        <v>0.18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108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103</v>
      </c>
      <c r="B48" s="220" t="s">
        <v>72</v>
      </c>
      <c r="C48" s="263" t="s">
        <v>73</v>
      </c>
      <c r="D48" s="224"/>
      <c r="E48" s="228"/>
      <c r="F48" s="231"/>
      <c r="G48" s="231">
        <f>SUMIF(AE49:AE50,"&lt;&gt;NOR",G49:G50)</f>
        <v>0</v>
      </c>
      <c r="H48" s="231"/>
      <c r="I48" s="231">
        <f>SUM(I49:I50)</f>
        <v>0</v>
      </c>
      <c r="J48" s="231"/>
      <c r="K48" s="231">
        <f>SUM(K49:K50)</f>
        <v>0</v>
      </c>
      <c r="L48" s="231"/>
      <c r="M48" s="231">
        <f>SUM(M49:M50)</f>
        <v>0</v>
      </c>
      <c r="N48" s="225"/>
      <c r="O48" s="225">
        <f>SUM(O49:O50)</f>
        <v>0.03</v>
      </c>
      <c r="P48" s="225"/>
      <c r="Q48" s="225">
        <f>SUM(Q49:Q50)</f>
        <v>0</v>
      </c>
      <c r="R48" s="225"/>
      <c r="S48" s="225"/>
      <c r="T48" s="226"/>
      <c r="U48" s="225">
        <f>SUM(U49:U50)</f>
        <v>9.2199999999999989</v>
      </c>
      <c r="AE48" t="s">
        <v>104</v>
      </c>
    </row>
    <row r="49" spans="1:60" outlineLevel="1" x14ac:dyDescent="0.2">
      <c r="A49" s="213">
        <v>35</v>
      </c>
      <c r="B49" s="219" t="s">
        <v>173</v>
      </c>
      <c r="C49" s="262" t="s">
        <v>174</v>
      </c>
      <c r="D49" s="221" t="s">
        <v>175</v>
      </c>
      <c r="E49" s="227">
        <v>30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1E-3</v>
      </c>
      <c r="O49" s="222">
        <f>ROUND(E49*N49,5)</f>
        <v>0.03</v>
      </c>
      <c r="P49" s="222">
        <v>0</v>
      </c>
      <c r="Q49" s="222">
        <f>ROUND(E49*P49,5)</f>
        <v>0</v>
      </c>
      <c r="R49" s="222"/>
      <c r="S49" s="222"/>
      <c r="T49" s="223">
        <v>0.30399999999999999</v>
      </c>
      <c r="U49" s="222">
        <f>ROUND(E49*T49,2)</f>
        <v>9.1199999999999992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108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36</v>
      </c>
      <c r="B50" s="219" t="s">
        <v>176</v>
      </c>
      <c r="C50" s="262" t="s">
        <v>177</v>
      </c>
      <c r="D50" s="221" t="s">
        <v>115</v>
      </c>
      <c r="E50" s="227">
        <v>0.03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3.327</v>
      </c>
      <c r="U50" s="222">
        <f>ROUND(E50*T50,2)</f>
        <v>0.1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108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14" t="s">
        <v>103</v>
      </c>
      <c r="B51" s="220" t="s">
        <v>74</v>
      </c>
      <c r="C51" s="263" t="s">
        <v>75</v>
      </c>
      <c r="D51" s="224"/>
      <c r="E51" s="228"/>
      <c r="F51" s="231"/>
      <c r="G51" s="231">
        <f>SUMIF(AE52:AE52,"&lt;&gt;NOR",G52:G52)</f>
        <v>0</v>
      </c>
      <c r="H51" s="231"/>
      <c r="I51" s="231">
        <f>SUM(I52:I52)</f>
        <v>0</v>
      </c>
      <c r="J51" s="231"/>
      <c r="K51" s="231">
        <f>SUM(K52:K52)</f>
        <v>0</v>
      </c>
      <c r="L51" s="231"/>
      <c r="M51" s="231">
        <f>SUM(M52:M52)</f>
        <v>0</v>
      </c>
      <c r="N51" s="225"/>
      <c r="O51" s="225">
        <f>SUM(O52:O52)</f>
        <v>7.2000000000000005E-4</v>
      </c>
      <c r="P51" s="225"/>
      <c r="Q51" s="225">
        <f>SUM(Q52:Q52)</f>
        <v>0</v>
      </c>
      <c r="R51" s="225"/>
      <c r="S51" s="225"/>
      <c r="T51" s="226"/>
      <c r="U51" s="225">
        <f>SUM(U52:U52)</f>
        <v>0.87</v>
      </c>
      <c r="AE51" t="s">
        <v>104</v>
      </c>
    </row>
    <row r="52" spans="1:60" ht="22.5" outlineLevel="1" x14ac:dyDescent="0.2">
      <c r="A52" s="240">
        <v>37</v>
      </c>
      <c r="B52" s="241" t="s">
        <v>178</v>
      </c>
      <c r="C52" s="264" t="s">
        <v>179</v>
      </c>
      <c r="D52" s="242" t="s">
        <v>122</v>
      </c>
      <c r="E52" s="243">
        <v>3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6">
        <v>2.4000000000000001E-4</v>
      </c>
      <c r="O52" s="246">
        <f>ROUND(E52*N52,5)</f>
        <v>7.2000000000000005E-4</v>
      </c>
      <c r="P52" s="246">
        <v>0</v>
      </c>
      <c r="Q52" s="246">
        <f>ROUND(E52*P52,5)</f>
        <v>0</v>
      </c>
      <c r="R52" s="246"/>
      <c r="S52" s="246"/>
      <c r="T52" s="247">
        <v>0.28999999999999998</v>
      </c>
      <c r="U52" s="246">
        <f>ROUND(E52*T52,2)</f>
        <v>0.87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108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6"/>
      <c r="B53" s="7" t="s">
        <v>180</v>
      </c>
      <c r="C53" s="265" t="s">
        <v>180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v>15</v>
      </c>
      <c r="AD53">
        <v>21</v>
      </c>
    </row>
    <row r="54" spans="1:60" x14ac:dyDescent="0.2">
      <c r="A54" s="248"/>
      <c r="B54" s="249">
        <v>26</v>
      </c>
      <c r="C54" s="266" t="s">
        <v>180</v>
      </c>
      <c r="D54" s="250"/>
      <c r="E54" s="250"/>
      <c r="F54" s="250"/>
      <c r="G54" s="261">
        <f>G8+G11+G16+G23+G27+G34+G48+G51</f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f>SUMIF(L7:L52,AC53,G7:G52)</f>
        <v>0</v>
      </c>
      <c r="AD54">
        <f>SUMIF(L7:L52,AD53,G7:G52)</f>
        <v>0</v>
      </c>
      <c r="AE54" t="s">
        <v>181</v>
      </c>
    </row>
    <row r="55" spans="1:60" x14ac:dyDescent="0.2">
      <c r="A55" s="6"/>
      <c r="B55" s="7" t="s">
        <v>180</v>
      </c>
      <c r="C55" s="265" t="s">
        <v>180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6"/>
      <c r="B56" s="7" t="s">
        <v>180</v>
      </c>
      <c r="C56" s="265" t="s">
        <v>180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1">
        <v>33</v>
      </c>
      <c r="B57" s="251"/>
      <c r="C57" s="267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2"/>
      <c r="B58" s="253"/>
      <c r="C58" s="268"/>
      <c r="D58" s="253"/>
      <c r="E58" s="253"/>
      <c r="F58" s="253"/>
      <c r="G58" s="254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E58" t="s">
        <v>182</v>
      </c>
    </row>
    <row r="59" spans="1:60" x14ac:dyDescent="0.2">
      <c r="A59" s="255"/>
      <c r="B59" s="256"/>
      <c r="C59" s="269"/>
      <c r="D59" s="256"/>
      <c r="E59" s="256"/>
      <c r="F59" s="256"/>
      <c r="G59" s="25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5"/>
      <c r="B60" s="256"/>
      <c r="C60" s="269"/>
      <c r="D60" s="256"/>
      <c r="E60" s="256"/>
      <c r="F60" s="256"/>
      <c r="G60" s="25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5"/>
      <c r="B61" s="256"/>
      <c r="C61" s="269"/>
      <c r="D61" s="256"/>
      <c r="E61" s="256"/>
      <c r="F61" s="256"/>
      <c r="G61" s="25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8"/>
      <c r="B62" s="259"/>
      <c r="C62" s="270"/>
      <c r="D62" s="259"/>
      <c r="E62" s="259"/>
      <c r="F62" s="259"/>
      <c r="G62" s="260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180</v>
      </c>
      <c r="C63" s="265" t="s">
        <v>180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C64" s="271"/>
      <c r="AE64" t="s">
        <v>183</v>
      </c>
    </row>
  </sheetData>
  <mergeCells count="6">
    <mergeCell ref="A1:G1"/>
    <mergeCell ref="C2:G2"/>
    <mergeCell ref="C3:G3"/>
    <mergeCell ref="C4:G4"/>
    <mergeCell ref="A57:C57"/>
    <mergeCell ref="A58:G62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javor</cp:lastModifiedBy>
  <cp:lastPrinted>2014-02-28T09:52:57Z</cp:lastPrinted>
  <dcterms:created xsi:type="dcterms:W3CDTF">2009-04-08T07:15:50Z</dcterms:created>
  <dcterms:modified xsi:type="dcterms:W3CDTF">2019-08-14T22:09:32Z</dcterms:modified>
</cp:coreProperties>
</file>