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_zakazky2019\TZB 19\1918mrbr mag rez\UT+PAR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G39" i="1"/>
  <c r="F39" i="1"/>
  <c r="G101" i="12"/>
  <c r="AC101" i="12"/>
  <c r="AD101" i="12"/>
  <c r="G9" i="12"/>
  <c r="I9" i="12"/>
  <c r="I8" i="12" s="1"/>
  <c r="K9" i="12"/>
  <c r="M9" i="12"/>
  <c r="O9" i="12"/>
  <c r="O8" i="12" s="1"/>
  <c r="Q9" i="12"/>
  <c r="Q8" i="12" s="1"/>
  <c r="U9" i="12"/>
  <c r="G10" i="12"/>
  <c r="M10" i="12" s="1"/>
  <c r="I10" i="12"/>
  <c r="K10" i="12"/>
  <c r="K8" i="12" s="1"/>
  <c r="O10" i="12"/>
  <c r="Q10" i="12"/>
  <c r="U10" i="12"/>
  <c r="U8" i="12" s="1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Q12" i="12"/>
  <c r="U12" i="12"/>
  <c r="G13" i="12"/>
  <c r="G14" i="12"/>
  <c r="M14" i="12" s="1"/>
  <c r="M13" i="12" s="1"/>
  <c r="I14" i="12"/>
  <c r="I13" i="12" s="1"/>
  <c r="K14" i="12"/>
  <c r="K13" i="12" s="1"/>
  <c r="O14" i="12"/>
  <c r="O13" i="12" s="1"/>
  <c r="Q14" i="12"/>
  <c r="U14" i="12"/>
  <c r="U13" i="12" s="1"/>
  <c r="G15" i="12"/>
  <c r="I15" i="12"/>
  <c r="K15" i="12"/>
  <c r="M15" i="12"/>
  <c r="O15" i="12"/>
  <c r="Q15" i="12"/>
  <c r="Q13" i="12" s="1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9" i="12"/>
  <c r="I19" i="12"/>
  <c r="I18" i="12" s="1"/>
  <c r="K19" i="12"/>
  <c r="M19" i="12"/>
  <c r="O19" i="12"/>
  <c r="Q19" i="12"/>
  <c r="U19" i="12"/>
  <c r="U18" i="12" s="1"/>
  <c r="G20" i="12"/>
  <c r="M20" i="12" s="1"/>
  <c r="I20" i="12"/>
  <c r="K20" i="12"/>
  <c r="K18" i="12" s="1"/>
  <c r="O20" i="12"/>
  <c r="O18" i="12" s="1"/>
  <c r="Q20" i="12"/>
  <c r="U20" i="12"/>
  <c r="G21" i="12"/>
  <c r="G18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Q18" i="12" s="1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8" i="12"/>
  <c r="G27" i="12" s="1"/>
  <c r="I28" i="12"/>
  <c r="K28" i="12"/>
  <c r="K27" i="12" s="1"/>
  <c r="O28" i="12"/>
  <c r="O27" i="12" s="1"/>
  <c r="Q28" i="12"/>
  <c r="U28" i="12"/>
  <c r="G29" i="12"/>
  <c r="M29" i="12" s="1"/>
  <c r="I29" i="12"/>
  <c r="K29" i="12"/>
  <c r="O29" i="12"/>
  <c r="Q29" i="12"/>
  <c r="Q27" i="12" s="1"/>
  <c r="U29" i="12"/>
  <c r="G30" i="12"/>
  <c r="M30" i="12" s="1"/>
  <c r="I30" i="12"/>
  <c r="I27" i="12" s="1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U27" i="12" s="1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7" i="12"/>
  <c r="G36" i="12" s="1"/>
  <c r="I37" i="12"/>
  <c r="I36" i="12" s="1"/>
  <c r="K37" i="12"/>
  <c r="O37" i="12"/>
  <c r="Q37" i="12"/>
  <c r="Q36" i="12" s="1"/>
  <c r="U37" i="12"/>
  <c r="G38" i="12"/>
  <c r="I38" i="12"/>
  <c r="K38" i="12"/>
  <c r="M38" i="12"/>
  <c r="O38" i="12"/>
  <c r="O36" i="12" s="1"/>
  <c r="Q38" i="12"/>
  <c r="U38" i="12"/>
  <c r="U36" i="12" s="1"/>
  <c r="G39" i="12"/>
  <c r="I39" i="12"/>
  <c r="K39" i="12"/>
  <c r="K36" i="12" s="1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9" i="12"/>
  <c r="M59" i="12" s="1"/>
  <c r="I59" i="12"/>
  <c r="I58" i="12" s="1"/>
  <c r="K59" i="12"/>
  <c r="O59" i="12"/>
  <c r="Q59" i="12"/>
  <c r="U59" i="12"/>
  <c r="U58" i="12" s="1"/>
  <c r="G60" i="12"/>
  <c r="M60" i="12" s="1"/>
  <c r="I60" i="12"/>
  <c r="K60" i="12"/>
  <c r="K58" i="12" s="1"/>
  <c r="O60" i="12"/>
  <c r="O58" i="12" s="1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Q58" i="12" s="1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G83" i="12"/>
  <c r="M83" i="12" s="1"/>
  <c r="I83" i="12"/>
  <c r="I82" i="12" s="1"/>
  <c r="K83" i="12"/>
  <c r="O83" i="12"/>
  <c r="Q83" i="12"/>
  <c r="U83" i="12"/>
  <c r="G84" i="12"/>
  <c r="M84" i="12" s="1"/>
  <c r="I84" i="12"/>
  <c r="K84" i="12"/>
  <c r="K82" i="12" s="1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O82" i="12" s="1"/>
  <c r="Q86" i="12"/>
  <c r="U86" i="12"/>
  <c r="G87" i="12"/>
  <c r="I87" i="12"/>
  <c r="K87" i="12"/>
  <c r="M87" i="12"/>
  <c r="O87" i="12"/>
  <c r="Q87" i="12"/>
  <c r="Q82" i="12" s="1"/>
  <c r="U87" i="12"/>
  <c r="G88" i="12"/>
  <c r="I88" i="12"/>
  <c r="K88" i="12"/>
  <c r="M88" i="12"/>
  <c r="O88" i="12"/>
  <c r="Q88" i="12"/>
  <c r="U88" i="12"/>
  <c r="U82" i="12" s="1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M93" i="12"/>
  <c r="G94" i="12"/>
  <c r="I94" i="12"/>
  <c r="K94" i="12"/>
  <c r="K93" i="12" s="1"/>
  <c r="M94" i="12"/>
  <c r="O94" i="12"/>
  <c r="O93" i="12" s="1"/>
  <c r="Q94" i="12"/>
  <c r="U94" i="12"/>
  <c r="U93" i="12" s="1"/>
  <c r="G95" i="12"/>
  <c r="I95" i="12"/>
  <c r="K95" i="12"/>
  <c r="M95" i="12"/>
  <c r="O95" i="12"/>
  <c r="Q95" i="12"/>
  <c r="Q93" i="12" s="1"/>
  <c r="U95" i="12"/>
  <c r="K96" i="12"/>
  <c r="O96" i="12"/>
  <c r="U96" i="12"/>
  <c r="G97" i="12"/>
  <c r="I97" i="12"/>
  <c r="I96" i="12" s="1"/>
  <c r="K97" i="12"/>
  <c r="M97" i="12"/>
  <c r="O97" i="12"/>
  <c r="Q97" i="12"/>
  <c r="Q96" i="12" s="1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I20" i="1"/>
  <c r="I19" i="1"/>
  <c r="I18" i="1"/>
  <c r="I17" i="1"/>
  <c r="I16" i="1"/>
  <c r="I56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96" i="12"/>
  <c r="M82" i="12"/>
  <c r="M58" i="12"/>
  <c r="M18" i="12"/>
  <c r="G96" i="12"/>
  <c r="M28" i="12"/>
  <c r="M27" i="12" s="1"/>
  <c r="M12" i="12"/>
  <c r="M8" i="12" s="1"/>
  <c r="G58" i="12"/>
  <c r="M37" i="12"/>
  <c r="M36" i="12" s="1"/>
  <c r="M21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<sst xmlns="http://schemas.openxmlformats.org/spreadsheetml/2006/main" count="516" uniqueCount="264">
  <si>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</si>
  <si>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</si>
  <si>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</si>
  <si>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</si>
  <si>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</si>
  <si>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</si>
  <si>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</si>
  <si>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</si>
  <si>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</si>
  <si>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</si>
  <si>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</si>
  <si>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</si>
  <si>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</si>
  <si>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</si>
  <si>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</si>
  <si>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</si>
  <si>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</si>
  <si>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</si>
  <si>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</si>
  <si>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</si>
  <si>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</si>
  <si>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</si>
  <si>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</si>
  <si>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</si>
  <si>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</si>
  <si>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</si>
  <si>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</si>
  <si>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</si>
  <si>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</si>
  <si>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</si>
  <si>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</si>
  <si>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</si>
  <si>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</si>
  <si>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</si>
  <si>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</si>
  <si>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</si>
  <si>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</si>
  <si>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</si>
  <si>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</si>
  <si>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</si>
  <si>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</si>
  <si>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</si>
  <si>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</si>
  <si>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                       SO.01  D.1.4. VYTÁPĚNÍ-UT</t>
  </si>
  <si>
    <t>Rozpočet:</t>
  </si>
  <si>
    <t>Misto</t>
  </si>
  <si>
    <t>NEM. BŘECLAV - STAVEB. ÚPRAVY PRO MAGNET. REZONANCI</t>
  </si>
  <si>
    <t>NEMOCNICE BŘECLAV</t>
  </si>
  <si>
    <t>U NEMOCNICE 3066/1, 9074  BŘECLAV</t>
  </si>
  <si>
    <t>BŘECLAV</t>
  </si>
  <si>
    <t>690 74</t>
  </si>
  <si>
    <t>STANISLAV JAVORA, ING.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</si>
  <si>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</si>
  <si>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</si>
  <si>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</si>
  <si>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</si>
  <si>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</si>
  <si>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</si>
  <si>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</si>
  <si>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</si>
  <si>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90</t>
  </si>
  <si>
    <t>Přípočty</t>
  </si>
  <si>
    <t>97</t>
  </si>
  <si>
    <t>Prorážení otvorů</t>
  </si>
  <si>
    <t>713</t>
  </si>
  <si>
    <t>Izolace tepelné a požární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</si>
  <si>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</si>
  <si>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</si>
  <si>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</si>
  <si>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</si>
  <si>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</si>
  <si>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</si>
  <si>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</si>
  <si>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</si>
  <si>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</si>
  <si>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</si>
  <si>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</si>
  <si>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</si>
  <si>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</si>
  <si>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</si>
  <si>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</si>
  <si>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</si>
  <si>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</si>
  <si>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</si>
  <si>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</si>
  <si>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</si>
  <si>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</si>
  <si>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</si>
  <si>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</si>
  <si>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</si>
  <si>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</si>
  <si>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</si>
  <si>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</si>
  <si>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</si>
  <si>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</si>
  <si>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</si>
  <si>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</si>
  <si>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</si>
  <si>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</si>
  <si>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</si>
  <si>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</si>
  <si>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</si>
  <si>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</si>
  <si>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</si>
  <si>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</si>
  <si>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</si>
  <si>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</si>
  <si>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900      R04</t>
  </si>
  <si>
    <t>Obhlídka skut. stavu, uzavření a vypuštění systému UT</t>
  </si>
  <si>
    <t>h</t>
  </si>
  <si>
    <t>POL1_0</t>
  </si>
  <si>
    <t>Zajištění stávajících, prvků UT proti poškození</t>
  </si>
  <si>
    <t>Zkouška systému doregulování po větvích a tělesech</t>
  </si>
  <si>
    <t>Spolupráce se specializací elektro, mont. topidla a pohonů</t>
  </si>
  <si>
    <t>971033151R00</t>
  </si>
  <si>
    <t>Vybourání otvorů zeď cihel. d=6 cm, tl. nad 20cm, MVC</t>
  </si>
  <si>
    <t>kus</t>
  </si>
  <si>
    <t>979082111R00</t>
  </si>
  <si>
    <t>Vnitrostaveništní doprava suti do 10 m</t>
  </si>
  <si>
    <t>t</t>
  </si>
  <si>
    <t>979081111R00</t>
  </si>
  <si>
    <t>Odvoz suti a vybour. hmot na skládku do 5 km, uložení</t>
  </si>
  <si>
    <t>979990101R00</t>
  </si>
  <si>
    <t>Poplatek za skládku suti - směs betonu a cihel</t>
  </si>
  <si>
    <t>713400843R00</t>
  </si>
  <si>
    <t>Odstranění izolace vláknité bez konstr. bez úpravy, 130m</t>
  </si>
  <si>
    <t>m2</t>
  </si>
  <si>
    <t>979990144R00</t>
  </si>
  <si>
    <t>Poplatek za skládku suti - minerální vata</t>
  </si>
  <si>
    <t>713461121R00</t>
  </si>
  <si>
    <t>Izolace potrubí-skružemi na tmel za stud., 1vrstvá</t>
  </si>
  <si>
    <t>katalog</t>
  </si>
  <si>
    <t>Skruže PPE, 1vrstvá, tl.20-30mm, vnitř.d 25-65mm, 129bm</t>
  </si>
  <si>
    <t>POL2_0</t>
  </si>
  <si>
    <t>713552111R00</t>
  </si>
  <si>
    <t>Protipož. trubní ucpávka EI 90, do D 25 mm, stěna</t>
  </si>
  <si>
    <t>713571112RT2</t>
  </si>
  <si>
    <t>Požárně ochranná manžeta hl. 60 mm, EI 90, do D 63mm</t>
  </si>
  <si>
    <t>998713102R00</t>
  </si>
  <si>
    <t>Přesun hmot pro izolace tepelné, výšky do 12 m</t>
  </si>
  <si>
    <t>732110812R00</t>
  </si>
  <si>
    <t>Üprava u tělesa  rozděl. a sběrače - demont. zátky, demont. a mont. tepelné izolace</t>
  </si>
  <si>
    <t>hod</t>
  </si>
  <si>
    <t>732212815R00</t>
  </si>
  <si>
    <t>Demontáž ohříváků zásobníkových stojat. 800dm3l, odpojení 2x DN32</t>
  </si>
  <si>
    <t>732890802R00</t>
  </si>
  <si>
    <t>Přemístění vybouraných hmot - strojovny, H 6 -12 m</t>
  </si>
  <si>
    <t>732199100RM1</t>
  </si>
  <si>
    <t>Montáž orientačního štítku, včetně dodávky štítku</t>
  </si>
  <si>
    <t>soubor</t>
  </si>
  <si>
    <t>732219345R00</t>
  </si>
  <si>
    <t>Montáž ohříváků vody stojat. 800 l, přesun a připojení 2x  DN32</t>
  </si>
  <si>
    <t>732429111R00</t>
  </si>
  <si>
    <t>Montáž čerpadel oběhových teplovodních, DN 25</t>
  </si>
  <si>
    <t>Čerpadlo  oběhové  teplovod. DN 25 + 2šroub, el.regul.otáček, 1,2m3/h / 35kPa, 230V</t>
  </si>
  <si>
    <t>998732102R00</t>
  </si>
  <si>
    <t>Přesun hmot pro strojovny, výšky do 12 m</t>
  </si>
  <si>
    <t>733110806R00</t>
  </si>
  <si>
    <t>Demontáž potrubí ocelového závitového do DN 15-32, vč. armatur</t>
  </si>
  <si>
    <t>m</t>
  </si>
  <si>
    <t>733110808R00</t>
  </si>
  <si>
    <t>Demontáž potrubí ocelového závitového do DN 50</t>
  </si>
  <si>
    <t>733890803R00</t>
  </si>
  <si>
    <t>Přemístění vybouraných hmot - potrubí, H 6 - 24 m</t>
  </si>
  <si>
    <t>Odvoz vybourané oceli   do 5 km, manipulace pro recyklaci</t>
  </si>
  <si>
    <t>733123913R00</t>
  </si>
  <si>
    <t>rozpojení potrubí řezem, spoj potrubí do DN25</t>
  </si>
  <si>
    <t>733123918R00</t>
  </si>
  <si>
    <t>rozpojení potrubí řezem, spoj potrubí do DN50</t>
  </si>
  <si>
    <t>733191924R00</t>
  </si>
  <si>
    <t>Navaření odbočky na potrubí,DN odbočky 20</t>
  </si>
  <si>
    <t>733113112R00</t>
  </si>
  <si>
    <t>Příplatek za zhotovení přípojky DN 10-15, k tělesu</t>
  </si>
  <si>
    <t>733191111R00</t>
  </si>
  <si>
    <t>Manžety prostupové pro trubky do DN 15, chrom, jednoduché</t>
  </si>
  <si>
    <t>733178134R00</t>
  </si>
  <si>
    <t>Potrubí vícevrstvé PPRCT-AL, D 20 x 3mm, svařovaný spoj</t>
  </si>
  <si>
    <t>733178135R00</t>
  </si>
  <si>
    <t>Potrubí vícevrstvé PPRCT-AL, D 25 x3,5mm, svařovaný spoj</t>
  </si>
  <si>
    <t>733178116R00</t>
  </si>
  <si>
    <t>Potrubí vícevrstvé PPRCT-AL, D 32 x 4,4 mm,svařovaný spoj</t>
  </si>
  <si>
    <t>733178117R00</t>
  </si>
  <si>
    <t>Potrubí vícevrstvé PPRCT-AL, D 40 x 5,5 mm, svařovaný spoj</t>
  </si>
  <si>
    <t>722178716R00</t>
  </si>
  <si>
    <t>Potrubí vícevrstvé PPRCT-AL, D 63x8,6 mm,  svařovaný spoj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</si>
  <si>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</si>
  <si>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</si>
  <si>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</si>
  <si>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</si>
  <si>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</si>
  <si>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</si>
  <si>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733111106R00</t>
  </si>
  <si>
    <t>Potrubí závitové bezešvé běžné nízkotlaké DN 32</t>
  </si>
  <si>
    <t>733174213R00</t>
  </si>
  <si>
    <t>Montáž potrubí ohebného. D 25 mm vč. spojů</t>
  </si>
  <si>
    <t>Potrubí ohebné-FLEX. D 25 mm, 1m, 2xšroub</t>
  </si>
  <si>
    <t>ks</t>
  </si>
  <si>
    <t>733190109R00</t>
  </si>
  <si>
    <t>Tlaková zkouška potrubí  do DN 50</t>
  </si>
  <si>
    <t>734221672RT3</t>
  </si>
  <si>
    <t>Hlavice ovládání ventilů termostatické, pojistka</t>
  </si>
  <si>
    <t>Hlavice ovládání ventilů vč. vzdáleného čidla, propojení do inst. trubky 1,5m</t>
  </si>
  <si>
    <t>734263132R00</t>
  </si>
  <si>
    <t>Šroubení radiátorové chrom/nikl, přímé DN 15</t>
  </si>
  <si>
    <t>734209113R00</t>
  </si>
  <si>
    <t>Montáž armatur závitových,se 2závity, G 1/2</t>
  </si>
  <si>
    <t>přímý/rohový ventil rad. termostatický, dvouregulační DN15</t>
  </si>
  <si>
    <t>734293312R00</t>
  </si>
  <si>
    <t>Kohout kulový vypouštěcí, DN 15, s nátrubkem</t>
  </si>
  <si>
    <t>734211113R00</t>
  </si>
  <si>
    <t>Ventily odvzdušňovací, G 3/8", s nátrubkem</t>
  </si>
  <si>
    <t>734411142R00</t>
  </si>
  <si>
    <t>Teploměr dvoukovový 0-120°C, pevný stonek do 100mm, nátrubek</t>
  </si>
  <si>
    <t>734421150R00</t>
  </si>
  <si>
    <t>Tlakoměr deformační 0-1,0 MPa, D 100, kohout, smyčka</t>
  </si>
  <si>
    <t>734293223R00</t>
  </si>
  <si>
    <t>Filtr, vnitřní-vnitřní  DN 25</t>
  </si>
  <si>
    <t>734293511R00</t>
  </si>
  <si>
    <t>Kohout kul.se zpětnou klapkou  DN 15</t>
  </si>
  <si>
    <t>734209116R00</t>
  </si>
  <si>
    <t>Montáž armatur závitových,se 2závity, do  5/4"</t>
  </si>
  <si>
    <t>kohout uzavírací, 2x vnitřní závit, 120°C , DN20</t>
  </si>
  <si>
    <t>kohout uzavírací, 2x vnitřní závit, 120°C , DN25</t>
  </si>
  <si>
    <t>kohout uzavírací, 2x vnitřní závit, 120°C , DN32</t>
  </si>
  <si>
    <t>ventil zpětný, 2x vnitřní závit, 120°C, PN15 , pružna nerez, DN32</t>
  </si>
  <si>
    <t xml:space="preserve">zátka -  fitinka  DN40         ,                       </t>
  </si>
  <si>
    <t>ventil vyvažovací, 2x vnitřní závit, 120°C , aretace, měř. nátrubky,  DN25</t>
  </si>
  <si>
    <t>734209115R00</t>
  </si>
  <si>
    <t>Montáž armatur závitových,se 2závity, G 1</t>
  </si>
  <si>
    <t>Ultrazvuk měř.tepla 1.5m3/h, 2x Pt500+nátr  DN15, DN 25, 24V, komunikace M-BUS+ 2výstupy</t>
  </si>
  <si>
    <t>734261224R00</t>
  </si>
  <si>
    <t>Šroubení  přímé, G 1</t>
  </si>
  <si>
    <t>734209129R00</t>
  </si>
  <si>
    <t>Montáž armatur závitových,se 3závity, G 1, pro VZT</t>
  </si>
  <si>
    <t>998734103R00</t>
  </si>
  <si>
    <t>Přesun hmot pro armatury, výšky do 12 m</t>
  </si>
  <si>
    <t>735111810R00</t>
  </si>
  <si>
    <t>Demontáž těles otopných litinových článkových, 85ks 110/500</t>
  </si>
  <si>
    <t>735159220R00</t>
  </si>
  <si>
    <t>Montáž panelových těles víceřadých  do délky, 1500 mm a el. topidel</t>
  </si>
  <si>
    <t>těleso ocel. desk. vč. konzol, hladké-hygienické, 20-6080</t>
  </si>
  <si>
    <t>těleso ocel. desk. vč. stojanů, hladké-hygienické, 20-6090</t>
  </si>
  <si>
    <t>těleso ocel. desk. vč. konzol, hladké-hygienické, 20-6110</t>
  </si>
  <si>
    <t>těleso ocel. desk. vč. konzol, hladké-hygienické, 20-6120</t>
  </si>
  <si>
    <t>nástěnný sál.panel  - zrcadlo, IP44, tep.pojistka, 230V, 300W, 500x700mm (term. viz. elektro)</t>
  </si>
  <si>
    <t>735156920R00</t>
  </si>
  <si>
    <t>Tlakové zkoušky otopných těles ocel desk 20, registrů a konvektorů</t>
  </si>
  <si>
    <t>998735102R00</t>
  </si>
  <si>
    <t>Přesun hmot pro otopná tělesa, výšky do 12 m</t>
  </si>
  <si>
    <t>767995102R00</t>
  </si>
  <si>
    <t>Výroba a montáž kov. atypických konstr. do 10 kg</t>
  </si>
  <si>
    <t>kg</t>
  </si>
  <si>
    <t>998767101R00</t>
  </si>
  <si>
    <t>Přesun hmot pro zámečnické konstr., výšky do 12 m</t>
  </si>
  <si>
    <t>783222100R00</t>
  </si>
  <si>
    <t>Nátěr syntetický kovových konstrukcí dvojnásobný</t>
  </si>
  <si>
    <t>783424740R00</t>
  </si>
  <si>
    <t>Nátěr syntetický potrubí do DN 50 mm základní</t>
  </si>
  <si>
    <t>783424140R00</t>
  </si>
  <si>
    <t>Nátěr syntetický potrubí do DN 50 mm  Z + 2x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</si>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</sst>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SUMIF(F47:F55,A16,I47:I55)+SUMIF(F47:F55,"PSU",I47:I55)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SUMIF(F47:F55,A17,I47:I55)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SUMIF(F47:F55,A18,I47:I55)</f>
        <v>0</v>
      </c>
      <c r="J18" s="93"/>
    </row>
    <row r="19" spans="1:10" ht="23.25" customHeight="1" x14ac:dyDescent="0.2">
      <c r="A19" s="193" t="s">
        <v>78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SUMIF(F47:F55,A19,I47:I55)</f>
        <v>0</v>
      </c>
      <c r="J19" s="93"/>
    </row>
    <row r="20" spans="1:10" ht="23.25" customHeight="1" x14ac:dyDescent="0.2">
      <c r="A20" s="193" t="s">
        <v>79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SUMIF(F47:F55,A20,I47:I55)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43692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Pol'!AC101</f>
        <v>0</v>
      </c>
      <c r="G39" s="148">
        <f>' Pol'!AD101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56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58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59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60</v>
      </c>
      <c r="C47" s="175" t="s">
        <v>61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62</v>
      </c>
      <c r="C48" s="165" t="s">
        <v>63</v>
      </c>
      <c r="D48" s="167"/>
      <c r="E48" s="167"/>
      <c r="F48" s="183" t="s">
        <v>23</v>
      </c>
      <c r="G48" s="184"/>
      <c r="H48" s="184"/>
      <c r="I48" s="185">
        <f>' Pol'!G13</f>
        <v>0</v>
      </c>
      <c r="J48" s="185"/>
    </row>
    <row r="49" spans="1:10" ht="25.5" customHeight="1" x14ac:dyDescent="0.2">
      <c r="A49" s="163"/>
      <c r="B49" s="166" t="s">
        <v>64</v>
      </c>
      <c r="C49" s="165" t="s">
        <v>65</v>
      </c>
      <c r="D49" s="167"/>
      <c r="E49" s="167"/>
      <c r="F49" s="183" t="s">
        <v>24</v>
      </c>
      <c r="G49" s="184"/>
      <c r="H49" s="184"/>
      <c r="I49" s="185">
        <f>' Pol'!G18</f>
        <v>0</v>
      </c>
      <c r="J49" s="185"/>
    </row>
    <row r="50" spans="1:10" ht="25.5" customHeight="1" x14ac:dyDescent="0.2">
      <c r="A50" s="163"/>
      <c r="B50" s="166" t="s">
        <v>66</v>
      </c>
      <c r="C50" s="165" t="s">
        <v>67</v>
      </c>
      <c r="D50" s="167"/>
      <c r="E50" s="167"/>
      <c r="F50" s="183" t="s">
        <v>24</v>
      </c>
      <c r="G50" s="184"/>
      <c r="H50" s="184"/>
      <c r="I50" s="185">
        <f>' Pol'!G27</f>
        <v>0</v>
      </c>
      <c r="J50" s="185"/>
    </row>
    <row r="51" spans="1:10" ht="25.5" customHeight="1" x14ac:dyDescent="0.2">
      <c r="A51" s="163"/>
      <c r="B51" s="166" t="s">
        <v>68</v>
      </c>
      <c r="C51" s="165" t="s">
        <v>69</v>
      </c>
      <c r="D51" s="167"/>
      <c r="E51" s="167"/>
      <c r="F51" s="183" t="s">
        <v>24</v>
      </c>
      <c r="G51" s="184"/>
      <c r="H51" s="184"/>
      <c r="I51" s="185">
        <f>' Pol'!G36</f>
        <v>0</v>
      </c>
      <c r="J51" s="185"/>
    </row>
    <row r="52" spans="1:10" ht="25.5" customHeight="1" x14ac:dyDescent="0.2">
      <c r="A52" s="163"/>
      <c r="B52" s="166" t="s">
        <v>70</v>
      </c>
      <c r="C52" s="165" t="s">
        <v>71</v>
      </c>
      <c r="D52" s="167"/>
      <c r="E52" s="167"/>
      <c r="F52" s="183" t="s">
        <v>24</v>
      </c>
      <c r="G52" s="184"/>
      <c r="H52" s="184"/>
      <c r="I52" s="185">
        <f>' Pol'!G58</f>
        <v>0</v>
      </c>
      <c r="J52" s="185"/>
    </row>
    <row r="53" spans="1:10" ht="25.5" customHeight="1" x14ac:dyDescent="0.2">
      <c r="A53" s="163"/>
      <c r="B53" s="166" t="s">
        <v>72</v>
      </c>
      <c r="C53" s="165" t="s">
        <v>73</v>
      </c>
      <c r="D53" s="167"/>
      <c r="E53" s="167"/>
      <c r="F53" s="183" t="s">
        <v>24</v>
      </c>
      <c r="G53" s="184"/>
      <c r="H53" s="184"/>
      <c r="I53" s="185">
        <f>' Pol'!G82</f>
        <v>0</v>
      </c>
      <c r="J53" s="185"/>
    </row>
    <row r="54" spans="1:10" ht="25.5" customHeight="1" x14ac:dyDescent="0.2">
      <c r="A54" s="163"/>
      <c r="B54" s="166" t="s">
        <v>74</v>
      </c>
      <c r="C54" s="165" t="s">
        <v>75</v>
      </c>
      <c r="D54" s="167"/>
      <c r="E54" s="167"/>
      <c r="F54" s="183" t="s">
        <v>24</v>
      </c>
      <c r="G54" s="184"/>
      <c r="H54" s="184"/>
      <c r="I54" s="185">
        <f>' Pol'!G93</f>
        <v>0</v>
      </c>
      <c r="J54" s="185"/>
    </row>
    <row r="55" spans="1:10" ht="25.5" customHeight="1" x14ac:dyDescent="0.2">
      <c r="A55" s="163"/>
      <c r="B55" s="177" t="s">
        <v>76</v>
      </c>
      <c r="C55" s="178" t="s">
        <v>77</v>
      </c>
      <c r="D55" s="179"/>
      <c r="E55" s="179"/>
      <c r="F55" s="186" t="s">
        <v>24</v>
      </c>
      <c r="G55" s="187"/>
      <c r="H55" s="187"/>
      <c r="I55" s="188">
        <f>' Pol'!G96</f>
        <v>0</v>
      </c>
      <c r="J55" s="188"/>
    </row>
    <row r="56" spans="1:10" ht="25.5" customHeight="1" x14ac:dyDescent="0.2">
      <c r="A56" s="164"/>
      <c r="B56" s="170" t="s">
        <v>1</v>
      </c>
      <c r="C56" s="170"/>
      <c r="D56" s="171"/>
      <c r="E56" s="171"/>
      <c r="F56" s="189"/>
      <c r="G56" s="190"/>
      <c r="H56" s="190"/>
      <c r="I56" s="191">
        <f>SUM(I47:I55)</f>
        <v>0</v>
      </c>
      <c r="J56" s="191"/>
    </row>
    <row r="57" spans="1:10" x14ac:dyDescent="0.2">
      <c r="F57" s="192"/>
      <c r="G57" s="130"/>
      <c r="H57" s="192"/>
      <c r="I57" s="130"/>
      <c r="J57" s="130"/>
    </row>
    <row r="58" spans="1:10" x14ac:dyDescent="0.2">
      <c r="F58" s="192"/>
      <c r="G58" s="130"/>
      <c r="H58" s="192"/>
      <c r="I58" s="130"/>
      <c r="J58" s="130"/>
    </row>
    <row r="59" spans="1:10" x14ac:dyDescent="0.2">
      <c r="F59" s="192"/>
      <c r="G59" s="130"/>
      <c r="H59" s="192"/>
      <c r="I59" s="130"/>
      <c r="J5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81</v>
      </c>
    </row>
    <row r="2" spans="1:60" ht="24.95" customHeight="1" x14ac:dyDescent="0.2">
      <c r="A2" s="202" t="s">
        <v>80</v>
      </c>
      <c r="B2" s="196"/>
      <c r="C2" s="197" t="s">
        <v>46</v>
      </c>
      <c r="D2" s="198"/>
      <c r="E2" s="198"/>
      <c r="F2" s="198"/>
      <c r="G2" s="204"/>
      <c r="AE2" t="s">
        <v>82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84</v>
      </c>
    </row>
    <row r="5" spans="1:60" hidden="1" x14ac:dyDescent="0.2">
      <c r="A5" s="206" t="s">
        <v>85</v>
      </c>
      <c r="B5" s="207"/>
      <c r="C5" s="208"/>
      <c r="D5" s="209"/>
      <c r="E5" s="209"/>
      <c r="F5" s="209"/>
      <c r="G5" s="210"/>
      <c r="AE5" t="s">
        <v>86</v>
      </c>
    </row>
    <row r="7" spans="1:60" ht="38.25" x14ac:dyDescent="0.2">
      <c r="A7" s="215" t="s">
        <v>87</v>
      </c>
      <c r="B7" s="216" t="s">
        <v>88</v>
      </c>
      <c r="C7" s="216" t="s">
        <v>89</v>
      </c>
      <c r="D7" s="215" t="s">
        <v>90</v>
      </c>
      <c r="E7" s="215" t="s">
        <v>91</v>
      </c>
      <c r="F7" s="211" t="s">
        <v>92</v>
      </c>
      <c r="G7" s="232" t="s">
        <v>28</v>
      </c>
      <c r="H7" s="233" t="s">
        <v>29</v>
      </c>
      <c r="I7" s="233" t="s">
        <v>93</v>
      </c>
      <c r="J7" s="233" t="s">
        <v>30</v>
      </c>
      <c r="K7" s="233" t="s">
        <v>94</v>
      </c>
      <c r="L7" s="233" t="s">
        <v>95</v>
      </c>
      <c r="M7" s="233" t="s">
        <v>96</v>
      </c>
      <c r="N7" s="233" t="s">
        <v>97</v>
      </c>
      <c r="O7" s="233" t="s">
        <v>98</v>
      </c>
      <c r="P7" s="233" t="s">
        <v>99</v>
      </c>
      <c r="Q7" s="233" t="s">
        <v>100</v>
      </c>
      <c r="R7" s="233" t="s">
        <v>101</v>
      </c>
      <c r="S7" s="233" t="s">
        <v>102</v>
      </c>
      <c r="T7" s="233" t="s">
        <v>103</v>
      </c>
      <c r="U7" s="218" t="s">
        <v>104</v>
      </c>
    </row>
    <row r="8" spans="1:60" x14ac:dyDescent="0.2">
      <c r="A8" s="234" t="s">
        <v>105</v>
      </c>
      <c r="B8" s="235" t="s">
        <v>60</v>
      </c>
      <c r="C8" s="236" t="s">
        <v>61</v>
      </c>
      <c r="D8" s="237"/>
      <c r="E8" s="238"/>
      <c r="F8" s="239"/>
      <c r="G8" s="239">
        <f>SUMIF(AE9:AE12,"&lt;&gt;NOR",G9:G12)</f>
        <v>0</v>
      </c>
      <c r="H8" s="239"/>
      <c r="I8" s="239">
        <f>SUM(I9:I12)</f>
        <v>0</v>
      </c>
      <c r="J8" s="239"/>
      <c r="K8" s="239">
        <f>SUM(K9:K12)</f>
        <v>0</v>
      </c>
      <c r="L8" s="239"/>
      <c r="M8" s="239">
        <f>SUM(M9:M12)</f>
        <v>0</v>
      </c>
      <c r="N8" s="217"/>
      <c r="O8" s="217">
        <f>SUM(O9:O12)</f>
        <v>0</v>
      </c>
      <c r="P8" s="217"/>
      <c r="Q8" s="217">
        <f>SUM(Q9:Q12)</f>
        <v>0</v>
      </c>
      <c r="R8" s="217"/>
      <c r="S8" s="217"/>
      <c r="T8" s="234"/>
      <c r="U8" s="217">
        <f>SUM(U9:U12)</f>
        <v>24</v>
      </c>
      <c r="AE8" t="s">
        <v>106</v>
      </c>
    </row>
    <row r="9" spans="1:60" ht="22.5" outlineLevel="1" x14ac:dyDescent="0.2">
      <c r="A9" s="213">
        <v>1</v>
      </c>
      <c r="B9" s="219" t="s">
        <v>107</v>
      </c>
      <c r="C9" s="262" t="s">
        <v>108</v>
      </c>
      <c r="D9" s="221" t="s">
        <v>109</v>
      </c>
      <c r="E9" s="227">
        <v>8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</v>
      </c>
      <c r="U9" s="222">
        <f>ROUND(E9*T9,2)</f>
        <v>8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107</v>
      </c>
      <c r="C10" s="262" t="s">
        <v>111</v>
      </c>
      <c r="D10" s="221" t="s">
        <v>109</v>
      </c>
      <c r="E10" s="227">
        <v>4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1</v>
      </c>
      <c r="U10" s="222">
        <f>ROUND(E10*T10,2)</f>
        <v>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107</v>
      </c>
      <c r="C11" s="262" t="s">
        <v>112</v>
      </c>
      <c r="D11" s="221" t="s">
        <v>109</v>
      </c>
      <c r="E11" s="227">
        <v>8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21</v>
      </c>
      <c r="M11" s="230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</v>
      </c>
      <c r="U11" s="222">
        <f>ROUND(E11*T11,2)</f>
        <v>8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107</v>
      </c>
      <c r="C12" s="262" t="s">
        <v>113</v>
      </c>
      <c r="D12" s="221" t="s">
        <v>109</v>
      </c>
      <c r="E12" s="227">
        <v>4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1</v>
      </c>
      <c r="U12" s="222">
        <f>ROUND(E12*T12,2)</f>
        <v>4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14" t="s">
        <v>105</v>
      </c>
      <c r="B13" s="220" t="s">
        <v>62</v>
      </c>
      <c r="C13" s="263" t="s">
        <v>63</v>
      </c>
      <c r="D13" s="224"/>
      <c r="E13" s="228"/>
      <c r="F13" s="231"/>
      <c r="G13" s="231">
        <f>SUMIF(AE14:AE17,"&lt;&gt;NOR",G14:G17)</f>
        <v>0</v>
      </c>
      <c r="H13" s="231"/>
      <c r="I13" s="231">
        <f>SUM(I14:I17)</f>
        <v>0</v>
      </c>
      <c r="J13" s="231"/>
      <c r="K13" s="231">
        <f>SUM(K14:K17)</f>
        <v>0</v>
      </c>
      <c r="L13" s="231"/>
      <c r="M13" s="231">
        <f>SUM(M14:M17)</f>
        <v>0</v>
      </c>
      <c r="N13" s="225"/>
      <c r="O13" s="225">
        <f>SUM(O14:O17)</f>
        <v>5.3600000000000002E-3</v>
      </c>
      <c r="P13" s="225"/>
      <c r="Q13" s="225">
        <f>SUM(Q14:Q17)</f>
        <v>1.6E-2</v>
      </c>
      <c r="R13" s="225"/>
      <c r="S13" s="225"/>
      <c r="T13" s="226"/>
      <c r="U13" s="225">
        <f>SUM(U14:U17)</f>
        <v>2.8299999999999996</v>
      </c>
      <c r="AE13" t="s">
        <v>106</v>
      </c>
    </row>
    <row r="14" spans="1:60" ht="22.5" outlineLevel="1" x14ac:dyDescent="0.2">
      <c r="A14" s="213">
        <v>5</v>
      </c>
      <c r="B14" s="219" t="s">
        <v>114</v>
      </c>
      <c r="C14" s="262" t="s">
        <v>115</v>
      </c>
      <c r="D14" s="221" t="s">
        <v>116</v>
      </c>
      <c r="E14" s="227">
        <v>8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21</v>
      </c>
      <c r="M14" s="230">
        <f>G14*(1+L14/100)</f>
        <v>0</v>
      </c>
      <c r="N14" s="222">
        <v>6.7000000000000002E-4</v>
      </c>
      <c r="O14" s="222">
        <f>ROUND(E14*N14,5)</f>
        <v>5.3600000000000002E-3</v>
      </c>
      <c r="P14" s="222">
        <v>2E-3</v>
      </c>
      <c r="Q14" s="222">
        <f>ROUND(E14*P14,5)</f>
        <v>1.6E-2</v>
      </c>
      <c r="R14" s="222"/>
      <c r="S14" s="222"/>
      <c r="T14" s="223">
        <v>0.35</v>
      </c>
      <c r="U14" s="222">
        <f>ROUND(E14*T14,2)</f>
        <v>2.8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6</v>
      </c>
      <c r="B15" s="219" t="s">
        <v>117</v>
      </c>
      <c r="C15" s="262" t="s">
        <v>118</v>
      </c>
      <c r="D15" s="221" t="s">
        <v>119</v>
      </c>
      <c r="E15" s="227">
        <v>1.6E-2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21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0.94</v>
      </c>
      <c r="U15" s="222">
        <f>ROUND(E15*T15,2)</f>
        <v>0.02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7</v>
      </c>
      <c r="B16" s="219" t="s">
        <v>120</v>
      </c>
      <c r="C16" s="262" t="s">
        <v>121</v>
      </c>
      <c r="D16" s="221" t="s">
        <v>119</v>
      </c>
      <c r="E16" s="227">
        <v>1.6E-2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0.49</v>
      </c>
      <c r="U16" s="222">
        <f>ROUND(E16*T16,2)</f>
        <v>0.01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8</v>
      </c>
      <c r="B17" s="219" t="s">
        <v>122</v>
      </c>
      <c r="C17" s="262" t="s">
        <v>123</v>
      </c>
      <c r="D17" s="221" t="s">
        <v>119</v>
      </c>
      <c r="E17" s="227">
        <v>1.6E-2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21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105</v>
      </c>
      <c r="B18" s="220" t="s">
        <v>64</v>
      </c>
      <c r="C18" s="263" t="s">
        <v>65</v>
      </c>
      <c r="D18" s="224"/>
      <c r="E18" s="228"/>
      <c r="F18" s="231"/>
      <c r="G18" s="231">
        <f>SUMIF(AE19:AE26,"&lt;&gt;NOR",G19:G26)</f>
        <v>0</v>
      </c>
      <c r="H18" s="231"/>
      <c r="I18" s="231">
        <f>SUM(I19:I26)</f>
        <v>0</v>
      </c>
      <c r="J18" s="231"/>
      <c r="K18" s="231">
        <f>SUM(K19:K26)</f>
        <v>0</v>
      </c>
      <c r="L18" s="231"/>
      <c r="M18" s="231">
        <f>SUM(M19:M26)</f>
        <v>0</v>
      </c>
      <c r="N18" s="225"/>
      <c r="O18" s="225">
        <f>SUM(O19:O26)</f>
        <v>0.14515999999999998</v>
      </c>
      <c r="P18" s="225"/>
      <c r="Q18" s="225">
        <f>SUM(Q19:Q26)</f>
        <v>0.46250000000000002</v>
      </c>
      <c r="R18" s="225"/>
      <c r="S18" s="225"/>
      <c r="T18" s="226"/>
      <c r="U18" s="225">
        <f>SUM(U19:U26)</f>
        <v>52.780000000000008</v>
      </c>
      <c r="AE18" t="s">
        <v>106</v>
      </c>
    </row>
    <row r="19" spans="1:60" ht="22.5" outlineLevel="1" x14ac:dyDescent="0.2">
      <c r="A19" s="213">
        <v>9</v>
      </c>
      <c r="B19" s="219" t="s">
        <v>124</v>
      </c>
      <c r="C19" s="262" t="s">
        <v>125</v>
      </c>
      <c r="D19" s="221" t="s">
        <v>126</v>
      </c>
      <c r="E19" s="227">
        <v>25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22">
        <v>0</v>
      </c>
      <c r="O19" s="222">
        <f>ROUND(E19*N19,5)</f>
        <v>0</v>
      </c>
      <c r="P19" s="222">
        <v>1.8499999999999999E-2</v>
      </c>
      <c r="Q19" s="222">
        <f>ROUND(E19*P19,5)</f>
        <v>0.46250000000000002</v>
      </c>
      <c r="R19" s="222"/>
      <c r="S19" s="222"/>
      <c r="T19" s="223">
        <v>0.2</v>
      </c>
      <c r="U19" s="222">
        <f>ROUND(E19*T19,2)</f>
        <v>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10</v>
      </c>
      <c r="B20" s="219" t="s">
        <v>120</v>
      </c>
      <c r="C20" s="262" t="s">
        <v>121</v>
      </c>
      <c r="D20" s="221" t="s">
        <v>119</v>
      </c>
      <c r="E20" s="227">
        <v>0.46300000000000002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0.49</v>
      </c>
      <c r="U20" s="222">
        <f>ROUND(E20*T20,2)</f>
        <v>0.23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11</v>
      </c>
      <c r="B21" s="219" t="s">
        <v>127</v>
      </c>
      <c r="C21" s="262" t="s">
        <v>128</v>
      </c>
      <c r="D21" s="221" t="s">
        <v>119</v>
      </c>
      <c r="E21" s="227">
        <v>0.46300000000000002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19" t="s">
        <v>129</v>
      </c>
      <c r="C22" s="262" t="s">
        <v>130</v>
      </c>
      <c r="D22" s="221" t="s">
        <v>126</v>
      </c>
      <c r="E22" s="227">
        <v>35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22">
        <v>2.0500000000000002E-3</v>
      </c>
      <c r="O22" s="222">
        <f>ROUND(E22*N22,5)</f>
        <v>7.1749999999999994E-2</v>
      </c>
      <c r="P22" s="222">
        <v>0</v>
      </c>
      <c r="Q22" s="222">
        <f>ROUND(E22*P22,5)</f>
        <v>0</v>
      </c>
      <c r="R22" s="222"/>
      <c r="S22" s="222"/>
      <c r="T22" s="223">
        <v>0.60699999999999998</v>
      </c>
      <c r="U22" s="222">
        <f>ROUND(E22*T22,2)</f>
        <v>21.25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13</v>
      </c>
      <c r="B23" s="219" t="s">
        <v>131</v>
      </c>
      <c r="C23" s="262" t="s">
        <v>132</v>
      </c>
      <c r="D23" s="221" t="s">
        <v>126</v>
      </c>
      <c r="E23" s="227">
        <v>35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22">
        <v>2.0500000000000002E-3</v>
      </c>
      <c r="O23" s="222">
        <f>ROUND(E23*N23,5)</f>
        <v>7.1749999999999994E-2</v>
      </c>
      <c r="P23" s="222">
        <v>0</v>
      </c>
      <c r="Q23" s="222">
        <f>ROUND(E23*P23,5)</f>
        <v>0</v>
      </c>
      <c r="R23" s="222"/>
      <c r="S23" s="222"/>
      <c r="T23" s="223">
        <v>0.60699999999999998</v>
      </c>
      <c r="U23" s="222">
        <f>ROUND(E23*T23,2)</f>
        <v>21.25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133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19" t="s">
        <v>134</v>
      </c>
      <c r="C24" s="262" t="s">
        <v>135</v>
      </c>
      <c r="D24" s="221" t="s">
        <v>116</v>
      </c>
      <c r="E24" s="227">
        <v>2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22">
        <v>6.8000000000000005E-4</v>
      </c>
      <c r="O24" s="222">
        <f>ROUND(E24*N24,5)</f>
        <v>1.3600000000000001E-3</v>
      </c>
      <c r="P24" s="222">
        <v>0</v>
      </c>
      <c r="Q24" s="222">
        <f>ROUND(E24*P24,5)</f>
        <v>0</v>
      </c>
      <c r="R24" s="222"/>
      <c r="S24" s="222"/>
      <c r="T24" s="223">
        <v>0.89</v>
      </c>
      <c r="U24" s="222">
        <f>ROUND(E24*T24,2)</f>
        <v>1.78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15</v>
      </c>
      <c r="B25" s="219" t="s">
        <v>136</v>
      </c>
      <c r="C25" s="262" t="s">
        <v>137</v>
      </c>
      <c r="D25" s="221" t="s">
        <v>116</v>
      </c>
      <c r="E25" s="227">
        <v>6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21</v>
      </c>
      <c r="M25" s="230">
        <f>G25*(1+L25/100)</f>
        <v>0</v>
      </c>
      <c r="N25" s="222">
        <v>5.0000000000000002E-5</v>
      </c>
      <c r="O25" s="222">
        <f>ROUND(E25*N25,5)</f>
        <v>2.9999999999999997E-4</v>
      </c>
      <c r="P25" s="222">
        <v>0</v>
      </c>
      <c r="Q25" s="222">
        <f>ROUND(E25*P25,5)</f>
        <v>0</v>
      </c>
      <c r="R25" s="222"/>
      <c r="S25" s="222"/>
      <c r="T25" s="223">
        <v>0.5</v>
      </c>
      <c r="U25" s="222">
        <f>ROUND(E25*T25,2)</f>
        <v>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110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16</v>
      </c>
      <c r="B26" s="219" t="s">
        <v>138</v>
      </c>
      <c r="C26" s="262" t="s">
        <v>139</v>
      </c>
      <c r="D26" s="221" t="s">
        <v>119</v>
      </c>
      <c r="E26" s="227">
        <v>0.14499999999999999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1.831</v>
      </c>
      <c r="U26" s="222">
        <f>ROUND(E26*T26,2)</f>
        <v>0.27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105</v>
      </c>
      <c r="B27" s="220" t="s">
        <v>66</v>
      </c>
      <c r="C27" s="263" t="s">
        <v>67</v>
      </c>
      <c r="D27" s="224"/>
      <c r="E27" s="228"/>
      <c r="F27" s="231"/>
      <c r="G27" s="231">
        <f>SUMIF(AE28:AE35,"&lt;&gt;NOR",G28:G35)</f>
        <v>0</v>
      </c>
      <c r="H27" s="231"/>
      <c r="I27" s="231">
        <f>SUM(I28:I35)</f>
        <v>0</v>
      </c>
      <c r="J27" s="231"/>
      <c r="K27" s="231">
        <f>SUM(K28:K35)</f>
        <v>0</v>
      </c>
      <c r="L27" s="231"/>
      <c r="M27" s="231">
        <f>SUM(M28:M35)</f>
        <v>0</v>
      </c>
      <c r="N27" s="225"/>
      <c r="O27" s="225">
        <f>SUM(O28:O35)</f>
        <v>4.6620000000000002E-2</v>
      </c>
      <c r="P27" s="225"/>
      <c r="Q27" s="225">
        <f>SUM(Q28:Q35)</f>
        <v>0.69911999999999996</v>
      </c>
      <c r="R27" s="225"/>
      <c r="S27" s="225"/>
      <c r="T27" s="226"/>
      <c r="U27" s="225">
        <f>SUM(U28:U35)</f>
        <v>15.33</v>
      </c>
      <c r="AE27" t="s">
        <v>106</v>
      </c>
    </row>
    <row r="28" spans="1:60" ht="22.5" outlineLevel="1" x14ac:dyDescent="0.2">
      <c r="A28" s="213">
        <v>17</v>
      </c>
      <c r="B28" s="219" t="s">
        <v>140</v>
      </c>
      <c r="C28" s="262" t="s">
        <v>141</v>
      </c>
      <c r="D28" s="221" t="s">
        <v>142</v>
      </c>
      <c r="E28" s="227">
        <v>2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22">
        <v>5.0000000000000001E-3</v>
      </c>
      <c r="O28" s="222">
        <f>ROUND(E28*N28,5)</f>
        <v>0.01</v>
      </c>
      <c r="P28" s="222">
        <v>9.3579999999999997E-2</v>
      </c>
      <c r="Q28" s="222">
        <f>ROUND(E28*P28,5)</f>
        <v>0.18715999999999999</v>
      </c>
      <c r="R28" s="222"/>
      <c r="S28" s="222"/>
      <c r="T28" s="223">
        <v>0.35</v>
      </c>
      <c r="U28" s="222">
        <f>ROUND(E28*T28,2)</f>
        <v>0.7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18</v>
      </c>
      <c r="B29" s="219" t="s">
        <v>143</v>
      </c>
      <c r="C29" s="262" t="s">
        <v>144</v>
      </c>
      <c r="D29" s="221" t="s">
        <v>116</v>
      </c>
      <c r="E29" s="227">
        <v>1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21</v>
      </c>
      <c r="M29" s="230">
        <f>G29*(1+L29/100)</f>
        <v>0</v>
      </c>
      <c r="N29" s="222">
        <v>0</v>
      </c>
      <c r="O29" s="222">
        <f>ROUND(E29*N29,5)</f>
        <v>0</v>
      </c>
      <c r="P29" s="222">
        <v>0.51195999999999997</v>
      </c>
      <c r="Q29" s="222">
        <f>ROUND(E29*P29,5)</f>
        <v>0.51195999999999997</v>
      </c>
      <c r="R29" s="222"/>
      <c r="S29" s="222"/>
      <c r="T29" s="223">
        <v>2.4780000000000002</v>
      </c>
      <c r="U29" s="222">
        <f>ROUND(E29*T29,2)</f>
        <v>2.48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19</v>
      </c>
      <c r="B30" s="219" t="s">
        <v>145</v>
      </c>
      <c r="C30" s="262" t="s">
        <v>146</v>
      </c>
      <c r="D30" s="221" t="s">
        <v>119</v>
      </c>
      <c r="E30" s="227">
        <v>0.69899999999999995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4.093</v>
      </c>
      <c r="U30" s="222">
        <f>ROUND(E30*T30,2)</f>
        <v>2.86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147</v>
      </c>
      <c r="C31" s="262" t="s">
        <v>148</v>
      </c>
      <c r="D31" s="221" t="s">
        <v>149</v>
      </c>
      <c r="E31" s="227">
        <v>10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21</v>
      </c>
      <c r="M31" s="230">
        <f>G31*(1+L31/100)</f>
        <v>0</v>
      </c>
      <c r="N31" s="222">
        <v>1.1299999999999999E-3</v>
      </c>
      <c r="O31" s="222">
        <f>ROUND(E31*N31,5)</f>
        <v>1.1299999999999999E-2</v>
      </c>
      <c r="P31" s="222">
        <v>0</v>
      </c>
      <c r="Q31" s="222">
        <f>ROUND(E31*P31,5)</f>
        <v>0</v>
      </c>
      <c r="R31" s="222"/>
      <c r="S31" s="222"/>
      <c r="T31" s="223">
        <v>0.114</v>
      </c>
      <c r="U31" s="222">
        <f>ROUND(E31*T31,2)</f>
        <v>1.1399999999999999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21</v>
      </c>
      <c r="B32" s="219" t="s">
        <v>150</v>
      </c>
      <c r="C32" s="262" t="s">
        <v>151</v>
      </c>
      <c r="D32" s="221" t="s">
        <v>149</v>
      </c>
      <c r="E32" s="227">
        <v>1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21</v>
      </c>
      <c r="M32" s="230">
        <f>G32*(1+L32/100)</f>
        <v>0</v>
      </c>
      <c r="N32" s="222">
        <v>9.3200000000000002E-3</v>
      </c>
      <c r="O32" s="222">
        <f>ROUND(E32*N32,5)</f>
        <v>9.3200000000000002E-3</v>
      </c>
      <c r="P32" s="222">
        <v>0</v>
      </c>
      <c r="Q32" s="222">
        <f>ROUND(E32*P32,5)</f>
        <v>0</v>
      </c>
      <c r="R32" s="222"/>
      <c r="S32" s="222"/>
      <c r="T32" s="223">
        <v>5.7240000000000002</v>
      </c>
      <c r="U32" s="222">
        <f>ROUND(E32*T32,2)</f>
        <v>5.72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152</v>
      </c>
      <c r="C33" s="262" t="s">
        <v>153</v>
      </c>
      <c r="D33" s="221" t="s">
        <v>149</v>
      </c>
      <c r="E33" s="227">
        <v>4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0.28100000000000003</v>
      </c>
      <c r="U33" s="222">
        <f>ROUND(E33*T33,2)</f>
        <v>1.1200000000000001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23</v>
      </c>
      <c r="B34" s="219" t="s">
        <v>131</v>
      </c>
      <c r="C34" s="262" t="s">
        <v>154</v>
      </c>
      <c r="D34" s="221" t="s">
        <v>149</v>
      </c>
      <c r="E34" s="227">
        <v>4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22">
        <v>4.0000000000000001E-3</v>
      </c>
      <c r="O34" s="222">
        <f>ROUND(E34*N34,5)</f>
        <v>1.6E-2</v>
      </c>
      <c r="P34" s="222">
        <v>0</v>
      </c>
      <c r="Q34" s="222">
        <f>ROUND(E34*P34,5)</f>
        <v>0</v>
      </c>
      <c r="R34" s="222"/>
      <c r="S34" s="222"/>
      <c r="T34" s="223">
        <v>0.28100000000000003</v>
      </c>
      <c r="U34" s="222">
        <f>ROUND(E34*T34,2)</f>
        <v>1.1200000000000001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133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155</v>
      </c>
      <c r="C35" s="262" t="s">
        <v>156</v>
      </c>
      <c r="D35" s="221" t="s">
        <v>119</v>
      </c>
      <c r="E35" s="227">
        <v>4.7E-2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4.093</v>
      </c>
      <c r="U35" s="222">
        <f>ROUND(E35*T35,2)</f>
        <v>0.19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110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14" t="s">
        <v>105</v>
      </c>
      <c r="B36" s="220" t="s">
        <v>68</v>
      </c>
      <c r="C36" s="263" t="s">
        <v>69</v>
      </c>
      <c r="D36" s="224"/>
      <c r="E36" s="228"/>
      <c r="F36" s="231"/>
      <c r="G36" s="231">
        <f>SUMIF(AE37:AE57,"&lt;&gt;NOR",G37:G57)</f>
        <v>0</v>
      </c>
      <c r="H36" s="231"/>
      <c r="I36" s="231">
        <f>SUM(I37:I57)</f>
        <v>0</v>
      </c>
      <c r="J36" s="231"/>
      <c r="K36" s="231">
        <f>SUM(K37:K57)</f>
        <v>0</v>
      </c>
      <c r="L36" s="231"/>
      <c r="M36" s="231">
        <f>SUM(M37:M57)</f>
        <v>0</v>
      </c>
      <c r="N36" s="225"/>
      <c r="O36" s="225">
        <f>SUM(O37:O57)</f>
        <v>0.76062000000000007</v>
      </c>
      <c r="P36" s="225"/>
      <c r="Q36" s="225">
        <f>SUM(Q37:Q57)</f>
        <v>0.40988000000000002</v>
      </c>
      <c r="R36" s="225"/>
      <c r="S36" s="225"/>
      <c r="T36" s="226"/>
      <c r="U36" s="225">
        <f>SUM(U37:U57)</f>
        <v>82.3</v>
      </c>
      <c r="AE36" t="s">
        <v>106</v>
      </c>
    </row>
    <row r="37" spans="1:60" ht="22.5" outlineLevel="1" x14ac:dyDescent="0.2">
      <c r="A37" s="213">
        <v>25</v>
      </c>
      <c r="B37" s="219" t="s">
        <v>157</v>
      </c>
      <c r="C37" s="262" t="s">
        <v>158</v>
      </c>
      <c r="D37" s="221" t="s">
        <v>159</v>
      </c>
      <c r="E37" s="227">
        <v>30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22">
        <v>2.0000000000000002E-5</v>
      </c>
      <c r="O37" s="222">
        <f>ROUND(E37*N37,5)</f>
        <v>5.9999999999999995E-4</v>
      </c>
      <c r="P37" s="222">
        <v>3.2000000000000002E-3</v>
      </c>
      <c r="Q37" s="222">
        <f>ROUND(E37*P37,5)</f>
        <v>9.6000000000000002E-2</v>
      </c>
      <c r="R37" s="222"/>
      <c r="S37" s="222"/>
      <c r="T37" s="223">
        <v>5.2999999999999999E-2</v>
      </c>
      <c r="U37" s="222">
        <f>ROUND(E37*T37,2)</f>
        <v>1.59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110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26</v>
      </c>
      <c r="B38" s="219" t="s">
        <v>160</v>
      </c>
      <c r="C38" s="262" t="s">
        <v>161</v>
      </c>
      <c r="D38" s="221" t="s">
        <v>159</v>
      </c>
      <c r="E38" s="227">
        <v>59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21</v>
      </c>
      <c r="M38" s="230">
        <f>G38*(1+L38/100)</f>
        <v>0</v>
      </c>
      <c r="N38" s="222">
        <v>5.0000000000000002E-5</v>
      </c>
      <c r="O38" s="222">
        <f>ROUND(E38*N38,5)</f>
        <v>2.9499999999999999E-3</v>
      </c>
      <c r="P38" s="222">
        <v>5.3200000000000001E-3</v>
      </c>
      <c r="Q38" s="222">
        <f>ROUND(E38*P38,5)</f>
        <v>0.31387999999999999</v>
      </c>
      <c r="R38" s="222"/>
      <c r="S38" s="222"/>
      <c r="T38" s="223">
        <v>0.10299999999999999</v>
      </c>
      <c r="U38" s="222">
        <f>ROUND(E38*T38,2)</f>
        <v>6.08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27</v>
      </c>
      <c r="B39" s="219" t="s">
        <v>162</v>
      </c>
      <c r="C39" s="262" t="s">
        <v>163</v>
      </c>
      <c r="D39" s="221" t="s">
        <v>119</v>
      </c>
      <c r="E39" s="227">
        <v>0.41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21</v>
      </c>
      <c r="M39" s="230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5.5620000000000003</v>
      </c>
      <c r="U39" s="222">
        <f>ROUND(E39*T39,2)</f>
        <v>2.2799999999999998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110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13">
        <v>28</v>
      </c>
      <c r="B40" s="219" t="s">
        <v>120</v>
      </c>
      <c r="C40" s="262" t="s">
        <v>164</v>
      </c>
      <c r="D40" s="221" t="s">
        <v>119</v>
      </c>
      <c r="E40" s="227">
        <v>0.41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0.49</v>
      </c>
      <c r="U40" s="222">
        <f>ROUND(E40*T40,2)</f>
        <v>0.2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29</v>
      </c>
      <c r="B41" s="219" t="s">
        <v>165</v>
      </c>
      <c r="C41" s="262" t="s">
        <v>166</v>
      </c>
      <c r="D41" s="221" t="s">
        <v>116</v>
      </c>
      <c r="E41" s="227">
        <v>20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22">
        <v>2.9999999999999997E-4</v>
      </c>
      <c r="O41" s="222">
        <f>ROUND(E41*N41,5)</f>
        <v>6.0000000000000001E-3</v>
      </c>
      <c r="P41" s="222">
        <v>0</v>
      </c>
      <c r="Q41" s="222">
        <f>ROUND(E41*P41,5)</f>
        <v>0</v>
      </c>
      <c r="R41" s="222"/>
      <c r="S41" s="222"/>
      <c r="T41" s="223">
        <v>0.15390000000000001</v>
      </c>
      <c r="U41" s="222">
        <f>ROUND(E41*T41,2)</f>
        <v>3.08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30</v>
      </c>
      <c r="B42" s="219" t="s">
        <v>167</v>
      </c>
      <c r="C42" s="262" t="s">
        <v>168</v>
      </c>
      <c r="D42" s="221" t="s">
        <v>116</v>
      </c>
      <c r="E42" s="227">
        <v>20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22">
        <v>6.0999999999999997E-4</v>
      </c>
      <c r="O42" s="222">
        <f>ROUND(E42*N42,5)</f>
        <v>1.2200000000000001E-2</v>
      </c>
      <c r="P42" s="222">
        <v>0</v>
      </c>
      <c r="Q42" s="222">
        <f>ROUND(E42*P42,5)</f>
        <v>0</v>
      </c>
      <c r="R42" s="222"/>
      <c r="S42" s="222"/>
      <c r="T42" s="223">
        <v>0.31319999999999998</v>
      </c>
      <c r="U42" s="222">
        <f>ROUND(E42*T42,2)</f>
        <v>6.26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31</v>
      </c>
      <c r="B43" s="219" t="s">
        <v>169</v>
      </c>
      <c r="C43" s="262" t="s">
        <v>170</v>
      </c>
      <c r="D43" s="221" t="s">
        <v>116</v>
      </c>
      <c r="E43" s="227">
        <v>10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21</v>
      </c>
      <c r="M43" s="230">
        <f>G43*(1+L43/100)</f>
        <v>0</v>
      </c>
      <c r="N43" s="222">
        <v>5.9999999999999995E-4</v>
      </c>
      <c r="O43" s="222">
        <f>ROUND(E43*N43,5)</f>
        <v>6.0000000000000001E-3</v>
      </c>
      <c r="P43" s="222">
        <v>0</v>
      </c>
      <c r="Q43" s="222">
        <f>ROUND(E43*P43,5)</f>
        <v>0</v>
      </c>
      <c r="R43" s="222"/>
      <c r="S43" s="222"/>
      <c r="T43" s="223">
        <v>0.309</v>
      </c>
      <c r="U43" s="222">
        <f>ROUND(E43*T43,2)</f>
        <v>3.09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110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32</v>
      </c>
      <c r="B44" s="219" t="s">
        <v>171</v>
      </c>
      <c r="C44" s="262" t="s">
        <v>172</v>
      </c>
      <c r="D44" s="221" t="s">
        <v>116</v>
      </c>
      <c r="E44" s="227">
        <v>4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0.23</v>
      </c>
      <c r="U44" s="222">
        <f>ROUND(E44*T44,2)</f>
        <v>0.92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33</v>
      </c>
      <c r="B45" s="219" t="s">
        <v>173</v>
      </c>
      <c r="C45" s="262" t="s">
        <v>174</v>
      </c>
      <c r="D45" s="221" t="s">
        <v>116</v>
      </c>
      <c r="E45" s="227">
        <v>6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22">
        <v>1.25E-3</v>
      </c>
      <c r="O45" s="222">
        <f>ROUND(E45*N45,5)</f>
        <v>7.4999999999999997E-3</v>
      </c>
      <c r="P45" s="222">
        <v>0</v>
      </c>
      <c r="Q45" s="222">
        <f>ROUND(E45*P45,5)</f>
        <v>0</v>
      </c>
      <c r="R45" s="222"/>
      <c r="S45" s="222"/>
      <c r="T45" s="223">
        <v>0.3</v>
      </c>
      <c r="U45" s="222">
        <f>ROUND(E45*T45,2)</f>
        <v>1.8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34</v>
      </c>
      <c r="B46" s="219" t="s">
        <v>175</v>
      </c>
      <c r="C46" s="262" t="s">
        <v>176</v>
      </c>
      <c r="D46" s="221" t="s">
        <v>159</v>
      </c>
      <c r="E46" s="227">
        <v>3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21</v>
      </c>
      <c r="M46" s="230">
        <f>G46*(1+L46/100)</f>
        <v>0</v>
      </c>
      <c r="N46" s="222">
        <v>3.6000000000000002E-4</v>
      </c>
      <c r="O46" s="222">
        <f>ROUND(E46*N46,5)</f>
        <v>1.08E-3</v>
      </c>
      <c r="P46" s="222">
        <v>0</v>
      </c>
      <c r="Q46" s="222">
        <f>ROUND(E46*P46,5)</f>
        <v>0</v>
      </c>
      <c r="R46" s="222"/>
      <c r="S46" s="222"/>
      <c r="T46" s="223">
        <v>0.14299999999999999</v>
      </c>
      <c r="U46" s="222">
        <f>ROUND(E46*T46,2)</f>
        <v>0.43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35</v>
      </c>
      <c r="B47" s="219" t="s">
        <v>177</v>
      </c>
      <c r="C47" s="262" t="s">
        <v>178</v>
      </c>
      <c r="D47" s="221" t="s">
        <v>159</v>
      </c>
      <c r="E47" s="227">
        <v>7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22">
        <v>5.0000000000000001E-4</v>
      </c>
      <c r="O47" s="222">
        <f>ROUND(E47*N47,5)</f>
        <v>3.5000000000000001E-3</v>
      </c>
      <c r="P47" s="222">
        <v>0</v>
      </c>
      <c r="Q47" s="222">
        <f>ROUND(E47*P47,5)</f>
        <v>0</v>
      </c>
      <c r="R47" s="222"/>
      <c r="S47" s="222"/>
      <c r="T47" s="223">
        <v>0.158</v>
      </c>
      <c r="U47" s="222">
        <f>ROUND(E47*T47,2)</f>
        <v>1.1100000000000001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110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36</v>
      </c>
      <c r="B48" s="219" t="s">
        <v>179</v>
      </c>
      <c r="C48" s="262" t="s">
        <v>180</v>
      </c>
      <c r="D48" s="221" t="s">
        <v>159</v>
      </c>
      <c r="E48" s="227">
        <v>4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21</v>
      </c>
      <c r="M48" s="230">
        <f>G48*(1+L48/100)</f>
        <v>0</v>
      </c>
      <c r="N48" s="222">
        <v>5.4000000000000001E-4</v>
      </c>
      <c r="O48" s="222">
        <f>ROUND(E48*N48,5)</f>
        <v>2.16E-3</v>
      </c>
      <c r="P48" s="222">
        <v>0</v>
      </c>
      <c r="Q48" s="222">
        <f>ROUND(E48*P48,5)</f>
        <v>0</v>
      </c>
      <c r="R48" s="222"/>
      <c r="S48" s="222"/>
      <c r="T48" s="223">
        <v>0.158</v>
      </c>
      <c r="U48" s="222">
        <f>ROUND(E48*T48,2)</f>
        <v>0.63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37</v>
      </c>
      <c r="B49" s="219" t="s">
        <v>181</v>
      </c>
      <c r="C49" s="262" t="s">
        <v>182</v>
      </c>
      <c r="D49" s="221" t="s">
        <v>159</v>
      </c>
      <c r="E49" s="227">
        <v>16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22">
        <v>3.2599999999999999E-3</v>
      </c>
      <c r="O49" s="222">
        <f>ROUND(E49*N49,5)</f>
        <v>5.2159999999999998E-2</v>
      </c>
      <c r="P49" s="222">
        <v>0</v>
      </c>
      <c r="Q49" s="222">
        <f>ROUND(E49*P49,5)</f>
        <v>0</v>
      </c>
      <c r="R49" s="222"/>
      <c r="S49" s="222"/>
      <c r="T49" s="223">
        <v>0.255</v>
      </c>
      <c r="U49" s="222">
        <f>ROUND(E49*T49,2)</f>
        <v>4.08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38</v>
      </c>
      <c r="B50" s="219" t="s">
        <v>183</v>
      </c>
      <c r="C50" s="262" t="s">
        <v>184</v>
      </c>
      <c r="D50" s="221" t="s">
        <v>159</v>
      </c>
      <c r="E50" s="227">
        <v>16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22">
        <v>2.0999999999999999E-3</v>
      </c>
      <c r="O50" s="222">
        <f>ROUND(E50*N50,5)</f>
        <v>3.3599999999999998E-2</v>
      </c>
      <c r="P50" s="222">
        <v>0</v>
      </c>
      <c r="Q50" s="222">
        <f>ROUND(E50*P50,5)</f>
        <v>0</v>
      </c>
      <c r="R50" s="222"/>
      <c r="S50" s="222"/>
      <c r="T50" s="223">
        <v>0.56179999999999997</v>
      </c>
      <c r="U50" s="222">
        <f>ROUND(E50*T50,2)</f>
        <v>8.99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39</v>
      </c>
      <c r="B51" s="219" t="s">
        <v>185</v>
      </c>
      <c r="C51" s="262" t="s">
        <v>186</v>
      </c>
      <c r="D51" s="221" t="s">
        <v>159</v>
      </c>
      <c r="E51" s="227">
        <v>11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21</v>
      </c>
      <c r="M51" s="230">
        <f>G51*(1+L51/100)</f>
        <v>0</v>
      </c>
      <c r="N51" s="222">
        <v>6.8799999999999998E-3</v>
      </c>
      <c r="O51" s="222">
        <f>ROUND(E51*N51,5)</f>
        <v>7.5679999999999997E-2</v>
      </c>
      <c r="P51" s="222">
        <v>0</v>
      </c>
      <c r="Q51" s="222">
        <f>ROUND(E51*P51,5)</f>
        <v>0</v>
      </c>
      <c r="R51" s="222"/>
      <c r="S51" s="222"/>
      <c r="T51" s="223">
        <v>0.39200000000000002</v>
      </c>
      <c r="U51" s="222">
        <f>ROUND(E51*T51,2)</f>
        <v>4.3099999999999996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110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40</v>
      </c>
      <c r="B52" s="219" t="s">
        <v>187</v>
      </c>
      <c r="C52" s="262" t="s">
        <v>188</v>
      </c>
      <c r="D52" s="221" t="s">
        <v>159</v>
      </c>
      <c r="E52" s="227">
        <v>15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22">
        <v>6.5700000000000003E-3</v>
      </c>
      <c r="O52" s="222">
        <f>ROUND(E52*N52,5)</f>
        <v>9.8549999999999999E-2</v>
      </c>
      <c r="P52" s="222">
        <v>0</v>
      </c>
      <c r="Q52" s="222">
        <f>ROUND(E52*P52,5)</f>
        <v>0</v>
      </c>
      <c r="R52" s="222"/>
      <c r="S52" s="222"/>
      <c r="T52" s="223">
        <v>0.36799999999999999</v>
      </c>
      <c r="U52" s="222">
        <f>ROUND(E52*T52,2)</f>
        <v>5.52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189</v>
      </c>
      <c r="C53" s="262" t="s">
        <v>190</v>
      </c>
      <c r="D53" s="221" t="s">
        <v>159</v>
      </c>
      <c r="E53" s="227">
        <v>36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22">
        <v>7.4200000000000004E-3</v>
      </c>
      <c r="O53" s="222">
        <f>ROUND(E53*N53,5)</f>
        <v>0.26712000000000002</v>
      </c>
      <c r="P53" s="222">
        <v>0</v>
      </c>
      <c r="Q53" s="222">
        <f>ROUND(E53*P53,5)</f>
        <v>0</v>
      </c>
      <c r="R53" s="222"/>
      <c r="S53" s="222"/>
      <c r="T53" s="223">
        <v>0.42099999999999999</v>
      </c>
      <c r="U53" s="222">
        <f>ROUND(E53*T53,2)</f>
        <v>15.16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42</v>
      </c>
      <c r="B54" s="219" t="s">
        <v>191</v>
      </c>
      <c r="C54" s="262" t="s">
        <v>192</v>
      </c>
      <c r="D54" s="221" t="s">
        <v>159</v>
      </c>
      <c r="E54" s="227">
        <v>21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22">
        <v>8.2400000000000008E-3</v>
      </c>
      <c r="O54" s="222">
        <f>ROUND(E54*N54,5)</f>
        <v>0.17304</v>
      </c>
      <c r="P54" s="222">
        <v>0</v>
      </c>
      <c r="Q54" s="222">
        <f>ROUND(E54*P54,5)</f>
        <v>0</v>
      </c>
      <c r="R54" s="222"/>
      <c r="S54" s="222"/>
      <c r="T54" s="223">
        <v>0.442</v>
      </c>
      <c r="U54" s="222">
        <f>ROUND(E54*T54,2)</f>
        <v>9.2799999999999994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43</v>
      </c>
      <c r="B55" s="219" t="s">
        <v>193</v>
      </c>
      <c r="C55" s="262" t="s">
        <v>194</v>
      </c>
      <c r="D55" s="221" t="s">
        <v>159</v>
      </c>
      <c r="E55" s="227">
        <v>6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21</v>
      </c>
      <c r="M55" s="230">
        <f>G55*(1+L55/100)</f>
        <v>0</v>
      </c>
      <c r="N55" s="222">
        <v>2.7999999999999998E-4</v>
      </c>
      <c r="O55" s="222">
        <f>ROUND(E55*N55,5)</f>
        <v>1.6800000000000001E-3</v>
      </c>
      <c r="P55" s="222">
        <v>0</v>
      </c>
      <c r="Q55" s="222">
        <f>ROUND(E55*P55,5)</f>
        <v>0</v>
      </c>
      <c r="R55" s="222"/>
      <c r="S55" s="222"/>
      <c r="T55" s="223">
        <v>0.18314</v>
      </c>
      <c r="U55" s="222">
        <f>ROUND(E55*T55,2)</f>
        <v>1.1000000000000001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44</v>
      </c>
      <c r="B56" s="219" t="s">
        <v>131</v>
      </c>
      <c r="C56" s="262" t="s">
        <v>195</v>
      </c>
      <c r="D56" s="221" t="s">
        <v>196</v>
      </c>
      <c r="E56" s="227">
        <v>6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22">
        <v>2.8E-3</v>
      </c>
      <c r="O56" s="222">
        <f>ROUND(E56*N56,5)</f>
        <v>1.6799999999999999E-2</v>
      </c>
      <c r="P56" s="222">
        <v>0</v>
      </c>
      <c r="Q56" s="222">
        <f>ROUND(E56*P56,5)</f>
        <v>0</v>
      </c>
      <c r="R56" s="222"/>
      <c r="S56" s="222"/>
      <c r="T56" s="223">
        <v>0.18314</v>
      </c>
      <c r="U56" s="222">
        <f>ROUND(E56*T56,2)</f>
        <v>1.1000000000000001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133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45</v>
      </c>
      <c r="B57" s="219" t="s">
        <v>197</v>
      </c>
      <c r="C57" s="262" t="s">
        <v>198</v>
      </c>
      <c r="D57" s="221" t="s">
        <v>159</v>
      </c>
      <c r="E57" s="227">
        <v>129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4.1000000000000002E-2</v>
      </c>
      <c r="U57" s="222">
        <f>ROUND(E57*T57,2)</f>
        <v>5.29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110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14" t="s">
        <v>105</v>
      </c>
      <c r="B58" s="220" t="s">
        <v>70</v>
      </c>
      <c r="C58" s="263" t="s">
        <v>71</v>
      </c>
      <c r="D58" s="224"/>
      <c r="E58" s="228"/>
      <c r="F58" s="231"/>
      <c r="G58" s="231">
        <f>SUMIF(AE59:AE81,"&lt;&gt;NOR",G59:G81)</f>
        <v>0</v>
      </c>
      <c r="H58" s="231"/>
      <c r="I58" s="231">
        <f>SUM(I59:I81)</f>
        <v>0</v>
      </c>
      <c r="J58" s="231"/>
      <c r="K58" s="231">
        <f>SUM(K59:K81)</f>
        <v>0</v>
      </c>
      <c r="L58" s="231"/>
      <c r="M58" s="231">
        <f>SUM(M59:M81)</f>
        <v>0</v>
      </c>
      <c r="N58" s="225"/>
      <c r="O58" s="225">
        <f>SUM(O59:O81)</f>
        <v>2.9090000000000001E-2</v>
      </c>
      <c r="P58" s="225"/>
      <c r="Q58" s="225">
        <f>SUM(Q59:Q81)</f>
        <v>0</v>
      </c>
      <c r="R58" s="225"/>
      <c r="S58" s="225"/>
      <c r="T58" s="226"/>
      <c r="U58" s="225">
        <f>SUM(U59:U81)</f>
        <v>17.369999999999997</v>
      </c>
      <c r="AE58" t="s">
        <v>106</v>
      </c>
    </row>
    <row r="59" spans="1:60" outlineLevel="1" x14ac:dyDescent="0.2">
      <c r="A59" s="213">
        <v>46</v>
      </c>
      <c r="B59" s="219" t="s">
        <v>199</v>
      </c>
      <c r="C59" s="262" t="s">
        <v>200</v>
      </c>
      <c r="D59" s="221" t="s">
        <v>116</v>
      </c>
      <c r="E59" s="227">
        <v>1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22">
        <v>2.5999999999999998E-4</v>
      </c>
      <c r="O59" s="222">
        <f>ROUND(E59*N59,5)</f>
        <v>2.5999999999999998E-4</v>
      </c>
      <c r="P59" s="222">
        <v>0</v>
      </c>
      <c r="Q59" s="222">
        <f>ROUND(E59*P59,5)</f>
        <v>0</v>
      </c>
      <c r="R59" s="222"/>
      <c r="S59" s="222"/>
      <c r="T59" s="223">
        <v>7.0000000000000007E-2</v>
      </c>
      <c r="U59" s="222">
        <f>ROUND(E59*T59,2)</f>
        <v>7.0000000000000007E-2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47</v>
      </c>
      <c r="B60" s="219" t="s">
        <v>199</v>
      </c>
      <c r="C60" s="262" t="s">
        <v>201</v>
      </c>
      <c r="D60" s="221" t="s">
        <v>116</v>
      </c>
      <c r="E60" s="227">
        <v>3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21</v>
      </c>
      <c r="M60" s="230">
        <f>G60*(1+L60/100)</f>
        <v>0</v>
      </c>
      <c r="N60" s="222">
        <v>1E-3</v>
      </c>
      <c r="O60" s="222">
        <f>ROUND(E60*N60,5)</f>
        <v>3.0000000000000001E-3</v>
      </c>
      <c r="P60" s="222">
        <v>0</v>
      </c>
      <c r="Q60" s="222">
        <f>ROUND(E60*P60,5)</f>
        <v>0</v>
      </c>
      <c r="R60" s="222"/>
      <c r="S60" s="222"/>
      <c r="T60" s="223">
        <v>7.0000000000000007E-2</v>
      </c>
      <c r="U60" s="222">
        <f>ROUND(E60*T60,2)</f>
        <v>0.21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110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48</v>
      </c>
      <c r="B61" s="219" t="s">
        <v>202</v>
      </c>
      <c r="C61" s="262" t="s">
        <v>203</v>
      </c>
      <c r="D61" s="221" t="s">
        <v>116</v>
      </c>
      <c r="E61" s="227">
        <v>4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21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8.2000000000000003E-2</v>
      </c>
      <c r="U61" s="222">
        <f>ROUND(E61*T61,2)</f>
        <v>0.33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49</v>
      </c>
      <c r="B62" s="219" t="s">
        <v>204</v>
      </c>
      <c r="C62" s="262" t="s">
        <v>205</v>
      </c>
      <c r="D62" s="221" t="s">
        <v>116</v>
      </c>
      <c r="E62" s="227">
        <v>4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0.16500000000000001</v>
      </c>
      <c r="U62" s="222">
        <f>ROUND(E62*T62,2)</f>
        <v>0.66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50</v>
      </c>
      <c r="B63" s="219" t="s">
        <v>131</v>
      </c>
      <c r="C63" s="262" t="s">
        <v>206</v>
      </c>
      <c r="D63" s="221" t="s">
        <v>116</v>
      </c>
      <c r="E63" s="227">
        <v>4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22">
        <v>2.9999999999999997E-4</v>
      </c>
      <c r="O63" s="222">
        <f>ROUND(E63*N63,5)</f>
        <v>1.1999999999999999E-3</v>
      </c>
      <c r="P63" s="222">
        <v>0</v>
      </c>
      <c r="Q63" s="222">
        <f>ROUND(E63*P63,5)</f>
        <v>0</v>
      </c>
      <c r="R63" s="222"/>
      <c r="S63" s="222"/>
      <c r="T63" s="223">
        <v>0.16500000000000001</v>
      </c>
      <c r="U63" s="222">
        <f>ROUND(E63*T63,2)</f>
        <v>0.66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133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51</v>
      </c>
      <c r="B64" s="219" t="s">
        <v>207</v>
      </c>
      <c r="C64" s="262" t="s">
        <v>208</v>
      </c>
      <c r="D64" s="221" t="s">
        <v>116</v>
      </c>
      <c r="E64" s="227">
        <v>6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21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0.08</v>
      </c>
      <c r="U64" s="222">
        <f>ROUND(E64*T64,2)</f>
        <v>0.48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52</v>
      </c>
      <c r="B65" s="219" t="s">
        <v>209</v>
      </c>
      <c r="C65" s="262" t="s">
        <v>210</v>
      </c>
      <c r="D65" s="221" t="s">
        <v>116</v>
      </c>
      <c r="E65" s="227">
        <v>4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22">
        <v>1.2999999999999999E-4</v>
      </c>
      <c r="O65" s="222">
        <f>ROUND(E65*N65,5)</f>
        <v>5.1999999999999995E-4</v>
      </c>
      <c r="P65" s="222">
        <v>0</v>
      </c>
      <c r="Q65" s="222">
        <f>ROUND(E65*P65,5)</f>
        <v>0</v>
      </c>
      <c r="R65" s="222"/>
      <c r="S65" s="222"/>
      <c r="T65" s="223">
        <v>6.2E-2</v>
      </c>
      <c r="U65" s="222">
        <f>ROUND(E65*T65,2)</f>
        <v>0.25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3">
        <v>53</v>
      </c>
      <c r="B66" s="219" t="s">
        <v>211</v>
      </c>
      <c r="C66" s="262" t="s">
        <v>212</v>
      </c>
      <c r="D66" s="221" t="s">
        <v>116</v>
      </c>
      <c r="E66" s="227">
        <v>5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22">
        <v>6.7000000000000002E-4</v>
      </c>
      <c r="O66" s="222">
        <f>ROUND(E66*N66,5)</f>
        <v>3.3500000000000001E-3</v>
      </c>
      <c r="P66" s="222">
        <v>0</v>
      </c>
      <c r="Q66" s="222">
        <f>ROUND(E66*P66,5)</f>
        <v>0</v>
      </c>
      <c r="R66" s="222"/>
      <c r="S66" s="222"/>
      <c r="T66" s="223">
        <v>0.38100000000000001</v>
      </c>
      <c r="U66" s="222">
        <f>ROUND(E66*T66,2)</f>
        <v>1.91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13">
        <v>54</v>
      </c>
      <c r="B67" s="219" t="s">
        <v>213</v>
      </c>
      <c r="C67" s="262" t="s">
        <v>214</v>
      </c>
      <c r="D67" s="221" t="s">
        <v>116</v>
      </c>
      <c r="E67" s="227">
        <v>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22">
        <v>2.5200000000000001E-3</v>
      </c>
      <c r="O67" s="222">
        <f>ROUND(E67*N67,5)</f>
        <v>5.0400000000000002E-3</v>
      </c>
      <c r="P67" s="222">
        <v>0</v>
      </c>
      <c r="Q67" s="222">
        <f>ROUND(E67*P67,5)</f>
        <v>0</v>
      </c>
      <c r="R67" s="222"/>
      <c r="S67" s="222"/>
      <c r="T67" s="223">
        <v>0.433</v>
      </c>
      <c r="U67" s="222">
        <f>ROUND(E67*T67,2)</f>
        <v>0.87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110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55</v>
      </c>
      <c r="B68" s="219" t="s">
        <v>215</v>
      </c>
      <c r="C68" s="262" t="s">
        <v>216</v>
      </c>
      <c r="D68" s="221" t="s">
        <v>116</v>
      </c>
      <c r="E68" s="227">
        <v>3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21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0.22700000000000001</v>
      </c>
      <c r="U68" s="222">
        <f>ROUND(E68*T68,2)</f>
        <v>0.68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56</v>
      </c>
      <c r="B69" s="219" t="s">
        <v>217</v>
      </c>
      <c r="C69" s="262" t="s">
        <v>218</v>
      </c>
      <c r="D69" s="221" t="s">
        <v>116</v>
      </c>
      <c r="E69" s="227">
        <v>3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22">
        <v>2.7999999999999998E-4</v>
      </c>
      <c r="O69" s="222">
        <f>ROUND(E69*N69,5)</f>
        <v>8.4000000000000003E-4</v>
      </c>
      <c r="P69" s="222">
        <v>0</v>
      </c>
      <c r="Q69" s="222">
        <f>ROUND(E69*P69,5)</f>
        <v>0</v>
      </c>
      <c r="R69" s="222"/>
      <c r="S69" s="222"/>
      <c r="T69" s="223">
        <v>0.16500000000000001</v>
      </c>
      <c r="U69" s="222">
        <f>ROUND(E69*T69,2)</f>
        <v>0.5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110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57</v>
      </c>
      <c r="B70" s="219" t="s">
        <v>219</v>
      </c>
      <c r="C70" s="262" t="s">
        <v>220</v>
      </c>
      <c r="D70" s="221" t="s">
        <v>116</v>
      </c>
      <c r="E70" s="227">
        <v>15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0.26800000000000002</v>
      </c>
      <c r="U70" s="222">
        <f>ROUND(E70*T70,2)</f>
        <v>4.0199999999999996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58</v>
      </c>
      <c r="B71" s="219" t="s">
        <v>131</v>
      </c>
      <c r="C71" s="262" t="s">
        <v>221</v>
      </c>
      <c r="D71" s="221" t="s">
        <v>116</v>
      </c>
      <c r="E71" s="227">
        <v>5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21</v>
      </c>
      <c r="M71" s="230">
        <f>G71*(1+L71/100)</f>
        <v>0</v>
      </c>
      <c r="N71" s="222">
        <v>5.0000000000000001E-4</v>
      </c>
      <c r="O71" s="222">
        <f>ROUND(E71*N71,5)</f>
        <v>2.5000000000000001E-3</v>
      </c>
      <c r="P71" s="222">
        <v>0</v>
      </c>
      <c r="Q71" s="222">
        <f>ROUND(E71*P71,5)</f>
        <v>0</v>
      </c>
      <c r="R71" s="222"/>
      <c r="S71" s="222"/>
      <c r="T71" s="223">
        <v>0.26800000000000002</v>
      </c>
      <c r="U71" s="222">
        <f>ROUND(E71*T71,2)</f>
        <v>1.34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133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59</v>
      </c>
      <c r="B72" s="219" t="s">
        <v>131</v>
      </c>
      <c r="C72" s="262" t="s">
        <v>222</v>
      </c>
      <c r="D72" s="221" t="s">
        <v>116</v>
      </c>
      <c r="E72" s="227">
        <v>5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22">
        <v>5.0000000000000001E-4</v>
      </c>
      <c r="O72" s="222">
        <f>ROUND(E72*N72,5)</f>
        <v>2.5000000000000001E-3</v>
      </c>
      <c r="P72" s="222">
        <v>0</v>
      </c>
      <c r="Q72" s="222">
        <f>ROUND(E72*P72,5)</f>
        <v>0</v>
      </c>
      <c r="R72" s="222"/>
      <c r="S72" s="222"/>
      <c r="T72" s="223">
        <v>0.26800000000000002</v>
      </c>
      <c r="U72" s="222">
        <f>ROUND(E72*T72,2)</f>
        <v>1.34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133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60</v>
      </c>
      <c r="B73" s="219" t="s">
        <v>131</v>
      </c>
      <c r="C73" s="262" t="s">
        <v>223</v>
      </c>
      <c r="D73" s="221" t="s">
        <v>116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21</v>
      </c>
      <c r="M73" s="230">
        <f>G73*(1+L73/100)</f>
        <v>0</v>
      </c>
      <c r="N73" s="222">
        <v>1E-3</v>
      </c>
      <c r="O73" s="222">
        <f>ROUND(E73*N73,5)</f>
        <v>1E-3</v>
      </c>
      <c r="P73" s="222">
        <v>0</v>
      </c>
      <c r="Q73" s="222">
        <f>ROUND(E73*P73,5)</f>
        <v>0</v>
      </c>
      <c r="R73" s="222"/>
      <c r="S73" s="222"/>
      <c r="T73" s="223">
        <v>0.26800000000000002</v>
      </c>
      <c r="U73" s="222">
        <f>ROUND(E73*T73,2)</f>
        <v>0.27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133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61</v>
      </c>
      <c r="B74" s="219" t="s">
        <v>131</v>
      </c>
      <c r="C74" s="262" t="s">
        <v>224</v>
      </c>
      <c r="D74" s="221" t="s">
        <v>116</v>
      </c>
      <c r="E74" s="227">
        <v>1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22">
        <v>1E-3</v>
      </c>
      <c r="O74" s="222">
        <f>ROUND(E74*N74,5)</f>
        <v>1E-3</v>
      </c>
      <c r="P74" s="222">
        <v>0</v>
      </c>
      <c r="Q74" s="222">
        <f>ROUND(E74*P74,5)</f>
        <v>0</v>
      </c>
      <c r="R74" s="222"/>
      <c r="S74" s="222"/>
      <c r="T74" s="223">
        <v>0.26800000000000002</v>
      </c>
      <c r="U74" s="222">
        <f>ROUND(E74*T74,2)</f>
        <v>0.27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133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62</v>
      </c>
      <c r="B75" s="219" t="s">
        <v>131</v>
      </c>
      <c r="C75" s="262" t="s">
        <v>225</v>
      </c>
      <c r="D75" s="221" t="s">
        <v>116</v>
      </c>
      <c r="E75" s="227">
        <v>2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22">
        <v>1E-3</v>
      </c>
      <c r="O75" s="222">
        <f>ROUND(E75*N75,5)</f>
        <v>2E-3</v>
      </c>
      <c r="P75" s="222">
        <v>0</v>
      </c>
      <c r="Q75" s="222">
        <f>ROUND(E75*P75,5)</f>
        <v>0</v>
      </c>
      <c r="R75" s="222"/>
      <c r="S75" s="222"/>
      <c r="T75" s="223">
        <v>0.26800000000000002</v>
      </c>
      <c r="U75" s="222">
        <f>ROUND(E75*T75,2)</f>
        <v>0.54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133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63</v>
      </c>
      <c r="B76" s="219" t="s">
        <v>131</v>
      </c>
      <c r="C76" s="262" t="s">
        <v>226</v>
      </c>
      <c r="D76" s="221" t="s">
        <v>116</v>
      </c>
      <c r="E76" s="227">
        <v>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22">
        <v>5.0000000000000001E-4</v>
      </c>
      <c r="O76" s="222">
        <f>ROUND(E76*N76,5)</f>
        <v>5.0000000000000001E-4</v>
      </c>
      <c r="P76" s="222">
        <v>0</v>
      </c>
      <c r="Q76" s="222">
        <f>ROUND(E76*P76,5)</f>
        <v>0</v>
      </c>
      <c r="R76" s="222"/>
      <c r="S76" s="222"/>
      <c r="T76" s="223">
        <v>0.26800000000000002</v>
      </c>
      <c r="U76" s="222">
        <f>ROUND(E76*T76,2)</f>
        <v>0.27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133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64</v>
      </c>
      <c r="B77" s="219" t="s">
        <v>227</v>
      </c>
      <c r="C77" s="262" t="s">
        <v>228</v>
      </c>
      <c r="D77" s="221" t="s">
        <v>116</v>
      </c>
      <c r="E77" s="227">
        <v>1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21</v>
      </c>
      <c r="M77" s="230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0.22700000000000001</v>
      </c>
      <c r="U77" s="222">
        <f>ROUND(E77*T77,2)</f>
        <v>0.23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110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1" x14ac:dyDescent="0.2">
      <c r="A78" s="213">
        <v>65</v>
      </c>
      <c r="B78" s="219" t="s">
        <v>131</v>
      </c>
      <c r="C78" s="262" t="s">
        <v>229</v>
      </c>
      <c r="D78" s="221" t="s">
        <v>116</v>
      </c>
      <c r="E78" s="227">
        <v>1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22">
        <v>5.0000000000000001E-3</v>
      </c>
      <c r="O78" s="222">
        <f>ROUND(E78*N78,5)</f>
        <v>5.0000000000000001E-3</v>
      </c>
      <c r="P78" s="222">
        <v>0</v>
      </c>
      <c r="Q78" s="222">
        <f>ROUND(E78*P78,5)</f>
        <v>0</v>
      </c>
      <c r="R78" s="222"/>
      <c r="S78" s="222"/>
      <c r="T78" s="223">
        <v>0.22700000000000001</v>
      </c>
      <c r="U78" s="222">
        <f>ROUND(E78*T78,2)</f>
        <v>0.23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133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66</v>
      </c>
      <c r="B79" s="219" t="s">
        <v>230</v>
      </c>
      <c r="C79" s="262" t="s">
        <v>231</v>
      </c>
      <c r="D79" s="221" t="s">
        <v>116</v>
      </c>
      <c r="E79" s="227">
        <v>2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21</v>
      </c>
      <c r="M79" s="230">
        <f>G79*(1+L79/100)</f>
        <v>0</v>
      </c>
      <c r="N79" s="222">
        <v>1.9000000000000001E-4</v>
      </c>
      <c r="O79" s="222">
        <f>ROUND(E79*N79,5)</f>
        <v>3.8000000000000002E-4</v>
      </c>
      <c r="P79" s="222">
        <v>0</v>
      </c>
      <c r="Q79" s="222">
        <f>ROUND(E79*P79,5)</f>
        <v>0</v>
      </c>
      <c r="R79" s="222"/>
      <c r="S79" s="222"/>
      <c r="T79" s="223">
        <v>9.2999999999999999E-2</v>
      </c>
      <c r="U79" s="222">
        <f>ROUND(E79*T79,2)</f>
        <v>0.19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67</v>
      </c>
      <c r="B80" s="219" t="s">
        <v>232</v>
      </c>
      <c r="C80" s="262" t="s">
        <v>233</v>
      </c>
      <c r="D80" s="221" t="s">
        <v>116</v>
      </c>
      <c r="E80" s="227">
        <v>3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0.65900000000000003</v>
      </c>
      <c r="U80" s="222">
        <f>ROUND(E80*T80,2)</f>
        <v>1.98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110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68</v>
      </c>
      <c r="B81" s="219" t="s">
        <v>234</v>
      </c>
      <c r="C81" s="262" t="s">
        <v>235</v>
      </c>
      <c r="D81" s="221" t="s">
        <v>119</v>
      </c>
      <c r="E81" s="227">
        <v>2.9000000000000001E-2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2.351</v>
      </c>
      <c r="U81" s="222">
        <f>ROUND(E81*T81,2)</f>
        <v>7.0000000000000007E-2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14" t="s">
        <v>105</v>
      </c>
      <c r="B82" s="220" t="s">
        <v>72</v>
      </c>
      <c r="C82" s="263" t="s">
        <v>73</v>
      </c>
      <c r="D82" s="224"/>
      <c r="E82" s="228"/>
      <c r="F82" s="231"/>
      <c r="G82" s="231">
        <f>SUMIF(AE83:AE92,"&lt;&gt;NOR",G83:G92)</f>
        <v>0</v>
      </c>
      <c r="H82" s="231"/>
      <c r="I82" s="231">
        <f>SUM(I83:I92)</f>
        <v>0</v>
      </c>
      <c r="J82" s="231"/>
      <c r="K82" s="231">
        <f>SUM(K83:K92)</f>
        <v>0</v>
      </c>
      <c r="L82" s="231"/>
      <c r="M82" s="231">
        <f>SUM(M83:M92)</f>
        <v>0</v>
      </c>
      <c r="N82" s="225"/>
      <c r="O82" s="225">
        <f>SUM(O83:O92)</f>
        <v>9.2999999999999999E-2</v>
      </c>
      <c r="P82" s="225"/>
      <c r="Q82" s="225">
        <f>SUM(Q83:Q92)</f>
        <v>0.40460000000000002</v>
      </c>
      <c r="R82" s="225"/>
      <c r="S82" s="225"/>
      <c r="T82" s="226"/>
      <c r="U82" s="225">
        <f>SUM(U83:U92)</f>
        <v>15.969999999999999</v>
      </c>
      <c r="AE82" t="s">
        <v>106</v>
      </c>
    </row>
    <row r="83" spans="1:60" ht="22.5" outlineLevel="1" x14ac:dyDescent="0.2">
      <c r="A83" s="213">
        <v>69</v>
      </c>
      <c r="B83" s="219" t="s">
        <v>236</v>
      </c>
      <c r="C83" s="262" t="s">
        <v>237</v>
      </c>
      <c r="D83" s="221" t="s">
        <v>126</v>
      </c>
      <c r="E83" s="227">
        <v>17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22">
        <v>0</v>
      </c>
      <c r="O83" s="222">
        <f>ROUND(E83*N83,5)</f>
        <v>0</v>
      </c>
      <c r="P83" s="222">
        <v>2.3800000000000002E-2</v>
      </c>
      <c r="Q83" s="222">
        <f>ROUND(E83*P83,5)</f>
        <v>0.40460000000000002</v>
      </c>
      <c r="R83" s="222"/>
      <c r="S83" s="222"/>
      <c r="T83" s="223">
        <v>8.2000000000000003E-2</v>
      </c>
      <c r="U83" s="222">
        <f>ROUND(E83*T83,2)</f>
        <v>1.39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70</v>
      </c>
      <c r="B84" s="219" t="s">
        <v>120</v>
      </c>
      <c r="C84" s="262" t="s">
        <v>164</v>
      </c>
      <c r="D84" s="221" t="s">
        <v>119</v>
      </c>
      <c r="E84" s="227">
        <v>0.40500000000000003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21</v>
      </c>
      <c r="M84" s="230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0.49</v>
      </c>
      <c r="U84" s="222">
        <f>ROUND(E84*T84,2)</f>
        <v>0.2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110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71</v>
      </c>
      <c r="B85" s="219" t="s">
        <v>238</v>
      </c>
      <c r="C85" s="262" t="s">
        <v>239</v>
      </c>
      <c r="D85" s="221" t="s">
        <v>116</v>
      </c>
      <c r="E85" s="227">
        <v>7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1.008</v>
      </c>
      <c r="U85" s="222">
        <f>ROUND(E85*T85,2)</f>
        <v>7.06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>
        <v>72</v>
      </c>
      <c r="B86" s="219" t="s">
        <v>131</v>
      </c>
      <c r="C86" s="262" t="s">
        <v>240</v>
      </c>
      <c r="D86" s="221" t="s">
        <v>116</v>
      </c>
      <c r="E86" s="227">
        <v>1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22">
        <v>7.0000000000000001E-3</v>
      </c>
      <c r="O86" s="222">
        <f>ROUND(E86*N86,5)</f>
        <v>7.0000000000000001E-3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133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>
        <v>73</v>
      </c>
      <c r="B87" s="219" t="s">
        <v>131</v>
      </c>
      <c r="C87" s="262" t="s">
        <v>241</v>
      </c>
      <c r="D87" s="221" t="s">
        <v>116</v>
      </c>
      <c r="E87" s="227">
        <v>1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21</v>
      </c>
      <c r="M87" s="230">
        <f>G87*(1+L87/100)</f>
        <v>0</v>
      </c>
      <c r="N87" s="222">
        <v>8.9999999999999993E-3</v>
      </c>
      <c r="O87" s="222">
        <f>ROUND(E87*N87,5)</f>
        <v>8.9999999999999993E-3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133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13">
        <v>74</v>
      </c>
      <c r="B88" s="219" t="s">
        <v>131</v>
      </c>
      <c r="C88" s="262" t="s">
        <v>242</v>
      </c>
      <c r="D88" s="221" t="s">
        <v>116</v>
      </c>
      <c r="E88" s="227">
        <v>1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21</v>
      </c>
      <c r="M88" s="230">
        <f>G88*(1+L88/100)</f>
        <v>0</v>
      </c>
      <c r="N88" s="222">
        <v>1.4999999999999999E-2</v>
      </c>
      <c r="O88" s="222">
        <f>ROUND(E88*N88,5)</f>
        <v>1.4999999999999999E-2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133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75</v>
      </c>
      <c r="B89" s="219" t="s">
        <v>131</v>
      </c>
      <c r="C89" s="262" t="s">
        <v>243</v>
      </c>
      <c r="D89" s="221" t="s">
        <v>116</v>
      </c>
      <c r="E89" s="227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22">
        <v>1.7000000000000001E-2</v>
      </c>
      <c r="O89" s="222">
        <f>ROUND(E89*N89,5)</f>
        <v>1.7000000000000001E-2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133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13">
        <v>76</v>
      </c>
      <c r="B90" s="219" t="s">
        <v>131</v>
      </c>
      <c r="C90" s="262" t="s">
        <v>244</v>
      </c>
      <c r="D90" s="221" t="s">
        <v>149</v>
      </c>
      <c r="E90" s="227">
        <v>3</v>
      </c>
      <c r="F90" s="229"/>
      <c r="G90" s="230">
        <f>ROUND(E90*F90,2)</f>
        <v>0</v>
      </c>
      <c r="H90" s="229"/>
      <c r="I90" s="230">
        <f>ROUND(E90*H90,2)</f>
        <v>0</v>
      </c>
      <c r="J90" s="229"/>
      <c r="K90" s="230">
        <f>ROUND(E90*J90,2)</f>
        <v>0</v>
      </c>
      <c r="L90" s="230">
        <v>21</v>
      </c>
      <c r="M90" s="230">
        <f>G90*(1+L90/100)</f>
        <v>0</v>
      </c>
      <c r="N90" s="222">
        <v>1.4999999999999999E-2</v>
      </c>
      <c r="O90" s="222">
        <f>ROUND(E90*N90,5)</f>
        <v>4.4999999999999998E-2</v>
      </c>
      <c r="P90" s="222">
        <v>0</v>
      </c>
      <c r="Q90" s="222">
        <f>ROUND(E90*P90,5)</f>
        <v>0</v>
      </c>
      <c r="R90" s="222"/>
      <c r="S90" s="222"/>
      <c r="T90" s="223">
        <v>1.5289999999999999</v>
      </c>
      <c r="U90" s="222">
        <f>ROUND(E90*T90,2)</f>
        <v>4.59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133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13">
        <v>77</v>
      </c>
      <c r="B91" s="219" t="s">
        <v>245</v>
      </c>
      <c r="C91" s="262" t="s">
        <v>246</v>
      </c>
      <c r="D91" s="221" t="s">
        <v>116</v>
      </c>
      <c r="E91" s="227">
        <v>4</v>
      </c>
      <c r="F91" s="229"/>
      <c r="G91" s="230">
        <f>ROUND(E91*F91,2)</f>
        <v>0</v>
      </c>
      <c r="H91" s="229"/>
      <c r="I91" s="230">
        <f>ROUND(E91*H91,2)</f>
        <v>0</v>
      </c>
      <c r="J91" s="229"/>
      <c r="K91" s="230">
        <f>ROUND(E91*J91,2)</f>
        <v>0</v>
      </c>
      <c r="L91" s="230">
        <v>21</v>
      </c>
      <c r="M91" s="230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0.62</v>
      </c>
      <c r="U91" s="222">
        <f>ROUND(E91*T91,2)</f>
        <v>2.48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110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78</v>
      </c>
      <c r="B92" s="219" t="s">
        <v>247</v>
      </c>
      <c r="C92" s="262" t="s">
        <v>248</v>
      </c>
      <c r="D92" s="221" t="s">
        <v>119</v>
      </c>
      <c r="E92" s="227">
        <v>9.2999999999999999E-2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2.71</v>
      </c>
      <c r="U92" s="222">
        <f>ROUND(E92*T92,2)</f>
        <v>0.25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110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14" t="s">
        <v>105</v>
      </c>
      <c r="B93" s="220" t="s">
        <v>74</v>
      </c>
      <c r="C93" s="263" t="s">
        <v>75</v>
      </c>
      <c r="D93" s="224"/>
      <c r="E93" s="228"/>
      <c r="F93" s="231"/>
      <c r="G93" s="231">
        <f>SUMIF(AE94:AE95,"&lt;&gt;NOR",G94:G95)</f>
        <v>0</v>
      </c>
      <c r="H93" s="231"/>
      <c r="I93" s="231">
        <f>SUM(I94:I95)</f>
        <v>0</v>
      </c>
      <c r="J93" s="231"/>
      <c r="K93" s="231">
        <f>SUM(K94:K95)</f>
        <v>0</v>
      </c>
      <c r="L93" s="231"/>
      <c r="M93" s="231">
        <f>SUM(M94:M95)</f>
        <v>0</v>
      </c>
      <c r="N93" s="225"/>
      <c r="O93" s="225">
        <f>SUM(O94:O95)</f>
        <v>3.3000000000000002E-2</v>
      </c>
      <c r="P93" s="225"/>
      <c r="Q93" s="225">
        <f>SUM(Q94:Q95)</f>
        <v>0</v>
      </c>
      <c r="R93" s="225"/>
      <c r="S93" s="225"/>
      <c r="T93" s="226"/>
      <c r="U93" s="225">
        <f>SUM(U94:U95)</f>
        <v>10.139999999999999</v>
      </c>
      <c r="AE93" t="s">
        <v>106</v>
      </c>
    </row>
    <row r="94" spans="1:60" outlineLevel="1" x14ac:dyDescent="0.2">
      <c r="A94" s="213">
        <v>79</v>
      </c>
      <c r="B94" s="219" t="s">
        <v>249</v>
      </c>
      <c r="C94" s="262" t="s">
        <v>250</v>
      </c>
      <c r="D94" s="221" t="s">
        <v>251</v>
      </c>
      <c r="E94" s="227">
        <v>33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22">
        <v>1E-3</v>
      </c>
      <c r="O94" s="222">
        <f>ROUND(E94*N94,5)</f>
        <v>3.3000000000000002E-2</v>
      </c>
      <c r="P94" s="222">
        <v>0</v>
      </c>
      <c r="Q94" s="222">
        <f>ROUND(E94*P94,5)</f>
        <v>0</v>
      </c>
      <c r="R94" s="222"/>
      <c r="S94" s="222"/>
      <c r="T94" s="223">
        <v>0.30399999999999999</v>
      </c>
      <c r="U94" s="222">
        <f>ROUND(E94*T94,2)</f>
        <v>10.029999999999999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110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80</v>
      </c>
      <c r="B95" s="219" t="s">
        <v>252</v>
      </c>
      <c r="C95" s="262" t="s">
        <v>253</v>
      </c>
      <c r="D95" s="221" t="s">
        <v>119</v>
      </c>
      <c r="E95" s="227">
        <v>3.3000000000000002E-2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22">
        <v>0</v>
      </c>
      <c r="O95" s="222">
        <f>ROUND(E95*N95,5)</f>
        <v>0</v>
      </c>
      <c r="P95" s="222">
        <v>0</v>
      </c>
      <c r="Q95" s="222">
        <f>ROUND(E95*P95,5)</f>
        <v>0</v>
      </c>
      <c r="R95" s="222"/>
      <c r="S95" s="222"/>
      <c r="T95" s="223">
        <v>3.327</v>
      </c>
      <c r="U95" s="222">
        <f>ROUND(E95*T95,2)</f>
        <v>0.11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110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14" t="s">
        <v>105</v>
      </c>
      <c r="B96" s="220" t="s">
        <v>76</v>
      </c>
      <c r="C96" s="263" t="s">
        <v>77</v>
      </c>
      <c r="D96" s="224"/>
      <c r="E96" s="228"/>
      <c r="F96" s="231"/>
      <c r="G96" s="231">
        <f>SUMIF(AE97:AE99,"&lt;&gt;NOR",G97:G99)</f>
        <v>0</v>
      </c>
      <c r="H96" s="231"/>
      <c r="I96" s="231">
        <f>SUM(I97:I99)</f>
        <v>0</v>
      </c>
      <c r="J96" s="231"/>
      <c r="K96" s="231">
        <f>SUM(K97:K99)</f>
        <v>0</v>
      </c>
      <c r="L96" s="231"/>
      <c r="M96" s="231">
        <f>SUM(M97:M99)</f>
        <v>0</v>
      </c>
      <c r="N96" s="225"/>
      <c r="O96" s="225">
        <f>SUM(O97:O99)</f>
        <v>3.65E-3</v>
      </c>
      <c r="P96" s="225"/>
      <c r="Q96" s="225">
        <f>SUM(Q97:Q99)</f>
        <v>0</v>
      </c>
      <c r="R96" s="225"/>
      <c r="S96" s="225"/>
      <c r="T96" s="226"/>
      <c r="U96" s="225">
        <f>SUM(U97:U99)</f>
        <v>3.92</v>
      </c>
      <c r="AE96" t="s">
        <v>106</v>
      </c>
    </row>
    <row r="97" spans="1:60" outlineLevel="1" x14ac:dyDescent="0.2">
      <c r="A97" s="213">
        <v>81</v>
      </c>
      <c r="B97" s="219" t="s">
        <v>254</v>
      </c>
      <c r="C97" s="262" t="s">
        <v>255</v>
      </c>
      <c r="D97" s="221" t="s">
        <v>126</v>
      </c>
      <c r="E97" s="227">
        <v>3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22">
        <v>2.4000000000000001E-4</v>
      </c>
      <c r="O97" s="222">
        <f>ROUND(E97*N97,5)</f>
        <v>7.2000000000000005E-4</v>
      </c>
      <c r="P97" s="222">
        <v>0</v>
      </c>
      <c r="Q97" s="222">
        <f>ROUND(E97*P97,5)</f>
        <v>0</v>
      </c>
      <c r="R97" s="222"/>
      <c r="S97" s="222"/>
      <c r="T97" s="223">
        <v>0.28999999999999998</v>
      </c>
      <c r="U97" s="222">
        <f>ROUND(E97*T97,2)</f>
        <v>0.87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110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82</v>
      </c>
      <c r="B98" s="219" t="s">
        <v>256</v>
      </c>
      <c r="C98" s="262" t="s">
        <v>257</v>
      </c>
      <c r="D98" s="221" t="s">
        <v>159</v>
      </c>
      <c r="E98" s="227">
        <v>72</v>
      </c>
      <c r="F98" s="229"/>
      <c r="G98" s="230">
        <f>ROUND(E98*F98,2)</f>
        <v>0</v>
      </c>
      <c r="H98" s="229"/>
      <c r="I98" s="230">
        <f>ROUND(E98*H98,2)</f>
        <v>0</v>
      </c>
      <c r="J98" s="229"/>
      <c r="K98" s="230">
        <f>ROUND(E98*J98,2)</f>
        <v>0</v>
      </c>
      <c r="L98" s="230">
        <v>21</v>
      </c>
      <c r="M98" s="230">
        <f>G98*(1+L98/100)</f>
        <v>0</v>
      </c>
      <c r="N98" s="222">
        <v>3.0000000000000001E-5</v>
      </c>
      <c r="O98" s="222">
        <f>ROUND(E98*N98,5)</f>
        <v>2.16E-3</v>
      </c>
      <c r="P98" s="222">
        <v>0</v>
      </c>
      <c r="Q98" s="222">
        <f>ROUND(E98*P98,5)</f>
        <v>0</v>
      </c>
      <c r="R98" s="222"/>
      <c r="S98" s="222"/>
      <c r="T98" s="223">
        <v>2.9000000000000001E-2</v>
      </c>
      <c r="U98" s="222">
        <f>ROUND(E98*T98,2)</f>
        <v>2.09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110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0">
        <v>83</v>
      </c>
      <c r="B99" s="241" t="s">
        <v>258</v>
      </c>
      <c r="C99" s="264" t="s">
        <v>259</v>
      </c>
      <c r="D99" s="242" t="s">
        <v>159</v>
      </c>
      <c r="E99" s="243">
        <v>11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21</v>
      </c>
      <c r="M99" s="245">
        <f>G99*(1+L99/100)</f>
        <v>0</v>
      </c>
      <c r="N99" s="246">
        <v>6.9999999999999994E-5</v>
      </c>
      <c r="O99" s="246">
        <f>ROUND(E99*N99,5)</f>
        <v>7.6999999999999996E-4</v>
      </c>
      <c r="P99" s="246">
        <v>0</v>
      </c>
      <c r="Q99" s="246">
        <f>ROUND(E99*P99,5)</f>
        <v>0</v>
      </c>
      <c r="R99" s="246"/>
      <c r="S99" s="246"/>
      <c r="T99" s="247">
        <v>8.6999999999999994E-2</v>
      </c>
      <c r="U99" s="246">
        <f>ROUND(E99*T99,2)</f>
        <v>0.96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110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">
      <c r="A100" s="6"/>
      <c r="B100" s="7" t="s">
        <v>260</v>
      </c>
      <c r="C100" s="265" t="s">
        <v>260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v>15</v>
      </c>
      <c r="AD100">
        <v>21</v>
      </c>
    </row>
    <row r="101" spans="1:60" x14ac:dyDescent="0.2">
      <c r="A101" s="248"/>
      <c r="B101" s="249">
        <v>26</v>
      </c>
      <c r="C101" s="266" t="s">
        <v>260</v>
      </c>
      <c r="D101" s="250"/>
      <c r="E101" s="250"/>
      <c r="F101" s="250"/>
      <c r="G101" s="261">
        <f>G8+G13+G18+G27+G36+G58+G82+G93+G96</f>
        <v>0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f>SUMIF(L7:L99,AC100,G7:G99)</f>
        <v>0</v>
      </c>
      <c r="AD101">
        <f>SUMIF(L7:L99,AD100,G7:G99)</f>
        <v>0</v>
      </c>
      <c r="AE101" t="s">
        <v>261</v>
      </c>
    </row>
    <row r="102" spans="1:60" x14ac:dyDescent="0.2">
      <c r="A102" s="6"/>
      <c r="B102" s="7" t="s">
        <v>260</v>
      </c>
      <c r="C102" s="265" t="s">
        <v>260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6"/>
      <c r="B103" s="7" t="s">
        <v>260</v>
      </c>
      <c r="C103" s="265" t="s">
        <v>260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51">
        <v>33</v>
      </c>
      <c r="B104" s="251"/>
      <c r="C104" s="267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52"/>
      <c r="B105" s="253"/>
      <c r="C105" s="268"/>
      <c r="D105" s="253"/>
      <c r="E105" s="253"/>
      <c r="F105" s="253"/>
      <c r="G105" s="254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E105" t="s">
        <v>262</v>
      </c>
    </row>
    <row r="106" spans="1:60" x14ac:dyDescent="0.2">
      <c r="A106" s="255"/>
      <c r="B106" s="256"/>
      <c r="C106" s="269"/>
      <c r="D106" s="256"/>
      <c r="E106" s="256"/>
      <c r="F106" s="256"/>
      <c r="G106" s="257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55"/>
      <c r="B107" s="256"/>
      <c r="C107" s="269"/>
      <c r="D107" s="256"/>
      <c r="E107" s="256"/>
      <c r="F107" s="256"/>
      <c r="G107" s="257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5"/>
      <c r="B108" s="256"/>
      <c r="C108" s="269"/>
      <c r="D108" s="256"/>
      <c r="E108" s="256"/>
      <c r="F108" s="256"/>
      <c r="G108" s="25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58"/>
      <c r="B109" s="259"/>
      <c r="C109" s="270"/>
      <c r="D109" s="259"/>
      <c r="E109" s="259"/>
      <c r="F109" s="259"/>
      <c r="G109" s="260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6"/>
      <c r="B110" s="7" t="s">
        <v>260</v>
      </c>
      <c r="C110" s="265" t="s">
        <v>260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C111" s="271"/>
      <c r="AE111" t="s">
        <v>263</v>
      </c>
    </row>
  </sheetData>
  <mergeCells count="6">
    <mergeCell ref="A1:G1"/>
    <mergeCell ref="C2:G2"/>
    <mergeCell ref="C3:G3"/>
    <mergeCell ref="C4:G4"/>
    <mergeCell ref="A104:C104"/>
    <mergeCell ref="A105:G109"/>
  </mergeCells>
  <pageMargins left="0.59055118110236204" right="0.39370078740157499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javor</cp:lastModifiedBy>
  <cp:lastPrinted>2014-02-28T09:52:57Z</cp:lastPrinted>
  <dcterms:created xsi:type="dcterms:W3CDTF">2009-04-08T07:15:50Z</dcterms:created>
  <dcterms:modified xsi:type="dcterms:W3CDTF">2019-08-14T22:06:03Z</dcterms:modified>
</cp:coreProperties>
</file>