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1a 1 Pol" sheetId="12" r:id="rId4"/>
    <sheet name="SO01b 1 Pol" sheetId="13" r:id="rId5"/>
    <sheet name="SO01c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'SO01a 1 Pol'!$1:$7</definedName>
    <definedName name="_xlnm.Print_Titles" localSheetId="4">'SO01b 1 Pol'!$1:$7</definedName>
    <definedName name="_xlnm.Print_Titles" localSheetId="5">'SO01c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'SO01a 1 Pol'!$A$1:$W$118</definedName>
    <definedName name="_xlnm.Print_Area" localSheetId="4">'SO01b 1 Pol'!$A$1:$W$116</definedName>
    <definedName name="_xlnm.Print_Area" localSheetId="5">'SO01c 1 Pol'!$A$1:$W$84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83" i="14"/>
  <c r="BA44" i="14"/>
  <c r="BA42" i="14"/>
  <c r="BA35" i="14"/>
  <c r="BA20" i="14"/>
  <c r="BA18" i="14"/>
  <c r="BA16" i="14"/>
  <c r="BA14" i="14"/>
  <c r="BA12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G8" i="14" s="1"/>
  <c r="I15" i="14"/>
  <c r="K15" i="14"/>
  <c r="O15" i="14"/>
  <c r="O8" i="14" s="1"/>
  <c r="Q15" i="14"/>
  <c r="V15" i="14"/>
  <c r="G17" i="14"/>
  <c r="M17" i="14" s="1"/>
  <c r="I17" i="14"/>
  <c r="K17" i="14"/>
  <c r="O17" i="14"/>
  <c r="Q17" i="14"/>
  <c r="V17" i="14"/>
  <c r="G19" i="14"/>
  <c r="I19" i="14"/>
  <c r="K19" i="14"/>
  <c r="M19" i="14"/>
  <c r="O19" i="14"/>
  <c r="Q19" i="14"/>
  <c r="V19" i="14"/>
  <c r="G21" i="14"/>
  <c r="I21" i="14"/>
  <c r="K21" i="14"/>
  <c r="M21" i="14"/>
  <c r="O21" i="14"/>
  <c r="Q21" i="14"/>
  <c r="V21" i="14"/>
  <c r="G24" i="14"/>
  <c r="M24" i="14" s="1"/>
  <c r="I24" i="14"/>
  <c r="K24" i="14"/>
  <c r="O24" i="14"/>
  <c r="Q24" i="14"/>
  <c r="V24" i="14"/>
  <c r="G27" i="14"/>
  <c r="I27" i="14"/>
  <c r="K27" i="14"/>
  <c r="M27" i="14"/>
  <c r="O27" i="14"/>
  <c r="Q27" i="14"/>
  <c r="V27" i="14"/>
  <c r="G29" i="14"/>
  <c r="I29" i="14"/>
  <c r="K29" i="14"/>
  <c r="M29" i="14"/>
  <c r="O29" i="14"/>
  <c r="Q29" i="14"/>
  <c r="V29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4" i="14"/>
  <c r="I34" i="14"/>
  <c r="K34" i="14"/>
  <c r="M34" i="14"/>
  <c r="O34" i="14"/>
  <c r="Q34" i="14"/>
  <c r="V34" i="14"/>
  <c r="G36" i="14"/>
  <c r="I36" i="14"/>
  <c r="K36" i="14"/>
  <c r="M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I39" i="14"/>
  <c r="Q39" i="14"/>
  <c r="G40" i="14"/>
  <c r="M40" i="14" s="1"/>
  <c r="I40" i="14"/>
  <c r="K40" i="14"/>
  <c r="K39" i="14" s="1"/>
  <c r="O40" i="14"/>
  <c r="Q40" i="14"/>
  <c r="V40" i="14"/>
  <c r="V39" i="14" s="1"/>
  <c r="G41" i="14"/>
  <c r="I41" i="14"/>
  <c r="K41" i="14"/>
  <c r="M41" i="14"/>
  <c r="O41" i="14"/>
  <c r="Q41" i="14"/>
  <c r="V41" i="14"/>
  <c r="G43" i="14"/>
  <c r="G39" i="14" s="1"/>
  <c r="I43" i="14"/>
  <c r="K43" i="14"/>
  <c r="O43" i="14"/>
  <c r="O39" i="14" s="1"/>
  <c r="Q43" i="14"/>
  <c r="V43" i="14"/>
  <c r="G46" i="14"/>
  <c r="M46" i="14" s="1"/>
  <c r="I46" i="14"/>
  <c r="K46" i="14"/>
  <c r="K45" i="14" s="1"/>
  <c r="O46" i="14"/>
  <c r="Q46" i="14"/>
  <c r="V46" i="14"/>
  <c r="V45" i="14" s="1"/>
  <c r="G48" i="14"/>
  <c r="I48" i="14"/>
  <c r="K48" i="14"/>
  <c r="M48" i="14"/>
  <c r="O48" i="14"/>
  <c r="Q48" i="14"/>
  <c r="V48" i="14"/>
  <c r="G49" i="14"/>
  <c r="G45" i="14" s="1"/>
  <c r="I49" i="14"/>
  <c r="K49" i="14"/>
  <c r="O49" i="14"/>
  <c r="O45" i="14" s="1"/>
  <c r="Q49" i="14"/>
  <c r="V49" i="14"/>
  <c r="G51" i="14"/>
  <c r="M51" i="14" s="1"/>
  <c r="I51" i="14"/>
  <c r="I45" i="14" s="1"/>
  <c r="K51" i="14"/>
  <c r="O51" i="14"/>
  <c r="Q51" i="14"/>
  <c r="Q45" i="14" s="1"/>
  <c r="V51" i="14"/>
  <c r="G54" i="14"/>
  <c r="I54" i="14"/>
  <c r="K54" i="14"/>
  <c r="M54" i="14"/>
  <c r="O54" i="14"/>
  <c r="Q54" i="14"/>
  <c r="V54" i="14"/>
  <c r="G56" i="14"/>
  <c r="G53" i="14" s="1"/>
  <c r="I56" i="14"/>
  <c r="K56" i="14"/>
  <c r="O56" i="14"/>
  <c r="O53" i="14" s="1"/>
  <c r="Q56" i="14"/>
  <c r="V56" i="14"/>
  <c r="G58" i="14"/>
  <c r="M58" i="14" s="1"/>
  <c r="I58" i="14"/>
  <c r="I53" i="14" s="1"/>
  <c r="K58" i="14"/>
  <c r="O58" i="14"/>
  <c r="Q58" i="14"/>
  <c r="Q53" i="14" s="1"/>
  <c r="V58" i="14"/>
  <c r="G60" i="14"/>
  <c r="M60" i="14" s="1"/>
  <c r="I60" i="14"/>
  <c r="K60" i="14"/>
  <c r="K53" i="14" s="1"/>
  <c r="O60" i="14"/>
  <c r="Q60" i="14"/>
  <c r="V60" i="14"/>
  <c r="V53" i="14" s="1"/>
  <c r="G61" i="14"/>
  <c r="I61" i="14"/>
  <c r="K61" i="14"/>
  <c r="M61" i="14"/>
  <c r="O61" i="14"/>
  <c r="Q61" i="14"/>
  <c r="V61" i="14"/>
  <c r="G62" i="14"/>
  <c r="M62" i="14" s="1"/>
  <c r="I62" i="14"/>
  <c r="K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I65" i="14"/>
  <c r="K65" i="14"/>
  <c r="M65" i="14"/>
  <c r="O65" i="14"/>
  <c r="Q65" i="14"/>
  <c r="V65" i="14"/>
  <c r="G66" i="14"/>
  <c r="K66" i="14"/>
  <c r="O66" i="14"/>
  <c r="V66" i="14"/>
  <c r="G67" i="14"/>
  <c r="M67" i="14" s="1"/>
  <c r="M66" i="14" s="1"/>
  <c r="I67" i="14"/>
  <c r="I66" i="14" s="1"/>
  <c r="K67" i="14"/>
  <c r="O67" i="14"/>
  <c r="Q67" i="14"/>
  <c r="Q66" i="14" s="1"/>
  <c r="V67" i="14"/>
  <c r="G70" i="14"/>
  <c r="I70" i="14"/>
  <c r="K70" i="14"/>
  <c r="M70" i="14"/>
  <c r="O70" i="14"/>
  <c r="Q70" i="14"/>
  <c r="V70" i="14"/>
  <c r="G71" i="14"/>
  <c r="G69" i="14" s="1"/>
  <c r="I71" i="14"/>
  <c r="K71" i="14"/>
  <c r="O71" i="14"/>
  <c r="O69" i="14" s="1"/>
  <c r="Q71" i="14"/>
  <c r="V71" i="14"/>
  <c r="G72" i="14"/>
  <c r="M72" i="14" s="1"/>
  <c r="I72" i="14"/>
  <c r="I69" i="14" s="1"/>
  <c r="K72" i="14"/>
  <c r="O72" i="14"/>
  <c r="Q72" i="14"/>
  <c r="Q69" i="14" s="1"/>
  <c r="V72" i="14"/>
  <c r="G74" i="14"/>
  <c r="M74" i="14" s="1"/>
  <c r="I74" i="14"/>
  <c r="K74" i="14"/>
  <c r="K69" i="14" s="1"/>
  <c r="O74" i="14"/>
  <c r="Q74" i="14"/>
  <c r="V74" i="14"/>
  <c r="V69" i="14" s="1"/>
  <c r="G76" i="14"/>
  <c r="G75" i="14" s="1"/>
  <c r="I76" i="14"/>
  <c r="K76" i="14"/>
  <c r="O76" i="14"/>
  <c r="O75" i="14" s="1"/>
  <c r="Q76" i="14"/>
  <c r="V76" i="14"/>
  <c r="G77" i="14"/>
  <c r="M77" i="14" s="1"/>
  <c r="I77" i="14"/>
  <c r="I75" i="14" s="1"/>
  <c r="K77" i="14"/>
  <c r="O77" i="14"/>
  <c r="Q77" i="14"/>
  <c r="Q75" i="14" s="1"/>
  <c r="V77" i="14"/>
  <c r="G78" i="14"/>
  <c r="M78" i="14" s="1"/>
  <c r="I78" i="14"/>
  <c r="K78" i="14"/>
  <c r="K75" i="14" s="1"/>
  <c r="O78" i="14"/>
  <c r="Q78" i="14"/>
  <c r="V78" i="14"/>
  <c r="V75" i="14" s="1"/>
  <c r="G79" i="14"/>
  <c r="I79" i="14"/>
  <c r="K79" i="14"/>
  <c r="M79" i="14"/>
  <c r="O79" i="14"/>
  <c r="Q79" i="14"/>
  <c r="V79" i="14"/>
  <c r="G80" i="14"/>
  <c r="M80" i="14" s="1"/>
  <c r="I80" i="14"/>
  <c r="K80" i="14"/>
  <c r="O80" i="14"/>
  <c r="Q80" i="14"/>
  <c r="V80" i="14"/>
  <c r="G81" i="14"/>
  <c r="M81" i="14" s="1"/>
  <c r="I81" i="14"/>
  <c r="K81" i="14"/>
  <c r="O81" i="14"/>
  <c r="Q81" i="14"/>
  <c r="V81" i="14"/>
  <c r="AE83" i="14"/>
  <c r="G115" i="13"/>
  <c r="BA56" i="13"/>
  <c r="BA39" i="13"/>
  <c r="BA23" i="13"/>
  <c r="BA21" i="13"/>
  <c r="BA19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O8" i="13" s="1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9" i="13"/>
  <c r="I29" i="13"/>
  <c r="K29" i="13"/>
  <c r="M29" i="13"/>
  <c r="O29" i="13"/>
  <c r="Q29" i="13"/>
  <c r="V29" i="13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8" i="13"/>
  <c r="I38" i="13"/>
  <c r="K38" i="13"/>
  <c r="M38" i="13"/>
  <c r="O38" i="13"/>
  <c r="Q38" i="13"/>
  <c r="V38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I42" i="13"/>
  <c r="K42" i="13"/>
  <c r="M42" i="13"/>
  <c r="O42" i="13"/>
  <c r="Q42" i="13"/>
  <c r="V42" i="13"/>
  <c r="G44" i="13"/>
  <c r="M44" i="13" s="1"/>
  <c r="M43" i="13" s="1"/>
  <c r="I44" i="13"/>
  <c r="I43" i="13" s="1"/>
  <c r="K44" i="13"/>
  <c r="K43" i="13" s="1"/>
  <c r="O44" i="13"/>
  <c r="O43" i="13" s="1"/>
  <c r="Q44" i="13"/>
  <c r="Q43" i="13" s="1"/>
  <c r="V44" i="13"/>
  <c r="V43" i="13" s="1"/>
  <c r="G47" i="13"/>
  <c r="I47" i="13"/>
  <c r="K47" i="13"/>
  <c r="K46" i="13" s="1"/>
  <c r="M47" i="13"/>
  <c r="O47" i="13"/>
  <c r="Q47" i="13"/>
  <c r="V47" i="13"/>
  <c r="V46" i="13" s="1"/>
  <c r="G49" i="13"/>
  <c r="G46" i="13" s="1"/>
  <c r="I49" i="13"/>
  <c r="K49" i="13"/>
  <c r="M49" i="13"/>
  <c r="O49" i="13"/>
  <c r="O46" i="13" s="1"/>
  <c r="Q49" i="13"/>
  <c r="V49" i="13"/>
  <c r="G51" i="13"/>
  <c r="M51" i="13" s="1"/>
  <c r="I51" i="13"/>
  <c r="K51" i="13"/>
  <c r="O51" i="13"/>
  <c r="Q51" i="13"/>
  <c r="V51" i="13"/>
  <c r="G52" i="13"/>
  <c r="M52" i="13" s="1"/>
  <c r="I52" i="13"/>
  <c r="I46" i="13" s="1"/>
  <c r="K52" i="13"/>
  <c r="O52" i="13"/>
  <c r="Q52" i="13"/>
  <c r="Q46" i="13" s="1"/>
  <c r="V52" i="13"/>
  <c r="G53" i="13"/>
  <c r="I53" i="13"/>
  <c r="K53" i="13"/>
  <c r="M53" i="13"/>
  <c r="O53" i="13"/>
  <c r="Q53" i="13"/>
  <c r="V53" i="13"/>
  <c r="G55" i="13"/>
  <c r="I55" i="13"/>
  <c r="K55" i="13"/>
  <c r="M55" i="13"/>
  <c r="O55" i="13"/>
  <c r="Q55" i="13"/>
  <c r="V55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2" i="13"/>
  <c r="M62" i="13" s="1"/>
  <c r="I62" i="13"/>
  <c r="I61" i="13" s="1"/>
  <c r="K62" i="13"/>
  <c r="K61" i="13" s="1"/>
  <c r="O62" i="13"/>
  <c r="Q62" i="13"/>
  <c r="Q61" i="13" s="1"/>
  <c r="V62" i="13"/>
  <c r="V61" i="13" s="1"/>
  <c r="G64" i="13"/>
  <c r="I64" i="13"/>
  <c r="K64" i="13"/>
  <c r="M64" i="13"/>
  <c r="O64" i="13"/>
  <c r="Q64" i="13"/>
  <c r="V64" i="13"/>
  <c r="G66" i="13"/>
  <c r="I66" i="13"/>
  <c r="K66" i="13"/>
  <c r="M66" i="13"/>
  <c r="O66" i="13"/>
  <c r="Q66" i="13"/>
  <c r="V66" i="13"/>
  <c r="G69" i="13"/>
  <c r="M69" i="13" s="1"/>
  <c r="I69" i="13"/>
  <c r="K69" i="13"/>
  <c r="O69" i="13"/>
  <c r="O61" i="13" s="1"/>
  <c r="Q69" i="13"/>
  <c r="V69" i="13"/>
  <c r="G71" i="13"/>
  <c r="M71" i="13" s="1"/>
  <c r="I71" i="13"/>
  <c r="K71" i="13"/>
  <c r="O71" i="13"/>
  <c r="Q71" i="13"/>
  <c r="V71" i="13"/>
  <c r="G73" i="13"/>
  <c r="I73" i="13"/>
  <c r="K73" i="13"/>
  <c r="M73" i="13"/>
  <c r="O73" i="13"/>
  <c r="Q73" i="13"/>
  <c r="V73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I84" i="13"/>
  <c r="K84" i="13"/>
  <c r="M84" i="13"/>
  <c r="O84" i="13"/>
  <c r="Q84" i="13"/>
  <c r="V84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M88" i="13"/>
  <c r="O88" i="13"/>
  <c r="Q88" i="13"/>
  <c r="V88" i="13"/>
  <c r="G89" i="13"/>
  <c r="I89" i="13"/>
  <c r="K89" i="13"/>
  <c r="M89" i="13"/>
  <c r="O89" i="13"/>
  <c r="Q89" i="13"/>
  <c r="V89" i="13"/>
  <c r="G90" i="13"/>
  <c r="O90" i="13"/>
  <c r="G91" i="13"/>
  <c r="M91" i="13" s="1"/>
  <c r="M90" i="13" s="1"/>
  <c r="I91" i="13"/>
  <c r="I90" i="13" s="1"/>
  <c r="K91" i="13"/>
  <c r="K90" i="13" s="1"/>
  <c r="O91" i="13"/>
  <c r="Q91" i="13"/>
  <c r="Q90" i="13" s="1"/>
  <c r="V91" i="13"/>
  <c r="V90" i="13" s="1"/>
  <c r="G93" i="13"/>
  <c r="I93" i="13"/>
  <c r="K93" i="13"/>
  <c r="M93" i="13"/>
  <c r="O93" i="13"/>
  <c r="Q93" i="13"/>
  <c r="V93" i="13"/>
  <c r="G95" i="13"/>
  <c r="I95" i="13"/>
  <c r="K95" i="13"/>
  <c r="M95" i="13"/>
  <c r="O95" i="13"/>
  <c r="Q95" i="13"/>
  <c r="V95" i="13"/>
  <c r="G96" i="13"/>
  <c r="O96" i="13"/>
  <c r="G97" i="13"/>
  <c r="M97" i="13" s="1"/>
  <c r="M96" i="13" s="1"/>
  <c r="I97" i="13"/>
  <c r="I96" i="13" s="1"/>
  <c r="K97" i="13"/>
  <c r="K96" i="13" s="1"/>
  <c r="O97" i="13"/>
  <c r="Q97" i="13"/>
  <c r="Q96" i="13" s="1"/>
  <c r="V97" i="13"/>
  <c r="V96" i="13" s="1"/>
  <c r="G100" i="13"/>
  <c r="G99" i="13" s="1"/>
  <c r="I100" i="13"/>
  <c r="I99" i="13" s="1"/>
  <c r="K100" i="13"/>
  <c r="M100" i="13"/>
  <c r="O100" i="13"/>
  <c r="O99" i="13" s="1"/>
  <c r="Q100" i="13"/>
  <c r="Q99" i="13" s="1"/>
  <c r="V100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G104" i="13"/>
  <c r="I104" i="13"/>
  <c r="K104" i="13"/>
  <c r="K99" i="13" s="1"/>
  <c r="M104" i="13"/>
  <c r="O104" i="13"/>
  <c r="Q104" i="13"/>
  <c r="V104" i="13"/>
  <c r="V99" i="13" s="1"/>
  <c r="G105" i="13"/>
  <c r="I105" i="13"/>
  <c r="K105" i="13"/>
  <c r="M105" i="13"/>
  <c r="O105" i="13"/>
  <c r="Q105" i="13"/>
  <c r="V105" i="13"/>
  <c r="G106" i="13"/>
  <c r="G107" i="13"/>
  <c r="M107" i="13" s="1"/>
  <c r="I107" i="13"/>
  <c r="I106" i="13" s="1"/>
  <c r="K107" i="13"/>
  <c r="K106" i="13" s="1"/>
  <c r="O107" i="13"/>
  <c r="Q107" i="13"/>
  <c r="Q106" i="13" s="1"/>
  <c r="V107" i="13"/>
  <c r="V106" i="13" s="1"/>
  <c r="G108" i="13"/>
  <c r="I108" i="13"/>
  <c r="K108" i="13"/>
  <c r="M108" i="13"/>
  <c r="O108" i="13"/>
  <c r="Q108" i="13"/>
  <c r="V108" i="13"/>
  <c r="G109" i="13"/>
  <c r="I109" i="13"/>
  <c r="K109" i="13"/>
  <c r="M109" i="13"/>
  <c r="O109" i="13"/>
  <c r="Q109" i="13"/>
  <c r="V109" i="13"/>
  <c r="G110" i="13"/>
  <c r="M110" i="13" s="1"/>
  <c r="I110" i="13"/>
  <c r="K110" i="13"/>
  <c r="O110" i="13"/>
  <c r="O106" i="13" s="1"/>
  <c r="Q110" i="13"/>
  <c r="V110" i="13"/>
  <c r="G111" i="13"/>
  <c r="I111" i="13"/>
  <c r="K111" i="13"/>
  <c r="M111" i="13"/>
  <c r="O111" i="13"/>
  <c r="Q111" i="13"/>
  <c r="V111" i="13"/>
  <c r="G112" i="13"/>
  <c r="I112" i="13"/>
  <c r="K112" i="13"/>
  <c r="M112" i="13"/>
  <c r="O112" i="13"/>
  <c r="Q112" i="13"/>
  <c r="V112" i="13"/>
  <c r="G113" i="13"/>
  <c r="I113" i="13"/>
  <c r="K113" i="13"/>
  <c r="M113" i="13"/>
  <c r="O113" i="13"/>
  <c r="Q113" i="13"/>
  <c r="V113" i="13"/>
  <c r="AE115" i="13"/>
  <c r="G117" i="12"/>
  <c r="BA45" i="12"/>
  <c r="BA22" i="12"/>
  <c r="BA20" i="12"/>
  <c r="BA16" i="12"/>
  <c r="BA14" i="12"/>
  <c r="BA1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O8" i="12" s="1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I49" i="12"/>
  <c r="Q49" i="12"/>
  <c r="G50" i="12"/>
  <c r="I50" i="12"/>
  <c r="K50" i="12"/>
  <c r="K49" i="12" s="1"/>
  <c r="M50" i="12"/>
  <c r="O50" i="12"/>
  <c r="Q50" i="12"/>
  <c r="V50" i="12"/>
  <c r="V49" i="12" s="1"/>
  <c r="G51" i="12"/>
  <c r="I51" i="12"/>
  <c r="K51" i="12"/>
  <c r="M51" i="12"/>
  <c r="O51" i="12"/>
  <c r="Q51" i="12"/>
  <c r="V51" i="12"/>
  <c r="G52" i="12"/>
  <c r="G49" i="12" s="1"/>
  <c r="I52" i="12"/>
  <c r="K52" i="12"/>
  <c r="O52" i="12"/>
  <c r="O49" i="12" s="1"/>
  <c r="Q52" i="12"/>
  <c r="V52" i="12"/>
  <c r="G53" i="12"/>
  <c r="O53" i="12"/>
  <c r="G54" i="12"/>
  <c r="I54" i="12"/>
  <c r="I53" i="12" s="1"/>
  <c r="K54" i="12"/>
  <c r="K53" i="12" s="1"/>
  <c r="M54" i="12"/>
  <c r="M53" i="12" s="1"/>
  <c r="O54" i="12"/>
  <c r="Q54" i="12"/>
  <c r="Q53" i="12" s="1"/>
  <c r="V54" i="12"/>
  <c r="V53" i="12" s="1"/>
  <c r="G57" i="12"/>
  <c r="M57" i="12" s="1"/>
  <c r="M56" i="12" s="1"/>
  <c r="I57" i="12"/>
  <c r="I56" i="12" s="1"/>
  <c r="K57" i="12"/>
  <c r="O57" i="12"/>
  <c r="O56" i="12" s="1"/>
  <c r="Q57" i="12"/>
  <c r="Q56" i="12" s="1"/>
  <c r="V57" i="12"/>
  <c r="G58" i="12"/>
  <c r="M58" i="12" s="1"/>
  <c r="I58" i="12"/>
  <c r="K58" i="12"/>
  <c r="O58" i="12"/>
  <c r="Q58" i="12"/>
  <c r="V58" i="12"/>
  <c r="G59" i="12"/>
  <c r="I59" i="12"/>
  <c r="K59" i="12"/>
  <c r="K56" i="12" s="1"/>
  <c r="M59" i="12"/>
  <c r="O59" i="12"/>
  <c r="Q59" i="12"/>
  <c r="V59" i="12"/>
  <c r="V56" i="12" s="1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3" i="12"/>
  <c r="I63" i="12"/>
  <c r="I62" i="12" s="1"/>
  <c r="K63" i="12"/>
  <c r="K62" i="12" s="1"/>
  <c r="M63" i="12"/>
  <c r="O63" i="12"/>
  <c r="Q63" i="12"/>
  <c r="Q62" i="12" s="1"/>
  <c r="V63" i="12"/>
  <c r="V62" i="12" s="1"/>
  <c r="G65" i="12"/>
  <c r="I65" i="12"/>
  <c r="K65" i="12"/>
  <c r="M65" i="12"/>
  <c r="O65" i="12"/>
  <c r="Q65" i="12"/>
  <c r="V65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O62" i="12" s="1"/>
  <c r="Q71" i="12"/>
  <c r="V71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3" i="12"/>
  <c r="M93" i="12" s="1"/>
  <c r="M92" i="12" s="1"/>
  <c r="I93" i="12"/>
  <c r="I92" i="12" s="1"/>
  <c r="K93" i="12"/>
  <c r="K92" i="12" s="1"/>
  <c r="O93" i="12"/>
  <c r="O92" i="12" s="1"/>
  <c r="Q93" i="12"/>
  <c r="Q92" i="12" s="1"/>
  <c r="V93" i="12"/>
  <c r="V92" i="12" s="1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8" i="12"/>
  <c r="O98" i="12"/>
  <c r="G99" i="12"/>
  <c r="M99" i="12" s="1"/>
  <c r="M98" i="12" s="1"/>
  <c r="I99" i="12"/>
  <c r="I98" i="12" s="1"/>
  <c r="K99" i="12"/>
  <c r="K98" i="12" s="1"/>
  <c r="O99" i="12"/>
  <c r="Q99" i="12"/>
  <c r="Q98" i="12" s="1"/>
  <c r="V99" i="12"/>
  <c r="V98" i="12" s="1"/>
  <c r="G102" i="12"/>
  <c r="I102" i="12"/>
  <c r="K102" i="12"/>
  <c r="M102" i="12"/>
  <c r="O102" i="12"/>
  <c r="Q102" i="12"/>
  <c r="V102" i="12"/>
  <c r="G103" i="12"/>
  <c r="G101" i="12" s="1"/>
  <c r="I103" i="12"/>
  <c r="K103" i="12"/>
  <c r="O103" i="12"/>
  <c r="O101" i="12" s="1"/>
  <c r="Q103" i="12"/>
  <c r="V103" i="12"/>
  <c r="G104" i="12"/>
  <c r="M104" i="12" s="1"/>
  <c r="I104" i="12"/>
  <c r="I101" i="12" s="1"/>
  <c r="K104" i="12"/>
  <c r="O104" i="12"/>
  <c r="Q104" i="12"/>
  <c r="Q101" i="12" s="1"/>
  <c r="V104" i="12"/>
  <c r="G106" i="12"/>
  <c r="M106" i="12" s="1"/>
  <c r="I106" i="12"/>
  <c r="K106" i="12"/>
  <c r="K101" i="12" s="1"/>
  <c r="O106" i="12"/>
  <c r="Q106" i="12"/>
  <c r="V106" i="12"/>
  <c r="V101" i="12" s="1"/>
  <c r="G107" i="12"/>
  <c r="I107" i="12"/>
  <c r="K107" i="12"/>
  <c r="M107" i="12"/>
  <c r="O107" i="12"/>
  <c r="Q107" i="12"/>
  <c r="V107" i="12"/>
  <c r="G108" i="12"/>
  <c r="G109" i="12"/>
  <c r="M109" i="12" s="1"/>
  <c r="I109" i="12"/>
  <c r="I108" i="12" s="1"/>
  <c r="K109" i="12"/>
  <c r="O109" i="12"/>
  <c r="Q109" i="12"/>
  <c r="Q108" i="12" s="1"/>
  <c r="V109" i="12"/>
  <c r="G110" i="12"/>
  <c r="M110" i="12" s="1"/>
  <c r="I110" i="12"/>
  <c r="K110" i="12"/>
  <c r="K108" i="12" s="1"/>
  <c r="O110" i="12"/>
  <c r="Q110" i="12"/>
  <c r="V110" i="12"/>
  <c r="V108" i="12" s="1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O108" i="12" s="1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AE117" i="12"/>
  <c r="I20" i="1"/>
  <c r="I19" i="1"/>
  <c r="I18" i="1"/>
  <c r="I17" i="1"/>
  <c r="I16" i="1"/>
  <c r="I63" i="1"/>
  <c r="J61" i="1" s="1"/>
  <c r="F46" i="1"/>
  <c r="G46" i="1"/>
  <c r="G25" i="1" s="1"/>
  <c r="A25" i="1" s="1"/>
  <c r="A26" i="1" s="1"/>
  <c r="G2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6" i="1" s="1"/>
  <c r="J54" i="1" l="1"/>
  <c r="J56" i="1"/>
  <c r="J58" i="1"/>
  <c r="J60" i="1"/>
  <c r="J53" i="1"/>
  <c r="J55" i="1"/>
  <c r="J57" i="1"/>
  <c r="J59" i="1"/>
  <c r="J62" i="1"/>
  <c r="G28" i="1"/>
  <c r="G23" i="1"/>
  <c r="AF83" i="14"/>
  <c r="M76" i="14"/>
  <c r="M75" i="14" s="1"/>
  <c r="M71" i="14"/>
  <c r="M69" i="14" s="1"/>
  <c r="M56" i="14"/>
  <c r="M53" i="14" s="1"/>
  <c r="M49" i="14"/>
  <c r="M45" i="14" s="1"/>
  <c r="M43" i="14"/>
  <c r="M39" i="14" s="1"/>
  <c r="M15" i="14"/>
  <c r="M8" i="14" s="1"/>
  <c r="M106" i="13"/>
  <c r="M99" i="13"/>
  <c r="M46" i="13"/>
  <c r="M61" i="13"/>
  <c r="M8" i="13"/>
  <c r="AF115" i="13"/>
  <c r="G43" i="13"/>
  <c r="G61" i="13"/>
  <c r="G8" i="13"/>
  <c r="M62" i="12"/>
  <c r="M8" i="12"/>
  <c r="M108" i="12"/>
  <c r="AF117" i="12"/>
  <c r="G56" i="12"/>
  <c r="G92" i="12"/>
  <c r="G8" i="12"/>
  <c r="M103" i="12"/>
  <c r="M101" i="12" s="1"/>
  <c r="G62" i="12"/>
  <c r="M52" i="12"/>
  <c r="M49" i="12" s="1"/>
  <c r="I39" i="1"/>
  <c r="I46" i="1" s="1"/>
  <c r="I21" i="1"/>
  <c r="J28" i="1"/>
  <c r="J26" i="1"/>
  <c r="G38" i="1"/>
  <c r="F38" i="1"/>
  <c r="H32" i="1"/>
  <c r="J23" i="1"/>
  <c r="J24" i="1"/>
  <c r="J25" i="1"/>
  <c r="J27" i="1"/>
  <c r="E24" i="1"/>
  <c r="E26" i="1"/>
  <c r="J63" i="1" l="1"/>
  <c r="A23" i="1"/>
  <c r="A24" i="1" s="1"/>
  <c r="G24" i="1" s="1"/>
  <c r="A27" i="1" s="1"/>
  <c r="A29" i="1" s="1"/>
  <c r="G29" i="1" s="1"/>
  <c r="G27" i="1" s="1"/>
  <c r="J45" i="1"/>
  <c r="J41" i="1"/>
  <c r="J42" i="1"/>
  <c r="J44" i="1"/>
  <c r="J43" i="1"/>
  <c r="J39" i="1"/>
  <c r="J46" i="1" s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<sst xmlns="http://schemas.openxmlformats.org/spreadsheetml/2006/main" count="1694" uniqueCount="411">
  <si>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</si>
  <si>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</si>
  <si>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</si>
  <si>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</si>
  <si>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</si>
  <si>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</si>
  <si>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</si>
  <si>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</si>
  <si>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</si>
  <si>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</si>
  <si>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</si>
  <si>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</si>
  <si>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</si>
  <si>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</si>
  <si>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</si>
  <si>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</si>
  <si>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</si>
  <si>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</si>
  <si>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</si>
  <si>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</si>
  <si>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</si>
  <si>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</si>
  <si>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</si>
  <si>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</si>
  <si>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</si>
  <si>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</si>
  <si>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</si>
  <si>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</si>
  <si>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</si>
  <si>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</si>
  <si>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</si>
  <si>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</si>
  <si>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</si>
  <si>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</si>
  <si>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</si>
  <si>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</si>
  <si>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</si>
  <si>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</si>
  <si>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</si>
  <si>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</si>
  <si>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</si>
  <si>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</si>
  <si>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</si>
  <si>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IF35</t>
  </si>
  <si>
    <t>Boskovice,ul.Podhradí,Deštová kanalizace</t>
  </si>
  <si>
    <t>Stavba</t>
  </si>
  <si>
    <t>SO01a</t>
  </si>
  <si>
    <t>Oprava deštové kanalizace</t>
  </si>
  <si>
    <t>1</t>
  </si>
  <si>
    <t>SO01b</t>
  </si>
  <si>
    <t>Zaústění deštových přípojek</t>
  </si>
  <si>
    <t>SO01c</t>
  </si>
  <si>
    <t>Výustní objekt VO6005</t>
  </si>
  <si>
    <t>Výustní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</si>
  <si>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</si>
  <si>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</si>
  <si>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</si>
  <si>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</si>
  <si>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</si>
  <si>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</si>
  <si>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</si>
  <si>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</si>
  <si>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</si>
  <si>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</si>
  <si>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</si>
  <si>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</si>
  <si>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</si>
  <si>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</si>
  <si>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</si>
  <si>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</si>
  <si>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</si>
  <si>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</si>
  <si>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</si>
  <si>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</si>
  <si>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</si>
  <si>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</si>
  <si>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</si>
  <si>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</si>
  <si>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</si>
  <si>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</si>
  <si>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</si>
  <si>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</si>
  <si>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</si>
  <si>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</si>
  <si>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</si>
  <si>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</si>
  <si>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</si>
  <si>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</si>
  <si>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</si>
  <si>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</si>
  <si>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</si>
  <si>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</si>
  <si>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</si>
  <si>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</si>
  <si>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</si>
  <si>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</si>
  <si>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</si>
  <si>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</si>
  <si>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</si>
  <si>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</si>
  <si>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</si>
  <si>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</si>
  <si>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</si>
  <si>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</si>
  <si>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</si>
  <si>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113107515R00</t>
  </si>
  <si>
    <t>Odstranění podkladů nebo krytů z kameniva hrubého drceného, v ploše jednotlivě do 50 m2, tloušťka vrstvy 150 mm</t>
  </si>
  <si>
    <t>m2</t>
  </si>
  <si>
    <t>822-1</t>
  </si>
  <si>
    <t>RTS 20/ I</t>
  </si>
  <si>
    <t>Kalkul</t>
  </si>
  <si>
    <t>POL1_</t>
  </si>
  <si>
    <t>113107525R00</t>
  </si>
  <si>
    <t>Odstranění podkladů nebo krytů z kameniva hrubého drceného, v ploše jednotlivě do 50 m2, tloušťka vrstvy 250 mm</t>
  </si>
  <si>
    <t>113151117R00</t>
  </si>
  <si>
    <t>Odstranění podkladu, krytu frézováním povrch živičný, plochy do 500 m2 na jednom objektu nebo při provádění pruhu šířky do  750 mm, tloušťky 80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</si>
  <si>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</si>
  <si>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</si>
  <si>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119001411R00</t>
  </si>
  <si>
    <t>Dočasné zajištění podzemního potrubí nebo vedení betonového potrubí_x000D_
 DN  do 200 mm</t>
  </si>
  <si>
    <t>m</t>
  </si>
  <si>
    <t>800-1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</si>
  <si>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</si>
  <si>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119001421R00</t>
  </si>
  <si>
    <t>Dočasné zajištění podzemního potrubí nebo vedení kabelů do 3 kabelů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</si>
  <si>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</si>
  <si>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</si>
  <si>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</si>
  <si>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</si>
  <si>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132201202R00</t>
  </si>
  <si>
    <t>Hloubení rýh šířky přes 60 do 200 cm do 1000 m3, v hornině 3, hloubení ručně i strojně</t>
  </si>
  <si>
    <t>RTS 12/ II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</si>
  <si>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</si>
  <si>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132301202R00</t>
  </si>
  <si>
    <t>Hloubení rýh šířky přes 60 do 200 cm do 1000 m3, v hornině 4, hloubení ručně i strojně</t>
  </si>
  <si>
    <t>132201209R00</t>
  </si>
  <si>
    <t>Příplatek za lepivost - hloubení rýh 200cm v hor.3</t>
  </si>
  <si>
    <t>RTS 13/ I</t>
  </si>
  <si>
    <t>132301209R00</t>
  </si>
  <si>
    <t>Příplatek za lepivost - hloubení rýh 200cm v hor.4</t>
  </si>
  <si>
    <t>151101101R00</t>
  </si>
  <si>
    <t>Zřízení pažení a rozepření stěn rýh příložné  pro jakoukoliv mezerovitost, hloubky do 2 m</t>
  </si>
  <si>
    <t>pro podzemní vedení pro všechny šířky rýhy,</t>
  </si>
  <si>
    <t>1.část-pr hl 1,70m : 1,70*2*126,00</t>
  </si>
  <si>
    <t>VV</t>
  </si>
  <si>
    <t>rozšíření pro šachty : (2,60+1,40)*2*(1,42+1,68+2,00+1,95+2,00)</t>
  </si>
  <si>
    <t>2.část-pr.hl 2,00m : 2,00*2*59,50</t>
  </si>
  <si>
    <t>rozšíření pro šachty : (2,60+1,40)*2*(1,99+2,00*2)</t>
  </si>
  <si>
    <t>2 část-pr hl 2,05 : 2,05*2*65,00</t>
  </si>
  <si>
    <t>rozšíření pro šachty : (2,60+1,40)*2*(2,10+2,10)</t>
  </si>
  <si>
    <t>2 část -pr.hl 1,92m : 1,92*2*13,00</t>
  </si>
  <si>
    <t>rozšíření pro šachty : (2,60+1,40)*2*1,73*2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</si>
  <si>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</si>
  <si>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</si>
  <si>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</si>
  <si>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</si>
  <si>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</si>
  <si>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</si>
  <si>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</si>
  <si>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</si>
  <si>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</si>
  <si>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</si>
  <si>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</si>
  <si>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</si>
  <si>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</si>
  <si>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</si>
  <si>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</si>
  <si>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</si>
  <si>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</si>
  <si>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199000005R00</t>
  </si>
  <si>
    <t>Poplatky za skládku zeminy 1- 4, skupina 17 05 04 z Katalogu odpadů</t>
  </si>
  <si>
    <t>t</t>
  </si>
  <si>
    <t>175101109R00.</t>
  </si>
  <si>
    <t>Příplatek za prohození sypaniny do 3m</t>
  </si>
  <si>
    <t>Vlastní</t>
  </si>
  <si>
    <t>58330002.AR</t>
  </si>
  <si>
    <t>štěrkopísek</t>
  </si>
  <si>
    <t>SPCM</t>
  </si>
  <si>
    <t>POL3_</t>
  </si>
  <si>
    <t>388111150R.</t>
  </si>
  <si>
    <t>Osazení kabelových žlabů</t>
  </si>
  <si>
    <t xml:space="preserve">m     </t>
  </si>
  <si>
    <t>Indiv</t>
  </si>
  <si>
    <t>592131140.</t>
  </si>
  <si>
    <t>žlab kabelový  30-100</t>
  </si>
  <si>
    <t xml:space="preserve">ks    </t>
  </si>
  <si>
    <t>592131150.</t>
  </si>
  <si>
    <t>poklop kabelového žlabu betonový   36-50</t>
  </si>
  <si>
    <t>451573111R00</t>
  </si>
  <si>
    <t>Lože pod potrubí, stoky a drobné objekty z písku a štěrkopísku  do 65 mm</t>
  </si>
  <si>
    <t>827-1</t>
  </si>
  <si>
    <t>v otevřeném výkopu,</t>
  </si>
  <si>
    <t>564851111RT4</t>
  </si>
  <si>
    <t>Podklad ze štěrkodrti s rozprostřením a zhutněním frakce 0-63 mm, tloušťka po zhutnění 150 mm</t>
  </si>
  <si>
    <t>564871111RT2</t>
  </si>
  <si>
    <t>Podklad ze štěrkodrti s rozprostřením a zhutněním frakce 0-32 mm, tloušťka po zhutnění 250 mm</t>
  </si>
  <si>
    <t>577112113RT3.</t>
  </si>
  <si>
    <t>Beton asfalt. ACO 11  nemodifik. š. do 3 m, tl.4 cm</t>
  </si>
  <si>
    <t>577114114RT3.</t>
  </si>
  <si>
    <t>Beton asf.ACL 16 nemodif.ložný š. do 3 m, tl. 4 cm</t>
  </si>
  <si>
    <t>599141111R00.</t>
  </si>
  <si>
    <t>Vyplnění spár  živičnou zálivkou</t>
  </si>
  <si>
    <t>871393121R00</t>
  </si>
  <si>
    <t>Montáž potrubí z trub z plastů těsněných gumovým kroužkem  DN 400 mm</t>
  </si>
  <si>
    <t>v otevřeném výkopu ve sklonu do 20 %,</t>
  </si>
  <si>
    <t>877393121R00</t>
  </si>
  <si>
    <t>Montáž tvarovek na potrubí z trub z plastů těsněných gumovým kroužkem odbočných DN 400 mm</t>
  </si>
  <si>
    <t>kus</t>
  </si>
  <si>
    <t>150/150 : 1</t>
  </si>
  <si>
    <t>400/150 : 40</t>
  </si>
  <si>
    <t>892591111R00</t>
  </si>
  <si>
    <t>Zkoušky těsnosti kanalizačního potrubí zkouška těsnosti kanalizačního potrubí vodou_x000D_
 do DN 400 mm</t>
  </si>
  <si>
    <t>vodou nebo vzduchem,</t>
  </si>
  <si>
    <t>892593111R00</t>
  </si>
  <si>
    <t>Zkoušky těsnosti kanalizačního potrubí zabezpečení konců kanalizačního potrubí při tlakových zkouškách vodou_x000D_
 do DN 400 mm</t>
  </si>
  <si>
    <t>úsek</t>
  </si>
  <si>
    <t>892855115R00</t>
  </si>
  <si>
    <t>Kamerové prohlídky potrubí do 500 m</t>
  </si>
  <si>
    <t>894411231R00</t>
  </si>
  <si>
    <t>Zřízení šachet kanalizačních z betonových dílců na potrubí s obložením dna kameninou nebo kanalizačními cihlami, na potrubí DN přes 300 do 400 mm</t>
  </si>
  <si>
    <t>výšky vstupu do 1,5 m, podkladní deska z betonu B5, montáž a dodávka stupadel,</t>
  </si>
  <si>
    <t>899104111R00</t>
  </si>
  <si>
    <t>Osazení poklopů litinových a ocelových o hmotnost jednotlivě přes 150 kg</t>
  </si>
  <si>
    <t>8-01</t>
  </si>
  <si>
    <t>Oprava kanalizačních přípojek</t>
  </si>
  <si>
    <t>kompl</t>
  </si>
  <si>
    <t>8-02</t>
  </si>
  <si>
    <t>Oprava stávajícího vodovodu užitkové vody</t>
  </si>
  <si>
    <t>286144849R.</t>
  </si>
  <si>
    <t>Trubka kanalizační plastová PP s hrdlem,hladkostěnná, SN 12 400x6000mm,, hladká PP, oranžová</t>
  </si>
  <si>
    <t>2865447100R</t>
  </si>
  <si>
    <t>odbočka PP; 45,0 °; d1 = 160 mm; d2 = 160 mm; l = 451 mm; hladká, hrdlovaná; spoj násuvný</t>
  </si>
  <si>
    <t>2865447110R</t>
  </si>
  <si>
    <t>odbočka PP; 45,0 °; d1 = 400 mm; d2 = 160 mm; l = 880 mm; hladká, hrdlovaná; spoj násuvný</t>
  </si>
  <si>
    <t>55340325R</t>
  </si>
  <si>
    <t>poklop kanalizační s tlumící vložkou; litinový; D výrobku 785 mm; únosnost D 400 kN; bez odvětrání</t>
  </si>
  <si>
    <t>59224150R</t>
  </si>
  <si>
    <t>skruž železobetonová TBS; DN = 1 000,0 mm; h = 250,0 mm; s = 120,00 mm; počet stupadel 1; ocelové s PE povlakem</t>
  </si>
  <si>
    <t>59224174.AR</t>
  </si>
  <si>
    <t>prstenec betonový; DN = 625,0 mm; h = 40,0 mm; s = 120,00 mm</t>
  </si>
  <si>
    <t>59224175R</t>
  </si>
  <si>
    <t>prstenec betonový; DN = 625,0 mm; h = 60,0 mm; s = 120,00 mm</t>
  </si>
  <si>
    <t>59224176R</t>
  </si>
  <si>
    <t>prstenec betonový; DN = 625,0 mm; h = 80,0 mm; s = 120,00 mm</t>
  </si>
  <si>
    <t>59224177R</t>
  </si>
  <si>
    <t>prstenec betonový; DN = 625,0 mm; h = 100,0 mm; s = 120,00 mm</t>
  </si>
  <si>
    <t>59224353.AR</t>
  </si>
  <si>
    <t>konus šachetní; železobetonový; TBR; d = 1 240,0 mm; DN = 1 000,0 mm; DN 2 = 625 mm; h = 580 mm; počet stupadel 2; ocelové s PE povlakem, kapsové</t>
  </si>
  <si>
    <t>59224354R</t>
  </si>
  <si>
    <t>deska zákrytová šachetní železobetonová; TZK; D1 = 1 000 mm; D = 1 240 mm; D vnitřní 625 mm; h = 165 mm</t>
  </si>
  <si>
    <t>59224367.AR</t>
  </si>
  <si>
    <t>dno šachetní přímé; železobeton; TBZ; DN = 1 000,0 mm; D odtoku do 500 mm; h = 800 mm; t = 150 mm; beton C 40/50</t>
  </si>
  <si>
    <t>59224373.AR</t>
  </si>
  <si>
    <t>profil těsnicí elastomerní; pro spojení betonových šachetních dílů; tvar kruh; d = 1 000,0 mm</t>
  </si>
  <si>
    <t>916261111R00</t>
  </si>
  <si>
    <t>Osazení silniční obruby z dlažebních kostek z kostek drobných, s boční opěrou z betonu prostého, do lože z betonu prostého C 12/15</t>
  </si>
  <si>
    <t>v jedné řadě, se zřízením lože tl. 5 až 10 cm, s vyplněním a zatřením spár cementovou maltou</t>
  </si>
  <si>
    <t>919735112R00</t>
  </si>
  <si>
    <t>Řezání stávajících krytů nebo podkladů živičných, hloubky přes 50 do 100 mm</t>
  </si>
  <si>
    <t>včetně spotřeby vody</t>
  </si>
  <si>
    <t>58380120R</t>
  </si>
  <si>
    <t>kostka dlažební materiálová skupina I/2 (žula); tř. I.; 8/10 cm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</si>
  <si>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</si>
  <si>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</si>
  <si>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</si>
  <si>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</si>
  <si>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</si>
  <si>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</si>
  <si>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</si>
  <si>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</si>
  <si>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</si>
  <si>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</si>
  <si>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979990001R00</t>
  </si>
  <si>
    <t>Poplatek za skládku stavební suti</t>
  </si>
  <si>
    <t>801-3</t>
  </si>
  <si>
    <t>979990121R00.</t>
  </si>
  <si>
    <t>Poplatek za skládku suti - asfalt</t>
  </si>
  <si>
    <t>005121 R</t>
  </si>
  <si>
    <t>Zařízení staveniště</t>
  </si>
  <si>
    <t>Soubor</t>
  </si>
  <si>
    <t>POL99_8</t>
  </si>
  <si>
    <t>005122 R</t>
  </si>
  <si>
    <t>Provozní vlivy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</si>
  <si>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</si>
  <si>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</si>
  <si>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</si>
  <si>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</si>
  <si>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</si>
  <si>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</si>
  <si>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</si>
  <si>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</si>
  <si>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004-01</t>
  </si>
  <si>
    <t>Záchranný archeologický průzkum "ZAV "</t>
  </si>
  <si>
    <t>soubor</t>
  </si>
  <si>
    <t>SUM</t>
  </si>
  <si>
    <t>END</t>
  </si>
  <si>
    <t>113106122R00</t>
  </si>
  <si>
    <t>Rozebrání komunikací pro pěší s jakýmkoliv ložem a výplní spár_x000D_
 z kamenných dlaždic nebo desek</t>
  </si>
  <si>
    <t>s přemístěním hmot na skládku na vzdálenost do 3 m nebo s naložením na dopravní prostředek</t>
  </si>
  <si>
    <t>113106231R00</t>
  </si>
  <si>
    <t>Rozebrání vozovek a ploch s jakoukoliv výplní spár _x000D_
 v jakékoliv ploše, ze zámkové dlažky, kladených do lože z kameniva</t>
  </si>
  <si>
    <t>113107310R00</t>
  </si>
  <si>
    <t>Odstranění podkladů nebo krytů z kameniva těženého, v ploše jednotlivě do 50 m2, tloušťka vrstvy 100 mm</t>
  </si>
  <si>
    <t>113107315R00</t>
  </si>
  <si>
    <t>Odstranění podkladů nebo krytů z kameniva těženého, v ploše jednotlivě do 50 m2, tloušťka vrstvy 150 mm</t>
  </si>
  <si>
    <t>113107520R00</t>
  </si>
  <si>
    <t>Odstranění podkladů nebo krytů z kameniva hrubého drceného, v ploše jednotlivě do 50 m2, tloušťka vrstvy 200 mm</t>
  </si>
  <si>
    <t>pr hloubka výkopu 1,60m : 1,60*2*152,40</t>
  </si>
  <si>
    <t>564231111R00</t>
  </si>
  <si>
    <t>Podklad nebo podsyp ze štěrkopísku tloušťka po zhutnění 100 mm</t>
  </si>
  <si>
    <t>s rozprostřením, vlhčením a zhutněním</t>
  </si>
  <si>
    <t>564251111R00</t>
  </si>
  <si>
    <t>Podklad nebo podsyp ze štěrkopísku tloušťka po zhutnění 150 mm</t>
  </si>
  <si>
    <t>564851111RT2</t>
  </si>
  <si>
    <t>Podklad ze štěrkodrti s rozprostřením a zhutněním frakce 0-32 mm, tloušťka po zhutnění 150 mm</t>
  </si>
  <si>
    <t>564871111RT4</t>
  </si>
  <si>
    <t>Podklad ze štěrkodrti s rozprostřením a zhutněním frakce 0-63 mm, tloušťka po zhutnění 250 mm</t>
  </si>
  <si>
    <t>591141111R00</t>
  </si>
  <si>
    <t>Kladení dlažby z kostek velkých z kamene, do lože z cementové malty tloušťky 50 mm</t>
  </si>
  <si>
    <t>s provedením lože do 50 mm, s vyplněním spár, s dvojím beraněním a se smetením přebytečného materiálu na krajnici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</si>
  <si>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</si>
  <si>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</si>
  <si>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</si>
  <si>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564761111R00.</t>
  </si>
  <si>
    <t>Podklad z kameniva drceného vel.0-63 mm,tl. 20 cm</t>
  </si>
  <si>
    <t>871313121R00</t>
  </si>
  <si>
    <t>Montáž potrubí z trub z plastů těsněných gumovým kroužkem  DN 150 mm</t>
  </si>
  <si>
    <t>877313123R00</t>
  </si>
  <si>
    <t>Montáž tvarovek na potrubí z trub z plastů těsněných gumovým kroužkem jednoosých DN 150 mm</t>
  </si>
  <si>
    <t>150/150 : 46</t>
  </si>
  <si>
    <t>892571111R00</t>
  </si>
  <si>
    <t>Zkoušky těsnosti kanalizačního potrubí zkouška těsnosti kanalizačního potrubí vodou_x000D_
 do DN 200 mm</t>
  </si>
  <si>
    <t>892575111R00</t>
  </si>
  <si>
    <t>Zkoušky těsnosti kanalizačního potrubí zabezpečení konců a zkouška vzduchem kanalizačního potrubí _x000D_
 do DN 200 mm</t>
  </si>
  <si>
    <t>892855114R00</t>
  </si>
  <si>
    <t>Kamerové prohlídky potrubí do 200 m</t>
  </si>
  <si>
    <t>895941111R00</t>
  </si>
  <si>
    <t>Zřízení vpusti kanalizační uliční z betonových dílců_x000D_
 typ UV - 50 normální</t>
  </si>
  <si>
    <t>včetně zřízení lože ze štěrkopísku,</t>
  </si>
  <si>
    <t>899204111R00</t>
  </si>
  <si>
    <t>Osazení mříží litinových o hmotnost jednotlivě přes 150 kg</t>
  </si>
  <si>
    <t>včetně rámů a košů na bahno,</t>
  </si>
  <si>
    <t>286144841R.</t>
  </si>
  <si>
    <t>Trubka kanalizačníplastová PP SN 12 160x6000mm, hladká PP, oranžová</t>
  </si>
  <si>
    <t>2865447180R</t>
  </si>
  <si>
    <t>koleno PP; 45,0 °; D = 160,0 mm; hladké, s 1 hrdlem; spoj násuvný</t>
  </si>
  <si>
    <t>55243098R</t>
  </si>
  <si>
    <t>mříž vtoková; litina; rozměr 500x500 mm; příslušenství závěs; únosnost D 400 kN</t>
  </si>
  <si>
    <t>55343910R.</t>
  </si>
  <si>
    <t>Koš kalový pro mříž 500x500</t>
  </si>
  <si>
    <t>592-01</t>
  </si>
  <si>
    <t>Vpust betonová uliční -dno-62,60/49,5/5cm</t>
  </si>
  <si>
    <t>592-02</t>
  </si>
  <si>
    <t>Vpust betonová uliční-skruž  s odtokem 59/50/5cm</t>
  </si>
  <si>
    <t>592-03</t>
  </si>
  <si>
    <t>Vpust betonová uliční skruž 59/50/5cm</t>
  </si>
  <si>
    <t>592-04</t>
  </si>
  <si>
    <t>Vpust betonová uliční skruž 29/50/5cm</t>
  </si>
  <si>
    <t>592-05</t>
  </si>
  <si>
    <t>Vpust betonová uliční-Prstenec 18/66/10cm</t>
  </si>
  <si>
    <t>114211205R00</t>
  </si>
  <si>
    <t>Odstranění trubního vedení ve výkopu z trub železobetonových, DN 500 mm</t>
  </si>
  <si>
    <t>s přemístěním suti na hromady na vzdálenost do 5 m nebo s uložením na dopravní prostředek.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</si>
  <si>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</si>
  <si>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</si>
  <si>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</si>
  <si>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</si>
  <si>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Hloubení nezapažených jam a zářezů příplatek za lepivost, v hornině 3,  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</si>
  <si>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</si>
  <si>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</si>
  <si>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</si>
  <si>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132201119R00</t>
  </si>
  <si>
    <t xml:space="preserve">Hloubení rýh šířky do 60 cm příplatek za lepivost, v hornině 3,  </t>
  </si>
  <si>
    <t>132201192R00</t>
  </si>
  <si>
    <t>Hloubení rýh šířky do 60 cm do 100 m3, v hornině 3, příplatek za hloubení ve vodě</t>
  </si>
  <si>
    <t>pro potrubí : 2,00*2*7,00</t>
  </si>
  <si>
    <t>274313511R00</t>
  </si>
  <si>
    <t>Beton základových pasů prostý třídy C 12/15</t>
  </si>
  <si>
    <t>801-1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</si>
  <si>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</si>
  <si>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</si>
  <si>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</si>
  <si>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274351216R00</t>
  </si>
  <si>
    <t>Bednění stěn základových pasů odstranění</t>
  </si>
  <si>
    <t>451311821R00</t>
  </si>
  <si>
    <t>Podklad pod dlažbu z betonu vodostavebního tloušťka přes 100 do 150 mm</t>
  </si>
  <si>
    <t>832-1</t>
  </si>
  <si>
    <t>461211712R00</t>
  </si>
  <si>
    <t>Patka z lomového kamene s vylitím spár cementovou maltou</t>
  </si>
  <si>
    <t>lomařsky upraveného pro dlažbu</t>
  </si>
  <si>
    <t>465512127R00</t>
  </si>
  <si>
    <t xml:space="preserve">Dlažba z lomového kamene dlažba z kamene lomařsky upraveného na sucho, se zalitím spár cementovou maltou, tloušťka 200 mm,  </t>
  </si>
  <si>
    <t>871413121R00</t>
  </si>
  <si>
    <t>Montáž potrubí z trub z plastů těsněných gumovým kroužkem  DN 500 mm</t>
  </si>
  <si>
    <t>877413123R00</t>
  </si>
  <si>
    <t>Montáž tvarovek na potrubí z trub z plastů těsněných gumovým kroužkem jednoosých DN 500 mm</t>
  </si>
  <si>
    <t>899623141R00</t>
  </si>
  <si>
    <t>Obetonování potrubí nebo zdiva stok betonem prostým třídy C 12/15</t>
  </si>
  <si>
    <t>z cementu portlandského nebo struskoportlandského, v otevřeném výkopu,</t>
  </si>
  <si>
    <t>899643111R00</t>
  </si>
  <si>
    <t>Bednění pro obetonování potrubí v otevřeném příkopu</t>
  </si>
  <si>
    <t>879-00</t>
  </si>
  <si>
    <t>D+M Spojka pro spojení stáv betonového potrubí a nového plastového potrubí DN500</t>
  </si>
  <si>
    <t>879231911R.</t>
  </si>
  <si>
    <t>Stávající odběrné zařízení pro fotbalové hřiště   oprava technologických a kabelových rozvodů</t>
  </si>
  <si>
    <t>28614559R</t>
  </si>
  <si>
    <t>trubka plastová kanalizační PP; hladká, s hrdlem; Sn 10 kN/m2; D = 500,0 mm; s = 16,80 mm; l = 1000,0 mm</t>
  </si>
  <si>
    <t>28614560R</t>
  </si>
  <si>
    <t>trubka plastová kanalizační PP; hladká, s hrdlem; Sn 10 kN/m2; D = 500,0 mm; s = 16,80 mm; l = 3000,0 mm</t>
  </si>
  <si>
    <t>28654619R</t>
  </si>
  <si>
    <t>koleno PP; 30,0 °; D = 500,0 mm; hladké, s 1 hrdlem; spoj násuvný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</si>
</sst>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DC0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0"/>
      <c r="E11" s="120"/>
      <c r="F11" s="120"/>
      <c r="G11" s="120"/>
      <c r="H11" s="27" t="s">
        <v>40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34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7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SUMIF(F53:F62,A16,I53:I62)+SUMIF(F53:F62,"PSU",I53:I62)</f>
        <v>0</v>
      </c>
      <c r="J16" s="88"/>
    </row>
    <row r="17" spans="1:10" ht="23.25" customHeight="1" x14ac:dyDescent="0.2">
      <c r="A17" s="187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SUMIF(F53:F62,A17,I53:I62)</f>
        <v>0</v>
      </c>
      <c r="J17" s="88"/>
    </row>
    <row r="18" spans="1:10" ht="23.25" customHeight="1" x14ac:dyDescent="0.2">
      <c r="A18" s="187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SUMIF(F53:F62,A18,I53:I62)</f>
        <v>0</v>
      </c>
      <c r="J18" s="88"/>
    </row>
    <row r="19" spans="1:10" ht="23.25" customHeight="1" x14ac:dyDescent="0.2">
      <c r="A19" s="187" t="s">
        <v>77</v>
      </c>
      <c r="B19" s="57" t="s">
        <v>27</v>
      </c>
      <c r="C19" s="58"/>
      <c r="D19" s="59"/>
      <c r="E19" s="86"/>
      <c r="F19" s="87"/>
      <c r="G19" s="86"/>
      <c r="H19" s="87"/>
      <c r="I19" s="86">
        <f>SUMIF(F53:F62,A19,I53:I62)</f>
        <v>0</v>
      </c>
      <c r="J19" s="88"/>
    </row>
    <row r="20" spans="1:10" ht="23.25" customHeight="1" x14ac:dyDescent="0.2">
      <c r="A20" s="187" t="s">
        <v>76</v>
      </c>
      <c r="B20" s="57" t="s">
        <v>28</v>
      </c>
      <c r="C20" s="58"/>
      <c r="D20" s="59"/>
      <c r="E20" s="86"/>
      <c r="F20" s="87"/>
      <c r="G20" s="86"/>
      <c r="H20" s="87"/>
      <c r="I20" s="86">
        <f>SUMIF(F53:F62,A20,I53:I62)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43901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'SO01a 1 Pol'!AE117+'SO01b 1 Pol'!AE115+'SO01c 1 Pol'!AE83</f>
        <v>0</v>
      </c>
      <c r="G39" s="143">
        <f>'SO01a 1 Pol'!AF117+'SO01b 1 Pol'!AF115+'SO01c 1 Pol'!AF83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'SO01a 1 Pol'!AE117</f>
        <v>0</v>
      </c>
      <c r="G40" s="150">
        <f>'SO01a 1 Pol'!AF117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48</v>
      </c>
      <c r="C41" s="140" t="s">
        <v>47</v>
      </c>
      <c r="D41" s="141"/>
      <c r="E41" s="141"/>
      <c r="F41" s="153">
        <f>'SO01a 1 Pol'!AE117</f>
        <v>0</v>
      </c>
      <c r="G41" s="144">
        <f>'SO01a 1 Pol'!AF117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2</v>
      </c>
      <c r="B42" s="146" t="s">
        <v>49</v>
      </c>
      <c r="C42" s="147" t="s">
        <v>50</v>
      </c>
      <c r="D42" s="148"/>
      <c r="E42" s="148"/>
      <c r="F42" s="149">
        <f>'SO01b 1 Pol'!AE115</f>
        <v>0</v>
      </c>
      <c r="G42" s="150">
        <f>'SO01b 1 Pol'!AF115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48</v>
      </c>
      <c r="C43" s="140" t="s">
        <v>50</v>
      </c>
      <c r="D43" s="141"/>
      <c r="E43" s="141"/>
      <c r="F43" s="153">
        <f>'SO01b 1 Pol'!AE115</f>
        <v>0</v>
      </c>
      <c r="G43" s="144">
        <f>'SO01b 1 Pol'!AF115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>
        <v>2</v>
      </c>
      <c r="B44" s="146" t="s">
        <v>51</v>
      </c>
      <c r="C44" s="147" t="s">
        <v>52</v>
      </c>
      <c r="D44" s="148"/>
      <c r="E44" s="148"/>
      <c r="F44" s="149">
        <f>'SO01c 1 Pol'!AE83</f>
        <v>0</v>
      </c>
      <c r="G44" s="150">
        <f>'SO01c 1 Pol'!AF83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29">
        <v>3</v>
      </c>
      <c r="B45" s="152" t="s">
        <v>48</v>
      </c>
      <c r="C45" s="140" t="s">
        <v>53</v>
      </c>
      <c r="D45" s="141"/>
      <c r="E45" s="141"/>
      <c r="F45" s="153">
        <f>'SO01c 1 Pol'!AE83</f>
        <v>0</v>
      </c>
      <c r="G45" s="144">
        <f>'SO01c 1 Pol'!AF83</f>
        <v>0</v>
      </c>
      <c r="H45" s="144">
        <f>(F45*SazbaDPH1/100)+(G45*SazbaDPH2/100)</f>
        <v>0</v>
      </c>
      <c r="I45" s="144">
        <f>F45+G45+H45</f>
        <v>0</v>
      </c>
      <c r="J45" s="145" t="str">
        <f>IF(CenaCelkemVypocet=0,"",I45/CenaCelkemVypocet*100)</f>
        <v/>
      </c>
    </row>
    <row r="46" spans="1:10" ht="25.5" customHeight="1" x14ac:dyDescent="0.2">
      <c r="A46" s="129"/>
      <c r="B46" s="154" t="s">
        <v>54</v>
      </c>
      <c r="C46" s="155"/>
      <c r="D46" s="155"/>
      <c r="E46" s="156"/>
      <c r="F46" s="157">
        <f>SUMIF(A39:A45,"=1",F39:F45)</f>
        <v>0</v>
      </c>
      <c r="G46" s="158">
        <f>SUMIF(A39:A45,"=1",G39:G45)</f>
        <v>0</v>
      </c>
      <c r="H46" s="158">
        <f>SUMIF(A39:A45,"=1",H39:H45)</f>
        <v>0</v>
      </c>
      <c r="I46" s="158">
        <f>SUMIF(A39:A45,"=1",I39:I45)</f>
        <v>0</v>
      </c>
      <c r="J46" s="159">
        <f>SUMIF(A39:A45,"=1",J39:J45)</f>
        <v>0</v>
      </c>
    </row>
    <row r="50" spans="1:10" ht="15.75" x14ac:dyDescent="0.25">
      <c r="B50" s="169" t="s">
        <v>56</v>
      </c>
    </row>
    <row r="52" spans="1:10" ht="25.5" customHeight="1" x14ac:dyDescent="0.2">
      <c r="A52" s="170"/>
      <c r="B52" s="173" t="s">
        <v>17</v>
      </c>
      <c r="C52" s="173" t="s">
        <v>5</v>
      </c>
      <c r="D52" s="174"/>
      <c r="E52" s="174"/>
      <c r="F52" s="175" t="s">
        <v>57</v>
      </c>
      <c r="G52" s="175"/>
      <c r="H52" s="175"/>
      <c r="I52" s="175" t="s">
        <v>29</v>
      </c>
      <c r="J52" s="175" t="s">
        <v>0</v>
      </c>
    </row>
    <row r="53" spans="1:10" ht="25.5" customHeight="1" x14ac:dyDescent="0.2">
      <c r="A53" s="171"/>
      <c r="B53" s="176" t="s">
        <v>48</v>
      </c>
      <c r="C53" s="177" t="s">
        <v>58</v>
      </c>
      <c r="D53" s="178"/>
      <c r="E53" s="178"/>
      <c r="F53" s="183" t="s">
        <v>24</v>
      </c>
      <c r="G53" s="184"/>
      <c r="H53" s="184"/>
      <c r="I53" s="184">
        <f>'SO01a 1 Pol'!G8+'SO01b 1 Pol'!G8+'SO01c 1 Pol'!G8</f>
        <v>0</v>
      </c>
      <c r="J53" s="181" t="str">
        <f>IF(I63=0,"",I53/I63*100)</f>
        <v/>
      </c>
    </row>
    <row r="54" spans="1:10" ht="25.5" customHeight="1" x14ac:dyDescent="0.2">
      <c r="A54" s="171"/>
      <c r="B54" s="176" t="s">
        <v>59</v>
      </c>
      <c r="C54" s="177" t="s">
        <v>60</v>
      </c>
      <c r="D54" s="178"/>
      <c r="E54" s="178"/>
      <c r="F54" s="183" t="s">
        <v>24</v>
      </c>
      <c r="G54" s="184"/>
      <c r="H54" s="184"/>
      <c r="I54" s="184">
        <f>'SO01c 1 Pol'!G39</f>
        <v>0</v>
      </c>
      <c r="J54" s="181" t="str">
        <f>IF(I63=0,"",I54/I63*100)</f>
        <v/>
      </c>
    </row>
    <row r="55" spans="1:10" ht="25.5" customHeight="1" x14ac:dyDescent="0.2">
      <c r="A55" s="171"/>
      <c r="B55" s="176" t="s">
        <v>61</v>
      </c>
      <c r="C55" s="177" t="s">
        <v>62</v>
      </c>
      <c r="D55" s="178"/>
      <c r="E55" s="178"/>
      <c r="F55" s="183" t="s">
        <v>24</v>
      </c>
      <c r="G55" s="184"/>
      <c r="H55" s="184"/>
      <c r="I55" s="184">
        <f>'SO01a 1 Pol'!G49</f>
        <v>0</v>
      </c>
      <c r="J55" s="181" t="str">
        <f>IF(I63=0,"",I55/I63*100)</f>
        <v/>
      </c>
    </row>
    <row r="56" spans="1:10" ht="25.5" customHeight="1" x14ac:dyDescent="0.2">
      <c r="A56" s="171"/>
      <c r="B56" s="176" t="s">
        <v>63</v>
      </c>
      <c r="C56" s="177" t="s">
        <v>64</v>
      </c>
      <c r="D56" s="178"/>
      <c r="E56" s="178"/>
      <c r="F56" s="183" t="s">
        <v>24</v>
      </c>
      <c r="G56" s="184"/>
      <c r="H56" s="184"/>
      <c r="I56" s="184">
        <f>'SO01a 1 Pol'!G53+'SO01b 1 Pol'!G43+'SO01c 1 Pol'!G45</f>
        <v>0</v>
      </c>
      <c r="J56" s="181" t="str">
        <f>IF(I63=0,"",I56/I63*100)</f>
        <v/>
      </c>
    </row>
    <row r="57" spans="1:10" ht="25.5" customHeight="1" x14ac:dyDescent="0.2">
      <c r="A57" s="171"/>
      <c r="B57" s="176" t="s">
        <v>65</v>
      </c>
      <c r="C57" s="177" t="s">
        <v>66</v>
      </c>
      <c r="D57" s="178"/>
      <c r="E57" s="178"/>
      <c r="F57" s="183" t="s">
        <v>24</v>
      </c>
      <c r="G57" s="184"/>
      <c r="H57" s="184"/>
      <c r="I57" s="184">
        <f>'SO01a 1 Pol'!G56+'SO01b 1 Pol'!G46</f>
        <v>0</v>
      </c>
      <c r="J57" s="181" t="str">
        <f>IF(I63=0,"",I57/I63*100)</f>
        <v/>
      </c>
    </row>
    <row r="58" spans="1:10" ht="25.5" customHeight="1" x14ac:dyDescent="0.2">
      <c r="A58" s="171"/>
      <c r="B58" s="176" t="s">
        <v>67</v>
      </c>
      <c r="C58" s="177" t="s">
        <v>68</v>
      </c>
      <c r="D58" s="178"/>
      <c r="E58" s="178"/>
      <c r="F58" s="183" t="s">
        <v>24</v>
      </c>
      <c r="G58" s="184"/>
      <c r="H58" s="184"/>
      <c r="I58" s="184">
        <f>'SO01a 1 Pol'!G62+'SO01b 1 Pol'!G61+'SO01c 1 Pol'!G53</f>
        <v>0</v>
      </c>
      <c r="J58" s="181" t="str">
        <f>IF(I63=0,"",I58/I63*100)</f>
        <v/>
      </c>
    </row>
    <row r="59" spans="1:10" ht="25.5" customHeight="1" x14ac:dyDescent="0.2">
      <c r="A59" s="171"/>
      <c r="B59" s="176" t="s">
        <v>69</v>
      </c>
      <c r="C59" s="177" t="s">
        <v>70</v>
      </c>
      <c r="D59" s="178"/>
      <c r="E59" s="178"/>
      <c r="F59" s="183" t="s">
        <v>24</v>
      </c>
      <c r="G59" s="184"/>
      <c r="H59" s="184"/>
      <c r="I59" s="184">
        <f>'SO01a 1 Pol'!G92+'SO01b 1 Pol'!G90</f>
        <v>0</v>
      </c>
      <c r="J59" s="181" t="str">
        <f>IF(I63=0,"",I59/I63*100)</f>
        <v/>
      </c>
    </row>
    <row r="60" spans="1:10" ht="25.5" customHeight="1" x14ac:dyDescent="0.2">
      <c r="A60" s="171"/>
      <c r="B60" s="176" t="s">
        <v>71</v>
      </c>
      <c r="C60" s="177" t="s">
        <v>72</v>
      </c>
      <c r="D60" s="178"/>
      <c r="E60" s="178"/>
      <c r="F60" s="183" t="s">
        <v>24</v>
      </c>
      <c r="G60" s="184"/>
      <c r="H60" s="184"/>
      <c r="I60" s="184">
        <f>'SO01a 1 Pol'!G98+'SO01b 1 Pol'!G96+'SO01c 1 Pol'!G66</f>
        <v>0</v>
      </c>
      <c r="J60" s="181" t="str">
        <f>IF(I63=0,"",I60/I63*100)</f>
        <v/>
      </c>
    </row>
    <row r="61" spans="1:10" ht="25.5" customHeight="1" x14ac:dyDescent="0.2">
      <c r="A61" s="171"/>
      <c r="B61" s="176" t="s">
        <v>73</v>
      </c>
      <c r="C61" s="177" t="s">
        <v>74</v>
      </c>
      <c r="D61" s="178"/>
      <c r="E61" s="178"/>
      <c r="F61" s="183" t="s">
        <v>75</v>
      </c>
      <c r="G61" s="184"/>
      <c r="H61" s="184"/>
      <c r="I61" s="184">
        <f>'SO01a 1 Pol'!G101+'SO01b 1 Pol'!G99+'SO01c 1 Pol'!G69</f>
        <v>0</v>
      </c>
      <c r="J61" s="181" t="str">
        <f>IF(I63=0,"",I61/I63*100)</f>
        <v/>
      </c>
    </row>
    <row r="62" spans="1:10" ht="25.5" customHeight="1" x14ac:dyDescent="0.2">
      <c r="A62" s="171"/>
      <c r="B62" s="176" t="s">
        <v>76</v>
      </c>
      <c r="C62" s="177" t="s">
        <v>28</v>
      </c>
      <c r="D62" s="178"/>
      <c r="E62" s="178"/>
      <c r="F62" s="183" t="s">
        <v>76</v>
      </c>
      <c r="G62" s="184"/>
      <c r="H62" s="184"/>
      <c r="I62" s="184">
        <f>'SO01a 1 Pol'!G108+'SO01b 1 Pol'!G106+'SO01c 1 Pol'!G75</f>
        <v>0</v>
      </c>
      <c r="J62" s="181" t="str">
        <f>IF(I63=0,"",I62/I63*100)</f>
        <v/>
      </c>
    </row>
    <row r="63" spans="1:10" ht="25.5" customHeight="1" x14ac:dyDescent="0.2">
      <c r="A63" s="172"/>
      <c r="B63" s="179" t="s">
        <v>1</v>
      </c>
      <c r="C63" s="179"/>
      <c r="D63" s="180"/>
      <c r="E63" s="180"/>
      <c r="F63" s="185"/>
      <c r="G63" s="186"/>
      <c r="H63" s="186"/>
      <c r="I63" s="186">
        <f>SUM(I53:I62)</f>
        <v>0</v>
      </c>
      <c r="J63" s="182">
        <f>SUM(J53:J62)</f>
        <v>0</v>
      </c>
    </row>
    <row r="64" spans="1:10" x14ac:dyDescent="0.2">
      <c r="F64" s="127"/>
      <c r="G64" s="126"/>
      <c r="H64" s="127"/>
      <c r="I64" s="126"/>
      <c r="J64" s="128"/>
    </row>
    <row r="65" spans="6:10" x14ac:dyDescent="0.2">
      <c r="F65" s="127"/>
      <c r="G65" s="126"/>
      <c r="H65" s="127"/>
      <c r="I65" s="126"/>
      <c r="J65" s="128"/>
    </row>
    <row r="66" spans="6:10" x14ac:dyDescent="0.2">
      <c r="F66" s="127"/>
      <c r="G66" s="126"/>
      <c r="H66" s="127"/>
      <c r="I66" s="126"/>
      <c r="J66" s="128"/>
    </row>
  </sheetData>
  <sheetProtection password="DC0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DC0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78</v>
      </c>
      <c r="B1" s="189"/>
      <c r="C1" s="189"/>
      <c r="D1" s="189"/>
      <c r="E1" s="189"/>
      <c r="F1" s="189"/>
      <c r="G1" s="189"/>
      <c r="AG1" t="s">
        <v>79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80</v>
      </c>
    </row>
    <row r="3" spans="1:60" ht="24.95" customHeight="1" x14ac:dyDescent="0.2">
      <c r="A3" s="190" t="s">
        <v>8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80</v>
      </c>
      <c r="AG3" t="s">
        <v>81</v>
      </c>
    </row>
    <row r="4" spans="1:60" ht="24.95" customHeight="1" x14ac:dyDescent="0.2">
      <c r="A4" s="194" t="s">
        <v>9</v>
      </c>
      <c r="B4" s="195" t="s">
        <v>48</v>
      </c>
      <c r="C4" s="196" t="s">
        <v>47</v>
      </c>
      <c r="D4" s="197"/>
      <c r="E4" s="197"/>
      <c r="F4" s="197"/>
      <c r="G4" s="198"/>
      <c r="AG4" t="s">
        <v>82</v>
      </c>
    </row>
    <row r="5" spans="1:60" x14ac:dyDescent="0.2">
      <c r="D5" s="188"/>
    </row>
    <row r="6" spans="1:60" ht="38.25" x14ac:dyDescent="0.2">
      <c r="A6" s="200" t="s">
        <v>83</v>
      </c>
      <c r="B6" s="202" t="s">
        <v>84</v>
      </c>
      <c r="C6" s="202" t="s">
        <v>85</v>
      </c>
      <c r="D6" s="201" t="s">
        <v>86</v>
      </c>
      <c r="E6" s="200" t="s">
        <v>87</v>
      </c>
      <c r="F6" s="199" t="s">
        <v>88</v>
      </c>
      <c r="G6" s="200" t="s">
        <v>29</v>
      </c>
      <c r="H6" s="203" t="s">
        <v>30</v>
      </c>
      <c r="I6" s="203" t="s">
        <v>89</v>
      </c>
      <c r="J6" s="203" t="s">
        <v>31</v>
      </c>
      <c r="K6" s="203" t="s">
        <v>90</v>
      </c>
      <c r="L6" s="203" t="s">
        <v>91</v>
      </c>
      <c r="M6" s="203" t="s">
        <v>92</v>
      </c>
      <c r="N6" s="203" t="s">
        <v>93</v>
      </c>
      <c r="O6" s="203" t="s">
        <v>94</v>
      </c>
      <c r="P6" s="203" t="s">
        <v>95</v>
      </c>
      <c r="Q6" s="203" t="s">
        <v>96</v>
      </c>
      <c r="R6" s="203" t="s">
        <v>97</v>
      </c>
      <c r="S6" s="203" t="s">
        <v>98</v>
      </c>
      <c r="T6" s="203" t="s">
        <v>99</v>
      </c>
      <c r="U6" s="203" t="s">
        <v>100</v>
      </c>
      <c r="V6" s="203" t="s">
        <v>101</v>
      </c>
      <c r="W6" s="203" t="s">
        <v>102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103</v>
      </c>
      <c r="B8" s="218" t="s">
        <v>48</v>
      </c>
      <c r="C8" s="240" t="s">
        <v>58</v>
      </c>
      <c r="D8" s="219"/>
      <c r="E8" s="220"/>
      <c r="F8" s="221"/>
      <c r="G8" s="221">
        <f>SUMIF(AG9:AG48,"&lt;&gt;NOR",G9:G48)</f>
        <v>0</v>
      </c>
      <c r="H8" s="221"/>
      <c r="I8" s="221">
        <f>SUM(I9:I48)</f>
        <v>0</v>
      </c>
      <c r="J8" s="221"/>
      <c r="K8" s="221">
        <f>SUM(K9:K48)</f>
        <v>0</v>
      </c>
      <c r="L8" s="221"/>
      <c r="M8" s="221">
        <f>SUM(M9:M48)</f>
        <v>0</v>
      </c>
      <c r="N8" s="221"/>
      <c r="O8" s="221">
        <f>SUM(O9:O48)</f>
        <v>1066.9299999999998</v>
      </c>
      <c r="P8" s="221"/>
      <c r="Q8" s="221">
        <f>SUM(Q9:Q48)</f>
        <v>16.48</v>
      </c>
      <c r="R8" s="221"/>
      <c r="S8" s="221"/>
      <c r="T8" s="222"/>
      <c r="U8" s="216"/>
      <c r="V8" s="216">
        <f>SUM(V9:V48)</f>
        <v>2164.9399999999996</v>
      </c>
      <c r="W8" s="216"/>
      <c r="AG8" t="s">
        <v>104</v>
      </c>
    </row>
    <row r="9" spans="1:60" ht="22.5" outlineLevel="1" x14ac:dyDescent="0.2">
      <c r="A9" s="230">
        <v>1</v>
      </c>
      <c r="B9" s="231" t="s">
        <v>105</v>
      </c>
      <c r="C9" s="241" t="s">
        <v>106</v>
      </c>
      <c r="D9" s="232" t="s">
        <v>107</v>
      </c>
      <c r="E9" s="233">
        <v>15.6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0.33</v>
      </c>
      <c r="Q9" s="235">
        <f>ROUND(E9*P9,2)</f>
        <v>5.15</v>
      </c>
      <c r="R9" s="235" t="s">
        <v>108</v>
      </c>
      <c r="S9" s="235" t="s">
        <v>109</v>
      </c>
      <c r="T9" s="236" t="s">
        <v>110</v>
      </c>
      <c r="U9" s="213">
        <v>0.52649999999999997</v>
      </c>
      <c r="V9" s="213">
        <f>ROUND(E9*U9,2)</f>
        <v>8.2100000000000009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111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ht="22.5" outlineLevel="1" x14ac:dyDescent="0.2">
      <c r="A10" s="230">
        <v>2</v>
      </c>
      <c r="B10" s="231" t="s">
        <v>112</v>
      </c>
      <c r="C10" s="241" t="s">
        <v>113</v>
      </c>
      <c r="D10" s="232" t="s">
        <v>107</v>
      </c>
      <c r="E10" s="233">
        <v>15.6</v>
      </c>
      <c r="F10" s="234"/>
      <c r="G10" s="235">
        <f>ROUND(E10*F10,2)</f>
        <v>0</v>
      </c>
      <c r="H10" s="234"/>
      <c r="I10" s="235">
        <f>ROUND(E10*H10,2)</f>
        <v>0</v>
      </c>
      <c r="J10" s="234"/>
      <c r="K10" s="235">
        <f>ROUND(E10*J10,2)</f>
        <v>0</v>
      </c>
      <c r="L10" s="235">
        <v>21</v>
      </c>
      <c r="M10" s="235">
        <f>G10*(1+L10/100)</f>
        <v>0</v>
      </c>
      <c r="N10" s="235">
        <v>0</v>
      </c>
      <c r="O10" s="235">
        <f>ROUND(E10*N10,2)</f>
        <v>0</v>
      </c>
      <c r="P10" s="235">
        <v>0.55000000000000004</v>
      </c>
      <c r="Q10" s="235">
        <f>ROUND(E10*P10,2)</f>
        <v>8.58</v>
      </c>
      <c r="R10" s="235" t="s">
        <v>108</v>
      </c>
      <c r="S10" s="235" t="s">
        <v>109</v>
      </c>
      <c r="T10" s="236" t="s">
        <v>110</v>
      </c>
      <c r="U10" s="213">
        <v>0.84770000000000001</v>
      </c>
      <c r="V10" s="213">
        <f>ROUND(E10*U10,2)</f>
        <v>13.22</v>
      </c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111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ht="22.5" outlineLevel="1" x14ac:dyDescent="0.2">
      <c r="A11" s="223">
        <v>3</v>
      </c>
      <c r="B11" s="224" t="s">
        <v>114</v>
      </c>
      <c r="C11" s="242" t="s">
        <v>115</v>
      </c>
      <c r="D11" s="225" t="s">
        <v>107</v>
      </c>
      <c r="E11" s="226">
        <v>15.6</v>
      </c>
      <c r="F11" s="227"/>
      <c r="G11" s="228">
        <f>ROUND(E11*F11,2)</f>
        <v>0</v>
      </c>
      <c r="H11" s="227"/>
      <c r="I11" s="228">
        <f>ROUND(E11*H11,2)</f>
        <v>0</v>
      </c>
      <c r="J11" s="227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0.17599999999999999</v>
      </c>
      <c r="Q11" s="228">
        <f>ROUND(E11*P11,2)</f>
        <v>2.75</v>
      </c>
      <c r="R11" s="228" t="s">
        <v>108</v>
      </c>
      <c r="S11" s="228" t="s">
        <v>109</v>
      </c>
      <c r="T11" s="229" t="s">
        <v>110</v>
      </c>
      <c r="U11" s="213">
        <v>0.104</v>
      </c>
      <c r="V11" s="213">
        <f>ROUND(E11*U11,2)</f>
        <v>1.62</v>
      </c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111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22.5" outlineLevel="1" x14ac:dyDescent="0.2">
      <c r="A12" s="211"/>
      <c r="B12" s="212"/>
      <c r="C12" s="243" t="s">
        <v>116</v>
      </c>
      <c r="D12" s="238"/>
      <c r="E12" s="238"/>
      <c r="F12" s="238"/>
      <c r="G12" s="238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117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37" t="str">
        <f>C12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23">
        <v>4</v>
      </c>
      <c r="B13" s="224" t="s">
        <v>118</v>
      </c>
      <c r="C13" s="242" t="s">
        <v>119</v>
      </c>
      <c r="D13" s="225" t="s">
        <v>120</v>
      </c>
      <c r="E13" s="226">
        <v>30</v>
      </c>
      <c r="F13" s="227"/>
      <c r="G13" s="228">
        <f>ROUND(E13*F13,2)</f>
        <v>0</v>
      </c>
      <c r="H13" s="227"/>
      <c r="I13" s="228">
        <f>ROUND(E13*H13,2)</f>
        <v>0</v>
      </c>
      <c r="J13" s="227"/>
      <c r="K13" s="228">
        <f>ROUND(E13*J13,2)</f>
        <v>0</v>
      </c>
      <c r="L13" s="228">
        <v>21</v>
      </c>
      <c r="M13" s="228">
        <f>G13*(1+L13/100)</f>
        <v>0</v>
      </c>
      <c r="N13" s="228">
        <v>1.0699999999999999E-2</v>
      </c>
      <c r="O13" s="228">
        <f>ROUND(E13*N13,2)</f>
        <v>0.32</v>
      </c>
      <c r="P13" s="228">
        <v>0</v>
      </c>
      <c r="Q13" s="228">
        <f>ROUND(E13*P13,2)</f>
        <v>0</v>
      </c>
      <c r="R13" s="228" t="s">
        <v>121</v>
      </c>
      <c r="S13" s="228" t="s">
        <v>109</v>
      </c>
      <c r="T13" s="229" t="s">
        <v>110</v>
      </c>
      <c r="U13" s="213">
        <v>0.90800000000000003</v>
      </c>
      <c r="V13" s="213">
        <f>ROUND(E13*U13,2)</f>
        <v>27.24</v>
      </c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111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ht="22.5" outlineLevel="1" x14ac:dyDescent="0.2">
      <c r="A14" s="211"/>
      <c r="B14" s="212"/>
      <c r="C14" s="243" t="s">
        <v>122</v>
      </c>
      <c r="D14" s="238"/>
      <c r="E14" s="238"/>
      <c r="F14" s="238"/>
      <c r="G14" s="238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117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37" t="str">
        <f>C14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23">
        <v>5</v>
      </c>
      <c r="B15" s="224" t="s">
        <v>123</v>
      </c>
      <c r="C15" s="242" t="s">
        <v>124</v>
      </c>
      <c r="D15" s="225" t="s">
        <v>120</v>
      </c>
      <c r="E15" s="226">
        <v>6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2.478E-2</v>
      </c>
      <c r="O15" s="228">
        <f>ROUND(E15*N15,2)</f>
        <v>0.15</v>
      </c>
      <c r="P15" s="228">
        <v>0</v>
      </c>
      <c r="Q15" s="228">
        <f>ROUND(E15*P15,2)</f>
        <v>0</v>
      </c>
      <c r="R15" s="228" t="s">
        <v>121</v>
      </c>
      <c r="S15" s="228" t="s">
        <v>109</v>
      </c>
      <c r="T15" s="229" t="s">
        <v>110</v>
      </c>
      <c r="U15" s="213">
        <v>0.54700000000000004</v>
      </c>
      <c r="V15" s="213">
        <f>ROUND(E15*U15,2)</f>
        <v>3.28</v>
      </c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111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211"/>
      <c r="B16" s="212"/>
      <c r="C16" s="243" t="s">
        <v>122</v>
      </c>
      <c r="D16" s="238"/>
      <c r="E16" s="238"/>
      <c r="F16" s="238"/>
      <c r="G16" s="238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117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37" t="str">
        <f>C16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23">
        <v>6</v>
      </c>
      <c r="B17" s="224" t="s">
        <v>125</v>
      </c>
      <c r="C17" s="242" t="s">
        <v>126</v>
      </c>
      <c r="D17" s="225" t="s">
        <v>127</v>
      </c>
      <c r="E17" s="226">
        <v>75</v>
      </c>
      <c r="F17" s="227"/>
      <c r="G17" s="228">
        <f>ROUND(E17*F17,2)</f>
        <v>0</v>
      </c>
      <c r="H17" s="227"/>
      <c r="I17" s="228">
        <f>ROUND(E17*H17,2)</f>
        <v>0</v>
      </c>
      <c r="J17" s="227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 t="s">
        <v>121</v>
      </c>
      <c r="S17" s="228" t="s">
        <v>109</v>
      </c>
      <c r="T17" s="229" t="s">
        <v>110</v>
      </c>
      <c r="U17" s="213">
        <v>1.7629999999999999</v>
      </c>
      <c r="V17" s="213">
        <f>ROUND(E17*U17,2)</f>
        <v>132.22999999999999</v>
      </c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111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11"/>
      <c r="B18" s="212"/>
      <c r="C18" s="243" t="s">
        <v>128</v>
      </c>
      <c r="D18" s="238"/>
      <c r="E18" s="238"/>
      <c r="F18" s="238"/>
      <c r="G18" s="238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117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23">
        <v>7</v>
      </c>
      <c r="B19" s="224" t="s">
        <v>129</v>
      </c>
      <c r="C19" s="242" t="s">
        <v>130</v>
      </c>
      <c r="D19" s="225" t="s">
        <v>127</v>
      </c>
      <c r="E19" s="226">
        <v>311.72899999999998</v>
      </c>
      <c r="F19" s="227"/>
      <c r="G19" s="228">
        <f>ROUND(E19*F19,2)</f>
        <v>0</v>
      </c>
      <c r="H19" s="227"/>
      <c r="I19" s="228">
        <f>ROUND(E19*H19,2)</f>
        <v>0</v>
      </c>
      <c r="J19" s="227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 t="s">
        <v>121</v>
      </c>
      <c r="S19" s="228" t="s">
        <v>131</v>
      </c>
      <c r="T19" s="229" t="s">
        <v>110</v>
      </c>
      <c r="U19" s="213">
        <v>0.84399999999999997</v>
      </c>
      <c r="V19" s="213">
        <f>ROUND(E19*U19,2)</f>
        <v>263.10000000000002</v>
      </c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111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ht="33.75" outlineLevel="1" x14ac:dyDescent="0.2">
      <c r="A20" s="211"/>
      <c r="B20" s="212"/>
      <c r="C20" s="243" t="s">
        <v>132</v>
      </c>
      <c r="D20" s="238"/>
      <c r="E20" s="238"/>
      <c r="F20" s="238"/>
      <c r="G20" s="238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117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37" t="str">
        <f>C20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23">
        <v>8</v>
      </c>
      <c r="B21" s="224" t="s">
        <v>133</v>
      </c>
      <c r="C21" s="242" t="s">
        <v>134</v>
      </c>
      <c r="D21" s="225" t="s">
        <v>127</v>
      </c>
      <c r="E21" s="226">
        <v>311.72899999999998</v>
      </c>
      <c r="F21" s="227"/>
      <c r="G21" s="228">
        <f>ROUND(E21*F21,2)</f>
        <v>0</v>
      </c>
      <c r="H21" s="227"/>
      <c r="I21" s="228">
        <f>ROUND(E21*H21,2)</f>
        <v>0</v>
      </c>
      <c r="J21" s="227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 t="s">
        <v>121</v>
      </c>
      <c r="S21" s="228" t="s">
        <v>131</v>
      </c>
      <c r="T21" s="229" t="s">
        <v>110</v>
      </c>
      <c r="U21" s="213">
        <v>1.387</v>
      </c>
      <c r="V21" s="213">
        <f>ROUND(E21*U21,2)</f>
        <v>432.37</v>
      </c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111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ht="33.75" outlineLevel="1" x14ac:dyDescent="0.2">
      <c r="A22" s="211"/>
      <c r="B22" s="212"/>
      <c r="C22" s="243" t="s">
        <v>132</v>
      </c>
      <c r="D22" s="238"/>
      <c r="E22" s="238"/>
      <c r="F22" s="238"/>
      <c r="G22" s="238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117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37" t="str">
        <f>C22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30">
        <v>9</v>
      </c>
      <c r="B23" s="231" t="s">
        <v>135</v>
      </c>
      <c r="C23" s="241" t="s">
        <v>136</v>
      </c>
      <c r="D23" s="232" t="s">
        <v>127</v>
      </c>
      <c r="E23" s="233">
        <v>155.86500000000001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 t="s">
        <v>137</v>
      </c>
      <c r="T23" s="236" t="s">
        <v>110</v>
      </c>
      <c r="U23" s="213">
        <v>8.5000000000000006E-2</v>
      </c>
      <c r="V23" s="213">
        <f>ROUND(E23*U23,2)</f>
        <v>13.25</v>
      </c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111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30">
        <v>10</v>
      </c>
      <c r="B24" s="231" t="s">
        <v>138</v>
      </c>
      <c r="C24" s="241" t="s">
        <v>139</v>
      </c>
      <c r="D24" s="232" t="s">
        <v>127</v>
      </c>
      <c r="E24" s="233">
        <v>155.86500000000001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/>
      <c r="S24" s="235" t="s">
        <v>137</v>
      </c>
      <c r="T24" s="236" t="s">
        <v>110</v>
      </c>
      <c r="U24" s="213">
        <v>0.152</v>
      </c>
      <c r="V24" s="213">
        <f>ROUND(E24*U24,2)</f>
        <v>23.69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111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 x14ac:dyDescent="0.2">
      <c r="A25" s="223">
        <v>11</v>
      </c>
      <c r="B25" s="224" t="s">
        <v>140</v>
      </c>
      <c r="C25" s="242" t="s">
        <v>141</v>
      </c>
      <c r="D25" s="225" t="s">
        <v>107</v>
      </c>
      <c r="E25" s="226">
        <v>1164.42</v>
      </c>
      <c r="F25" s="227"/>
      <c r="G25" s="228">
        <f>ROUND(E25*F25,2)</f>
        <v>0</v>
      </c>
      <c r="H25" s="227"/>
      <c r="I25" s="228">
        <f>ROUND(E25*H25,2)</f>
        <v>0</v>
      </c>
      <c r="J25" s="227"/>
      <c r="K25" s="228">
        <f>ROUND(E25*J25,2)</f>
        <v>0</v>
      </c>
      <c r="L25" s="228">
        <v>21</v>
      </c>
      <c r="M25" s="228">
        <f>G25*(1+L25/100)</f>
        <v>0</v>
      </c>
      <c r="N25" s="228">
        <v>9.8999999999999999E-4</v>
      </c>
      <c r="O25" s="228">
        <f>ROUND(E25*N25,2)</f>
        <v>1.1499999999999999</v>
      </c>
      <c r="P25" s="228">
        <v>0</v>
      </c>
      <c r="Q25" s="228">
        <f>ROUND(E25*P25,2)</f>
        <v>0</v>
      </c>
      <c r="R25" s="228" t="s">
        <v>121</v>
      </c>
      <c r="S25" s="228" t="s">
        <v>109</v>
      </c>
      <c r="T25" s="229" t="s">
        <v>110</v>
      </c>
      <c r="U25" s="213">
        <v>0.23599999999999999</v>
      </c>
      <c r="V25" s="213">
        <f>ROUND(E25*U25,2)</f>
        <v>274.8</v>
      </c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111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11"/>
      <c r="B26" s="212"/>
      <c r="C26" s="243" t="s">
        <v>142</v>
      </c>
      <c r="D26" s="238"/>
      <c r="E26" s="238"/>
      <c r="F26" s="238"/>
      <c r="G26" s="238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117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11"/>
      <c r="B27" s="212"/>
      <c r="C27" s="244" t="s">
        <v>143</v>
      </c>
      <c r="D27" s="214"/>
      <c r="E27" s="215">
        <v>428.4</v>
      </c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144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11"/>
      <c r="B28" s="212"/>
      <c r="C28" s="244" t="s">
        <v>145</v>
      </c>
      <c r="D28" s="214"/>
      <c r="E28" s="215">
        <v>72.400000000000006</v>
      </c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144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11"/>
      <c r="B29" s="212"/>
      <c r="C29" s="244" t="s">
        <v>146</v>
      </c>
      <c r="D29" s="214"/>
      <c r="E29" s="215">
        <v>238</v>
      </c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144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11"/>
      <c r="B30" s="212"/>
      <c r="C30" s="244" t="s">
        <v>147</v>
      </c>
      <c r="D30" s="214"/>
      <c r="E30" s="215">
        <v>47.92</v>
      </c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144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11"/>
      <c r="B31" s="212"/>
      <c r="C31" s="244" t="s">
        <v>148</v>
      </c>
      <c r="D31" s="214"/>
      <c r="E31" s="215">
        <v>266.5</v>
      </c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144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11"/>
      <c r="B32" s="212"/>
      <c r="C32" s="244" t="s">
        <v>149</v>
      </c>
      <c r="D32" s="214"/>
      <c r="E32" s="215">
        <v>33.6</v>
      </c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144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11"/>
      <c r="B33" s="212"/>
      <c r="C33" s="244" t="s">
        <v>150</v>
      </c>
      <c r="D33" s="214"/>
      <c r="E33" s="215">
        <v>49.92</v>
      </c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144</v>
      </c>
      <c r="AH33" s="204">
        <v>0</v>
      </c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11"/>
      <c r="B34" s="212"/>
      <c r="C34" s="244" t="s">
        <v>151</v>
      </c>
      <c r="D34" s="214"/>
      <c r="E34" s="215">
        <v>27.68</v>
      </c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144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23">
        <v>12</v>
      </c>
      <c r="B35" s="224" t="s">
        <v>152</v>
      </c>
      <c r="C35" s="242" t="s">
        <v>153</v>
      </c>
      <c r="D35" s="225" t="s">
        <v>107</v>
      </c>
      <c r="E35" s="226">
        <v>1164.42</v>
      </c>
      <c r="F35" s="227"/>
      <c r="G35" s="228">
        <f>ROUND(E35*F35,2)</f>
        <v>0</v>
      </c>
      <c r="H35" s="227"/>
      <c r="I35" s="228">
        <f>ROUND(E35*H35,2)</f>
        <v>0</v>
      </c>
      <c r="J35" s="227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 t="s">
        <v>121</v>
      </c>
      <c r="S35" s="228" t="s">
        <v>109</v>
      </c>
      <c r="T35" s="229" t="s">
        <v>110</v>
      </c>
      <c r="U35" s="213">
        <v>7.0000000000000007E-2</v>
      </c>
      <c r="V35" s="213">
        <f>ROUND(E35*U35,2)</f>
        <v>81.510000000000005</v>
      </c>
      <c r="W35" s="21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111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11"/>
      <c r="B36" s="212"/>
      <c r="C36" s="243" t="s">
        <v>154</v>
      </c>
      <c r="D36" s="238"/>
      <c r="E36" s="238"/>
      <c r="F36" s="238"/>
      <c r="G36" s="238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117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23">
        <v>13</v>
      </c>
      <c r="B37" s="224" t="s">
        <v>155</v>
      </c>
      <c r="C37" s="242" t="s">
        <v>156</v>
      </c>
      <c r="D37" s="225" t="s">
        <v>127</v>
      </c>
      <c r="E37" s="226">
        <v>342.90199999999999</v>
      </c>
      <c r="F37" s="227"/>
      <c r="G37" s="228">
        <f>ROUND(E37*F37,2)</f>
        <v>0</v>
      </c>
      <c r="H37" s="227"/>
      <c r="I37" s="228">
        <f>ROUND(E37*H37,2)</f>
        <v>0</v>
      </c>
      <c r="J37" s="227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 t="s">
        <v>121</v>
      </c>
      <c r="S37" s="228" t="s">
        <v>109</v>
      </c>
      <c r="T37" s="229" t="s">
        <v>110</v>
      </c>
      <c r="U37" s="213">
        <v>0.34499999999999997</v>
      </c>
      <c r="V37" s="213">
        <f>ROUND(E37*U37,2)</f>
        <v>118.3</v>
      </c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111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11"/>
      <c r="B38" s="212"/>
      <c r="C38" s="243" t="s">
        <v>157</v>
      </c>
      <c r="D38" s="238"/>
      <c r="E38" s="238"/>
      <c r="F38" s="238"/>
      <c r="G38" s="238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117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23">
        <v>14</v>
      </c>
      <c r="B39" s="224" t="s">
        <v>158</v>
      </c>
      <c r="C39" s="242" t="s">
        <v>159</v>
      </c>
      <c r="D39" s="225" t="s">
        <v>127</v>
      </c>
      <c r="E39" s="226">
        <v>623.45799999999997</v>
      </c>
      <c r="F39" s="227"/>
      <c r="G39" s="228">
        <f>ROUND(E39*F39,2)</f>
        <v>0</v>
      </c>
      <c r="H39" s="227"/>
      <c r="I39" s="228">
        <f>ROUND(E39*H39,2)</f>
        <v>0</v>
      </c>
      <c r="J39" s="227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 t="s">
        <v>121</v>
      </c>
      <c r="S39" s="228" t="s">
        <v>109</v>
      </c>
      <c r="T39" s="229" t="s">
        <v>110</v>
      </c>
      <c r="U39" s="213">
        <v>1.0999999999999999E-2</v>
      </c>
      <c r="V39" s="213">
        <f>ROUND(E39*U39,2)</f>
        <v>6.86</v>
      </c>
      <c r="W39" s="21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111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11"/>
      <c r="B40" s="212"/>
      <c r="C40" s="243" t="s">
        <v>160</v>
      </c>
      <c r="D40" s="238"/>
      <c r="E40" s="238"/>
      <c r="F40" s="238"/>
      <c r="G40" s="238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117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ht="22.5" outlineLevel="1" x14ac:dyDescent="0.2">
      <c r="A41" s="230">
        <v>15</v>
      </c>
      <c r="B41" s="231" t="s">
        <v>161</v>
      </c>
      <c r="C41" s="241" t="s">
        <v>162</v>
      </c>
      <c r="D41" s="232" t="s">
        <v>127</v>
      </c>
      <c r="E41" s="233">
        <v>623.45799999999997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 t="s">
        <v>121</v>
      </c>
      <c r="S41" s="235" t="s">
        <v>109</v>
      </c>
      <c r="T41" s="236" t="s">
        <v>110</v>
      </c>
      <c r="U41" s="213">
        <v>8.9999999999999993E-3</v>
      </c>
      <c r="V41" s="213">
        <f>ROUND(E41*U41,2)</f>
        <v>5.61</v>
      </c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111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ht="22.5" outlineLevel="1" x14ac:dyDescent="0.2">
      <c r="A42" s="223">
        <v>16</v>
      </c>
      <c r="B42" s="224" t="s">
        <v>163</v>
      </c>
      <c r="C42" s="242" t="s">
        <v>164</v>
      </c>
      <c r="D42" s="225" t="s">
        <v>127</v>
      </c>
      <c r="E42" s="226">
        <v>403.59399999999999</v>
      </c>
      <c r="F42" s="227"/>
      <c r="G42" s="228">
        <f>ROUND(E42*F42,2)</f>
        <v>0</v>
      </c>
      <c r="H42" s="227"/>
      <c r="I42" s="228">
        <f>ROUND(E42*H42,2)</f>
        <v>0</v>
      </c>
      <c r="J42" s="227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 t="s">
        <v>121</v>
      </c>
      <c r="S42" s="228" t="s">
        <v>109</v>
      </c>
      <c r="T42" s="229" t="s">
        <v>110</v>
      </c>
      <c r="U42" s="213">
        <v>0.20200000000000001</v>
      </c>
      <c r="V42" s="213">
        <f>ROUND(E42*U42,2)</f>
        <v>81.53</v>
      </c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111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 x14ac:dyDescent="0.2">
      <c r="A43" s="211"/>
      <c r="B43" s="212"/>
      <c r="C43" s="243" t="s">
        <v>165</v>
      </c>
      <c r="D43" s="238"/>
      <c r="E43" s="238"/>
      <c r="F43" s="238"/>
      <c r="G43" s="238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117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23">
        <v>17</v>
      </c>
      <c r="B44" s="224" t="s">
        <v>166</v>
      </c>
      <c r="C44" s="242" t="s">
        <v>167</v>
      </c>
      <c r="D44" s="225" t="s">
        <v>127</v>
      </c>
      <c r="E44" s="226">
        <v>188.244</v>
      </c>
      <c r="F44" s="227"/>
      <c r="G44" s="228">
        <f>ROUND(E44*F44,2)</f>
        <v>0</v>
      </c>
      <c r="H44" s="227"/>
      <c r="I44" s="228">
        <f>ROUND(E44*H44,2)</f>
        <v>0</v>
      </c>
      <c r="J44" s="227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 t="s">
        <v>121</v>
      </c>
      <c r="S44" s="228" t="s">
        <v>109</v>
      </c>
      <c r="T44" s="229" t="s">
        <v>110</v>
      </c>
      <c r="U44" s="213">
        <v>1.587</v>
      </c>
      <c r="V44" s="213">
        <f>ROUND(E44*U44,2)</f>
        <v>298.74</v>
      </c>
      <c r="W44" s="21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111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ht="22.5" outlineLevel="1" x14ac:dyDescent="0.2">
      <c r="A45" s="211"/>
      <c r="B45" s="212"/>
      <c r="C45" s="243" t="s">
        <v>168</v>
      </c>
      <c r="D45" s="238"/>
      <c r="E45" s="238"/>
      <c r="F45" s="238"/>
      <c r="G45" s="238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117</v>
      </c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37" t="str">
        <f>C45</f>
        <v>sypaninou z vhodných hornin tř. 1 - 4 nebo materiálem připraveným podél výkopu ve vzdálenosti do 3 m od jeho kraje, pro jakoukoliv hloubku výkopu a jakoukoliv míru zhutnění,</v>
      </c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30">
        <v>18</v>
      </c>
      <c r="B46" s="231" t="s">
        <v>169</v>
      </c>
      <c r="C46" s="241" t="s">
        <v>170</v>
      </c>
      <c r="D46" s="232" t="s">
        <v>171</v>
      </c>
      <c r="E46" s="233">
        <v>1122.2239999999999</v>
      </c>
      <c r="F46" s="234"/>
      <c r="G46" s="235">
        <f>ROUND(E46*F46,2)</f>
        <v>0</v>
      </c>
      <c r="H46" s="234"/>
      <c r="I46" s="235">
        <f>ROUND(E46*H46,2)</f>
        <v>0</v>
      </c>
      <c r="J46" s="234"/>
      <c r="K46" s="235">
        <f>ROUND(E46*J46,2)</f>
        <v>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5" t="s">
        <v>121</v>
      </c>
      <c r="S46" s="235" t="s">
        <v>109</v>
      </c>
      <c r="T46" s="236" t="s">
        <v>110</v>
      </c>
      <c r="U46" s="213">
        <v>0</v>
      </c>
      <c r="V46" s="213">
        <f>ROUND(E46*U46,2)</f>
        <v>0</v>
      </c>
      <c r="W46" s="21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111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">
      <c r="A47" s="230">
        <v>19</v>
      </c>
      <c r="B47" s="231" t="s">
        <v>172</v>
      </c>
      <c r="C47" s="241" t="s">
        <v>173</v>
      </c>
      <c r="D47" s="232" t="s">
        <v>127</v>
      </c>
      <c r="E47" s="233">
        <v>403.59399999999999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5"/>
      <c r="S47" s="235" t="s">
        <v>174</v>
      </c>
      <c r="T47" s="236" t="s">
        <v>110</v>
      </c>
      <c r="U47" s="213">
        <v>0.94</v>
      </c>
      <c r="V47" s="213">
        <f>ROUND(E47*U47,2)</f>
        <v>379.38</v>
      </c>
      <c r="W47" s="21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111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 x14ac:dyDescent="0.2">
      <c r="A48" s="230">
        <v>20</v>
      </c>
      <c r="B48" s="231" t="s">
        <v>175</v>
      </c>
      <c r="C48" s="241" t="s">
        <v>176</v>
      </c>
      <c r="D48" s="232" t="s">
        <v>171</v>
      </c>
      <c r="E48" s="233">
        <v>1065.308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1</v>
      </c>
      <c r="O48" s="235">
        <f>ROUND(E48*N48,2)</f>
        <v>1065.31</v>
      </c>
      <c r="P48" s="235">
        <v>0</v>
      </c>
      <c r="Q48" s="235">
        <f>ROUND(E48*P48,2)</f>
        <v>0</v>
      </c>
      <c r="R48" s="235" t="s">
        <v>177</v>
      </c>
      <c r="S48" s="235" t="s">
        <v>109</v>
      </c>
      <c r="T48" s="236" t="s">
        <v>109</v>
      </c>
      <c r="U48" s="213">
        <v>0</v>
      </c>
      <c r="V48" s="213">
        <f>ROUND(E48*U48,2)</f>
        <v>0</v>
      </c>
      <c r="W48" s="21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178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x14ac:dyDescent="0.2">
      <c r="A49" s="217" t="s">
        <v>103</v>
      </c>
      <c r="B49" s="218" t="s">
        <v>61</v>
      </c>
      <c r="C49" s="240" t="s">
        <v>62</v>
      </c>
      <c r="D49" s="219"/>
      <c r="E49" s="220"/>
      <c r="F49" s="221"/>
      <c r="G49" s="221">
        <f>SUMIF(AG50:AG52,"&lt;&gt;NOR",G50:G52)</f>
        <v>0</v>
      </c>
      <c r="H49" s="221"/>
      <c r="I49" s="221">
        <f>SUM(I50:I52)</f>
        <v>0</v>
      </c>
      <c r="J49" s="221"/>
      <c r="K49" s="221">
        <f>SUM(K50:K52)</f>
        <v>0</v>
      </c>
      <c r="L49" s="221"/>
      <c r="M49" s="221">
        <f>SUM(M50:M52)</f>
        <v>0</v>
      </c>
      <c r="N49" s="221"/>
      <c r="O49" s="221">
        <f>SUM(O50:O52)</f>
        <v>0</v>
      </c>
      <c r="P49" s="221"/>
      <c r="Q49" s="221">
        <f>SUM(Q50:Q52)</f>
        <v>0</v>
      </c>
      <c r="R49" s="221"/>
      <c r="S49" s="221"/>
      <c r="T49" s="222"/>
      <c r="U49" s="216"/>
      <c r="V49" s="216">
        <f>SUM(V50:V52)</f>
        <v>0</v>
      </c>
      <c r="W49" s="216"/>
      <c r="AG49" t="s">
        <v>104</v>
      </c>
    </row>
    <row r="50" spans="1:60" outlineLevel="1" x14ac:dyDescent="0.2">
      <c r="A50" s="230">
        <v>21</v>
      </c>
      <c r="B50" s="231" t="s">
        <v>179</v>
      </c>
      <c r="C50" s="241" t="s">
        <v>180</v>
      </c>
      <c r="D50" s="232" t="s">
        <v>181</v>
      </c>
      <c r="E50" s="233">
        <v>15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5"/>
      <c r="S50" s="235" t="s">
        <v>174</v>
      </c>
      <c r="T50" s="236" t="s">
        <v>182</v>
      </c>
      <c r="U50" s="213">
        <v>0</v>
      </c>
      <c r="V50" s="213">
        <f>ROUND(E50*U50,2)</f>
        <v>0</v>
      </c>
      <c r="W50" s="21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111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30">
        <v>22</v>
      </c>
      <c r="B51" s="231" t="s">
        <v>183</v>
      </c>
      <c r="C51" s="241" t="s">
        <v>184</v>
      </c>
      <c r="D51" s="232" t="s">
        <v>185</v>
      </c>
      <c r="E51" s="233">
        <v>15.15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5"/>
      <c r="S51" s="235" t="s">
        <v>174</v>
      </c>
      <c r="T51" s="236" t="s">
        <v>182</v>
      </c>
      <c r="U51" s="213">
        <v>0</v>
      </c>
      <c r="V51" s="213">
        <f>ROUND(E51*U51,2)</f>
        <v>0</v>
      </c>
      <c r="W51" s="21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178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30">
        <v>23</v>
      </c>
      <c r="B52" s="231" t="s">
        <v>186</v>
      </c>
      <c r="C52" s="241" t="s">
        <v>187</v>
      </c>
      <c r="D52" s="232" t="s">
        <v>185</v>
      </c>
      <c r="E52" s="233">
        <v>30.3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5"/>
      <c r="S52" s="235" t="s">
        <v>174</v>
      </c>
      <c r="T52" s="236" t="s">
        <v>182</v>
      </c>
      <c r="U52" s="213">
        <v>0</v>
      </c>
      <c r="V52" s="213">
        <f>ROUND(E52*U52,2)</f>
        <v>0</v>
      </c>
      <c r="W52" s="21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178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x14ac:dyDescent="0.2">
      <c r="A53" s="217" t="s">
        <v>103</v>
      </c>
      <c r="B53" s="218" t="s">
        <v>63</v>
      </c>
      <c r="C53" s="240" t="s">
        <v>64</v>
      </c>
      <c r="D53" s="219"/>
      <c r="E53" s="220"/>
      <c r="F53" s="221"/>
      <c r="G53" s="221">
        <f>SUMIF(AG54:AG55,"&lt;&gt;NOR",G54:G55)</f>
        <v>0</v>
      </c>
      <c r="H53" s="221"/>
      <c r="I53" s="221">
        <f>SUM(I54:I55)</f>
        <v>0</v>
      </c>
      <c r="J53" s="221"/>
      <c r="K53" s="221">
        <f>SUM(K54:K55)</f>
        <v>0</v>
      </c>
      <c r="L53" s="221"/>
      <c r="M53" s="221">
        <f>SUM(M54:M55)</f>
        <v>0</v>
      </c>
      <c r="N53" s="221"/>
      <c r="O53" s="221">
        <f>SUM(O54:O55)</f>
        <v>59.79</v>
      </c>
      <c r="P53" s="221"/>
      <c r="Q53" s="221">
        <f>SUM(Q54:Q55)</f>
        <v>0</v>
      </c>
      <c r="R53" s="221"/>
      <c r="S53" s="221"/>
      <c r="T53" s="222"/>
      <c r="U53" s="216"/>
      <c r="V53" s="216">
        <f>SUM(V54:V55)</f>
        <v>41.64</v>
      </c>
      <c r="W53" s="216"/>
      <c r="AG53" t="s">
        <v>104</v>
      </c>
    </row>
    <row r="54" spans="1:60" outlineLevel="1" x14ac:dyDescent="0.2">
      <c r="A54" s="223">
        <v>24</v>
      </c>
      <c r="B54" s="224" t="s">
        <v>188</v>
      </c>
      <c r="C54" s="242" t="s">
        <v>189</v>
      </c>
      <c r="D54" s="225" t="s">
        <v>127</v>
      </c>
      <c r="E54" s="226">
        <v>31.62</v>
      </c>
      <c r="F54" s="227"/>
      <c r="G54" s="228">
        <f>ROUND(E54*F54,2)</f>
        <v>0</v>
      </c>
      <c r="H54" s="227"/>
      <c r="I54" s="228">
        <f>ROUND(E54*H54,2)</f>
        <v>0</v>
      </c>
      <c r="J54" s="227"/>
      <c r="K54" s="228">
        <f>ROUND(E54*J54,2)</f>
        <v>0</v>
      </c>
      <c r="L54" s="228">
        <v>21</v>
      </c>
      <c r="M54" s="228">
        <f>G54*(1+L54/100)</f>
        <v>0</v>
      </c>
      <c r="N54" s="228">
        <v>1.8907700000000001</v>
      </c>
      <c r="O54" s="228">
        <f>ROUND(E54*N54,2)</f>
        <v>59.79</v>
      </c>
      <c r="P54" s="228">
        <v>0</v>
      </c>
      <c r="Q54" s="228">
        <f>ROUND(E54*P54,2)</f>
        <v>0</v>
      </c>
      <c r="R54" s="228" t="s">
        <v>190</v>
      </c>
      <c r="S54" s="228" t="s">
        <v>109</v>
      </c>
      <c r="T54" s="229" t="s">
        <v>110</v>
      </c>
      <c r="U54" s="213">
        <v>1.3169999999999999</v>
      </c>
      <c r="V54" s="213">
        <f>ROUND(E54*U54,2)</f>
        <v>41.64</v>
      </c>
      <c r="W54" s="21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111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11"/>
      <c r="B55" s="212"/>
      <c r="C55" s="243" t="s">
        <v>191</v>
      </c>
      <c r="D55" s="238"/>
      <c r="E55" s="238"/>
      <c r="F55" s="238"/>
      <c r="G55" s="238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117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x14ac:dyDescent="0.2">
      <c r="A56" s="217" t="s">
        <v>103</v>
      </c>
      <c r="B56" s="218" t="s">
        <v>65</v>
      </c>
      <c r="C56" s="240" t="s">
        <v>66</v>
      </c>
      <c r="D56" s="219"/>
      <c r="E56" s="220"/>
      <c r="F56" s="221"/>
      <c r="G56" s="221">
        <f>SUMIF(AG57:AG61,"&lt;&gt;NOR",G57:G61)</f>
        <v>0</v>
      </c>
      <c r="H56" s="221"/>
      <c r="I56" s="221">
        <f>SUM(I57:I61)</f>
        <v>0</v>
      </c>
      <c r="J56" s="221"/>
      <c r="K56" s="221">
        <f>SUM(K57:K61)</f>
        <v>0</v>
      </c>
      <c r="L56" s="221"/>
      <c r="M56" s="221">
        <f>SUM(M57:M61)</f>
        <v>0</v>
      </c>
      <c r="N56" s="221"/>
      <c r="O56" s="221">
        <f>SUM(O57:O61)</f>
        <v>18.23</v>
      </c>
      <c r="P56" s="221"/>
      <c r="Q56" s="221">
        <f>SUM(Q57:Q61)</f>
        <v>0</v>
      </c>
      <c r="R56" s="221"/>
      <c r="S56" s="221"/>
      <c r="T56" s="222"/>
      <c r="U56" s="216"/>
      <c r="V56" s="216">
        <f>SUM(V57:V61)</f>
        <v>4.1500000000000004</v>
      </c>
      <c r="W56" s="216"/>
      <c r="AG56" t="s">
        <v>104</v>
      </c>
    </row>
    <row r="57" spans="1:60" ht="22.5" outlineLevel="1" x14ac:dyDescent="0.2">
      <c r="A57" s="230">
        <v>25</v>
      </c>
      <c r="B57" s="231" t="s">
        <v>192</v>
      </c>
      <c r="C57" s="241" t="s">
        <v>193</v>
      </c>
      <c r="D57" s="232" t="s">
        <v>107</v>
      </c>
      <c r="E57" s="233">
        <v>15.6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35">
        <v>0.378</v>
      </c>
      <c r="O57" s="235">
        <f>ROUND(E57*N57,2)</f>
        <v>5.9</v>
      </c>
      <c r="P57" s="235">
        <v>0</v>
      </c>
      <c r="Q57" s="235">
        <f>ROUND(E57*P57,2)</f>
        <v>0</v>
      </c>
      <c r="R57" s="235" t="s">
        <v>108</v>
      </c>
      <c r="S57" s="235" t="s">
        <v>109</v>
      </c>
      <c r="T57" s="236" t="s">
        <v>110</v>
      </c>
      <c r="U57" s="213">
        <v>2.5999999999999999E-2</v>
      </c>
      <c r="V57" s="213">
        <f>ROUND(E57*U57,2)</f>
        <v>0.41</v>
      </c>
      <c r="W57" s="21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111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ht="22.5" outlineLevel="1" x14ac:dyDescent="0.2">
      <c r="A58" s="230">
        <v>26</v>
      </c>
      <c r="B58" s="231" t="s">
        <v>194</v>
      </c>
      <c r="C58" s="241" t="s">
        <v>195</v>
      </c>
      <c r="D58" s="232" t="s">
        <v>107</v>
      </c>
      <c r="E58" s="233">
        <v>15.6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21</v>
      </c>
      <c r="M58" s="235">
        <f>G58*(1+L58/100)</f>
        <v>0</v>
      </c>
      <c r="N58" s="235">
        <v>0.55125000000000002</v>
      </c>
      <c r="O58" s="235">
        <f>ROUND(E58*N58,2)</f>
        <v>8.6</v>
      </c>
      <c r="P58" s="235">
        <v>0</v>
      </c>
      <c r="Q58" s="235">
        <f>ROUND(E58*P58,2)</f>
        <v>0</v>
      </c>
      <c r="R58" s="235" t="s">
        <v>108</v>
      </c>
      <c r="S58" s="235" t="s">
        <v>109</v>
      </c>
      <c r="T58" s="236" t="s">
        <v>110</v>
      </c>
      <c r="U58" s="213">
        <v>2.7E-2</v>
      </c>
      <c r="V58" s="213">
        <f>ROUND(E58*U58,2)</f>
        <v>0.42</v>
      </c>
      <c r="W58" s="21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111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30">
        <v>27</v>
      </c>
      <c r="B59" s="231" t="s">
        <v>196</v>
      </c>
      <c r="C59" s="241" t="s">
        <v>197</v>
      </c>
      <c r="D59" s="232" t="s">
        <v>107</v>
      </c>
      <c r="E59" s="233">
        <v>15.6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5">
        <v>0.10373</v>
      </c>
      <c r="O59" s="235">
        <f>ROUND(E59*N59,2)</f>
        <v>1.62</v>
      </c>
      <c r="P59" s="235">
        <v>0</v>
      </c>
      <c r="Q59" s="235">
        <f>ROUND(E59*P59,2)</f>
        <v>0</v>
      </c>
      <c r="R59" s="235"/>
      <c r="S59" s="235" t="s">
        <v>174</v>
      </c>
      <c r="T59" s="236" t="s">
        <v>110</v>
      </c>
      <c r="U59" s="213">
        <v>6.4000000000000001E-2</v>
      </c>
      <c r="V59" s="213">
        <f>ROUND(E59*U59,2)</f>
        <v>1</v>
      </c>
      <c r="W59" s="21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111</v>
      </c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30">
        <v>28</v>
      </c>
      <c r="B60" s="231" t="s">
        <v>198</v>
      </c>
      <c r="C60" s="241" t="s">
        <v>199</v>
      </c>
      <c r="D60" s="232" t="s">
        <v>107</v>
      </c>
      <c r="E60" s="233">
        <v>15.6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0.12966</v>
      </c>
      <c r="O60" s="235">
        <f>ROUND(E60*N60,2)</f>
        <v>2.02</v>
      </c>
      <c r="P60" s="235">
        <v>0</v>
      </c>
      <c r="Q60" s="235">
        <f>ROUND(E60*P60,2)</f>
        <v>0</v>
      </c>
      <c r="R60" s="235"/>
      <c r="S60" s="235" t="s">
        <v>174</v>
      </c>
      <c r="T60" s="236" t="s">
        <v>110</v>
      </c>
      <c r="U60" s="213">
        <v>7.1999999999999995E-2</v>
      </c>
      <c r="V60" s="213">
        <f>ROUND(E60*U60,2)</f>
        <v>1.1200000000000001</v>
      </c>
      <c r="W60" s="21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111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30">
        <v>29</v>
      </c>
      <c r="B61" s="231" t="s">
        <v>200</v>
      </c>
      <c r="C61" s="241" t="s">
        <v>201</v>
      </c>
      <c r="D61" s="232" t="s">
        <v>120</v>
      </c>
      <c r="E61" s="233">
        <v>26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3.5999999999999999E-3</v>
      </c>
      <c r="O61" s="235">
        <f>ROUND(E61*N61,2)</f>
        <v>0.09</v>
      </c>
      <c r="P61" s="235">
        <v>0</v>
      </c>
      <c r="Q61" s="235">
        <f>ROUND(E61*P61,2)</f>
        <v>0</v>
      </c>
      <c r="R61" s="235"/>
      <c r="S61" s="235" t="s">
        <v>174</v>
      </c>
      <c r="T61" s="236" t="s">
        <v>110</v>
      </c>
      <c r="U61" s="213">
        <v>4.5999999999999999E-2</v>
      </c>
      <c r="V61" s="213">
        <f>ROUND(E61*U61,2)</f>
        <v>1.2</v>
      </c>
      <c r="W61" s="21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111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x14ac:dyDescent="0.2">
      <c r="A62" s="217" t="s">
        <v>103</v>
      </c>
      <c r="B62" s="218" t="s">
        <v>67</v>
      </c>
      <c r="C62" s="240" t="s">
        <v>68</v>
      </c>
      <c r="D62" s="219"/>
      <c r="E62" s="220"/>
      <c r="F62" s="221"/>
      <c r="G62" s="221">
        <f>SUMIF(AG63:AG91,"&lt;&gt;NOR",G63:G91)</f>
        <v>0</v>
      </c>
      <c r="H62" s="221"/>
      <c r="I62" s="221">
        <f>SUM(I63:I91)</f>
        <v>0</v>
      </c>
      <c r="J62" s="221"/>
      <c r="K62" s="221">
        <f>SUM(K63:K91)</f>
        <v>0</v>
      </c>
      <c r="L62" s="221"/>
      <c r="M62" s="221">
        <f>SUM(M63:M91)</f>
        <v>0</v>
      </c>
      <c r="N62" s="221"/>
      <c r="O62" s="221">
        <f>SUM(O63:O91)</f>
        <v>76.790000000000006</v>
      </c>
      <c r="P62" s="221"/>
      <c r="Q62" s="221">
        <f>SUM(Q63:Q91)</f>
        <v>0</v>
      </c>
      <c r="R62" s="221"/>
      <c r="S62" s="221"/>
      <c r="T62" s="222"/>
      <c r="U62" s="216"/>
      <c r="V62" s="216">
        <f>SUM(V63:V91)</f>
        <v>416.33</v>
      </c>
      <c r="W62" s="216"/>
      <c r="AG62" t="s">
        <v>104</v>
      </c>
    </row>
    <row r="63" spans="1:60" outlineLevel="1" x14ac:dyDescent="0.2">
      <c r="A63" s="223">
        <v>30</v>
      </c>
      <c r="B63" s="224" t="s">
        <v>202</v>
      </c>
      <c r="C63" s="242" t="s">
        <v>203</v>
      </c>
      <c r="D63" s="225" t="s">
        <v>120</v>
      </c>
      <c r="E63" s="226">
        <v>263.5</v>
      </c>
      <c r="F63" s="227"/>
      <c r="G63" s="228">
        <f>ROUND(E63*F63,2)</f>
        <v>0</v>
      </c>
      <c r="H63" s="227"/>
      <c r="I63" s="228">
        <f>ROUND(E63*H63,2)</f>
        <v>0</v>
      </c>
      <c r="J63" s="227"/>
      <c r="K63" s="228">
        <f>ROUND(E63*J63,2)</f>
        <v>0</v>
      </c>
      <c r="L63" s="228">
        <v>21</v>
      </c>
      <c r="M63" s="228">
        <f>G63*(1+L63/100)</f>
        <v>0</v>
      </c>
      <c r="N63" s="228">
        <v>1.0000000000000001E-5</v>
      </c>
      <c r="O63" s="228">
        <f>ROUND(E63*N63,2)</f>
        <v>0</v>
      </c>
      <c r="P63" s="228">
        <v>0</v>
      </c>
      <c r="Q63" s="228">
        <f>ROUND(E63*P63,2)</f>
        <v>0</v>
      </c>
      <c r="R63" s="228" t="s">
        <v>190</v>
      </c>
      <c r="S63" s="228" t="s">
        <v>109</v>
      </c>
      <c r="T63" s="229" t="s">
        <v>110</v>
      </c>
      <c r="U63" s="213">
        <v>0.14499999999999999</v>
      </c>
      <c r="V63" s="213">
        <f>ROUND(E63*U63,2)</f>
        <v>38.21</v>
      </c>
      <c r="W63" s="21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111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11"/>
      <c r="B64" s="212"/>
      <c r="C64" s="243" t="s">
        <v>204</v>
      </c>
      <c r="D64" s="238"/>
      <c r="E64" s="238"/>
      <c r="F64" s="238"/>
      <c r="G64" s="238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117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ht="22.5" outlineLevel="1" x14ac:dyDescent="0.2">
      <c r="A65" s="223">
        <v>31</v>
      </c>
      <c r="B65" s="224" t="s">
        <v>205</v>
      </c>
      <c r="C65" s="242" t="s">
        <v>206</v>
      </c>
      <c r="D65" s="225" t="s">
        <v>207</v>
      </c>
      <c r="E65" s="226">
        <v>41</v>
      </c>
      <c r="F65" s="227"/>
      <c r="G65" s="228">
        <f>ROUND(E65*F65,2)</f>
        <v>0</v>
      </c>
      <c r="H65" s="227"/>
      <c r="I65" s="228">
        <f>ROUND(E65*H65,2)</f>
        <v>0</v>
      </c>
      <c r="J65" s="227"/>
      <c r="K65" s="228">
        <f>ROUND(E65*J65,2)</f>
        <v>0</v>
      </c>
      <c r="L65" s="228">
        <v>21</v>
      </c>
      <c r="M65" s="228">
        <f>G65*(1+L65/100)</f>
        <v>0</v>
      </c>
      <c r="N65" s="228">
        <v>8.0000000000000007E-5</v>
      </c>
      <c r="O65" s="228">
        <f>ROUND(E65*N65,2)</f>
        <v>0</v>
      </c>
      <c r="P65" s="228">
        <v>0</v>
      </c>
      <c r="Q65" s="228">
        <f>ROUND(E65*P65,2)</f>
        <v>0</v>
      </c>
      <c r="R65" s="228" t="s">
        <v>190</v>
      </c>
      <c r="S65" s="228" t="s">
        <v>109</v>
      </c>
      <c r="T65" s="229" t="s">
        <v>110</v>
      </c>
      <c r="U65" s="213">
        <v>0.55500000000000005</v>
      </c>
      <c r="V65" s="213">
        <f>ROUND(E65*U65,2)</f>
        <v>22.76</v>
      </c>
      <c r="W65" s="21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111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 x14ac:dyDescent="0.2">
      <c r="A66" s="211"/>
      <c r="B66" s="212"/>
      <c r="C66" s="243" t="s">
        <v>191</v>
      </c>
      <c r="D66" s="238"/>
      <c r="E66" s="238"/>
      <c r="F66" s="238"/>
      <c r="G66" s="238"/>
      <c r="H66" s="213"/>
      <c r="I66" s="213"/>
      <c r="J66" s="213"/>
      <c r="K66" s="213"/>
      <c r="L66" s="213"/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117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211"/>
      <c r="B67" s="212"/>
      <c r="C67" s="244" t="s">
        <v>208</v>
      </c>
      <c r="D67" s="214"/>
      <c r="E67" s="215">
        <v>1</v>
      </c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144</v>
      </c>
      <c r="AH67" s="204">
        <v>0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11"/>
      <c r="B68" s="212"/>
      <c r="C68" s="244" t="s">
        <v>209</v>
      </c>
      <c r="D68" s="214"/>
      <c r="E68" s="215">
        <v>40</v>
      </c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144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ht="22.5" outlineLevel="1" x14ac:dyDescent="0.2">
      <c r="A69" s="223">
        <v>32</v>
      </c>
      <c r="B69" s="224" t="s">
        <v>210</v>
      </c>
      <c r="C69" s="242" t="s">
        <v>211</v>
      </c>
      <c r="D69" s="225" t="s">
        <v>120</v>
      </c>
      <c r="E69" s="226">
        <v>263.5</v>
      </c>
      <c r="F69" s="227"/>
      <c r="G69" s="228">
        <f>ROUND(E69*F69,2)</f>
        <v>0</v>
      </c>
      <c r="H69" s="227"/>
      <c r="I69" s="228">
        <f>ROUND(E69*H69,2)</f>
        <v>0</v>
      </c>
      <c r="J69" s="227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0</v>
      </c>
      <c r="Q69" s="228">
        <f>ROUND(E69*P69,2)</f>
        <v>0</v>
      </c>
      <c r="R69" s="228" t="s">
        <v>190</v>
      </c>
      <c r="S69" s="228" t="s">
        <v>109</v>
      </c>
      <c r="T69" s="229" t="s">
        <v>110</v>
      </c>
      <c r="U69" s="213">
        <v>9.1999999999999998E-2</v>
      </c>
      <c r="V69" s="213">
        <f>ROUND(E69*U69,2)</f>
        <v>24.24</v>
      </c>
      <c r="W69" s="21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111</v>
      </c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 x14ac:dyDescent="0.2">
      <c r="A70" s="211"/>
      <c r="B70" s="212"/>
      <c r="C70" s="243" t="s">
        <v>212</v>
      </c>
      <c r="D70" s="238"/>
      <c r="E70" s="238"/>
      <c r="F70" s="238"/>
      <c r="G70" s="238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117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ht="33.75" outlineLevel="1" x14ac:dyDescent="0.2">
      <c r="A71" s="223">
        <v>33</v>
      </c>
      <c r="B71" s="224" t="s">
        <v>213</v>
      </c>
      <c r="C71" s="242" t="s">
        <v>214</v>
      </c>
      <c r="D71" s="225" t="s">
        <v>215</v>
      </c>
      <c r="E71" s="226">
        <v>1</v>
      </c>
      <c r="F71" s="227"/>
      <c r="G71" s="228">
        <f>ROUND(E71*F71,2)</f>
        <v>0</v>
      </c>
      <c r="H71" s="227"/>
      <c r="I71" s="228">
        <f>ROUND(E71*H71,2)</f>
        <v>0</v>
      </c>
      <c r="J71" s="227"/>
      <c r="K71" s="228">
        <f>ROUND(E71*J71,2)</f>
        <v>0</v>
      </c>
      <c r="L71" s="228">
        <v>21</v>
      </c>
      <c r="M71" s="228">
        <f>G71*(1+L71/100)</f>
        <v>0</v>
      </c>
      <c r="N71" s="228">
        <v>3.2000000000000003E-4</v>
      </c>
      <c r="O71" s="228">
        <f>ROUND(E71*N71,2)</f>
        <v>0</v>
      </c>
      <c r="P71" s="228">
        <v>0</v>
      </c>
      <c r="Q71" s="228">
        <f>ROUND(E71*P71,2)</f>
        <v>0</v>
      </c>
      <c r="R71" s="228" t="s">
        <v>190</v>
      </c>
      <c r="S71" s="228" t="s">
        <v>109</v>
      </c>
      <c r="T71" s="229" t="s">
        <v>110</v>
      </c>
      <c r="U71" s="213">
        <v>8.1999999999999993</v>
      </c>
      <c r="V71" s="213">
        <f>ROUND(E71*U71,2)</f>
        <v>8.1999999999999993</v>
      </c>
      <c r="W71" s="21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111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11"/>
      <c r="B72" s="212"/>
      <c r="C72" s="243" t="s">
        <v>212</v>
      </c>
      <c r="D72" s="238"/>
      <c r="E72" s="238"/>
      <c r="F72" s="238"/>
      <c r="G72" s="238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117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">
      <c r="A73" s="230">
        <v>34</v>
      </c>
      <c r="B73" s="231" t="s">
        <v>216</v>
      </c>
      <c r="C73" s="241" t="s">
        <v>217</v>
      </c>
      <c r="D73" s="232" t="s">
        <v>120</v>
      </c>
      <c r="E73" s="233">
        <v>263.5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0</v>
      </c>
      <c r="O73" s="235">
        <f>ROUND(E73*N73,2)</f>
        <v>0</v>
      </c>
      <c r="P73" s="235">
        <v>0</v>
      </c>
      <c r="Q73" s="235">
        <f>ROUND(E73*P73,2)</f>
        <v>0</v>
      </c>
      <c r="R73" s="235" t="s">
        <v>190</v>
      </c>
      <c r="S73" s="235" t="s">
        <v>109</v>
      </c>
      <c r="T73" s="236" t="s">
        <v>110</v>
      </c>
      <c r="U73" s="213">
        <v>3.9E-2</v>
      </c>
      <c r="V73" s="213">
        <f>ROUND(E73*U73,2)</f>
        <v>10.28</v>
      </c>
      <c r="W73" s="21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111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ht="22.5" outlineLevel="1" x14ac:dyDescent="0.2">
      <c r="A74" s="223">
        <v>35</v>
      </c>
      <c r="B74" s="224" t="s">
        <v>218</v>
      </c>
      <c r="C74" s="242" t="s">
        <v>219</v>
      </c>
      <c r="D74" s="225" t="s">
        <v>207</v>
      </c>
      <c r="E74" s="226">
        <v>13</v>
      </c>
      <c r="F74" s="227"/>
      <c r="G74" s="228">
        <f>ROUND(E74*F74,2)</f>
        <v>0</v>
      </c>
      <c r="H74" s="227"/>
      <c r="I74" s="228">
        <f>ROUND(E74*H74,2)</f>
        <v>0</v>
      </c>
      <c r="J74" s="227"/>
      <c r="K74" s="228">
        <f>ROUND(E74*J74,2)</f>
        <v>0</v>
      </c>
      <c r="L74" s="228">
        <v>21</v>
      </c>
      <c r="M74" s="228">
        <f>G74*(1+L74/100)</f>
        <v>0</v>
      </c>
      <c r="N74" s="228">
        <v>2.5864400000000001</v>
      </c>
      <c r="O74" s="228">
        <f>ROUND(E74*N74,2)</f>
        <v>33.619999999999997</v>
      </c>
      <c r="P74" s="228">
        <v>0</v>
      </c>
      <c r="Q74" s="228">
        <f>ROUND(E74*P74,2)</f>
        <v>0</v>
      </c>
      <c r="R74" s="228" t="s">
        <v>190</v>
      </c>
      <c r="S74" s="228" t="s">
        <v>109</v>
      </c>
      <c r="T74" s="229" t="s">
        <v>110</v>
      </c>
      <c r="U74" s="213">
        <v>22.355</v>
      </c>
      <c r="V74" s="213">
        <f>ROUND(E74*U74,2)</f>
        <v>290.62</v>
      </c>
      <c r="W74" s="21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111</v>
      </c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11"/>
      <c r="B75" s="212"/>
      <c r="C75" s="243" t="s">
        <v>220</v>
      </c>
      <c r="D75" s="238"/>
      <c r="E75" s="238"/>
      <c r="F75" s="238"/>
      <c r="G75" s="238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117</v>
      </c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30">
        <v>36</v>
      </c>
      <c r="B76" s="231" t="s">
        <v>221</v>
      </c>
      <c r="C76" s="241" t="s">
        <v>222</v>
      </c>
      <c r="D76" s="232" t="s">
        <v>207</v>
      </c>
      <c r="E76" s="233">
        <v>13</v>
      </c>
      <c r="F76" s="234"/>
      <c r="G76" s="235">
        <f>ROUND(E76*F76,2)</f>
        <v>0</v>
      </c>
      <c r="H76" s="234"/>
      <c r="I76" s="235">
        <f>ROUND(E76*H76,2)</f>
        <v>0</v>
      </c>
      <c r="J76" s="234"/>
      <c r="K76" s="235">
        <f>ROUND(E76*J76,2)</f>
        <v>0</v>
      </c>
      <c r="L76" s="235">
        <v>21</v>
      </c>
      <c r="M76" s="235">
        <f>G76*(1+L76/100)</f>
        <v>0</v>
      </c>
      <c r="N76" s="235">
        <v>7.0200000000000002E-3</v>
      </c>
      <c r="O76" s="235">
        <f>ROUND(E76*N76,2)</f>
        <v>0.09</v>
      </c>
      <c r="P76" s="235">
        <v>0</v>
      </c>
      <c r="Q76" s="235">
        <f>ROUND(E76*P76,2)</f>
        <v>0</v>
      </c>
      <c r="R76" s="235" t="s">
        <v>190</v>
      </c>
      <c r="S76" s="235" t="s">
        <v>109</v>
      </c>
      <c r="T76" s="236" t="s">
        <v>110</v>
      </c>
      <c r="U76" s="213">
        <v>1.694</v>
      </c>
      <c r="V76" s="213">
        <f>ROUND(E76*U76,2)</f>
        <v>22.02</v>
      </c>
      <c r="W76" s="21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111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30">
        <v>37</v>
      </c>
      <c r="B77" s="231" t="s">
        <v>223</v>
      </c>
      <c r="C77" s="241" t="s">
        <v>224</v>
      </c>
      <c r="D77" s="232" t="s">
        <v>225</v>
      </c>
      <c r="E77" s="233">
        <v>1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5"/>
      <c r="S77" s="235" t="s">
        <v>174</v>
      </c>
      <c r="T77" s="236" t="s">
        <v>182</v>
      </c>
      <c r="U77" s="213">
        <v>0</v>
      </c>
      <c r="V77" s="213">
        <f>ROUND(E77*U77,2)</f>
        <v>0</v>
      </c>
      <c r="W77" s="21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111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30">
        <v>38</v>
      </c>
      <c r="B78" s="231" t="s">
        <v>226</v>
      </c>
      <c r="C78" s="241" t="s">
        <v>227</v>
      </c>
      <c r="D78" s="232" t="s">
        <v>225</v>
      </c>
      <c r="E78" s="233">
        <v>1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5">
        <v>0</v>
      </c>
      <c r="O78" s="235">
        <f>ROUND(E78*N78,2)</f>
        <v>0</v>
      </c>
      <c r="P78" s="235">
        <v>0</v>
      </c>
      <c r="Q78" s="235">
        <f>ROUND(E78*P78,2)</f>
        <v>0</v>
      </c>
      <c r="R78" s="235"/>
      <c r="S78" s="235" t="s">
        <v>174</v>
      </c>
      <c r="T78" s="236" t="s">
        <v>182</v>
      </c>
      <c r="U78" s="213">
        <v>0</v>
      </c>
      <c r="V78" s="213">
        <f>ROUND(E78*U78,2)</f>
        <v>0</v>
      </c>
      <c r="W78" s="21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111</v>
      </c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ht="22.5" outlineLevel="1" x14ac:dyDescent="0.2">
      <c r="A79" s="230">
        <v>39</v>
      </c>
      <c r="B79" s="231" t="s">
        <v>228</v>
      </c>
      <c r="C79" s="241" t="s">
        <v>229</v>
      </c>
      <c r="D79" s="232" t="s">
        <v>207</v>
      </c>
      <c r="E79" s="233">
        <v>44.575000000000003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21</v>
      </c>
      <c r="M79" s="235">
        <f>G79*(1+L79/100)</f>
        <v>0</v>
      </c>
      <c r="N79" s="235">
        <v>0.12540000000000001</v>
      </c>
      <c r="O79" s="235">
        <f>ROUND(E79*N79,2)</f>
        <v>5.59</v>
      </c>
      <c r="P79" s="235">
        <v>0</v>
      </c>
      <c r="Q79" s="235">
        <f>ROUND(E79*P79,2)</f>
        <v>0</v>
      </c>
      <c r="R79" s="235"/>
      <c r="S79" s="235" t="s">
        <v>174</v>
      </c>
      <c r="T79" s="236" t="s">
        <v>109</v>
      </c>
      <c r="U79" s="213">
        <v>0</v>
      </c>
      <c r="V79" s="213">
        <f>ROUND(E79*U79,2)</f>
        <v>0</v>
      </c>
      <c r="W79" s="21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178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ht="22.5" outlineLevel="1" x14ac:dyDescent="0.2">
      <c r="A80" s="230">
        <v>40</v>
      </c>
      <c r="B80" s="231" t="s">
        <v>230</v>
      </c>
      <c r="C80" s="241" t="s">
        <v>231</v>
      </c>
      <c r="D80" s="232" t="s">
        <v>207</v>
      </c>
      <c r="E80" s="233">
        <v>1.0149999999999999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1.2999999999999999E-3</v>
      </c>
      <c r="O80" s="235">
        <f>ROUND(E80*N80,2)</f>
        <v>0</v>
      </c>
      <c r="P80" s="235">
        <v>0</v>
      </c>
      <c r="Q80" s="235">
        <f>ROUND(E80*P80,2)</f>
        <v>0</v>
      </c>
      <c r="R80" s="235" t="s">
        <v>177</v>
      </c>
      <c r="S80" s="235" t="s">
        <v>109</v>
      </c>
      <c r="T80" s="236" t="s">
        <v>109</v>
      </c>
      <c r="U80" s="213">
        <v>0</v>
      </c>
      <c r="V80" s="213">
        <f>ROUND(E80*U80,2)</f>
        <v>0</v>
      </c>
      <c r="W80" s="21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178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ht="22.5" outlineLevel="1" x14ac:dyDescent="0.2">
      <c r="A81" s="230">
        <v>41</v>
      </c>
      <c r="B81" s="231" t="s">
        <v>232</v>
      </c>
      <c r="C81" s="241" t="s">
        <v>233</v>
      </c>
      <c r="D81" s="232" t="s">
        <v>207</v>
      </c>
      <c r="E81" s="233">
        <v>40.6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21</v>
      </c>
      <c r="M81" s="235">
        <f>G81*(1+L81/100)</f>
        <v>0</v>
      </c>
      <c r="N81" s="235">
        <v>1.0500000000000001E-2</v>
      </c>
      <c r="O81" s="235">
        <f>ROUND(E81*N81,2)</f>
        <v>0.43</v>
      </c>
      <c r="P81" s="235">
        <v>0</v>
      </c>
      <c r="Q81" s="235">
        <f>ROUND(E81*P81,2)</f>
        <v>0</v>
      </c>
      <c r="R81" s="235" t="s">
        <v>177</v>
      </c>
      <c r="S81" s="235" t="s">
        <v>109</v>
      </c>
      <c r="T81" s="236" t="s">
        <v>109</v>
      </c>
      <c r="U81" s="213">
        <v>0</v>
      </c>
      <c r="V81" s="213">
        <f>ROUND(E81*U81,2)</f>
        <v>0</v>
      </c>
      <c r="W81" s="21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178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ht="22.5" outlineLevel="1" x14ac:dyDescent="0.2">
      <c r="A82" s="230">
        <v>42</v>
      </c>
      <c r="B82" s="231" t="s">
        <v>234</v>
      </c>
      <c r="C82" s="241" t="s">
        <v>235</v>
      </c>
      <c r="D82" s="232" t="s">
        <v>207</v>
      </c>
      <c r="E82" s="233">
        <v>13.13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5">
        <v>0.158</v>
      </c>
      <c r="O82" s="235">
        <f>ROUND(E82*N82,2)</f>
        <v>2.0699999999999998</v>
      </c>
      <c r="P82" s="235">
        <v>0</v>
      </c>
      <c r="Q82" s="235">
        <f>ROUND(E82*P82,2)</f>
        <v>0</v>
      </c>
      <c r="R82" s="235" t="s">
        <v>177</v>
      </c>
      <c r="S82" s="235" t="s">
        <v>109</v>
      </c>
      <c r="T82" s="236" t="s">
        <v>109</v>
      </c>
      <c r="U82" s="213">
        <v>0</v>
      </c>
      <c r="V82" s="213">
        <f>ROUND(E82*U82,2)</f>
        <v>0</v>
      </c>
      <c r="W82" s="21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178</v>
      </c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ht="22.5" outlineLevel="1" x14ac:dyDescent="0.2">
      <c r="A83" s="230">
        <v>43</v>
      </c>
      <c r="B83" s="231" t="s">
        <v>236</v>
      </c>
      <c r="C83" s="241" t="s">
        <v>237</v>
      </c>
      <c r="D83" s="232" t="s">
        <v>207</v>
      </c>
      <c r="E83" s="233">
        <v>8.08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5">
        <v>0.25</v>
      </c>
      <c r="O83" s="235">
        <f>ROUND(E83*N83,2)</f>
        <v>2.02</v>
      </c>
      <c r="P83" s="235">
        <v>0</v>
      </c>
      <c r="Q83" s="235">
        <f>ROUND(E83*P83,2)</f>
        <v>0</v>
      </c>
      <c r="R83" s="235" t="s">
        <v>177</v>
      </c>
      <c r="S83" s="235" t="s">
        <v>109</v>
      </c>
      <c r="T83" s="236" t="s">
        <v>109</v>
      </c>
      <c r="U83" s="213">
        <v>0</v>
      </c>
      <c r="V83" s="213">
        <f>ROUND(E83*U83,2)</f>
        <v>0</v>
      </c>
      <c r="W83" s="21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178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30">
        <v>44</v>
      </c>
      <c r="B84" s="231" t="s">
        <v>238</v>
      </c>
      <c r="C84" s="241" t="s">
        <v>239</v>
      </c>
      <c r="D84" s="232" t="s">
        <v>207</v>
      </c>
      <c r="E84" s="233">
        <v>1.01</v>
      </c>
      <c r="F84" s="234"/>
      <c r="G84" s="235">
        <f>ROUND(E84*F84,2)</f>
        <v>0</v>
      </c>
      <c r="H84" s="234"/>
      <c r="I84" s="235">
        <f>ROUND(E84*H84,2)</f>
        <v>0</v>
      </c>
      <c r="J84" s="234"/>
      <c r="K84" s="235">
        <f>ROUND(E84*J84,2)</f>
        <v>0</v>
      </c>
      <c r="L84" s="235">
        <v>21</v>
      </c>
      <c r="M84" s="235">
        <f>G84*(1+L84/100)</f>
        <v>0</v>
      </c>
      <c r="N84" s="235">
        <v>2.4E-2</v>
      </c>
      <c r="O84" s="235">
        <f>ROUND(E84*N84,2)</f>
        <v>0.02</v>
      </c>
      <c r="P84" s="235">
        <v>0</v>
      </c>
      <c r="Q84" s="235">
        <f>ROUND(E84*P84,2)</f>
        <v>0</v>
      </c>
      <c r="R84" s="235" t="s">
        <v>177</v>
      </c>
      <c r="S84" s="235" t="s">
        <v>109</v>
      </c>
      <c r="T84" s="236" t="s">
        <v>109</v>
      </c>
      <c r="U84" s="213">
        <v>0</v>
      </c>
      <c r="V84" s="213">
        <f>ROUND(E84*U84,2)</f>
        <v>0</v>
      </c>
      <c r="W84" s="21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178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 x14ac:dyDescent="0.2">
      <c r="A85" s="230">
        <v>45</v>
      </c>
      <c r="B85" s="231" t="s">
        <v>240</v>
      </c>
      <c r="C85" s="241" t="s">
        <v>241</v>
      </c>
      <c r="D85" s="232" t="s">
        <v>207</v>
      </c>
      <c r="E85" s="233">
        <v>2.02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35">
        <v>3.9E-2</v>
      </c>
      <c r="O85" s="235">
        <f>ROUND(E85*N85,2)</f>
        <v>0.08</v>
      </c>
      <c r="P85" s="235">
        <v>0</v>
      </c>
      <c r="Q85" s="235">
        <f>ROUND(E85*P85,2)</f>
        <v>0</v>
      </c>
      <c r="R85" s="235" t="s">
        <v>177</v>
      </c>
      <c r="S85" s="235" t="s">
        <v>109</v>
      </c>
      <c r="T85" s="236" t="s">
        <v>109</v>
      </c>
      <c r="U85" s="213">
        <v>0</v>
      </c>
      <c r="V85" s="213">
        <f>ROUND(E85*U85,2)</f>
        <v>0</v>
      </c>
      <c r="W85" s="21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178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30">
        <v>46</v>
      </c>
      <c r="B86" s="231" t="s">
        <v>242</v>
      </c>
      <c r="C86" s="241" t="s">
        <v>243</v>
      </c>
      <c r="D86" s="232" t="s">
        <v>207</v>
      </c>
      <c r="E86" s="233">
        <v>3.03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5.0999999999999997E-2</v>
      </c>
      <c r="O86" s="235">
        <f>ROUND(E86*N86,2)</f>
        <v>0.15</v>
      </c>
      <c r="P86" s="235">
        <v>0</v>
      </c>
      <c r="Q86" s="235">
        <f>ROUND(E86*P86,2)</f>
        <v>0</v>
      </c>
      <c r="R86" s="235" t="s">
        <v>177</v>
      </c>
      <c r="S86" s="235" t="s">
        <v>109</v>
      </c>
      <c r="T86" s="236" t="s">
        <v>109</v>
      </c>
      <c r="U86" s="213">
        <v>0</v>
      </c>
      <c r="V86" s="213">
        <f>ROUND(E86*U86,2)</f>
        <v>0</v>
      </c>
      <c r="W86" s="21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178</v>
      </c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30">
        <v>47</v>
      </c>
      <c r="B87" s="231" t="s">
        <v>244</v>
      </c>
      <c r="C87" s="241" t="s">
        <v>245</v>
      </c>
      <c r="D87" s="232" t="s">
        <v>207</v>
      </c>
      <c r="E87" s="233">
        <v>11.11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35">
        <v>6.8000000000000005E-2</v>
      </c>
      <c r="O87" s="235">
        <f>ROUND(E87*N87,2)</f>
        <v>0.76</v>
      </c>
      <c r="P87" s="235">
        <v>0</v>
      </c>
      <c r="Q87" s="235">
        <f>ROUND(E87*P87,2)</f>
        <v>0</v>
      </c>
      <c r="R87" s="235" t="s">
        <v>177</v>
      </c>
      <c r="S87" s="235" t="s">
        <v>109</v>
      </c>
      <c r="T87" s="236" t="s">
        <v>109</v>
      </c>
      <c r="U87" s="213">
        <v>0</v>
      </c>
      <c r="V87" s="213">
        <f>ROUND(E87*U87,2)</f>
        <v>0</v>
      </c>
      <c r="W87" s="21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178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ht="22.5" outlineLevel="1" x14ac:dyDescent="0.2">
      <c r="A88" s="230">
        <v>48</v>
      </c>
      <c r="B88" s="231" t="s">
        <v>246</v>
      </c>
      <c r="C88" s="241" t="s">
        <v>247</v>
      </c>
      <c r="D88" s="232" t="s">
        <v>207</v>
      </c>
      <c r="E88" s="233">
        <v>11.11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0.58499999999999996</v>
      </c>
      <c r="O88" s="235">
        <f>ROUND(E88*N88,2)</f>
        <v>6.5</v>
      </c>
      <c r="P88" s="235">
        <v>0</v>
      </c>
      <c r="Q88" s="235">
        <f>ROUND(E88*P88,2)</f>
        <v>0</v>
      </c>
      <c r="R88" s="235" t="s">
        <v>177</v>
      </c>
      <c r="S88" s="235" t="s">
        <v>109</v>
      </c>
      <c r="T88" s="236" t="s">
        <v>109</v>
      </c>
      <c r="U88" s="213">
        <v>0</v>
      </c>
      <c r="V88" s="213">
        <f>ROUND(E88*U88,2)</f>
        <v>0</v>
      </c>
      <c r="W88" s="21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178</v>
      </c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ht="22.5" outlineLevel="1" x14ac:dyDescent="0.2">
      <c r="A89" s="230">
        <v>49</v>
      </c>
      <c r="B89" s="231" t="s">
        <v>248</v>
      </c>
      <c r="C89" s="241" t="s">
        <v>249</v>
      </c>
      <c r="D89" s="232" t="s">
        <v>207</v>
      </c>
      <c r="E89" s="233">
        <v>2.02</v>
      </c>
      <c r="F89" s="234"/>
      <c r="G89" s="235">
        <f>ROUND(E89*F89,2)</f>
        <v>0</v>
      </c>
      <c r="H89" s="234"/>
      <c r="I89" s="235">
        <f>ROUND(E89*H89,2)</f>
        <v>0</v>
      </c>
      <c r="J89" s="234"/>
      <c r="K89" s="235">
        <f>ROUND(E89*J89,2)</f>
        <v>0</v>
      </c>
      <c r="L89" s="235">
        <v>21</v>
      </c>
      <c r="M89" s="235">
        <f>G89*(1+L89/100)</f>
        <v>0</v>
      </c>
      <c r="N89" s="235">
        <v>0.43</v>
      </c>
      <c r="O89" s="235">
        <f>ROUND(E89*N89,2)</f>
        <v>0.87</v>
      </c>
      <c r="P89" s="235">
        <v>0</v>
      </c>
      <c r="Q89" s="235">
        <f>ROUND(E89*P89,2)</f>
        <v>0</v>
      </c>
      <c r="R89" s="235" t="s">
        <v>177</v>
      </c>
      <c r="S89" s="235" t="s">
        <v>109</v>
      </c>
      <c r="T89" s="236" t="s">
        <v>109</v>
      </c>
      <c r="U89" s="213">
        <v>0</v>
      </c>
      <c r="V89" s="213">
        <f>ROUND(E89*U89,2)</f>
        <v>0</v>
      </c>
      <c r="W89" s="21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178</v>
      </c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ht="22.5" outlineLevel="1" x14ac:dyDescent="0.2">
      <c r="A90" s="230">
        <v>50</v>
      </c>
      <c r="B90" s="231" t="s">
        <v>250</v>
      </c>
      <c r="C90" s="241" t="s">
        <v>251</v>
      </c>
      <c r="D90" s="232" t="s">
        <v>207</v>
      </c>
      <c r="E90" s="233">
        <v>13.13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21</v>
      </c>
      <c r="M90" s="235">
        <f>G90*(1+L90/100)</f>
        <v>0</v>
      </c>
      <c r="N90" s="235">
        <v>1.87</v>
      </c>
      <c r="O90" s="235">
        <f>ROUND(E90*N90,2)</f>
        <v>24.55</v>
      </c>
      <c r="P90" s="235">
        <v>0</v>
      </c>
      <c r="Q90" s="235">
        <f>ROUND(E90*P90,2)</f>
        <v>0</v>
      </c>
      <c r="R90" s="235" t="s">
        <v>177</v>
      </c>
      <c r="S90" s="235" t="s">
        <v>109</v>
      </c>
      <c r="T90" s="236" t="s">
        <v>109</v>
      </c>
      <c r="U90" s="213">
        <v>0</v>
      </c>
      <c r="V90" s="213">
        <f>ROUND(E90*U90,2)</f>
        <v>0</v>
      </c>
      <c r="W90" s="21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178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ht="22.5" outlineLevel="1" x14ac:dyDescent="0.2">
      <c r="A91" s="230">
        <v>51</v>
      </c>
      <c r="B91" s="231" t="s">
        <v>252</v>
      </c>
      <c r="C91" s="241" t="s">
        <v>253</v>
      </c>
      <c r="D91" s="232" t="s">
        <v>207</v>
      </c>
      <c r="E91" s="233">
        <v>20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2E-3</v>
      </c>
      <c r="O91" s="235">
        <f>ROUND(E91*N91,2)</f>
        <v>0.04</v>
      </c>
      <c r="P91" s="235">
        <v>0</v>
      </c>
      <c r="Q91" s="235">
        <f>ROUND(E91*P91,2)</f>
        <v>0</v>
      </c>
      <c r="R91" s="235" t="s">
        <v>177</v>
      </c>
      <c r="S91" s="235" t="s">
        <v>109</v>
      </c>
      <c r="T91" s="236" t="s">
        <v>109</v>
      </c>
      <c r="U91" s="213">
        <v>0</v>
      </c>
      <c r="V91" s="213">
        <f>ROUND(E91*U91,2)</f>
        <v>0</v>
      </c>
      <c r="W91" s="21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178</v>
      </c>
      <c r="AH91" s="204"/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x14ac:dyDescent="0.2">
      <c r="A92" s="217" t="s">
        <v>103</v>
      </c>
      <c r="B92" s="218" t="s">
        <v>69</v>
      </c>
      <c r="C92" s="240" t="s">
        <v>70</v>
      </c>
      <c r="D92" s="219"/>
      <c r="E92" s="220"/>
      <c r="F92" s="221"/>
      <c r="G92" s="221">
        <f>SUMIF(AG93:AG97,"&lt;&gt;NOR",G93:G97)</f>
        <v>0</v>
      </c>
      <c r="H92" s="221"/>
      <c r="I92" s="221">
        <f>SUM(I93:I97)</f>
        <v>0</v>
      </c>
      <c r="J92" s="221"/>
      <c r="K92" s="221">
        <f>SUM(K93:K97)</f>
        <v>0</v>
      </c>
      <c r="L92" s="221"/>
      <c r="M92" s="221">
        <f>SUM(M93:M97)</f>
        <v>0</v>
      </c>
      <c r="N92" s="221"/>
      <c r="O92" s="221">
        <f>SUM(O93:O97)</f>
        <v>9.09</v>
      </c>
      <c r="P92" s="221"/>
      <c r="Q92" s="221">
        <f>SUM(Q93:Q97)</f>
        <v>0</v>
      </c>
      <c r="R92" s="221"/>
      <c r="S92" s="221"/>
      <c r="T92" s="222"/>
      <c r="U92" s="216"/>
      <c r="V92" s="216">
        <f>SUM(V93:V97)</f>
        <v>9.7100000000000009</v>
      </c>
      <c r="W92" s="216"/>
      <c r="AG92" t="s">
        <v>104</v>
      </c>
    </row>
    <row r="93" spans="1:60" ht="22.5" outlineLevel="1" x14ac:dyDescent="0.2">
      <c r="A93" s="223">
        <v>52</v>
      </c>
      <c r="B93" s="224" t="s">
        <v>254</v>
      </c>
      <c r="C93" s="242" t="s">
        <v>255</v>
      </c>
      <c r="D93" s="225" t="s">
        <v>120</v>
      </c>
      <c r="E93" s="226">
        <v>73.513000000000005</v>
      </c>
      <c r="F93" s="227"/>
      <c r="G93" s="228">
        <f>ROUND(E93*F93,2)</f>
        <v>0</v>
      </c>
      <c r="H93" s="227"/>
      <c r="I93" s="228">
        <f>ROUND(E93*H93,2)</f>
        <v>0</v>
      </c>
      <c r="J93" s="227"/>
      <c r="K93" s="228">
        <f>ROUND(E93*J93,2)</f>
        <v>0</v>
      </c>
      <c r="L93" s="228">
        <v>21</v>
      </c>
      <c r="M93" s="228">
        <f>G93*(1+L93/100)</f>
        <v>0</v>
      </c>
      <c r="N93" s="228">
        <v>9.9709999999999993E-2</v>
      </c>
      <c r="O93" s="228">
        <f>ROUND(E93*N93,2)</f>
        <v>7.33</v>
      </c>
      <c r="P93" s="228">
        <v>0</v>
      </c>
      <c r="Q93" s="228">
        <f>ROUND(E93*P93,2)</f>
        <v>0</v>
      </c>
      <c r="R93" s="228" t="s">
        <v>108</v>
      </c>
      <c r="S93" s="228" t="s">
        <v>109</v>
      </c>
      <c r="T93" s="229" t="s">
        <v>110</v>
      </c>
      <c r="U93" s="213">
        <v>0.11899999999999999</v>
      </c>
      <c r="V93" s="213">
        <f>ROUND(E93*U93,2)</f>
        <v>8.75</v>
      </c>
      <c r="W93" s="21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111</v>
      </c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11"/>
      <c r="B94" s="212"/>
      <c r="C94" s="243" t="s">
        <v>256</v>
      </c>
      <c r="D94" s="238"/>
      <c r="E94" s="238"/>
      <c r="F94" s="238"/>
      <c r="G94" s="238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117</v>
      </c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23">
        <v>53</v>
      </c>
      <c r="B95" s="224" t="s">
        <v>257</v>
      </c>
      <c r="C95" s="242" t="s">
        <v>258</v>
      </c>
      <c r="D95" s="225" t="s">
        <v>120</v>
      </c>
      <c r="E95" s="226">
        <v>26</v>
      </c>
      <c r="F95" s="227"/>
      <c r="G95" s="228">
        <f>ROUND(E95*F95,2)</f>
        <v>0</v>
      </c>
      <c r="H95" s="227"/>
      <c r="I95" s="228">
        <f>ROUND(E95*H95,2)</f>
        <v>0</v>
      </c>
      <c r="J95" s="227"/>
      <c r="K95" s="228">
        <f>ROUND(E95*J95,2)</f>
        <v>0</v>
      </c>
      <c r="L95" s="228">
        <v>21</v>
      </c>
      <c r="M95" s="228">
        <f>G95*(1+L95/100)</f>
        <v>0</v>
      </c>
      <c r="N95" s="228">
        <v>0</v>
      </c>
      <c r="O95" s="228">
        <f>ROUND(E95*N95,2)</f>
        <v>0</v>
      </c>
      <c r="P95" s="228">
        <v>0</v>
      </c>
      <c r="Q95" s="228">
        <f>ROUND(E95*P95,2)</f>
        <v>0</v>
      </c>
      <c r="R95" s="228" t="s">
        <v>108</v>
      </c>
      <c r="S95" s="228" t="s">
        <v>109</v>
      </c>
      <c r="T95" s="229" t="s">
        <v>110</v>
      </c>
      <c r="U95" s="213">
        <v>3.6999999999999998E-2</v>
      </c>
      <c r="V95" s="213">
        <f>ROUND(E95*U95,2)</f>
        <v>0.96</v>
      </c>
      <c r="W95" s="21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111</v>
      </c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 x14ac:dyDescent="0.2">
      <c r="A96" s="211"/>
      <c r="B96" s="212"/>
      <c r="C96" s="243" t="s">
        <v>259</v>
      </c>
      <c r="D96" s="238"/>
      <c r="E96" s="238"/>
      <c r="F96" s="238"/>
      <c r="G96" s="238"/>
      <c r="H96" s="213"/>
      <c r="I96" s="213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117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30">
        <v>54</v>
      </c>
      <c r="B97" s="231" t="s">
        <v>260</v>
      </c>
      <c r="C97" s="241" t="s">
        <v>261</v>
      </c>
      <c r="D97" s="232" t="s">
        <v>171</v>
      </c>
      <c r="E97" s="233">
        <v>1.764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1</v>
      </c>
      <c r="O97" s="235">
        <f>ROUND(E97*N97,2)</f>
        <v>1.76</v>
      </c>
      <c r="P97" s="235">
        <v>0</v>
      </c>
      <c r="Q97" s="235">
        <f>ROUND(E97*P97,2)</f>
        <v>0</v>
      </c>
      <c r="R97" s="235" t="s">
        <v>177</v>
      </c>
      <c r="S97" s="235" t="s">
        <v>109</v>
      </c>
      <c r="T97" s="236" t="s">
        <v>109</v>
      </c>
      <c r="U97" s="213">
        <v>0</v>
      </c>
      <c r="V97" s="213">
        <f>ROUND(E97*U97,2)</f>
        <v>0</v>
      </c>
      <c r="W97" s="21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178</v>
      </c>
      <c r="AH97" s="204"/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x14ac:dyDescent="0.2">
      <c r="A98" s="217" t="s">
        <v>103</v>
      </c>
      <c r="B98" s="218" t="s">
        <v>71</v>
      </c>
      <c r="C98" s="240" t="s">
        <v>72</v>
      </c>
      <c r="D98" s="219"/>
      <c r="E98" s="220"/>
      <c r="F98" s="221"/>
      <c r="G98" s="221">
        <f>SUMIF(AG99:AG100,"&lt;&gt;NOR",G99:G100)</f>
        <v>0</v>
      </c>
      <c r="H98" s="221"/>
      <c r="I98" s="221">
        <f>SUM(I99:I100)</f>
        <v>0</v>
      </c>
      <c r="J98" s="221"/>
      <c r="K98" s="221">
        <f>SUM(K99:K100)</f>
        <v>0</v>
      </c>
      <c r="L98" s="221"/>
      <c r="M98" s="221">
        <f>SUM(M99:M100)</f>
        <v>0</v>
      </c>
      <c r="N98" s="221"/>
      <c r="O98" s="221">
        <f>SUM(O99:O100)</f>
        <v>0</v>
      </c>
      <c r="P98" s="221"/>
      <c r="Q98" s="221">
        <f>SUM(Q99:Q100)</f>
        <v>0</v>
      </c>
      <c r="R98" s="221"/>
      <c r="S98" s="221"/>
      <c r="T98" s="222"/>
      <c r="U98" s="216"/>
      <c r="V98" s="216">
        <f>SUM(V99:V100)</f>
        <v>17.079999999999998</v>
      </c>
      <c r="W98" s="216"/>
      <c r="AG98" t="s">
        <v>104</v>
      </c>
    </row>
    <row r="99" spans="1:60" ht="22.5" outlineLevel="1" x14ac:dyDescent="0.2">
      <c r="A99" s="223">
        <v>55</v>
      </c>
      <c r="B99" s="224" t="s">
        <v>262</v>
      </c>
      <c r="C99" s="242" t="s">
        <v>263</v>
      </c>
      <c r="D99" s="225" t="s">
        <v>171</v>
      </c>
      <c r="E99" s="226">
        <v>80.745000000000005</v>
      </c>
      <c r="F99" s="227"/>
      <c r="G99" s="228">
        <f>ROUND(E99*F99,2)</f>
        <v>0</v>
      </c>
      <c r="H99" s="227"/>
      <c r="I99" s="228">
        <f>ROUND(E99*H99,2)</f>
        <v>0</v>
      </c>
      <c r="J99" s="227"/>
      <c r="K99" s="228">
        <f>ROUND(E99*J99,2)</f>
        <v>0</v>
      </c>
      <c r="L99" s="228">
        <v>21</v>
      </c>
      <c r="M99" s="228">
        <f>G99*(1+L99/100)</f>
        <v>0</v>
      </c>
      <c r="N99" s="228">
        <v>0</v>
      </c>
      <c r="O99" s="228">
        <f>ROUND(E99*N99,2)</f>
        <v>0</v>
      </c>
      <c r="P99" s="228">
        <v>0</v>
      </c>
      <c r="Q99" s="228">
        <f>ROUND(E99*P99,2)</f>
        <v>0</v>
      </c>
      <c r="R99" s="228" t="s">
        <v>190</v>
      </c>
      <c r="S99" s="228" t="s">
        <v>109</v>
      </c>
      <c r="T99" s="229" t="s">
        <v>110</v>
      </c>
      <c r="U99" s="213">
        <v>0.21149999999999999</v>
      </c>
      <c r="V99" s="213">
        <f>ROUND(E99*U99,2)</f>
        <v>17.079999999999998</v>
      </c>
      <c r="W99" s="21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111</v>
      </c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 x14ac:dyDescent="0.2">
      <c r="A100" s="211"/>
      <c r="B100" s="212"/>
      <c r="C100" s="243" t="s">
        <v>264</v>
      </c>
      <c r="D100" s="238"/>
      <c r="E100" s="238"/>
      <c r="F100" s="238"/>
      <c r="G100" s="238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117</v>
      </c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x14ac:dyDescent="0.2">
      <c r="A101" s="217" t="s">
        <v>103</v>
      </c>
      <c r="B101" s="218" t="s">
        <v>73</v>
      </c>
      <c r="C101" s="240" t="s">
        <v>74</v>
      </c>
      <c r="D101" s="219"/>
      <c r="E101" s="220"/>
      <c r="F101" s="221"/>
      <c r="G101" s="221">
        <f>SUMIF(AG102:AG107,"&lt;&gt;NOR",G102:G107)</f>
        <v>0</v>
      </c>
      <c r="H101" s="221"/>
      <c r="I101" s="221">
        <f>SUM(I102:I107)</f>
        <v>0</v>
      </c>
      <c r="J101" s="221"/>
      <c r="K101" s="221">
        <f>SUM(K102:K107)</f>
        <v>0</v>
      </c>
      <c r="L101" s="221"/>
      <c r="M101" s="221">
        <f>SUM(M102:M107)</f>
        <v>0</v>
      </c>
      <c r="N101" s="221"/>
      <c r="O101" s="221">
        <f>SUM(O102:O107)</f>
        <v>0</v>
      </c>
      <c r="P101" s="221"/>
      <c r="Q101" s="221">
        <f>SUM(Q102:Q107)</f>
        <v>0</v>
      </c>
      <c r="R101" s="221"/>
      <c r="S101" s="221"/>
      <c r="T101" s="222"/>
      <c r="U101" s="216"/>
      <c r="V101" s="216">
        <f>SUM(V102:V107)</f>
        <v>0.84</v>
      </c>
      <c r="W101" s="216"/>
      <c r="AG101" t="s">
        <v>104</v>
      </c>
    </row>
    <row r="102" spans="1:60" ht="22.5" outlineLevel="1" x14ac:dyDescent="0.2">
      <c r="A102" s="230">
        <v>56</v>
      </c>
      <c r="B102" s="231" t="s">
        <v>265</v>
      </c>
      <c r="C102" s="241" t="s">
        <v>266</v>
      </c>
      <c r="D102" s="232" t="s">
        <v>171</v>
      </c>
      <c r="E102" s="233">
        <v>7.66</v>
      </c>
      <c r="F102" s="234"/>
      <c r="G102" s="235">
        <f>ROUND(E102*F102,2)</f>
        <v>0</v>
      </c>
      <c r="H102" s="234"/>
      <c r="I102" s="235">
        <f>ROUND(E102*H102,2)</f>
        <v>0</v>
      </c>
      <c r="J102" s="234"/>
      <c r="K102" s="235">
        <f>ROUND(E102*J102,2)</f>
        <v>0</v>
      </c>
      <c r="L102" s="235">
        <v>21</v>
      </c>
      <c r="M102" s="235">
        <f>G102*(1+L102/100)</f>
        <v>0</v>
      </c>
      <c r="N102" s="235">
        <v>0</v>
      </c>
      <c r="O102" s="235">
        <f>ROUND(E102*N102,2)</f>
        <v>0</v>
      </c>
      <c r="P102" s="235">
        <v>0</v>
      </c>
      <c r="Q102" s="235">
        <f>ROUND(E102*P102,2)</f>
        <v>0</v>
      </c>
      <c r="R102" s="235" t="s">
        <v>108</v>
      </c>
      <c r="S102" s="235" t="s">
        <v>109</v>
      </c>
      <c r="T102" s="236" t="s">
        <v>110</v>
      </c>
      <c r="U102" s="213">
        <v>0.01</v>
      </c>
      <c r="V102" s="213">
        <f>ROUND(E102*U102,2)</f>
        <v>0.08</v>
      </c>
      <c r="W102" s="21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111</v>
      </c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ht="22.5" outlineLevel="1" x14ac:dyDescent="0.2">
      <c r="A103" s="230">
        <v>57</v>
      </c>
      <c r="B103" s="231" t="s">
        <v>267</v>
      </c>
      <c r="C103" s="241" t="s">
        <v>268</v>
      </c>
      <c r="D103" s="232" t="s">
        <v>171</v>
      </c>
      <c r="E103" s="233">
        <v>107.24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35">
        <v>0</v>
      </c>
      <c r="O103" s="235">
        <f>ROUND(E103*N103,2)</f>
        <v>0</v>
      </c>
      <c r="P103" s="235">
        <v>0</v>
      </c>
      <c r="Q103" s="235">
        <f>ROUND(E103*P103,2)</f>
        <v>0</v>
      </c>
      <c r="R103" s="235" t="s">
        <v>108</v>
      </c>
      <c r="S103" s="235" t="s">
        <v>109</v>
      </c>
      <c r="T103" s="236" t="s">
        <v>110</v>
      </c>
      <c r="U103" s="213">
        <v>0</v>
      </c>
      <c r="V103" s="213">
        <f>ROUND(E103*U103,2)</f>
        <v>0</v>
      </c>
      <c r="W103" s="21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111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23">
        <v>58</v>
      </c>
      <c r="B104" s="224" t="s">
        <v>269</v>
      </c>
      <c r="C104" s="242" t="s">
        <v>270</v>
      </c>
      <c r="D104" s="225" t="s">
        <v>171</v>
      </c>
      <c r="E104" s="226">
        <v>7.66</v>
      </c>
      <c r="F104" s="227"/>
      <c r="G104" s="228">
        <f>ROUND(E104*F104,2)</f>
        <v>0</v>
      </c>
      <c r="H104" s="227"/>
      <c r="I104" s="228">
        <f>ROUND(E104*H104,2)</f>
        <v>0</v>
      </c>
      <c r="J104" s="227"/>
      <c r="K104" s="228">
        <f>ROUND(E104*J104,2)</f>
        <v>0</v>
      </c>
      <c r="L104" s="228">
        <v>21</v>
      </c>
      <c r="M104" s="228">
        <f>G104*(1+L104/100)</f>
        <v>0</v>
      </c>
      <c r="N104" s="228">
        <v>0</v>
      </c>
      <c r="O104" s="228">
        <f>ROUND(E104*N104,2)</f>
        <v>0</v>
      </c>
      <c r="P104" s="228">
        <v>0</v>
      </c>
      <c r="Q104" s="228">
        <f>ROUND(E104*P104,2)</f>
        <v>0</v>
      </c>
      <c r="R104" s="228" t="s">
        <v>108</v>
      </c>
      <c r="S104" s="228" t="s">
        <v>109</v>
      </c>
      <c r="T104" s="229" t="s">
        <v>110</v>
      </c>
      <c r="U104" s="213">
        <v>9.9000000000000005E-2</v>
      </c>
      <c r="V104" s="213">
        <f>ROUND(E104*U104,2)</f>
        <v>0.76</v>
      </c>
      <c r="W104" s="21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111</v>
      </c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11"/>
      <c r="B105" s="212"/>
      <c r="C105" s="243" t="s">
        <v>271</v>
      </c>
      <c r="D105" s="238"/>
      <c r="E105" s="238"/>
      <c r="F105" s="238"/>
      <c r="G105" s="238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117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30">
        <v>59</v>
      </c>
      <c r="B106" s="231" t="s">
        <v>272</v>
      </c>
      <c r="C106" s="241" t="s">
        <v>273</v>
      </c>
      <c r="D106" s="232" t="s">
        <v>171</v>
      </c>
      <c r="E106" s="233">
        <v>3.6659999999999999</v>
      </c>
      <c r="F106" s="234"/>
      <c r="G106" s="235">
        <f>ROUND(E106*F106,2)</f>
        <v>0</v>
      </c>
      <c r="H106" s="234"/>
      <c r="I106" s="235">
        <f>ROUND(E106*H106,2)</f>
        <v>0</v>
      </c>
      <c r="J106" s="234"/>
      <c r="K106" s="235">
        <f>ROUND(E106*J106,2)</f>
        <v>0</v>
      </c>
      <c r="L106" s="235">
        <v>21</v>
      </c>
      <c r="M106" s="235">
        <f>G106*(1+L106/100)</f>
        <v>0</v>
      </c>
      <c r="N106" s="235">
        <v>0</v>
      </c>
      <c r="O106" s="235">
        <f>ROUND(E106*N106,2)</f>
        <v>0</v>
      </c>
      <c r="P106" s="235">
        <v>0</v>
      </c>
      <c r="Q106" s="235">
        <f>ROUND(E106*P106,2)</f>
        <v>0</v>
      </c>
      <c r="R106" s="235" t="s">
        <v>274</v>
      </c>
      <c r="S106" s="235" t="s">
        <v>109</v>
      </c>
      <c r="T106" s="236" t="s">
        <v>110</v>
      </c>
      <c r="U106" s="213">
        <v>0</v>
      </c>
      <c r="V106" s="213">
        <f>ROUND(E106*U106,2)</f>
        <v>0</v>
      </c>
      <c r="W106" s="21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111</v>
      </c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30">
        <v>60</v>
      </c>
      <c r="B107" s="231" t="s">
        <v>275</v>
      </c>
      <c r="C107" s="241" t="s">
        <v>276</v>
      </c>
      <c r="D107" s="232" t="s">
        <v>171</v>
      </c>
      <c r="E107" s="233">
        <v>3.9940000000000002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21</v>
      </c>
      <c r="M107" s="235">
        <f>G107*(1+L107/100)</f>
        <v>0</v>
      </c>
      <c r="N107" s="235">
        <v>0</v>
      </c>
      <c r="O107" s="235">
        <f>ROUND(E107*N107,2)</f>
        <v>0</v>
      </c>
      <c r="P107" s="235">
        <v>0</v>
      </c>
      <c r="Q107" s="235">
        <f>ROUND(E107*P107,2)</f>
        <v>0</v>
      </c>
      <c r="R107" s="235"/>
      <c r="S107" s="235" t="s">
        <v>174</v>
      </c>
      <c r="T107" s="236" t="s">
        <v>110</v>
      </c>
      <c r="U107" s="213">
        <v>0</v>
      </c>
      <c r="V107" s="213">
        <f>ROUND(E107*U107,2)</f>
        <v>0</v>
      </c>
      <c r="W107" s="21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111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x14ac:dyDescent="0.2">
      <c r="A108" s="217" t="s">
        <v>103</v>
      </c>
      <c r="B108" s="218" t="s">
        <v>76</v>
      </c>
      <c r="C108" s="240" t="s">
        <v>28</v>
      </c>
      <c r="D108" s="219"/>
      <c r="E108" s="220"/>
      <c r="F108" s="221"/>
      <c r="G108" s="221">
        <f>SUMIF(AG109:AG115,"&lt;&gt;NOR",G109:G115)</f>
        <v>0</v>
      </c>
      <c r="H108" s="221"/>
      <c r="I108" s="221">
        <f>SUM(I109:I115)</f>
        <v>0</v>
      </c>
      <c r="J108" s="221"/>
      <c r="K108" s="221">
        <f>SUM(K109:K115)</f>
        <v>0</v>
      </c>
      <c r="L108" s="221"/>
      <c r="M108" s="221">
        <f>SUM(M109:M115)</f>
        <v>0</v>
      </c>
      <c r="N108" s="221"/>
      <c r="O108" s="221">
        <f>SUM(O109:O115)</f>
        <v>0</v>
      </c>
      <c r="P108" s="221"/>
      <c r="Q108" s="221">
        <f>SUM(Q109:Q115)</f>
        <v>0</v>
      </c>
      <c r="R108" s="221"/>
      <c r="S108" s="221"/>
      <c r="T108" s="222"/>
      <c r="U108" s="216"/>
      <c r="V108" s="216">
        <f>SUM(V109:V115)</f>
        <v>0</v>
      </c>
      <c r="W108" s="216"/>
      <c r="AG108" t="s">
        <v>104</v>
      </c>
    </row>
    <row r="109" spans="1:60" outlineLevel="1" x14ac:dyDescent="0.2">
      <c r="A109" s="230">
        <v>61</v>
      </c>
      <c r="B109" s="231" t="s">
        <v>277</v>
      </c>
      <c r="C109" s="241" t="s">
        <v>278</v>
      </c>
      <c r="D109" s="232" t="s">
        <v>279</v>
      </c>
      <c r="E109" s="233">
        <v>1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5">
        <v>0</v>
      </c>
      <c r="O109" s="235">
        <f>ROUND(E109*N109,2)</f>
        <v>0</v>
      </c>
      <c r="P109" s="235">
        <v>0</v>
      </c>
      <c r="Q109" s="235">
        <f>ROUND(E109*P109,2)</f>
        <v>0</v>
      </c>
      <c r="R109" s="235"/>
      <c r="S109" s="235" t="s">
        <v>109</v>
      </c>
      <c r="T109" s="236" t="s">
        <v>182</v>
      </c>
      <c r="U109" s="213">
        <v>0</v>
      </c>
      <c r="V109" s="213">
        <f>ROUND(E109*U109,2)</f>
        <v>0</v>
      </c>
      <c r="W109" s="21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280</v>
      </c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30">
        <v>62</v>
      </c>
      <c r="B110" s="231" t="s">
        <v>281</v>
      </c>
      <c r="C110" s="241" t="s">
        <v>282</v>
      </c>
      <c r="D110" s="232" t="s">
        <v>279</v>
      </c>
      <c r="E110" s="233">
        <v>1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0</v>
      </c>
      <c r="O110" s="235">
        <f>ROUND(E110*N110,2)</f>
        <v>0</v>
      </c>
      <c r="P110" s="235">
        <v>0</v>
      </c>
      <c r="Q110" s="235">
        <f>ROUND(E110*P110,2)</f>
        <v>0</v>
      </c>
      <c r="R110" s="235"/>
      <c r="S110" s="235" t="s">
        <v>109</v>
      </c>
      <c r="T110" s="236" t="s">
        <v>182</v>
      </c>
      <c r="U110" s="213">
        <v>0</v>
      </c>
      <c r="V110" s="213">
        <f>ROUND(E110*U110,2)</f>
        <v>0</v>
      </c>
      <c r="W110" s="21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280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30">
        <v>63</v>
      </c>
      <c r="B111" s="231" t="s">
        <v>283</v>
      </c>
      <c r="C111" s="241" t="s">
        <v>284</v>
      </c>
      <c r="D111" s="232" t="s">
        <v>279</v>
      </c>
      <c r="E111" s="233">
        <v>1</v>
      </c>
      <c r="F111" s="234"/>
      <c r="G111" s="235">
        <f>ROUND(E111*F111,2)</f>
        <v>0</v>
      </c>
      <c r="H111" s="234"/>
      <c r="I111" s="235">
        <f>ROUND(E111*H111,2)</f>
        <v>0</v>
      </c>
      <c r="J111" s="234"/>
      <c r="K111" s="235">
        <f>ROUND(E111*J111,2)</f>
        <v>0</v>
      </c>
      <c r="L111" s="235">
        <v>21</v>
      </c>
      <c r="M111" s="235">
        <f>G111*(1+L111/100)</f>
        <v>0</v>
      </c>
      <c r="N111" s="235">
        <v>0</v>
      </c>
      <c r="O111" s="235">
        <f>ROUND(E111*N111,2)</f>
        <v>0</v>
      </c>
      <c r="P111" s="235">
        <v>0</v>
      </c>
      <c r="Q111" s="235">
        <f>ROUND(E111*P111,2)</f>
        <v>0</v>
      </c>
      <c r="R111" s="235"/>
      <c r="S111" s="235" t="s">
        <v>109</v>
      </c>
      <c r="T111" s="236" t="s">
        <v>182</v>
      </c>
      <c r="U111" s="213">
        <v>0</v>
      </c>
      <c r="V111" s="213">
        <f>ROUND(E111*U111,2)</f>
        <v>0</v>
      </c>
      <c r="W111" s="21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280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30">
        <v>64</v>
      </c>
      <c r="B112" s="231" t="s">
        <v>285</v>
      </c>
      <c r="C112" s="241" t="s">
        <v>286</v>
      </c>
      <c r="D112" s="232" t="s">
        <v>279</v>
      </c>
      <c r="E112" s="233">
        <v>1</v>
      </c>
      <c r="F112" s="234"/>
      <c r="G112" s="235">
        <f>ROUND(E112*F112,2)</f>
        <v>0</v>
      </c>
      <c r="H112" s="234"/>
      <c r="I112" s="235">
        <f>ROUND(E112*H112,2)</f>
        <v>0</v>
      </c>
      <c r="J112" s="234"/>
      <c r="K112" s="235">
        <f>ROUND(E112*J112,2)</f>
        <v>0</v>
      </c>
      <c r="L112" s="235">
        <v>21</v>
      </c>
      <c r="M112" s="235">
        <f>G112*(1+L112/100)</f>
        <v>0</v>
      </c>
      <c r="N112" s="235">
        <v>0</v>
      </c>
      <c r="O112" s="235">
        <f>ROUND(E112*N112,2)</f>
        <v>0</v>
      </c>
      <c r="P112" s="235">
        <v>0</v>
      </c>
      <c r="Q112" s="235">
        <f>ROUND(E112*P112,2)</f>
        <v>0</v>
      </c>
      <c r="R112" s="235"/>
      <c r="S112" s="235" t="s">
        <v>109</v>
      </c>
      <c r="T112" s="236" t="s">
        <v>182</v>
      </c>
      <c r="U112" s="213">
        <v>0</v>
      </c>
      <c r="V112" s="213">
        <f>ROUND(E112*U112,2)</f>
        <v>0</v>
      </c>
      <c r="W112" s="21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280</v>
      </c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30">
        <v>65</v>
      </c>
      <c r="B113" s="231" t="s">
        <v>287</v>
      </c>
      <c r="C113" s="241" t="s">
        <v>288</v>
      </c>
      <c r="D113" s="232" t="s">
        <v>279</v>
      </c>
      <c r="E113" s="233">
        <v>1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35">
        <v>0</v>
      </c>
      <c r="O113" s="235">
        <f>ROUND(E113*N113,2)</f>
        <v>0</v>
      </c>
      <c r="P113" s="235">
        <v>0</v>
      </c>
      <c r="Q113" s="235">
        <f>ROUND(E113*P113,2)</f>
        <v>0</v>
      </c>
      <c r="R113" s="235"/>
      <c r="S113" s="235" t="s">
        <v>109</v>
      </c>
      <c r="T113" s="236" t="s">
        <v>182</v>
      </c>
      <c r="U113" s="213">
        <v>0</v>
      </c>
      <c r="V113" s="213">
        <f>ROUND(E113*U113,2)</f>
        <v>0</v>
      </c>
      <c r="W113" s="21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280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30">
        <v>66</v>
      </c>
      <c r="B114" s="231" t="s">
        <v>289</v>
      </c>
      <c r="C114" s="241" t="s">
        <v>290</v>
      </c>
      <c r="D114" s="232" t="s">
        <v>279</v>
      </c>
      <c r="E114" s="233">
        <v>1</v>
      </c>
      <c r="F114" s="234"/>
      <c r="G114" s="235">
        <f>ROUND(E114*F114,2)</f>
        <v>0</v>
      </c>
      <c r="H114" s="234"/>
      <c r="I114" s="235">
        <f>ROUND(E114*H114,2)</f>
        <v>0</v>
      </c>
      <c r="J114" s="234"/>
      <c r="K114" s="235">
        <f>ROUND(E114*J114,2)</f>
        <v>0</v>
      </c>
      <c r="L114" s="235">
        <v>21</v>
      </c>
      <c r="M114" s="235">
        <f>G114*(1+L114/100)</f>
        <v>0</v>
      </c>
      <c r="N114" s="235">
        <v>0</v>
      </c>
      <c r="O114" s="235">
        <f>ROUND(E114*N114,2)</f>
        <v>0</v>
      </c>
      <c r="P114" s="235">
        <v>0</v>
      </c>
      <c r="Q114" s="235">
        <f>ROUND(E114*P114,2)</f>
        <v>0</v>
      </c>
      <c r="R114" s="235"/>
      <c r="S114" s="235" t="s">
        <v>109</v>
      </c>
      <c r="T114" s="236" t="s">
        <v>182</v>
      </c>
      <c r="U114" s="213">
        <v>0</v>
      </c>
      <c r="V114" s="213">
        <f>ROUND(E114*U114,2)</f>
        <v>0</v>
      </c>
      <c r="W114" s="21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280</v>
      </c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outlineLevel="1" x14ac:dyDescent="0.2">
      <c r="A115" s="223">
        <v>67</v>
      </c>
      <c r="B115" s="224" t="s">
        <v>291</v>
      </c>
      <c r="C115" s="242" t="s">
        <v>292</v>
      </c>
      <c r="D115" s="225" t="s">
        <v>293</v>
      </c>
      <c r="E115" s="226">
        <v>1</v>
      </c>
      <c r="F115" s="227"/>
      <c r="G115" s="228">
        <f>ROUND(E115*F115,2)</f>
        <v>0</v>
      </c>
      <c r="H115" s="227"/>
      <c r="I115" s="228">
        <f>ROUND(E115*H115,2)</f>
        <v>0</v>
      </c>
      <c r="J115" s="227"/>
      <c r="K115" s="228">
        <f>ROUND(E115*J115,2)</f>
        <v>0</v>
      </c>
      <c r="L115" s="228">
        <v>21</v>
      </c>
      <c r="M115" s="228">
        <f>G115*(1+L115/100)</f>
        <v>0</v>
      </c>
      <c r="N115" s="228">
        <v>0</v>
      </c>
      <c r="O115" s="228">
        <f>ROUND(E115*N115,2)</f>
        <v>0</v>
      </c>
      <c r="P115" s="228">
        <v>0</v>
      </c>
      <c r="Q115" s="228">
        <f>ROUND(E115*P115,2)</f>
        <v>0</v>
      </c>
      <c r="R115" s="228"/>
      <c r="S115" s="228" t="s">
        <v>174</v>
      </c>
      <c r="T115" s="229" t="s">
        <v>182</v>
      </c>
      <c r="U115" s="213">
        <v>0</v>
      </c>
      <c r="V115" s="213">
        <f>ROUND(E115*U115,2)</f>
        <v>0</v>
      </c>
      <c r="W115" s="21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280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x14ac:dyDescent="0.2">
      <c r="A116" s="5"/>
      <c r="B116" s="6"/>
      <c r="C116" s="245"/>
      <c r="D116" s="8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AE116">
        <v>15</v>
      </c>
      <c r="AF116">
        <v>21</v>
      </c>
    </row>
    <row r="117" spans="1:60" x14ac:dyDescent="0.2">
      <c r="A117" s="207"/>
      <c r="B117" s="208" t="s">
        <v>29</v>
      </c>
      <c r="C117" s="246"/>
      <c r="D117" s="209"/>
      <c r="E117" s="210"/>
      <c r="F117" s="210"/>
      <c r="G117" s="239">
        <f>G8+G49+G53+G56+G62+G92+G98+G101+G108</f>
        <v>0</v>
      </c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AE117">
        <f>SUMIF(L7:L115,AE116,G7:G115)</f>
        <v>0</v>
      </c>
      <c r="AF117">
        <f>SUMIF(L7:L115,AF116,G7:G115)</f>
        <v>0</v>
      </c>
      <c r="AG117" t="s">
        <v>294</v>
      </c>
    </row>
    <row r="118" spans="1:60" x14ac:dyDescent="0.2">
      <c r="C118" s="247"/>
      <c r="D118" s="188"/>
      <c r="AG118" t="s">
        <v>295</v>
      </c>
    </row>
    <row r="119" spans="1:60" x14ac:dyDescent="0.2">
      <c r="D119" s="188"/>
    </row>
    <row r="120" spans="1:60" x14ac:dyDescent="0.2">
      <c r="D120" s="188"/>
    </row>
    <row r="121" spans="1:60" x14ac:dyDescent="0.2">
      <c r="D121" s="188"/>
    </row>
    <row r="122" spans="1:60" x14ac:dyDescent="0.2">
      <c r="D122" s="188"/>
    </row>
    <row r="123" spans="1:60" x14ac:dyDescent="0.2">
      <c r="D123" s="188"/>
    </row>
    <row r="124" spans="1:60" x14ac:dyDescent="0.2">
      <c r="D124" s="188"/>
    </row>
    <row r="125" spans="1:60" x14ac:dyDescent="0.2">
      <c r="D125" s="188"/>
    </row>
    <row r="126" spans="1:60" x14ac:dyDescent="0.2">
      <c r="D126" s="188"/>
    </row>
    <row r="127" spans="1:60" x14ac:dyDescent="0.2">
      <c r="D127" s="188"/>
    </row>
    <row r="128" spans="1:60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DC0D" sheet="1"/>
  <mergeCells count="26">
    <mergeCell ref="C100:G100"/>
    <mergeCell ref="C105:G105"/>
    <mergeCell ref="C66:G66"/>
    <mergeCell ref="C70:G70"/>
    <mergeCell ref="C72:G72"/>
    <mergeCell ref="C75:G75"/>
    <mergeCell ref="C94:G94"/>
    <mergeCell ref="C96:G96"/>
    <mergeCell ref="C38:G38"/>
    <mergeCell ref="C40:G40"/>
    <mergeCell ref="C43:G43"/>
    <mergeCell ref="C45:G45"/>
    <mergeCell ref="C55:G55"/>
    <mergeCell ref="C64:G64"/>
    <mergeCell ref="C16:G16"/>
    <mergeCell ref="C18:G18"/>
    <mergeCell ref="C20:G20"/>
    <mergeCell ref="C22:G22"/>
    <mergeCell ref="C26:G26"/>
    <mergeCell ref="C36:G36"/>
    <mergeCell ref="A1:G1"/>
    <mergeCell ref="C2:G2"/>
    <mergeCell ref="C3:G3"/>
    <mergeCell ref="C4:G4"/>
    <mergeCell ref="C12:G12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78</v>
      </c>
      <c r="B1" s="189"/>
      <c r="C1" s="189"/>
      <c r="D1" s="189"/>
      <c r="E1" s="189"/>
      <c r="F1" s="189"/>
      <c r="G1" s="189"/>
      <c r="AG1" t="s">
        <v>79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80</v>
      </c>
    </row>
    <row r="3" spans="1:60" ht="24.95" customHeight="1" x14ac:dyDescent="0.2">
      <c r="A3" s="190" t="s">
        <v>8</v>
      </c>
      <c r="B3" s="77" t="s">
        <v>49</v>
      </c>
      <c r="C3" s="193" t="s">
        <v>50</v>
      </c>
      <c r="D3" s="191"/>
      <c r="E3" s="191"/>
      <c r="F3" s="191"/>
      <c r="G3" s="192"/>
      <c r="AC3" s="125" t="s">
        <v>80</v>
      </c>
      <c r="AG3" t="s">
        <v>81</v>
      </c>
    </row>
    <row r="4" spans="1:60" ht="24.95" customHeight="1" x14ac:dyDescent="0.2">
      <c r="A4" s="194" t="s">
        <v>9</v>
      </c>
      <c r="B4" s="195" t="s">
        <v>48</v>
      </c>
      <c r="C4" s="196" t="s">
        <v>50</v>
      </c>
      <c r="D4" s="197"/>
      <c r="E4" s="197"/>
      <c r="F4" s="197"/>
      <c r="G4" s="198"/>
      <c r="AG4" t="s">
        <v>82</v>
      </c>
    </row>
    <row r="5" spans="1:60" x14ac:dyDescent="0.2">
      <c r="D5" s="188"/>
    </row>
    <row r="6" spans="1:60" ht="38.25" x14ac:dyDescent="0.2">
      <c r="A6" s="200" t="s">
        <v>83</v>
      </c>
      <c r="B6" s="202" t="s">
        <v>84</v>
      </c>
      <c r="C6" s="202" t="s">
        <v>85</v>
      </c>
      <c r="D6" s="201" t="s">
        <v>86</v>
      </c>
      <c r="E6" s="200" t="s">
        <v>87</v>
      </c>
      <c r="F6" s="199" t="s">
        <v>88</v>
      </c>
      <c r="G6" s="200" t="s">
        <v>29</v>
      </c>
      <c r="H6" s="203" t="s">
        <v>30</v>
      </c>
      <c r="I6" s="203" t="s">
        <v>89</v>
      </c>
      <c r="J6" s="203" t="s">
        <v>31</v>
      </c>
      <c r="K6" s="203" t="s">
        <v>90</v>
      </c>
      <c r="L6" s="203" t="s">
        <v>91</v>
      </c>
      <c r="M6" s="203" t="s">
        <v>92</v>
      </c>
      <c r="N6" s="203" t="s">
        <v>93</v>
      </c>
      <c r="O6" s="203" t="s">
        <v>94</v>
      </c>
      <c r="P6" s="203" t="s">
        <v>95</v>
      </c>
      <c r="Q6" s="203" t="s">
        <v>96</v>
      </c>
      <c r="R6" s="203" t="s">
        <v>97</v>
      </c>
      <c r="S6" s="203" t="s">
        <v>98</v>
      </c>
      <c r="T6" s="203" t="s">
        <v>99</v>
      </c>
      <c r="U6" s="203" t="s">
        <v>100</v>
      </c>
      <c r="V6" s="203" t="s">
        <v>101</v>
      </c>
      <c r="W6" s="203" t="s">
        <v>102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103</v>
      </c>
      <c r="B8" s="218" t="s">
        <v>48</v>
      </c>
      <c r="C8" s="240" t="s">
        <v>58</v>
      </c>
      <c r="D8" s="219"/>
      <c r="E8" s="220"/>
      <c r="F8" s="221"/>
      <c r="G8" s="221">
        <f>SUMIF(AG9:AG42,"&lt;&gt;NOR",G9:G42)</f>
        <v>0</v>
      </c>
      <c r="H8" s="221"/>
      <c r="I8" s="221">
        <f>SUM(I9:I42)</f>
        <v>0</v>
      </c>
      <c r="J8" s="221"/>
      <c r="K8" s="221">
        <f>SUM(K9:K42)</f>
        <v>0</v>
      </c>
      <c r="L8" s="221"/>
      <c r="M8" s="221">
        <f>SUM(M9:M42)</f>
        <v>0</v>
      </c>
      <c r="N8" s="221"/>
      <c r="O8" s="221">
        <f>SUM(O9:O42)</f>
        <v>334.81</v>
      </c>
      <c r="P8" s="221"/>
      <c r="Q8" s="221">
        <f>SUM(Q9:Q42)</f>
        <v>49.36</v>
      </c>
      <c r="R8" s="221"/>
      <c r="S8" s="221"/>
      <c r="T8" s="222"/>
      <c r="U8" s="216"/>
      <c r="V8" s="216">
        <f>SUM(V9:V42)</f>
        <v>719.3599999999999</v>
      </c>
      <c r="W8" s="216"/>
      <c r="AG8" t="s">
        <v>104</v>
      </c>
    </row>
    <row r="9" spans="1:60" ht="22.5" outlineLevel="1" x14ac:dyDescent="0.2">
      <c r="A9" s="223">
        <v>1</v>
      </c>
      <c r="B9" s="224" t="s">
        <v>296</v>
      </c>
      <c r="C9" s="242" t="s">
        <v>297</v>
      </c>
      <c r="D9" s="225" t="s">
        <v>107</v>
      </c>
      <c r="E9" s="226">
        <v>10.16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0.24</v>
      </c>
      <c r="Q9" s="228">
        <f>ROUND(E9*P9,2)</f>
        <v>2.44</v>
      </c>
      <c r="R9" s="228" t="s">
        <v>108</v>
      </c>
      <c r="S9" s="228" t="s">
        <v>109</v>
      </c>
      <c r="T9" s="229" t="s">
        <v>110</v>
      </c>
      <c r="U9" s="213">
        <v>0.16900000000000001</v>
      </c>
      <c r="V9" s="213">
        <f>ROUND(E9*U9,2)</f>
        <v>1.72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111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11"/>
      <c r="B10" s="212"/>
      <c r="C10" s="243" t="s">
        <v>298</v>
      </c>
      <c r="D10" s="238"/>
      <c r="E10" s="238"/>
      <c r="F10" s="238"/>
      <c r="G10" s="238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117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ht="22.5" outlineLevel="1" x14ac:dyDescent="0.2">
      <c r="A11" s="223">
        <v>2</v>
      </c>
      <c r="B11" s="224" t="s">
        <v>299</v>
      </c>
      <c r="C11" s="242" t="s">
        <v>300</v>
      </c>
      <c r="D11" s="225" t="s">
        <v>107</v>
      </c>
      <c r="E11" s="226">
        <v>0.24</v>
      </c>
      <c r="F11" s="227"/>
      <c r="G11" s="228">
        <f>ROUND(E11*F11,2)</f>
        <v>0</v>
      </c>
      <c r="H11" s="227"/>
      <c r="I11" s="228">
        <f>ROUND(E11*H11,2)</f>
        <v>0</v>
      </c>
      <c r="J11" s="227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0.22500000000000001</v>
      </c>
      <c r="Q11" s="228">
        <f>ROUND(E11*P11,2)</f>
        <v>0.05</v>
      </c>
      <c r="R11" s="228" t="s">
        <v>108</v>
      </c>
      <c r="S11" s="228" t="s">
        <v>109</v>
      </c>
      <c r="T11" s="229" t="s">
        <v>110</v>
      </c>
      <c r="U11" s="213">
        <v>0.14199999999999999</v>
      </c>
      <c r="V11" s="213">
        <f>ROUND(E11*U11,2)</f>
        <v>0.03</v>
      </c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111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11"/>
      <c r="B12" s="212"/>
      <c r="C12" s="243" t="s">
        <v>298</v>
      </c>
      <c r="D12" s="238"/>
      <c r="E12" s="238"/>
      <c r="F12" s="238"/>
      <c r="G12" s="238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117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1" x14ac:dyDescent="0.2">
      <c r="A13" s="230">
        <v>3</v>
      </c>
      <c r="B13" s="231" t="s">
        <v>301</v>
      </c>
      <c r="C13" s="241" t="s">
        <v>302</v>
      </c>
      <c r="D13" s="232" t="s">
        <v>107</v>
      </c>
      <c r="E13" s="233">
        <v>0.24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0.22</v>
      </c>
      <c r="Q13" s="235">
        <f>ROUND(E13*P13,2)</f>
        <v>0.05</v>
      </c>
      <c r="R13" s="235" t="s">
        <v>108</v>
      </c>
      <c r="S13" s="235" t="s">
        <v>109</v>
      </c>
      <c r="T13" s="236" t="s">
        <v>110</v>
      </c>
      <c r="U13" s="213">
        <v>0.251</v>
      </c>
      <c r="V13" s="213">
        <f>ROUND(E13*U13,2)</f>
        <v>0.06</v>
      </c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111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ht="22.5" outlineLevel="1" x14ac:dyDescent="0.2">
      <c r="A14" s="230">
        <v>4</v>
      </c>
      <c r="B14" s="231" t="s">
        <v>303</v>
      </c>
      <c r="C14" s="241" t="s">
        <v>304</v>
      </c>
      <c r="D14" s="232" t="s">
        <v>107</v>
      </c>
      <c r="E14" s="233">
        <v>37.76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0</v>
      </c>
      <c r="O14" s="235">
        <f>ROUND(E14*N14,2)</f>
        <v>0</v>
      </c>
      <c r="P14" s="235">
        <v>0.33</v>
      </c>
      <c r="Q14" s="235">
        <f>ROUND(E14*P14,2)</f>
        <v>12.46</v>
      </c>
      <c r="R14" s="235" t="s">
        <v>108</v>
      </c>
      <c r="S14" s="235" t="s">
        <v>109</v>
      </c>
      <c r="T14" s="236" t="s">
        <v>110</v>
      </c>
      <c r="U14" s="213">
        <v>0.3135</v>
      </c>
      <c r="V14" s="213">
        <f>ROUND(E14*U14,2)</f>
        <v>11.84</v>
      </c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111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ht="22.5" outlineLevel="1" x14ac:dyDescent="0.2">
      <c r="A15" s="230">
        <v>5</v>
      </c>
      <c r="B15" s="231" t="s">
        <v>105</v>
      </c>
      <c r="C15" s="241" t="s">
        <v>106</v>
      </c>
      <c r="D15" s="232" t="s">
        <v>107</v>
      </c>
      <c r="E15" s="233">
        <v>27.6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0.33</v>
      </c>
      <c r="Q15" s="235">
        <f>ROUND(E15*P15,2)</f>
        <v>9.11</v>
      </c>
      <c r="R15" s="235" t="s">
        <v>108</v>
      </c>
      <c r="S15" s="235" t="s">
        <v>109</v>
      </c>
      <c r="T15" s="236" t="s">
        <v>182</v>
      </c>
      <c r="U15" s="213">
        <v>0.52649999999999997</v>
      </c>
      <c r="V15" s="213">
        <f>ROUND(E15*U15,2)</f>
        <v>14.53</v>
      </c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111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230">
        <v>6</v>
      </c>
      <c r="B16" s="231" t="s">
        <v>305</v>
      </c>
      <c r="C16" s="241" t="s">
        <v>306</v>
      </c>
      <c r="D16" s="232" t="s">
        <v>107</v>
      </c>
      <c r="E16" s="233">
        <v>11.84</v>
      </c>
      <c r="F16" s="234"/>
      <c r="G16" s="235">
        <f>ROUND(E16*F16,2)</f>
        <v>0</v>
      </c>
      <c r="H16" s="234"/>
      <c r="I16" s="235">
        <f>ROUND(E16*H16,2)</f>
        <v>0</v>
      </c>
      <c r="J16" s="234"/>
      <c r="K16" s="235">
        <f>ROUND(E16*J16,2)</f>
        <v>0</v>
      </c>
      <c r="L16" s="235">
        <v>21</v>
      </c>
      <c r="M16" s="235">
        <f>G16*(1+L16/100)</f>
        <v>0</v>
      </c>
      <c r="N16" s="235">
        <v>0</v>
      </c>
      <c r="O16" s="235">
        <f>ROUND(E16*N16,2)</f>
        <v>0</v>
      </c>
      <c r="P16" s="235">
        <v>0.44</v>
      </c>
      <c r="Q16" s="235">
        <f>ROUND(E16*P16,2)</f>
        <v>5.21</v>
      </c>
      <c r="R16" s="235" t="s">
        <v>108</v>
      </c>
      <c r="S16" s="235" t="s">
        <v>109</v>
      </c>
      <c r="T16" s="236" t="s">
        <v>110</v>
      </c>
      <c r="U16" s="213">
        <v>0.63200000000000001</v>
      </c>
      <c r="V16" s="213">
        <f>ROUND(E16*U16,2)</f>
        <v>7.48</v>
      </c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111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ht="22.5" outlineLevel="1" x14ac:dyDescent="0.2">
      <c r="A17" s="230">
        <v>7</v>
      </c>
      <c r="B17" s="231" t="s">
        <v>112</v>
      </c>
      <c r="C17" s="241" t="s">
        <v>113</v>
      </c>
      <c r="D17" s="232" t="s">
        <v>107</v>
      </c>
      <c r="E17" s="233">
        <v>27.6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0.55000000000000004</v>
      </c>
      <c r="Q17" s="235">
        <f>ROUND(E17*P17,2)</f>
        <v>15.18</v>
      </c>
      <c r="R17" s="235" t="s">
        <v>108</v>
      </c>
      <c r="S17" s="235" t="s">
        <v>109</v>
      </c>
      <c r="T17" s="236" t="s">
        <v>110</v>
      </c>
      <c r="U17" s="213">
        <v>0.84770000000000001</v>
      </c>
      <c r="V17" s="213">
        <f>ROUND(E17*U17,2)</f>
        <v>23.4</v>
      </c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111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ht="22.5" outlineLevel="1" x14ac:dyDescent="0.2">
      <c r="A18" s="223">
        <v>8</v>
      </c>
      <c r="B18" s="224" t="s">
        <v>114</v>
      </c>
      <c r="C18" s="242" t="s">
        <v>115</v>
      </c>
      <c r="D18" s="225" t="s">
        <v>107</v>
      </c>
      <c r="E18" s="226">
        <v>27.6</v>
      </c>
      <c r="F18" s="227"/>
      <c r="G18" s="228">
        <f>ROUND(E18*F18,2)</f>
        <v>0</v>
      </c>
      <c r="H18" s="227"/>
      <c r="I18" s="228">
        <f>ROUND(E18*H18,2)</f>
        <v>0</v>
      </c>
      <c r="J18" s="227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0.17599999999999999</v>
      </c>
      <c r="Q18" s="228">
        <f>ROUND(E18*P18,2)</f>
        <v>4.8600000000000003</v>
      </c>
      <c r="R18" s="228" t="s">
        <v>108</v>
      </c>
      <c r="S18" s="228" t="s">
        <v>109</v>
      </c>
      <c r="T18" s="229" t="s">
        <v>182</v>
      </c>
      <c r="U18" s="213">
        <v>0.104</v>
      </c>
      <c r="V18" s="213">
        <f>ROUND(E18*U18,2)</f>
        <v>2.87</v>
      </c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111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ht="22.5" outlineLevel="1" x14ac:dyDescent="0.2">
      <c r="A19" s="211"/>
      <c r="B19" s="212"/>
      <c r="C19" s="243" t="s">
        <v>116</v>
      </c>
      <c r="D19" s="238"/>
      <c r="E19" s="238"/>
      <c r="F19" s="238"/>
      <c r="G19" s="238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117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37" t="str">
        <f>C19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23">
        <v>9</v>
      </c>
      <c r="B20" s="224" t="s">
        <v>129</v>
      </c>
      <c r="C20" s="242" t="s">
        <v>130</v>
      </c>
      <c r="D20" s="225" t="s">
        <v>127</v>
      </c>
      <c r="E20" s="226">
        <v>98.816999999999993</v>
      </c>
      <c r="F20" s="227"/>
      <c r="G20" s="228">
        <f>ROUND(E20*F20,2)</f>
        <v>0</v>
      </c>
      <c r="H20" s="227"/>
      <c r="I20" s="228">
        <f>ROUND(E20*H20,2)</f>
        <v>0</v>
      </c>
      <c r="J20" s="227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 t="s">
        <v>121</v>
      </c>
      <c r="S20" s="228" t="s">
        <v>131</v>
      </c>
      <c r="T20" s="229" t="s">
        <v>182</v>
      </c>
      <c r="U20" s="213">
        <v>0.84399999999999997</v>
      </c>
      <c r="V20" s="213">
        <f>ROUND(E20*U20,2)</f>
        <v>83.4</v>
      </c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111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ht="33.75" outlineLevel="1" x14ac:dyDescent="0.2">
      <c r="A21" s="211"/>
      <c r="B21" s="212"/>
      <c r="C21" s="243" t="s">
        <v>132</v>
      </c>
      <c r="D21" s="238"/>
      <c r="E21" s="238"/>
      <c r="F21" s="238"/>
      <c r="G21" s="238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117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37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23">
        <v>10</v>
      </c>
      <c r="B22" s="224" t="s">
        <v>133</v>
      </c>
      <c r="C22" s="242" t="s">
        <v>134</v>
      </c>
      <c r="D22" s="225" t="s">
        <v>127</v>
      </c>
      <c r="E22" s="226">
        <v>98.816999999999993</v>
      </c>
      <c r="F22" s="227"/>
      <c r="G22" s="228">
        <f>ROUND(E22*F22,2)</f>
        <v>0</v>
      </c>
      <c r="H22" s="227"/>
      <c r="I22" s="228">
        <f>ROUND(E22*H22,2)</f>
        <v>0</v>
      </c>
      <c r="J22" s="227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 t="s">
        <v>121</v>
      </c>
      <c r="S22" s="228" t="s">
        <v>131</v>
      </c>
      <c r="T22" s="229" t="s">
        <v>182</v>
      </c>
      <c r="U22" s="213">
        <v>1.387</v>
      </c>
      <c r="V22" s="213">
        <f>ROUND(E22*U22,2)</f>
        <v>137.06</v>
      </c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111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ht="33.75" outlineLevel="1" x14ac:dyDescent="0.2">
      <c r="A23" s="211"/>
      <c r="B23" s="212"/>
      <c r="C23" s="243" t="s">
        <v>132</v>
      </c>
      <c r="D23" s="238"/>
      <c r="E23" s="238"/>
      <c r="F23" s="238"/>
      <c r="G23" s="238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117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37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30">
        <v>11</v>
      </c>
      <c r="B24" s="231" t="s">
        <v>135</v>
      </c>
      <c r="C24" s="241" t="s">
        <v>136</v>
      </c>
      <c r="D24" s="232" t="s">
        <v>127</v>
      </c>
      <c r="E24" s="233">
        <v>49.408999999999999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/>
      <c r="S24" s="235" t="s">
        <v>137</v>
      </c>
      <c r="T24" s="236" t="s">
        <v>182</v>
      </c>
      <c r="U24" s="213">
        <v>8.5000000000000006E-2</v>
      </c>
      <c r="V24" s="213">
        <f>ROUND(E24*U24,2)</f>
        <v>4.2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111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30">
        <v>12</v>
      </c>
      <c r="B25" s="231" t="s">
        <v>138</v>
      </c>
      <c r="C25" s="241" t="s">
        <v>139</v>
      </c>
      <c r="D25" s="232" t="s">
        <v>127</v>
      </c>
      <c r="E25" s="233">
        <v>49.408999999999999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/>
      <c r="S25" s="235" t="s">
        <v>137</v>
      </c>
      <c r="T25" s="236" t="s">
        <v>182</v>
      </c>
      <c r="U25" s="213">
        <v>0.152</v>
      </c>
      <c r="V25" s="213">
        <f>ROUND(E25*U25,2)</f>
        <v>7.51</v>
      </c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111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ht="22.5" outlineLevel="1" x14ac:dyDescent="0.2">
      <c r="A26" s="223">
        <v>13</v>
      </c>
      <c r="B26" s="224" t="s">
        <v>140</v>
      </c>
      <c r="C26" s="242" t="s">
        <v>141</v>
      </c>
      <c r="D26" s="225" t="s">
        <v>107</v>
      </c>
      <c r="E26" s="226">
        <v>487.68</v>
      </c>
      <c r="F26" s="227"/>
      <c r="G26" s="228">
        <f>ROUND(E26*F26,2)</f>
        <v>0</v>
      </c>
      <c r="H26" s="227"/>
      <c r="I26" s="228">
        <f>ROUND(E26*H26,2)</f>
        <v>0</v>
      </c>
      <c r="J26" s="227"/>
      <c r="K26" s="228">
        <f>ROUND(E26*J26,2)</f>
        <v>0</v>
      </c>
      <c r="L26" s="228">
        <v>21</v>
      </c>
      <c r="M26" s="228">
        <f>G26*(1+L26/100)</f>
        <v>0</v>
      </c>
      <c r="N26" s="228">
        <v>9.8999999999999999E-4</v>
      </c>
      <c r="O26" s="228">
        <f>ROUND(E26*N26,2)</f>
        <v>0.48</v>
      </c>
      <c r="P26" s="228">
        <v>0</v>
      </c>
      <c r="Q26" s="228">
        <f>ROUND(E26*P26,2)</f>
        <v>0</v>
      </c>
      <c r="R26" s="228" t="s">
        <v>121</v>
      </c>
      <c r="S26" s="228" t="s">
        <v>109</v>
      </c>
      <c r="T26" s="229" t="s">
        <v>110</v>
      </c>
      <c r="U26" s="213">
        <v>0.23599999999999999</v>
      </c>
      <c r="V26" s="213">
        <f>ROUND(E26*U26,2)</f>
        <v>115.09</v>
      </c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111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11"/>
      <c r="B27" s="212"/>
      <c r="C27" s="243" t="s">
        <v>142</v>
      </c>
      <c r="D27" s="238"/>
      <c r="E27" s="238"/>
      <c r="F27" s="238"/>
      <c r="G27" s="238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117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11"/>
      <c r="B28" s="212"/>
      <c r="C28" s="244" t="s">
        <v>307</v>
      </c>
      <c r="D28" s="214"/>
      <c r="E28" s="215">
        <v>487.68</v>
      </c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144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23">
        <v>14</v>
      </c>
      <c r="B29" s="224" t="s">
        <v>152</v>
      </c>
      <c r="C29" s="242" t="s">
        <v>153</v>
      </c>
      <c r="D29" s="225" t="s">
        <v>107</v>
      </c>
      <c r="E29" s="226">
        <v>487.68</v>
      </c>
      <c r="F29" s="227"/>
      <c r="G29" s="228">
        <f>ROUND(E29*F29,2)</f>
        <v>0</v>
      </c>
      <c r="H29" s="227"/>
      <c r="I29" s="228">
        <f>ROUND(E29*H29,2)</f>
        <v>0</v>
      </c>
      <c r="J29" s="227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121</v>
      </c>
      <c r="S29" s="228" t="s">
        <v>109</v>
      </c>
      <c r="T29" s="229" t="s">
        <v>110</v>
      </c>
      <c r="U29" s="213">
        <v>7.0000000000000007E-2</v>
      </c>
      <c r="V29" s="213">
        <f>ROUND(E29*U29,2)</f>
        <v>34.14</v>
      </c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111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11"/>
      <c r="B30" s="212"/>
      <c r="C30" s="243" t="s">
        <v>154</v>
      </c>
      <c r="D30" s="238"/>
      <c r="E30" s="238"/>
      <c r="F30" s="238"/>
      <c r="G30" s="238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117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23">
        <v>15</v>
      </c>
      <c r="B31" s="224" t="s">
        <v>155</v>
      </c>
      <c r="C31" s="242" t="s">
        <v>156</v>
      </c>
      <c r="D31" s="225" t="s">
        <v>127</v>
      </c>
      <c r="E31" s="226">
        <v>108.149</v>
      </c>
      <c r="F31" s="227"/>
      <c r="G31" s="228">
        <f>ROUND(E31*F31,2)</f>
        <v>0</v>
      </c>
      <c r="H31" s="227"/>
      <c r="I31" s="228">
        <f>ROUND(E31*H31,2)</f>
        <v>0</v>
      </c>
      <c r="J31" s="227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 t="s">
        <v>121</v>
      </c>
      <c r="S31" s="228" t="s">
        <v>109</v>
      </c>
      <c r="T31" s="229" t="s">
        <v>182</v>
      </c>
      <c r="U31" s="213">
        <v>0.34499999999999997</v>
      </c>
      <c r="V31" s="213">
        <f>ROUND(E31*U31,2)</f>
        <v>37.31</v>
      </c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111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11"/>
      <c r="B32" s="212"/>
      <c r="C32" s="243" t="s">
        <v>157</v>
      </c>
      <c r="D32" s="238"/>
      <c r="E32" s="238"/>
      <c r="F32" s="238"/>
      <c r="G32" s="238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117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23">
        <v>16</v>
      </c>
      <c r="B33" s="224" t="s">
        <v>158</v>
      </c>
      <c r="C33" s="242" t="s">
        <v>159</v>
      </c>
      <c r="D33" s="225" t="s">
        <v>127</v>
      </c>
      <c r="E33" s="226">
        <v>197.63300000000001</v>
      </c>
      <c r="F33" s="227"/>
      <c r="G33" s="228">
        <f>ROUND(E33*F33,2)</f>
        <v>0</v>
      </c>
      <c r="H33" s="227"/>
      <c r="I33" s="228">
        <f>ROUND(E33*H33,2)</f>
        <v>0</v>
      </c>
      <c r="J33" s="227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 t="s">
        <v>121</v>
      </c>
      <c r="S33" s="228" t="s">
        <v>109</v>
      </c>
      <c r="T33" s="229" t="s">
        <v>182</v>
      </c>
      <c r="U33" s="213">
        <v>1.0999999999999999E-2</v>
      </c>
      <c r="V33" s="213">
        <f>ROUND(E33*U33,2)</f>
        <v>2.17</v>
      </c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111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11"/>
      <c r="B34" s="212"/>
      <c r="C34" s="243" t="s">
        <v>160</v>
      </c>
      <c r="D34" s="238"/>
      <c r="E34" s="238"/>
      <c r="F34" s="238"/>
      <c r="G34" s="238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117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ht="22.5" outlineLevel="1" x14ac:dyDescent="0.2">
      <c r="A35" s="230">
        <v>17</v>
      </c>
      <c r="B35" s="231" t="s">
        <v>161</v>
      </c>
      <c r="C35" s="241" t="s">
        <v>162</v>
      </c>
      <c r="D35" s="232" t="s">
        <v>127</v>
      </c>
      <c r="E35" s="233">
        <v>197.63300000000001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5" t="s">
        <v>121</v>
      </c>
      <c r="S35" s="235" t="s">
        <v>109</v>
      </c>
      <c r="T35" s="236" t="s">
        <v>182</v>
      </c>
      <c r="U35" s="213">
        <v>8.9999999999999993E-3</v>
      </c>
      <c r="V35" s="213">
        <f>ROUND(E35*U35,2)</f>
        <v>1.78</v>
      </c>
      <c r="W35" s="21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111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ht="22.5" outlineLevel="1" x14ac:dyDescent="0.2">
      <c r="A36" s="223">
        <v>18</v>
      </c>
      <c r="B36" s="224" t="s">
        <v>163</v>
      </c>
      <c r="C36" s="242" t="s">
        <v>164</v>
      </c>
      <c r="D36" s="225" t="s">
        <v>127</v>
      </c>
      <c r="E36" s="226">
        <v>134.83199999999999</v>
      </c>
      <c r="F36" s="227"/>
      <c r="G36" s="228">
        <f>ROUND(E36*F36,2)</f>
        <v>0</v>
      </c>
      <c r="H36" s="227"/>
      <c r="I36" s="228">
        <f>ROUND(E36*H36,2)</f>
        <v>0</v>
      </c>
      <c r="J36" s="227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 t="s">
        <v>121</v>
      </c>
      <c r="S36" s="228" t="s">
        <v>109</v>
      </c>
      <c r="T36" s="229" t="s">
        <v>182</v>
      </c>
      <c r="U36" s="213">
        <v>0.20200000000000001</v>
      </c>
      <c r="V36" s="213">
        <f>ROUND(E36*U36,2)</f>
        <v>27.24</v>
      </c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111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11"/>
      <c r="B37" s="212"/>
      <c r="C37" s="243" t="s">
        <v>165</v>
      </c>
      <c r="D37" s="238"/>
      <c r="E37" s="238"/>
      <c r="F37" s="238"/>
      <c r="G37" s="238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117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23">
        <v>19</v>
      </c>
      <c r="B38" s="224" t="s">
        <v>166</v>
      </c>
      <c r="C38" s="242" t="s">
        <v>167</v>
      </c>
      <c r="D38" s="225" t="s">
        <v>127</v>
      </c>
      <c r="E38" s="226">
        <v>50.905999999999999</v>
      </c>
      <c r="F38" s="227"/>
      <c r="G38" s="228">
        <f>ROUND(E38*F38,2)</f>
        <v>0</v>
      </c>
      <c r="H38" s="227"/>
      <c r="I38" s="228">
        <f>ROUND(E38*H38,2)</f>
        <v>0</v>
      </c>
      <c r="J38" s="227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 t="s">
        <v>121</v>
      </c>
      <c r="S38" s="228" t="s">
        <v>109</v>
      </c>
      <c r="T38" s="229" t="s">
        <v>182</v>
      </c>
      <c r="U38" s="213">
        <v>1.587</v>
      </c>
      <c r="V38" s="213">
        <f>ROUND(E38*U38,2)</f>
        <v>80.790000000000006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111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ht="22.5" outlineLevel="1" x14ac:dyDescent="0.2">
      <c r="A39" s="211"/>
      <c r="B39" s="212"/>
      <c r="C39" s="243" t="s">
        <v>168</v>
      </c>
      <c r="D39" s="238"/>
      <c r="E39" s="238"/>
      <c r="F39" s="238"/>
      <c r="G39" s="238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117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37" t="str">
        <f>C39</f>
        <v>sypaninou z vhodných hornin tř. 1 - 4 nebo materiálem připraveným podél výkopu ve vzdálenosti do 3 m od jeho kraje, pro jakoukoliv hloubku výkopu a jakoukoliv míru zhutnění,</v>
      </c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30">
        <v>20</v>
      </c>
      <c r="B40" s="231" t="s">
        <v>169</v>
      </c>
      <c r="C40" s="241" t="s">
        <v>170</v>
      </c>
      <c r="D40" s="232" t="s">
        <v>171</v>
      </c>
      <c r="E40" s="233">
        <v>355.73899999999998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5" t="s">
        <v>121</v>
      </c>
      <c r="S40" s="235" t="s">
        <v>109</v>
      </c>
      <c r="T40" s="236" t="s">
        <v>182</v>
      </c>
      <c r="U40" s="213">
        <v>0</v>
      </c>
      <c r="V40" s="213">
        <f>ROUND(E40*U40,2)</f>
        <v>0</v>
      </c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111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30">
        <v>21</v>
      </c>
      <c r="B41" s="231" t="s">
        <v>172</v>
      </c>
      <c r="C41" s="241" t="s">
        <v>173</v>
      </c>
      <c r="D41" s="232" t="s">
        <v>127</v>
      </c>
      <c r="E41" s="233">
        <v>134.83199999999999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174</v>
      </c>
      <c r="T41" s="236" t="s">
        <v>182</v>
      </c>
      <c r="U41" s="213">
        <v>0.94</v>
      </c>
      <c r="V41" s="213">
        <f>ROUND(E41*U41,2)</f>
        <v>126.74</v>
      </c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111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30">
        <v>22</v>
      </c>
      <c r="B42" s="231" t="s">
        <v>175</v>
      </c>
      <c r="C42" s="241" t="s">
        <v>176</v>
      </c>
      <c r="D42" s="232" t="s">
        <v>171</v>
      </c>
      <c r="E42" s="233">
        <v>334.327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21</v>
      </c>
      <c r="M42" s="235">
        <f>G42*(1+L42/100)</f>
        <v>0</v>
      </c>
      <c r="N42" s="235">
        <v>1</v>
      </c>
      <c r="O42" s="235">
        <f>ROUND(E42*N42,2)</f>
        <v>334.33</v>
      </c>
      <c r="P42" s="235">
        <v>0</v>
      </c>
      <c r="Q42" s="235">
        <f>ROUND(E42*P42,2)</f>
        <v>0</v>
      </c>
      <c r="R42" s="235" t="s">
        <v>177</v>
      </c>
      <c r="S42" s="235" t="s">
        <v>109</v>
      </c>
      <c r="T42" s="236" t="s">
        <v>109</v>
      </c>
      <c r="U42" s="213">
        <v>0</v>
      </c>
      <c r="V42" s="213">
        <f>ROUND(E42*U42,2)</f>
        <v>0</v>
      </c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178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x14ac:dyDescent="0.2">
      <c r="A43" s="217" t="s">
        <v>103</v>
      </c>
      <c r="B43" s="218" t="s">
        <v>63</v>
      </c>
      <c r="C43" s="240" t="s">
        <v>64</v>
      </c>
      <c r="D43" s="219"/>
      <c r="E43" s="220"/>
      <c r="F43" s="221"/>
      <c r="G43" s="221">
        <f>SUMIF(AG44:AG45,"&lt;&gt;NOR",G44:G45)</f>
        <v>0</v>
      </c>
      <c r="H43" s="221"/>
      <c r="I43" s="221">
        <f>SUM(I44:I45)</f>
        <v>0</v>
      </c>
      <c r="J43" s="221"/>
      <c r="K43" s="221">
        <f>SUM(K44:K45)</f>
        <v>0</v>
      </c>
      <c r="L43" s="221"/>
      <c r="M43" s="221">
        <f>SUM(M44:M45)</f>
        <v>0</v>
      </c>
      <c r="N43" s="221"/>
      <c r="O43" s="221">
        <f>SUM(O44:O45)</f>
        <v>22.49</v>
      </c>
      <c r="P43" s="221"/>
      <c r="Q43" s="221">
        <f>SUM(Q44:Q45)</f>
        <v>0</v>
      </c>
      <c r="R43" s="221"/>
      <c r="S43" s="221"/>
      <c r="T43" s="222"/>
      <c r="U43" s="216"/>
      <c r="V43" s="216">
        <f>SUM(V44:V45)</f>
        <v>15.67</v>
      </c>
      <c r="W43" s="216"/>
      <c r="AG43" t="s">
        <v>104</v>
      </c>
    </row>
    <row r="44" spans="1:60" outlineLevel="1" x14ac:dyDescent="0.2">
      <c r="A44" s="223">
        <v>23</v>
      </c>
      <c r="B44" s="224" t="s">
        <v>188</v>
      </c>
      <c r="C44" s="242" t="s">
        <v>189</v>
      </c>
      <c r="D44" s="225" t="s">
        <v>127</v>
      </c>
      <c r="E44" s="226">
        <v>11.896000000000001</v>
      </c>
      <c r="F44" s="227"/>
      <c r="G44" s="228">
        <f>ROUND(E44*F44,2)</f>
        <v>0</v>
      </c>
      <c r="H44" s="227"/>
      <c r="I44" s="228">
        <f>ROUND(E44*H44,2)</f>
        <v>0</v>
      </c>
      <c r="J44" s="227"/>
      <c r="K44" s="228">
        <f>ROUND(E44*J44,2)</f>
        <v>0</v>
      </c>
      <c r="L44" s="228">
        <v>21</v>
      </c>
      <c r="M44" s="228">
        <f>G44*(1+L44/100)</f>
        <v>0</v>
      </c>
      <c r="N44" s="228">
        <v>1.8907700000000001</v>
      </c>
      <c r="O44" s="228">
        <f>ROUND(E44*N44,2)</f>
        <v>22.49</v>
      </c>
      <c r="P44" s="228">
        <v>0</v>
      </c>
      <c r="Q44" s="228">
        <f>ROUND(E44*P44,2)</f>
        <v>0</v>
      </c>
      <c r="R44" s="228" t="s">
        <v>190</v>
      </c>
      <c r="S44" s="228" t="s">
        <v>109</v>
      </c>
      <c r="T44" s="229" t="s">
        <v>182</v>
      </c>
      <c r="U44" s="213">
        <v>1.3169999999999999</v>
      </c>
      <c r="V44" s="213">
        <f>ROUND(E44*U44,2)</f>
        <v>15.67</v>
      </c>
      <c r="W44" s="21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111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">
      <c r="A45" s="211"/>
      <c r="B45" s="212"/>
      <c r="C45" s="243" t="s">
        <v>191</v>
      </c>
      <c r="D45" s="238"/>
      <c r="E45" s="238"/>
      <c r="F45" s="238"/>
      <c r="G45" s="238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117</v>
      </c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x14ac:dyDescent="0.2">
      <c r="A46" s="217" t="s">
        <v>103</v>
      </c>
      <c r="B46" s="218" t="s">
        <v>65</v>
      </c>
      <c r="C46" s="240" t="s">
        <v>66</v>
      </c>
      <c r="D46" s="219"/>
      <c r="E46" s="220"/>
      <c r="F46" s="221"/>
      <c r="G46" s="221">
        <f>SUMIF(AG47:AG60,"&lt;&gt;NOR",G47:G60)</f>
        <v>0</v>
      </c>
      <c r="H46" s="221"/>
      <c r="I46" s="221">
        <f>SUM(I47:I60)</f>
        <v>0</v>
      </c>
      <c r="J46" s="221"/>
      <c r="K46" s="221">
        <f>SUM(K47:K60)</f>
        <v>0</v>
      </c>
      <c r="L46" s="221"/>
      <c r="M46" s="221">
        <f>SUM(M47:M60)</f>
        <v>0</v>
      </c>
      <c r="N46" s="221"/>
      <c r="O46" s="221">
        <f>SUM(O47:O60)</f>
        <v>52.14</v>
      </c>
      <c r="P46" s="221"/>
      <c r="Q46" s="221">
        <f>SUM(Q47:Q60)</f>
        <v>0</v>
      </c>
      <c r="R46" s="221"/>
      <c r="S46" s="221"/>
      <c r="T46" s="222"/>
      <c r="U46" s="216"/>
      <c r="V46" s="216">
        <f>SUM(V47:V60)</f>
        <v>21.07</v>
      </c>
      <c r="W46" s="216"/>
      <c r="AG46" t="s">
        <v>104</v>
      </c>
    </row>
    <row r="47" spans="1:60" outlineLevel="1" x14ac:dyDescent="0.2">
      <c r="A47" s="223">
        <v>24</v>
      </c>
      <c r="B47" s="224" t="s">
        <v>308</v>
      </c>
      <c r="C47" s="242" t="s">
        <v>309</v>
      </c>
      <c r="D47" s="225" t="s">
        <v>107</v>
      </c>
      <c r="E47" s="226">
        <v>0.24</v>
      </c>
      <c r="F47" s="227"/>
      <c r="G47" s="228">
        <f>ROUND(E47*F47,2)</f>
        <v>0</v>
      </c>
      <c r="H47" s="227"/>
      <c r="I47" s="228">
        <f>ROUND(E47*H47,2)</f>
        <v>0</v>
      </c>
      <c r="J47" s="227"/>
      <c r="K47" s="228">
        <f>ROUND(E47*J47,2)</f>
        <v>0</v>
      </c>
      <c r="L47" s="228">
        <v>21</v>
      </c>
      <c r="M47" s="228">
        <f>G47*(1+L47/100)</f>
        <v>0</v>
      </c>
      <c r="N47" s="228">
        <v>0.2024</v>
      </c>
      <c r="O47" s="228">
        <f>ROUND(E47*N47,2)</f>
        <v>0.05</v>
      </c>
      <c r="P47" s="228">
        <v>0</v>
      </c>
      <c r="Q47" s="228">
        <f>ROUND(E47*P47,2)</f>
        <v>0</v>
      </c>
      <c r="R47" s="228" t="s">
        <v>108</v>
      </c>
      <c r="S47" s="228" t="s">
        <v>109</v>
      </c>
      <c r="T47" s="229" t="s">
        <v>110</v>
      </c>
      <c r="U47" s="213">
        <v>2.5999999999999999E-2</v>
      </c>
      <c r="V47" s="213">
        <f>ROUND(E47*U47,2)</f>
        <v>0.01</v>
      </c>
      <c r="W47" s="21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111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 x14ac:dyDescent="0.2">
      <c r="A48" s="211"/>
      <c r="B48" s="212"/>
      <c r="C48" s="243" t="s">
        <v>310</v>
      </c>
      <c r="D48" s="238"/>
      <c r="E48" s="238"/>
      <c r="F48" s="238"/>
      <c r="G48" s="238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117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 x14ac:dyDescent="0.2">
      <c r="A49" s="223">
        <v>25</v>
      </c>
      <c r="B49" s="224" t="s">
        <v>311</v>
      </c>
      <c r="C49" s="242" t="s">
        <v>312</v>
      </c>
      <c r="D49" s="225" t="s">
        <v>107</v>
      </c>
      <c r="E49" s="226">
        <v>37.76</v>
      </c>
      <c r="F49" s="227"/>
      <c r="G49" s="228">
        <f>ROUND(E49*F49,2)</f>
        <v>0</v>
      </c>
      <c r="H49" s="227"/>
      <c r="I49" s="228">
        <f>ROUND(E49*H49,2)</f>
        <v>0</v>
      </c>
      <c r="J49" s="227"/>
      <c r="K49" s="228">
        <f>ROUND(E49*J49,2)</f>
        <v>0</v>
      </c>
      <c r="L49" s="228">
        <v>21</v>
      </c>
      <c r="M49" s="228">
        <f>G49*(1+L49/100)</f>
        <v>0</v>
      </c>
      <c r="N49" s="228">
        <v>0.30360999999999999</v>
      </c>
      <c r="O49" s="228">
        <f>ROUND(E49*N49,2)</f>
        <v>11.46</v>
      </c>
      <c r="P49" s="228">
        <v>0</v>
      </c>
      <c r="Q49" s="228">
        <f>ROUND(E49*P49,2)</f>
        <v>0</v>
      </c>
      <c r="R49" s="228" t="s">
        <v>108</v>
      </c>
      <c r="S49" s="228" t="s">
        <v>109</v>
      </c>
      <c r="T49" s="229" t="s">
        <v>110</v>
      </c>
      <c r="U49" s="213">
        <v>1.6E-2</v>
      </c>
      <c r="V49" s="213">
        <f>ROUND(E49*U49,2)</f>
        <v>0.6</v>
      </c>
      <c r="W49" s="21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111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11"/>
      <c r="B50" s="212"/>
      <c r="C50" s="243" t="s">
        <v>310</v>
      </c>
      <c r="D50" s="238"/>
      <c r="E50" s="238"/>
      <c r="F50" s="238"/>
      <c r="G50" s="238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117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ht="22.5" outlineLevel="1" x14ac:dyDescent="0.2">
      <c r="A51" s="230">
        <v>26</v>
      </c>
      <c r="B51" s="231" t="s">
        <v>313</v>
      </c>
      <c r="C51" s="241" t="s">
        <v>314</v>
      </c>
      <c r="D51" s="232" t="s">
        <v>107</v>
      </c>
      <c r="E51" s="233">
        <v>27.6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0.378</v>
      </c>
      <c r="O51" s="235">
        <f>ROUND(E51*N51,2)</f>
        <v>10.43</v>
      </c>
      <c r="P51" s="235">
        <v>0</v>
      </c>
      <c r="Q51" s="235">
        <f>ROUND(E51*P51,2)</f>
        <v>0</v>
      </c>
      <c r="R51" s="235" t="s">
        <v>108</v>
      </c>
      <c r="S51" s="235" t="s">
        <v>109</v>
      </c>
      <c r="T51" s="236" t="s">
        <v>110</v>
      </c>
      <c r="U51" s="213">
        <v>2.5999999999999999E-2</v>
      </c>
      <c r="V51" s="213">
        <f>ROUND(E51*U51,2)</f>
        <v>0.72</v>
      </c>
      <c r="W51" s="21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111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ht="22.5" outlineLevel="1" x14ac:dyDescent="0.2">
      <c r="A52" s="230">
        <v>27</v>
      </c>
      <c r="B52" s="231" t="s">
        <v>315</v>
      </c>
      <c r="C52" s="241" t="s">
        <v>316</v>
      </c>
      <c r="D52" s="232" t="s">
        <v>107</v>
      </c>
      <c r="E52" s="233">
        <v>27.6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5">
        <v>0.55125000000000002</v>
      </c>
      <c r="O52" s="235">
        <f>ROUND(E52*N52,2)</f>
        <v>15.21</v>
      </c>
      <c r="P52" s="235">
        <v>0</v>
      </c>
      <c r="Q52" s="235">
        <f>ROUND(E52*P52,2)</f>
        <v>0</v>
      </c>
      <c r="R52" s="235" t="s">
        <v>108</v>
      </c>
      <c r="S52" s="235" t="s">
        <v>109</v>
      </c>
      <c r="T52" s="236" t="s">
        <v>110</v>
      </c>
      <c r="U52" s="213">
        <v>2.7E-2</v>
      </c>
      <c r="V52" s="213">
        <f>ROUND(E52*U52,2)</f>
        <v>0.75</v>
      </c>
      <c r="W52" s="21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111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 x14ac:dyDescent="0.2">
      <c r="A53" s="223">
        <v>28</v>
      </c>
      <c r="B53" s="224" t="s">
        <v>317</v>
      </c>
      <c r="C53" s="242" t="s">
        <v>318</v>
      </c>
      <c r="D53" s="225" t="s">
        <v>107</v>
      </c>
      <c r="E53" s="226">
        <v>10.16</v>
      </c>
      <c r="F53" s="227"/>
      <c r="G53" s="228">
        <f>ROUND(E53*F53,2)</f>
        <v>0</v>
      </c>
      <c r="H53" s="227"/>
      <c r="I53" s="228">
        <f>ROUND(E53*H53,2)</f>
        <v>0</v>
      </c>
      <c r="J53" s="227"/>
      <c r="K53" s="228">
        <f>ROUND(E53*J53,2)</f>
        <v>0</v>
      </c>
      <c r="L53" s="228">
        <v>21</v>
      </c>
      <c r="M53" s="228">
        <f>G53*(1+L53/100)</f>
        <v>0</v>
      </c>
      <c r="N53" s="228">
        <v>0.31387999999999999</v>
      </c>
      <c r="O53" s="228">
        <f>ROUND(E53*N53,2)</f>
        <v>3.19</v>
      </c>
      <c r="P53" s="228">
        <v>0</v>
      </c>
      <c r="Q53" s="228">
        <f>ROUND(E53*P53,2)</f>
        <v>0</v>
      </c>
      <c r="R53" s="228" t="s">
        <v>108</v>
      </c>
      <c r="S53" s="228" t="s">
        <v>109</v>
      </c>
      <c r="T53" s="229" t="s">
        <v>110</v>
      </c>
      <c r="U53" s="213">
        <v>1.1439999999999999</v>
      </c>
      <c r="V53" s="213">
        <f>ROUND(E53*U53,2)</f>
        <v>11.62</v>
      </c>
      <c r="W53" s="21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111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211"/>
      <c r="B54" s="212"/>
      <c r="C54" s="243" t="s">
        <v>319</v>
      </c>
      <c r="D54" s="238"/>
      <c r="E54" s="238"/>
      <c r="F54" s="238"/>
      <c r="G54" s="238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117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23">
        <v>29</v>
      </c>
      <c r="B55" s="224" t="s">
        <v>320</v>
      </c>
      <c r="C55" s="242" t="s">
        <v>321</v>
      </c>
      <c r="D55" s="225" t="s">
        <v>107</v>
      </c>
      <c r="E55" s="226">
        <v>0.24</v>
      </c>
      <c r="F55" s="227"/>
      <c r="G55" s="228">
        <f>ROUND(E55*F55,2)</f>
        <v>0</v>
      </c>
      <c r="H55" s="227"/>
      <c r="I55" s="228">
        <f>ROUND(E55*H55,2)</f>
        <v>0</v>
      </c>
      <c r="J55" s="227"/>
      <c r="K55" s="228">
        <f>ROUND(E55*J55,2)</f>
        <v>0</v>
      </c>
      <c r="L55" s="228">
        <v>21</v>
      </c>
      <c r="M55" s="228">
        <f>G55*(1+L55/100)</f>
        <v>0</v>
      </c>
      <c r="N55" s="228">
        <v>9.2799999999999994E-2</v>
      </c>
      <c r="O55" s="228">
        <f>ROUND(E55*N55,2)</f>
        <v>0.02</v>
      </c>
      <c r="P55" s="228">
        <v>0</v>
      </c>
      <c r="Q55" s="228">
        <f>ROUND(E55*P55,2)</f>
        <v>0</v>
      </c>
      <c r="R55" s="228" t="s">
        <v>108</v>
      </c>
      <c r="S55" s="228" t="s">
        <v>109</v>
      </c>
      <c r="T55" s="229" t="s">
        <v>110</v>
      </c>
      <c r="U55" s="213">
        <v>0.47799999999999998</v>
      </c>
      <c r="V55" s="213">
        <f>ROUND(E55*U55,2)</f>
        <v>0.11</v>
      </c>
      <c r="W55" s="21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111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ht="22.5" outlineLevel="1" x14ac:dyDescent="0.2">
      <c r="A56" s="211"/>
      <c r="B56" s="212"/>
      <c r="C56" s="243" t="s">
        <v>322</v>
      </c>
      <c r="D56" s="238"/>
      <c r="E56" s="238"/>
      <c r="F56" s="238"/>
      <c r="G56" s="238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117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37" t="str">
        <f>C56</f>
        <v>s provedením lože z kameniva drceného, s vyplněním spár, s dvojitým hutněním a se smetením přebytečného materiálu na krajnici. S dodáním hmot pro lože a výplň spár.</v>
      </c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230">
        <v>30</v>
      </c>
      <c r="B57" s="231" t="s">
        <v>323</v>
      </c>
      <c r="C57" s="241" t="s">
        <v>324</v>
      </c>
      <c r="D57" s="232" t="s">
        <v>107</v>
      </c>
      <c r="E57" s="233">
        <v>11.84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35">
        <v>0.43</v>
      </c>
      <c r="O57" s="235">
        <f>ROUND(E57*N57,2)</f>
        <v>5.09</v>
      </c>
      <c r="P57" s="235">
        <v>0</v>
      </c>
      <c r="Q57" s="235">
        <f>ROUND(E57*P57,2)</f>
        <v>0</v>
      </c>
      <c r="R57" s="235"/>
      <c r="S57" s="235" t="s">
        <v>174</v>
      </c>
      <c r="T57" s="236" t="s">
        <v>110</v>
      </c>
      <c r="U57" s="213">
        <v>2.8000000000000001E-2</v>
      </c>
      <c r="V57" s="213">
        <f>ROUND(E57*U57,2)</f>
        <v>0.33</v>
      </c>
      <c r="W57" s="21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111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30">
        <v>31</v>
      </c>
      <c r="B58" s="231" t="s">
        <v>196</v>
      </c>
      <c r="C58" s="241" t="s">
        <v>197</v>
      </c>
      <c r="D58" s="232" t="s">
        <v>107</v>
      </c>
      <c r="E58" s="233">
        <v>27.6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21</v>
      </c>
      <c r="M58" s="235">
        <f>G58*(1+L58/100)</f>
        <v>0</v>
      </c>
      <c r="N58" s="235">
        <v>0.10373</v>
      </c>
      <c r="O58" s="235">
        <f>ROUND(E58*N58,2)</f>
        <v>2.86</v>
      </c>
      <c r="P58" s="235">
        <v>0</v>
      </c>
      <c r="Q58" s="235">
        <f>ROUND(E58*P58,2)</f>
        <v>0</v>
      </c>
      <c r="R58" s="235"/>
      <c r="S58" s="235" t="s">
        <v>174</v>
      </c>
      <c r="T58" s="236" t="s">
        <v>182</v>
      </c>
      <c r="U58" s="213">
        <v>6.4000000000000001E-2</v>
      </c>
      <c r="V58" s="213">
        <f>ROUND(E58*U58,2)</f>
        <v>1.77</v>
      </c>
      <c r="W58" s="21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111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30">
        <v>32</v>
      </c>
      <c r="B59" s="231" t="s">
        <v>198</v>
      </c>
      <c r="C59" s="241" t="s">
        <v>199</v>
      </c>
      <c r="D59" s="232" t="s">
        <v>107</v>
      </c>
      <c r="E59" s="233">
        <v>27.6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35">
        <v>0.12966</v>
      </c>
      <c r="O59" s="235">
        <f>ROUND(E59*N59,2)</f>
        <v>3.58</v>
      </c>
      <c r="P59" s="235">
        <v>0</v>
      </c>
      <c r="Q59" s="235">
        <f>ROUND(E59*P59,2)</f>
        <v>0</v>
      </c>
      <c r="R59" s="235"/>
      <c r="S59" s="235" t="s">
        <v>174</v>
      </c>
      <c r="T59" s="236" t="s">
        <v>182</v>
      </c>
      <c r="U59" s="213">
        <v>7.1999999999999995E-2</v>
      </c>
      <c r="V59" s="213">
        <f>ROUND(E59*U59,2)</f>
        <v>1.99</v>
      </c>
      <c r="W59" s="21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111</v>
      </c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30">
        <v>33</v>
      </c>
      <c r="B60" s="231" t="s">
        <v>200</v>
      </c>
      <c r="C60" s="241" t="s">
        <v>201</v>
      </c>
      <c r="D60" s="232" t="s">
        <v>120</v>
      </c>
      <c r="E60" s="233">
        <v>69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3.5999999999999999E-3</v>
      </c>
      <c r="O60" s="235">
        <f>ROUND(E60*N60,2)</f>
        <v>0.25</v>
      </c>
      <c r="P60" s="235">
        <v>0</v>
      </c>
      <c r="Q60" s="235">
        <f>ROUND(E60*P60,2)</f>
        <v>0</v>
      </c>
      <c r="R60" s="235"/>
      <c r="S60" s="235" t="s">
        <v>174</v>
      </c>
      <c r="T60" s="236" t="s">
        <v>182</v>
      </c>
      <c r="U60" s="213">
        <v>4.5999999999999999E-2</v>
      </c>
      <c r="V60" s="213">
        <f>ROUND(E60*U60,2)</f>
        <v>3.17</v>
      </c>
      <c r="W60" s="21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111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x14ac:dyDescent="0.2">
      <c r="A61" s="217" t="s">
        <v>103</v>
      </c>
      <c r="B61" s="218" t="s">
        <v>67</v>
      </c>
      <c r="C61" s="240" t="s">
        <v>68</v>
      </c>
      <c r="D61" s="219"/>
      <c r="E61" s="220"/>
      <c r="F61" s="221"/>
      <c r="G61" s="221">
        <f>SUMIF(AG62:AG89,"&lt;&gt;NOR",G62:G89)</f>
        <v>0</v>
      </c>
      <c r="H61" s="221"/>
      <c r="I61" s="221">
        <f>SUM(I62:I89)</f>
        <v>0</v>
      </c>
      <c r="J61" s="221"/>
      <c r="K61" s="221">
        <f>SUM(K62:K89)</f>
        <v>0</v>
      </c>
      <c r="L61" s="221"/>
      <c r="M61" s="221">
        <f>SUM(M62:M89)</f>
        <v>0</v>
      </c>
      <c r="N61" s="221"/>
      <c r="O61" s="221">
        <f>SUM(O62:O89)</f>
        <v>1.4600000000000004</v>
      </c>
      <c r="P61" s="221"/>
      <c r="Q61" s="221">
        <f>SUM(Q62:Q89)</f>
        <v>0</v>
      </c>
      <c r="R61" s="221"/>
      <c r="S61" s="221"/>
      <c r="T61" s="222"/>
      <c r="U61" s="216"/>
      <c r="V61" s="216">
        <f>SUM(V62:V89)</f>
        <v>54.410000000000004</v>
      </c>
      <c r="W61" s="216"/>
      <c r="AG61" t="s">
        <v>104</v>
      </c>
    </row>
    <row r="62" spans="1:60" outlineLevel="1" x14ac:dyDescent="0.2">
      <c r="A62" s="223">
        <v>34</v>
      </c>
      <c r="B62" s="224" t="s">
        <v>325</v>
      </c>
      <c r="C62" s="242" t="s">
        <v>326</v>
      </c>
      <c r="D62" s="225" t="s">
        <v>120</v>
      </c>
      <c r="E62" s="226">
        <v>145.30000000000001</v>
      </c>
      <c r="F62" s="227"/>
      <c r="G62" s="228">
        <f>ROUND(E62*F62,2)</f>
        <v>0</v>
      </c>
      <c r="H62" s="227"/>
      <c r="I62" s="228">
        <f>ROUND(E62*H62,2)</f>
        <v>0</v>
      </c>
      <c r="J62" s="227"/>
      <c r="K62" s="228">
        <f>ROUND(E62*J62,2)</f>
        <v>0</v>
      </c>
      <c r="L62" s="228">
        <v>21</v>
      </c>
      <c r="M62" s="228">
        <f>G62*(1+L62/100)</f>
        <v>0</v>
      </c>
      <c r="N62" s="228">
        <v>0</v>
      </c>
      <c r="O62" s="228">
        <f>ROUND(E62*N62,2)</f>
        <v>0</v>
      </c>
      <c r="P62" s="228">
        <v>0</v>
      </c>
      <c r="Q62" s="228">
        <f>ROUND(E62*P62,2)</f>
        <v>0</v>
      </c>
      <c r="R62" s="228" t="s">
        <v>190</v>
      </c>
      <c r="S62" s="228" t="s">
        <v>109</v>
      </c>
      <c r="T62" s="229" t="s">
        <v>110</v>
      </c>
      <c r="U62" s="213">
        <v>6.6000000000000003E-2</v>
      </c>
      <c r="V62" s="213">
        <f>ROUND(E62*U62,2)</f>
        <v>9.59</v>
      </c>
      <c r="W62" s="21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111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11"/>
      <c r="B63" s="212"/>
      <c r="C63" s="243" t="s">
        <v>204</v>
      </c>
      <c r="D63" s="238"/>
      <c r="E63" s="238"/>
      <c r="F63" s="238"/>
      <c r="G63" s="238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117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23">
        <v>35</v>
      </c>
      <c r="B64" s="224" t="s">
        <v>202</v>
      </c>
      <c r="C64" s="242" t="s">
        <v>203</v>
      </c>
      <c r="D64" s="225" t="s">
        <v>120</v>
      </c>
      <c r="E64" s="226">
        <v>7.1</v>
      </c>
      <c r="F64" s="227"/>
      <c r="G64" s="228">
        <f>ROUND(E64*F64,2)</f>
        <v>0</v>
      </c>
      <c r="H64" s="227"/>
      <c r="I64" s="228">
        <f>ROUND(E64*H64,2)</f>
        <v>0</v>
      </c>
      <c r="J64" s="227"/>
      <c r="K64" s="228">
        <f>ROUND(E64*J64,2)</f>
        <v>0</v>
      </c>
      <c r="L64" s="228">
        <v>21</v>
      </c>
      <c r="M64" s="228">
        <f>G64*(1+L64/100)</f>
        <v>0</v>
      </c>
      <c r="N64" s="228">
        <v>1.0000000000000001E-5</v>
      </c>
      <c r="O64" s="228">
        <f>ROUND(E64*N64,2)</f>
        <v>0</v>
      </c>
      <c r="P64" s="228">
        <v>0</v>
      </c>
      <c r="Q64" s="228">
        <f>ROUND(E64*P64,2)</f>
        <v>0</v>
      </c>
      <c r="R64" s="228" t="s">
        <v>190</v>
      </c>
      <c r="S64" s="228" t="s">
        <v>109</v>
      </c>
      <c r="T64" s="229" t="s">
        <v>110</v>
      </c>
      <c r="U64" s="213">
        <v>0.14499999999999999</v>
      </c>
      <c r="V64" s="213">
        <f>ROUND(E64*U64,2)</f>
        <v>1.03</v>
      </c>
      <c r="W64" s="21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111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11"/>
      <c r="B65" s="212"/>
      <c r="C65" s="243" t="s">
        <v>204</v>
      </c>
      <c r="D65" s="238"/>
      <c r="E65" s="238"/>
      <c r="F65" s="238"/>
      <c r="G65" s="238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117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ht="22.5" outlineLevel="1" x14ac:dyDescent="0.2">
      <c r="A66" s="223">
        <v>36</v>
      </c>
      <c r="B66" s="224" t="s">
        <v>327</v>
      </c>
      <c r="C66" s="242" t="s">
        <v>328</v>
      </c>
      <c r="D66" s="225" t="s">
        <v>207</v>
      </c>
      <c r="E66" s="226">
        <v>46</v>
      </c>
      <c r="F66" s="227"/>
      <c r="G66" s="228">
        <f>ROUND(E66*F66,2)</f>
        <v>0</v>
      </c>
      <c r="H66" s="227"/>
      <c r="I66" s="228">
        <f>ROUND(E66*H66,2)</f>
        <v>0</v>
      </c>
      <c r="J66" s="227"/>
      <c r="K66" s="228">
        <f>ROUND(E66*J66,2)</f>
        <v>0</v>
      </c>
      <c r="L66" s="228">
        <v>21</v>
      </c>
      <c r="M66" s="228">
        <f>G66*(1+L66/100)</f>
        <v>0</v>
      </c>
      <c r="N66" s="228">
        <v>1.0000000000000001E-5</v>
      </c>
      <c r="O66" s="228">
        <f>ROUND(E66*N66,2)</f>
        <v>0</v>
      </c>
      <c r="P66" s="228">
        <v>0</v>
      </c>
      <c r="Q66" s="228">
        <f>ROUND(E66*P66,2)</f>
        <v>0</v>
      </c>
      <c r="R66" s="228" t="s">
        <v>190</v>
      </c>
      <c r="S66" s="228" t="s">
        <v>109</v>
      </c>
      <c r="T66" s="229" t="s">
        <v>110</v>
      </c>
      <c r="U66" s="213">
        <v>0.17599999999999999</v>
      </c>
      <c r="V66" s="213">
        <f>ROUND(E66*U66,2)</f>
        <v>8.1</v>
      </c>
      <c r="W66" s="21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111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 x14ac:dyDescent="0.2">
      <c r="A67" s="211"/>
      <c r="B67" s="212"/>
      <c r="C67" s="243" t="s">
        <v>191</v>
      </c>
      <c r="D67" s="238"/>
      <c r="E67" s="238"/>
      <c r="F67" s="238"/>
      <c r="G67" s="238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117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11"/>
      <c r="B68" s="212"/>
      <c r="C68" s="244" t="s">
        <v>329</v>
      </c>
      <c r="D68" s="214"/>
      <c r="E68" s="215">
        <v>46</v>
      </c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144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ht="22.5" outlineLevel="1" x14ac:dyDescent="0.2">
      <c r="A69" s="223">
        <v>37</v>
      </c>
      <c r="B69" s="224" t="s">
        <v>330</v>
      </c>
      <c r="C69" s="242" t="s">
        <v>331</v>
      </c>
      <c r="D69" s="225" t="s">
        <v>120</v>
      </c>
      <c r="E69" s="226">
        <v>145.30000000000001</v>
      </c>
      <c r="F69" s="227"/>
      <c r="G69" s="228">
        <f>ROUND(E69*F69,2)</f>
        <v>0</v>
      </c>
      <c r="H69" s="227"/>
      <c r="I69" s="228">
        <f>ROUND(E69*H69,2)</f>
        <v>0</v>
      </c>
      <c r="J69" s="227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0</v>
      </c>
      <c r="Q69" s="228">
        <f>ROUND(E69*P69,2)</f>
        <v>0</v>
      </c>
      <c r="R69" s="228" t="s">
        <v>190</v>
      </c>
      <c r="S69" s="228" t="s">
        <v>109</v>
      </c>
      <c r="T69" s="229" t="s">
        <v>110</v>
      </c>
      <c r="U69" s="213">
        <v>5.8999999999999997E-2</v>
      </c>
      <c r="V69" s="213">
        <f>ROUND(E69*U69,2)</f>
        <v>8.57</v>
      </c>
      <c r="W69" s="21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111</v>
      </c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 x14ac:dyDescent="0.2">
      <c r="A70" s="211"/>
      <c r="B70" s="212"/>
      <c r="C70" s="243" t="s">
        <v>212</v>
      </c>
      <c r="D70" s="238"/>
      <c r="E70" s="238"/>
      <c r="F70" s="238"/>
      <c r="G70" s="238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117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ht="22.5" outlineLevel="1" x14ac:dyDescent="0.2">
      <c r="A71" s="223">
        <v>38</v>
      </c>
      <c r="B71" s="224" t="s">
        <v>210</v>
      </c>
      <c r="C71" s="242" t="s">
        <v>211</v>
      </c>
      <c r="D71" s="225" t="s">
        <v>120</v>
      </c>
      <c r="E71" s="226">
        <v>7.1</v>
      </c>
      <c r="F71" s="227"/>
      <c r="G71" s="228">
        <f>ROUND(E71*F71,2)</f>
        <v>0</v>
      </c>
      <c r="H71" s="227"/>
      <c r="I71" s="228">
        <f>ROUND(E71*H71,2)</f>
        <v>0</v>
      </c>
      <c r="J71" s="227"/>
      <c r="K71" s="228">
        <f>ROUND(E71*J71,2)</f>
        <v>0</v>
      </c>
      <c r="L71" s="228">
        <v>21</v>
      </c>
      <c r="M71" s="228">
        <f>G71*(1+L71/100)</f>
        <v>0</v>
      </c>
      <c r="N71" s="228">
        <v>0</v>
      </c>
      <c r="O71" s="228">
        <f>ROUND(E71*N71,2)</f>
        <v>0</v>
      </c>
      <c r="P71" s="228">
        <v>0</v>
      </c>
      <c r="Q71" s="228">
        <f>ROUND(E71*P71,2)</f>
        <v>0</v>
      </c>
      <c r="R71" s="228" t="s">
        <v>190</v>
      </c>
      <c r="S71" s="228" t="s">
        <v>109</v>
      </c>
      <c r="T71" s="229" t="s">
        <v>182</v>
      </c>
      <c r="U71" s="213">
        <v>9.1999999999999998E-2</v>
      </c>
      <c r="V71" s="213">
        <f>ROUND(E71*U71,2)</f>
        <v>0.65</v>
      </c>
      <c r="W71" s="21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111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11"/>
      <c r="B72" s="212"/>
      <c r="C72" s="243" t="s">
        <v>212</v>
      </c>
      <c r="D72" s="238"/>
      <c r="E72" s="238"/>
      <c r="F72" s="238"/>
      <c r="G72" s="238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117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ht="33.75" outlineLevel="1" x14ac:dyDescent="0.2">
      <c r="A73" s="223">
        <v>39</v>
      </c>
      <c r="B73" s="224" t="s">
        <v>332</v>
      </c>
      <c r="C73" s="242" t="s">
        <v>333</v>
      </c>
      <c r="D73" s="225" t="s">
        <v>215</v>
      </c>
      <c r="E73" s="226">
        <v>2</v>
      </c>
      <c r="F73" s="227"/>
      <c r="G73" s="228">
        <f>ROUND(E73*F73,2)</f>
        <v>0</v>
      </c>
      <c r="H73" s="227"/>
      <c r="I73" s="228">
        <f>ROUND(E73*H73,2)</f>
        <v>0</v>
      </c>
      <c r="J73" s="227"/>
      <c r="K73" s="228">
        <f>ROUND(E73*J73,2)</f>
        <v>0</v>
      </c>
      <c r="L73" s="228">
        <v>21</v>
      </c>
      <c r="M73" s="228">
        <f>G73*(1+L73/100)</f>
        <v>0</v>
      </c>
      <c r="N73" s="228">
        <v>1.1E-4</v>
      </c>
      <c r="O73" s="228">
        <f>ROUND(E73*N73,2)</f>
        <v>0</v>
      </c>
      <c r="P73" s="228">
        <v>0</v>
      </c>
      <c r="Q73" s="228">
        <f>ROUND(E73*P73,2)</f>
        <v>0</v>
      </c>
      <c r="R73" s="228" t="s">
        <v>190</v>
      </c>
      <c r="S73" s="228" t="s">
        <v>109</v>
      </c>
      <c r="T73" s="229" t="s">
        <v>110</v>
      </c>
      <c r="U73" s="213">
        <v>6.6</v>
      </c>
      <c r="V73" s="213">
        <f>ROUND(E73*U73,2)</f>
        <v>13.2</v>
      </c>
      <c r="W73" s="21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111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11"/>
      <c r="B74" s="212"/>
      <c r="C74" s="243" t="s">
        <v>212</v>
      </c>
      <c r="D74" s="238"/>
      <c r="E74" s="238"/>
      <c r="F74" s="238"/>
      <c r="G74" s="238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117</v>
      </c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30">
        <v>40</v>
      </c>
      <c r="B75" s="231" t="s">
        <v>334</v>
      </c>
      <c r="C75" s="241" t="s">
        <v>335</v>
      </c>
      <c r="D75" s="232" t="s">
        <v>120</v>
      </c>
      <c r="E75" s="233">
        <v>152.4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21</v>
      </c>
      <c r="M75" s="235">
        <f>G75*(1+L75/100)</f>
        <v>0</v>
      </c>
      <c r="N75" s="235">
        <v>0</v>
      </c>
      <c r="O75" s="235">
        <f>ROUND(E75*N75,2)</f>
        <v>0</v>
      </c>
      <c r="P75" s="235">
        <v>0</v>
      </c>
      <c r="Q75" s="235">
        <f>ROUND(E75*P75,2)</f>
        <v>0</v>
      </c>
      <c r="R75" s="235" t="s">
        <v>190</v>
      </c>
      <c r="S75" s="235" t="s">
        <v>109</v>
      </c>
      <c r="T75" s="236" t="s">
        <v>110</v>
      </c>
      <c r="U75" s="213">
        <v>4.5999999999999999E-2</v>
      </c>
      <c r="V75" s="213">
        <f>ROUND(E75*U75,2)</f>
        <v>7.01</v>
      </c>
      <c r="W75" s="21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111</v>
      </c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ht="22.5" outlineLevel="1" x14ac:dyDescent="0.2">
      <c r="A76" s="223">
        <v>41</v>
      </c>
      <c r="B76" s="224" t="s">
        <v>336</v>
      </c>
      <c r="C76" s="242" t="s">
        <v>337</v>
      </c>
      <c r="D76" s="225" t="s">
        <v>207</v>
      </c>
      <c r="E76" s="226">
        <v>1</v>
      </c>
      <c r="F76" s="227"/>
      <c r="G76" s="228">
        <f>ROUND(E76*F76,2)</f>
        <v>0</v>
      </c>
      <c r="H76" s="227"/>
      <c r="I76" s="228">
        <f>ROUND(E76*H76,2)</f>
        <v>0</v>
      </c>
      <c r="J76" s="227"/>
      <c r="K76" s="228">
        <f>ROUND(E76*J76,2)</f>
        <v>0</v>
      </c>
      <c r="L76" s="228">
        <v>21</v>
      </c>
      <c r="M76" s="228">
        <f>G76*(1+L76/100)</f>
        <v>0</v>
      </c>
      <c r="N76" s="228">
        <v>0.34089999999999998</v>
      </c>
      <c r="O76" s="228">
        <f>ROUND(E76*N76,2)</f>
        <v>0.34</v>
      </c>
      <c r="P76" s="228">
        <v>0</v>
      </c>
      <c r="Q76" s="228">
        <f>ROUND(E76*P76,2)</f>
        <v>0</v>
      </c>
      <c r="R76" s="228" t="s">
        <v>190</v>
      </c>
      <c r="S76" s="228" t="s">
        <v>109</v>
      </c>
      <c r="T76" s="229" t="s">
        <v>110</v>
      </c>
      <c r="U76" s="213">
        <v>4.1980000000000004</v>
      </c>
      <c r="V76" s="213">
        <f>ROUND(E76*U76,2)</f>
        <v>4.2</v>
      </c>
      <c r="W76" s="21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111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11"/>
      <c r="B77" s="212"/>
      <c r="C77" s="243" t="s">
        <v>338</v>
      </c>
      <c r="D77" s="238"/>
      <c r="E77" s="238"/>
      <c r="F77" s="238"/>
      <c r="G77" s="238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117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23">
        <v>42</v>
      </c>
      <c r="B78" s="224" t="s">
        <v>339</v>
      </c>
      <c r="C78" s="242" t="s">
        <v>340</v>
      </c>
      <c r="D78" s="225" t="s">
        <v>207</v>
      </c>
      <c r="E78" s="226">
        <v>1</v>
      </c>
      <c r="F78" s="227"/>
      <c r="G78" s="228">
        <f>ROUND(E78*F78,2)</f>
        <v>0</v>
      </c>
      <c r="H78" s="227"/>
      <c r="I78" s="228">
        <f>ROUND(E78*H78,2)</f>
        <v>0</v>
      </c>
      <c r="J78" s="227"/>
      <c r="K78" s="228">
        <f>ROUND(E78*J78,2)</f>
        <v>0</v>
      </c>
      <c r="L78" s="228">
        <v>21</v>
      </c>
      <c r="M78" s="228">
        <f>G78*(1+L78/100)</f>
        <v>0</v>
      </c>
      <c r="N78" s="228">
        <v>1.17E-2</v>
      </c>
      <c r="O78" s="228">
        <f>ROUND(E78*N78,2)</f>
        <v>0.01</v>
      </c>
      <c r="P78" s="228">
        <v>0</v>
      </c>
      <c r="Q78" s="228">
        <f>ROUND(E78*P78,2)</f>
        <v>0</v>
      </c>
      <c r="R78" s="228" t="s">
        <v>190</v>
      </c>
      <c r="S78" s="228" t="s">
        <v>109</v>
      </c>
      <c r="T78" s="229" t="s">
        <v>110</v>
      </c>
      <c r="U78" s="213">
        <v>2.0640000000000001</v>
      </c>
      <c r="V78" s="213">
        <f>ROUND(E78*U78,2)</f>
        <v>2.06</v>
      </c>
      <c r="W78" s="21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111</v>
      </c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11"/>
      <c r="B79" s="212"/>
      <c r="C79" s="243" t="s">
        <v>341</v>
      </c>
      <c r="D79" s="238"/>
      <c r="E79" s="238"/>
      <c r="F79" s="238"/>
      <c r="G79" s="238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117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 x14ac:dyDescent="0.2">
      <c r="A80" s="230">
        <v>43</v>
      </c>
      <c r="B80" s="231" t="s">
        <v>342</v>
      </c>
      <c r="C80" s="241" t="s">
        <v>343</v>
      </c>
      <c r="D80" s="232" t="s">
        <v>207</v>
      </c>
      <c r="E80" s="233">
        <v>24.58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1.84E-2</v>
      </c>
      <c r="O80" s="235">
        <f>ROUND(E80*N80,2)</f>
        <v>0.45</v>
      </c>
      <c r="P80" s="235">
        <v>0</v>
      </c>
      <c r="Q80" s="235">
        <f>ROUND(E80*P80,2)</f>
        <v>0</v>
      </c>
      <c r="R80" s="235"/>
      <c r="S80" s="235" t="s">
        <v>174</v>
      </c>
      <c r="T80" s="236" t="s">
        <v>109</v>
      </c>
      <c r="U80" s="213">
        <v>0</v>
      </c>
      <c r="V80" s="213">
        <f>ROUND(E80*U80,2)</f>
        <v>0</v>
      </c>
      <c r="W80" s="21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178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ht="22.5" outlineLevel="1" x14ac:dyDescent="0.2">
      <c r="A81" s="230">
        <v>44</v>
      </c>
      <c r="B81" s="231" t="s">
        <v>228</v>
      </c>
      <c r="C81" s="241" t="s">
        <v>229</v>
      </c>
      <c r="D81" s="232" t="s">
        <v>207</v>
      </c>
      <c r="E81" s="233">
        <v>1.2010000000000001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21</v>
      </c>
      <c r="M81" s="235">
        <f>G81*(1+L81/100)</f>
        <v>0</v>
      </c>
      <c r="N81" s="235">
        <v>0.12540000000000001</v>
      </c>
      <c r="O81" s="235">
        <f>ROUND(E81*N81,2)</f>
        <v>0.15</v>
      </c>
      <c r="P81" s="235">
        <v>0</v>
      </c>
      <c r="Q81" s="235">
        <f>ROUND(E81*P81,2)</f>
        <v>0</v>
      </c>
      <c r="R81" s="235"/>
      <c r="S81" s="235" t="s">
        <v>174</v>
      </c>
      <c r="T81" s="236" t="s">
        <v>109</v>
      </c>
      <c r="U81" s="213">
        <v>0</v>
      </c>
      <c r="V81" s="213">
        <f>ROUND(E81*U81,2)</f>
        <v>0</v>
      </c>
      <c r="W81" s="21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178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 x14ac:dyDescent="0.2">
      <c r="A82" s="230">
        <v>45</v>
      </c>
      <c r="B82" s="231" t="s">
        <v>344</v>
      </c>
      <c r="C82" s="241" t="s">
        <v>345</v>
      </c>
      <c r="D82" s="232" t="s">
        <v>207</v>
      </c>
      <c r="E82" s="233">
        <v>46.69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5">
        <v>6.2E-4</v>
      </c>
      <c r="O82" s="235">
        <f>ROUND(E82*N82,2)</f>
        <v>0.03</v>
      </c>
      <c r="P82" s="235">
        <v>0</v>
      </c>
      <c r="Q82" s="235">
        <f>ROUND(E82*P82,2)</f>
        <v>0</v>
      </c>
      <c r="R82" s="235" t="s">
        <v>177</v>
      </c>
      <c r="S82" s="235" t="s">
        <v>109</v>
      </c>
      <c r="T82" s="236" t="s">
        <v>109</v>
      </c>
      <c r="U82" s="213">
        <v>0</v>
      </c>
      <c r="V82" s="213">
        <f>ROUND(E82*U82,2)</f>
        <v>0</v>
      </c>
      <c r="W82" s="21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178</v>
      </c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 x14ac:dyDescent="0.2">
      <c r="A83" s="230">
        <v>46</v>
      </c>
      <c r="B83" s="231" t="s">
        <v>346</v>
      </c>
      <c r="C83" s="241" t="s">
        <v>347</v>
      </c>
      <c r="D83" s="232" t="s">
        <v>207</v>
      </c>
      <c r="E83" s="233">
        <v>1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5">
        <v>7.0000000000000007E-2</v>
      </c>
      <c r="O83" s="235">
        <f>ROUND(E83*N83,2)</f>
        <v>7.0000000000000007E-2</v>
      </c>
      <c r="P83" s="235">
        <v>0</v>
      </c>
      <c r="Q83" s="235">
        <f>ROUND(E83*P83,2)</f>
        <v>0</v>
      </c>
      <c r="R83" s="235" t="s">
        <v>177</v>
      </c>
      <c r="S83" s="235" t="s">
        <v>109</v>
      </c>
      <c r="T83" s="236" t="s">
        <v>109</v>
      </c>
      <c r="U83" s="213">
        <v>0</v>
      </c>
      <c r="V83" s="213">
        <f>ROUND(E83*U83,2)</f>
        <v>0</v>
      </c>
      <c r="W83" s="21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178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30">
        <v>47</v>
      </c>
      <c r="B84" s="231" t="s">
        <v>348</v>
      </c>
      <c r="C84" s="241" t="s">
        <v>349</v>
      </c>
      <c r="D84" s="232" t="s">
        <v>207</v>
      </c>
      <c r="E84" s="233">
        <v>1</v>
      </c>
      <c r="F84" s="234"/>
      <c r="G84" s="235">
        <f>ROUND(E84*F84,2)</f>
        <v>0</v>
      </c>
      <c r="H84" s="234"/>
      <c r="I84" s="235">
        <f>ROUND(E84*H84,2)</f>
        <v>0</v>
      </c>
      <c r="J84" s="234"/>
      <c r="K84" s="235">
        <f>ROUND(E84*J84,2)</f>
        <v>0</v>
      </c>
      <c r="L84" s="235">
        <v>21</v>
      </c>
      <c r="M84" s="235">
        <f>G84*(1+L84/100)</f>
        <v>0</v>
      </c>
      <c r="N84" s="235">
        <v>7.0000000000000001E-3</v>
      </c>
      <c r="O84" s="235">
        <f>ROUND(E84*N84,2)</f>
        <v>0.01</v>
      </c>
      <c r="P84" s="235">
        <v>0</v>
      </c>
      <c r="Q84" s="235">
        <f>ROUND(E84*P84,2)</f>
        <v>0</v>
      </c>
      <c r="R84" s="235"/>
      <c r="S84" s="235" t="s">
        <v>174</v>
      </c>
      <c r="T84" s="236" t="s">
        <v>109</v>
      </c>
      <c r="U84" s="213">
        <v>0</v>
      </c>
      <c r="V84" s="213">
        <f>ROUND(E84*U84,2)</f>
        <v>0</v>
      </c>
      <c r="W84" s="21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178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 x14ac:dyDescent="0.2">
      <c r="A85" s="230">
        <v>48</v>
      </c>
      <c r="B85" s="231" t="s">
        <v>350</v>
      </c>
      <c r="C85" s="241" t="s">
        <v>351</v>
      </c>
      <c r="D85" s="232" t="s">
        <v>207</v>
      </c>
      <c r="E85" s="233">
        <v>1.01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35">
        <v>0.08</v>
      </c>
      <c r="O85" s="235">
        <f>ROUND(E85*N85,2)</f>
        <v>0.08</v>
      </c>
      <c r="P85" s="235">
        <v>0</v>
      </c>
      <c r="Q85" s="235">
        <f>ROUND(E85*P85,2)</f>
        <v>0</v>
      </c>
      <c r="R85" s="235"/>
      <c r="S85" s="235" t="s">
        <v>174</v>
      </c>
      <c r="T85" s="236" t="s">
        <v>182</v>
      </c>
      <c r="U85" s="213">
        <v>0</v>
      </c>
      <c r="V85" s="213">
        <f>ROUND(E85*U85,2)</f>
        <v>0</v>
      </c>
      <c r="W85" s="21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178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30">
        <v>49</v>
      </c>
      <c r="B86" s="231" t="s">
        <v>352</v>
      </c>
      <c r="C86" s="241" t="s">
        <v>353</v>
      </c>
      <c r="D86" s="232" t="s">
        <v>207</v>
      </c>
      <c r="E86" s="233">
        <v>1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0.09</v>
      </c>
      <c r="O86" s="235">
        <f>ROUND(E86*N86,2)</f>
        <v>0.09</v>
      </c>
      <c r="P86" s="235">
        <v>0</v>
      </c>
      <c r="Q86" s="235">
        <f>ROUND(E86*P86,2)</f>
        <v>0</v>
      </c>
      <c r="R86" s="235"/>
      <c r="S86" s="235" t="s">
        <v>174</v>
      </c>
      <c r="T86" s="236" t="s">
        <v>182</v>
      </c>
      <c r="U86" s="213">
        <v>0</v>
      </c>
      <c r="V86" s="213">
        <f>ROUND(E86*U86,2)</f>
        <v>0</v>
      </c>
      <c r="W86" s="21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178</v>
      </c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30">
        <v>50</v>
      </c>
      <c r="B87" s="231" t="s">
        <v>354</v>
      </c>
      <c r="C87" s="241" t="s">
        <v>355</v>
      </c>
      <c r="D87" s="232" t="s">
        <v>207</v>
      </c>
      <c r="E87" s="233">
        <v>1.01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35">
        <v>0.112</v>
      </c>
      <c r="O87" s="235">
        <f>ROUND(E87*N87,2)</f>
        <v>0.11</v>
      </c>
      <c r="P87" s="235">
        <v>0</v>
      </c>
      <c r="Q87" s="235">
        <f>ROUND(E87*P87,2)</f>
        <v>0</v>
      </c>
      <c r="R87" s="235"/>
      <c r="S87" s="235" t="s">
        <v>174</v>
      </c>
      <c r="T87" s="236" t="s">
        <v>182</v>
      </c>
      <c r="U87" s="213">
        <v>0</v>
      </c>
      <c r="V87" s="213">
        <f>ROUND(E87*U87,2)</f>
        <v>0</v>
      </c>
      <c r="W87" s="21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178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30">
        <v>51</v>
      </c>
      <c r="B88" s="231" t="s">
        <v>356</v>
      </c>
      <c r="C88" s="241" t="s">
        <v>357</v>
      </c>
      <c r="D88" s="232" t="s">
        <v>207</v>
      </c>
      <c r="E88" s="233">
        <v>1.01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0.112</v>
      </c>
      <c r="O88" s="235">
        <f>ROUND(E88*N88,2)</f>
        <v>0.11</v>
      </c>
      <c r="P88" s="235">
        <v>0</v>
      </c>
      <c r="Q88" s="235">
        <f>ROUND(E88*P88,2)</f>
        <v>0</v>
      </c>
      <c r="R88" s="235"/>
      <c r="S88" s="235" t="s">
        <v>174</v>
      </c>
      <c r="T88" s="236" t="s">
        <v>182</v>
      </c>
      <c r="U88" s="213">
        <v>0</v>
      </c>
      <c r="V88" s="213">
        <f>ROUND(E88*U88,2)</f>
        <v>0</v>
      </c>
      <c r="W88" s="21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178</v>
      </c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30">
        <v>52</v>
      </c>
      <c r="B89" s="231" t="s">
        <v>358</v>
      </c>
      <c r="C89" s="241" t="s">
        <v>359</v>
      </c>
      <c r="D89" s="232" t="s">
        <v>207</v>
      </c>
      <c r="E89" s="233">
        <v>1.01</v>
      </c>
      <c r="F89" s="234"/>
      <c r="G89" s="235">
        <f>ROUND(E89*F89,2)</f>
        <v>0</v>
      </c>
      <c r="H89" s="234"/>
      <c r="I89" s="235">
        <f>ROUND(E89*H89,2)</f>
        <v>0</v>
      </c>
      <c r="J89" s="234"/>
      <c r="K89" s="235">
        <f>ROUND(E89*J89,2)</f>
        <v>0</v>
      </c>
      <c r="L89" s="235">
        <v>21</v>
      </c>
      <c r="M89" s="235">
        <f>G89*(1+L89/100)</f>
        <v>0</v>
      </c>
      <c r="N89" s="235">
        <v>8.9999999999999993E-3</v>
      </c>
      <c r="O89" s="235">
        <f>ROUND(E89*N89,2)</f>
        <v>0.01</v>
      </c>
      <c r="P89" s="235">
        <v>0</v>
      </c>
      <c r="Q89" s="235">
        <f>ROUND(E89*P89,2)</f>
        <v>0</v>
      </c>
      <c r="R89" s="235"/>
      <c r="S89" s="235" t="s">
        <v>174</v>
      </c>
      <c r="T89" s="236" t="s">
        <v>182</v>
      </c>
      <c r="U89" s="213">
        <v>0</v>
      </c>
      <c r="V89" s="213">
        <f>ROUND(E89*U89,2)</f>
        <v>0</v>
      </c>
      <c r="W89" s="21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178</v>
      </c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x14ac:dyDescent="0.2">
      <c r="A90" s="217" t="s">
        <v>103</v>
      </c>
      <c r="B90" s="218" t="s">
        <v>69</v>
      </c>
      <c r="C90" s="240" t="s">
        <v>70</v>
      </c>
      <c r="D90" s="219"/>
      <c r="E90" s="220"/>
      <c r="F90" s="221"/>
      <c r="G90" s="221">
        <f>SUMIF(AG91:AG95,"&lt;&gt;NOR",G91:G95)</f>
        <v>0</v>
      </c>
      <c r="H90" s="221"/>
      <c r="I90" s="221">
        <f>SUM(I91:I95)</f>
        <v>0</v>
      </c>
      <c r="J90" s="221"/>
      <c r="K90" s="221">
        <f>SUM(K91:K95)</f>
        <v>0</v>
      </c>
      <c r="L90" s="221"/>
      <c r="M90" s="221">
        <f>SUM(M91:M95)</f>
        <v>0</v>
      </c>
      <c r="N90" s="221"/>
      <c r="O90" s="221">
        <f>SUM(O91:O95)</f>
        <v>0.79</v>
      </c>
      <c r="P90" s="221"/>
      <c r="Q90" s="221">
        <f>SUM(Q91:Q95)</f>
        <v>0</v>
      </c>
      <c r="R90" s="221"/>
      <c r="S90" s="221"/>
      <c r="T90" s="222"/>
      <c r="U90" s="216"/>
      <c r="V90" s="216">
        <f>SUM(V91:V95)</f>
        <v>3.3099999999999996</v>
      </c>
      <c r="W90" s="216"/>
      <c r="AG90" t="s">
        <v>104</v>
      </c>
    </row>
    <row r="91" spans="1:60" ht="22.5" outlineLevel="1" x14ac:dyDescent="0.2">
      <c r="A91" s="223">
        <v>53</v>
      </c>
      <c r="B91" s="224" t="s">
        <v>254</v>
      </c>
      <c r="C91" s="242" t="s">
        <v>255</v>
      </c>
      <c r="D91" s="225" t="s">
        <v>120</v>
      </c>
      <c r="E91" s="226">
        <v>6.4</v>
      </c>
      <c r="F91" s="227"/>
      <c r="G91" s="228">
        <f>ROUND(E91*F91,2)</f>
        <v>0</v>
      </c>
      <c r="H91" s="227"/>
      <c r="I91" s="228">
        <f>ROUND(E91*H91,2)</f>
        <v>0</v>
      </c>
      <c r="J91" s="227"/>
      <c r="K91" s="228">
        <f>ROUND(E91*J91,2)</f>
        <v>0</v>
      </c>
      <c r="L91" s="228">
        <v>21</v>
      </c>
      <c r="M91" s="228">
        <f>G91*(1+L91/100)</f>
        <v>0</v>
      </c>
      <c r="N91" s="228">
        <v>9.9709999999999993E-2</v>
      </c>
      <c r="O91" s="228">
        <f>ROUND(E91*N91,2)</f>
        <v>0.64</v>
      </c>
      <c r="P91" s="228">
        <v>0</v>
      </c>
      <c r="Q91" s="228">
        <f>ROUND(E91*P91,2)</f>
        <v>0</v>
      </c>
      <c r="R91" s="228" t="s">
        <v>108</v>
      </c>
      <c r="S91" s="228" t="s">
        <v>109</v>
      </c>
      <c r="T91" s="229" t="s">
        <v>182</v>
      </c>
      <c r="U91" s="213">
        <v>0.11899999999999999</v>
      </c>
      <c r="V91" s="213">
        <f>ROUND(E91*U91,2)</f>
        <v>0.76</v>
      </c>
      <c r="W91" s="21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111</v>
      </c>
      <c r="AH91" s="204"/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 x14ac:dyDescent="0.2">
      <c r="A92" s="211"/>
      <c r="B92" s="212"/>
      <c r="C92" s="243" t="s">
        <v>256</v>
      </c>
      <c r="D92" s="238"/>
      <c r="E92" s="238"/>
      <c r="F92" s="238"/>
      <c r="G92" s="238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117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 x14ac:dyDescent="0.2">
      <c r="A93" s="223">
        <v>54</v>
      </c>
      <c r="B93" s="224" t="s">
        <v>257</v>
      </c>
      <c r="C93" s="242" t="s">
        <v>258</v>
      </c>
      <c r="D93" s="225" t="s">
        <v>120</v>
      </c>
      <c r="E93" s="226">
        <v>69</v>
      </c>
      <c r="F93" s="227"/>
      <c r="G93" s="228">
        <f>ROUND(E93*F93,2)</f>
        <v>0</v>
      </c>
      <c r="H93" s="227"/>
      <c r="I93" s="228">
        <f>ROUND(E93*H93,2)</f>
        <v>0</v>
      </c>
      <c r="J93" s="227"/>
      <c r="K93" s="228">
        <f>ROUND(E93*J93,2)</f>
        <v>0</v>
      </c>
      <c r="L93" s="228">
        <v>21</v>
      </c>
      <c r="M93" s="228">
        <f>G93*(1+L93/100)</f>
        <v>0</v>
      </c>
      <c r="N93" s="228">
        <v>0</v>
      </c>
      <c r="O93" s="228">
        <f>ROUND(E93*N93,2)</f>
        <v>0</v>
      </c>
      <c r="P93" s="228">
        <v>0</v>
      </c>
      <c r="Q93" s="228">
        <f>ROUND(E93*P93,2)</f>
        <v>0</v>
      </c>
      <c r="R93" s="228" t="s">
        <v>108</v>
      </c>
      <c r="S93" s="228" t="s">
        <v>109</v>
      </c>
      <c r="T93" s="229" t="s">
        <v>182</v>
      </c>
      <c r="U93" s="213">
        <v>3.6999999999999998E-2</v>
      </c>
      <c r="V93" s="213">
        <f>ROUND(E93*U93,2)</f>
        <v>2.5499999999999998</v>
      </c>
      <c r="W93" s="21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111</v>
      </c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11"/>
      <c r="B94" s="212"/>
      <c r="C94" s="243" t="s">
        <v>259</v>
      </c>
      <c r="D94" s="238"/>
      <c r="E94" s="238"/>
      <c r="F94" s="238"/>
      <c r="G94" s="238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117</v>
      </c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30">
        <v>55</v>
      </c>
      <c r="B95" s="231" t="s">
        <v>260</v>
      </c>
      <c r="C95" s="241" t="s">
        <v>261</v>
      </c>
      <c r="D95" s="232" t="s">
        <v>171</v>
      </c>
      <c r="E95" s="233">
        <v>0.154</v>
      </c>
      <c r="F95" s="234"/>
      <c r="G95" s="235">
        <f>ROUND(E95*F95,2)</f>
        <v>0</v>
      </c>
      <c r="H95" s="234"/>
      <c r="I95" s="235">
        <f>ROUND(E95*H95,2)</f>
        <v>0</v>
      </c>
      <c r="J95" s="234"/>
      <c r="K95" s="235">
        <f>ROUND(E95*J95,2)</f>
        <v>0</v>
      </c>
      <c r="L95" s="235">
        <v>21</v>
      </c>
      <c r="M95" s="235">
        <f>G95*(1+L95/100)</f>
        <v>0</v>
      </c>
      <c r="N95" s="235">
        <v>1</v>
      </c>
      <c r="O95" s="235">
        <f>ROUND(E95*N95,2)</f>
        <v>0.15</v>
      </c>
      <c r="P95" s="235">
        <v>0</v>
      </c>
      <c r="Q95" s="235">
        <f>ROUND(E95*P95,2)</f>
        <v>0</v>
      </c>
      <c r="R95" s="235" t="s">
        <v>177</v>
      </c>
      <c r="S95" s="235" t="s">
        <v>109</v>
      </c>
      <c r="T95" s="236" t="s">
        <v>109</v>
      </c>
      <c r="U95" s="213">
        <v>0</v>
      </c>
      <c r="V95" s="213">
        <f>ROUND(E95*U95,2)</f>
        <v>0</v>
      </c>
      <c r="W95" s="21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178</v>
      </c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x14ac:dyDescent="0.2">
      <c r="A96" s="217" t="s">
        <v>103</v>
      </c>
      <c r="B96" s="218" t="s">
        <v>71</v>
      </c>
      <c r="C96" s="240" t="s">
        <v>72</v>
      </c>
      <c r="D96" s="219"/>
      <c r="E96" s="220"/>
      <c r="F96" s="221"/>
      <c r="G96" s="221">
        <f>SUMIF(AG97:AG98,"&lt;&gt;NOR",G97:G98)</f>
        <v>0</v>
      </c>
      <c r="H96" s="221"/>
      <c r="I96" s="221">
        <f>SUM(I97:I98)</f>
        <v>0</v>
      </c>
      <c r="J96" s="221"/>
      <c r="K96" s="221">
        <f>SUM(K97:K98)</f>
        <v>0</v>
      </c>
      <c r="L96" s="221"/>
      <c r="M96" s="221">
        <f>SUM(M97:M98)</f>
        <v>0</v>
      </c>
      <c r="N96" s="221"/>
      <c r="O96" s="221">
        <f>SUM(O97:O98)</f>
        <v>0</v>
      </c>
      <c r="P96" s="221"/>
      <c r="Q96" s="221">
        <f>SUM(Q97:Q98)</f>
        <v>0</v>
      </c>
      <c r="R96" s="221"/>
      <c r="S96" s="221"/>
      <c r="T96" s="222"/>
      <c r="U96" s="216"/>
      <c r="V96" s="216">
        <f>SUM(V97:V98)</f>
        <v>0.98</v>
      </c>
      <c r="W96" s="216"/>
      <c r="AG96" t="s">
        <v>104</v>
      </c>
    </row>
    <row r="97" spans="1:60" ht="22.5" outlineLevel="1" x14ac:dyDescent="0.2">
      <c r="A97" s="223">
        <v>56</v>
      </c>
      <c r="B97" s="224" t="s">
        <v>262</v>
      </c>
      <c r="C97" s="242" t="s">
        <v>263</v>
      </c>
      <c r="D97" s="225" t="s">
        <v>171</v>
      </c>
      <c r="E97" s="226">
        <v>4.6509999999999998</v>
      </c>
      <c r="F97" s="227"/>
      <c r="G97" s="228">
        <f>ROUND(E97*F97,2)</f>
        <v>0</v>
      </c>
      <c r="H97" s="227"/>
      <c r="I97" s="228">
        <f>ROUND(E97*H97,2)</f>
        <v>0</v>
      </c>
      <c r="J97" s="227"/>
      <c r="K97" s="228">
        <f>ROUND(E97*J97,2)</f>
        <v>0</v>
      </c>
      <c r="L97" s="228">
        <v>21</v>
      </c>
      <c r="M97" s="228">
        <f>G97*(1+L97/100)</f>
        <v>0</v>
      </c>
      <c r="N97" s="228">
        <v>0</v>
      </c>
      <c r="O97" s="228">
        <f>ROUND(E97*N97,2)</f>
        <v>0</v>
      </c>
      <c r="P97" s="228">
        <v>0</v>
      </c>
      <c r="Q97" s="228">
        <f>ROUND(E97*P97,2)</f>
        <v>0</v>
      </c>
      <c r="R97" s="228" t="s">
        <v>190</v>
      </c>
      <c r="S97" s="228" t="s">
        <v>109</v>
      </c>
      <c r="T97" s="229" t="s">
        <v>182</v>
      </c>
      <c r="U97" s="213">
        <v>0.21149999999999999</v>
      </c>
      <c r="V97" s="213">
        <f>ROUND(E97*U97,2)</f>
        <v>0.98</v>
      </c>
      <c r="W97" s="21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111</v>
      </c>
      <c r="AH97" s="204"/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 x14ac:dyDescent="0.2">
      <c r="A98" s="211"/>
      <c r="B98" s="212"/>
      <c r="C98" s="243" t="s">
        <v>264</v>
      </c>
      <c r="D98" s="238"/>
      <c r="E98" s="238"/>
      <c r="F98" s="238"/>
      <c r="G98" s="238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117</v>
      </c>
      <c r="AH98" s="204"/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x14ac:dyDescent="0.2">
      <c r="A99" s="217" t="s">
        <v>103</v>
      </c>
      <c r="B99" s="218" t="s">
        <v>73</v>
      </c>
      <c r="C99" s="240" t="s">
        <v>74</v>
      </c>
      <c r="D99" s="219"/>
      <c r="E99" s="220"/>
      <c r="F99" s="221"/>
      <c r="G99" s="221">
        <f>SUMIF(AG100:AG105,"&lt;&gt;NOR",G100:G105)</f>
        <v>0</v>
      </c>
      <c r="H99" s="221"/>
      <c r="I99" s="221">
        <f>SUM(I100:I105)</f>
        <v>0</v>
      </c>
      <c r="J99" s="221"/>
      <c r="K99" s="221">
        <f>SUM(K100:K105)</f>
        <v>0</v>
      </c>
      <c r="L99" s="221"/>
      <c r="M99" s="221">
        <f>SUM(M100:M105)</f>
        <v>0</v>
      </c>
      <c r="N99" s="221"/>
      <c r="O99" s="221">
        <f>SUM(O100:O105)</f>
        <v>0</v>
      </c>
      <c r="P99" s="221"/>
      <c r="Q99" s="221">
        <f>SUM(Q100:Q105)</f>
        <v>0</v>
      </c>
      <c r="R99" s="221"/>
      <c r="S99" s="221"/>
      <c r="T99" s="222"/>
      <c r="U99" s="216"/>
      <c r="V99" s="216">
        <f>SUM(V100:V105)</f>
        <v>3.04</v>
      </c>
      <c r="W99" s="216"/>
      <c r="AG99" t="s">
        <v>104</v>
      </c>
    </row>
    <row r="100" spans="1:60" ht="22.5" outlineLevel="1" x14ac:dyDescent="0.2">
      <c r="A100" s="230">
        <v>57</v>
      </c>
      <c r="B100" s="231" t="s">
        <v>265</v>
      </c>
      <c r="C100" s="241" t="s">
        <v>266</v>
      </c>
      <c r="D100" s="232" t="s">
        <v>171</v>
      </c>
      <c r="E100" s="233">
        <v>27.855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35">
        <v>0</v>
      </c>
      <c r="O100" s="235">
        <f>ROUND(E100*N100,2)</f>
        <v>0</v>
      </c>
      <c r="P100" s="235">
        <v>0</v>
      </c>
      <c r="Q100" s="235">
        <f>ROUND(E100*P100,2)</f>
        <v>0</v>
      </c>
      <c r="R100" s="235" t="s">
        <v>108</v>
      </c>
      <c r="S100" s="235" t="s">
        <v>109</v>
      </c>
      <c r="T100" s="236" t="s">
        <v>182</v>
      </c>
      <c r="U100" s="213">
        <v>0.01</v>
      </c>
      <c r="V100" s="213">
        <f>ROUND(E100*U100,2)</f>
        <v>0.28000000000000003</v>
      </c>
      <c r="W100" s="21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111</v>
      </c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ht="22.5" outlineLevel="1" x14ac:dyDescent="0.2">
      <c r="A101" s="230">
        <v>58</v>
      </c>
      <c r="B101" s="231" t="s">
        <v>267</v>
      </c>
      <c r="C101" s="241" t="s">
        <v>268</v>
      </c>
      <c r="D101" s="232" t="s">
        <v>171</v>
      </c>
      <c r="E101" s="233">
        <v>390.39</v>
      </c>
      <c r="F101" s="234"/>
      <c r="G101" s="235">
        <f>ROUND(E101*F101,2)</f>
        <v>0</v>
      </c>
      <c r="H101" s="234"/>
      <c r="I101" s="235">
        <f>ROUND(E101*H101,2)</f>
        <v>0</v>
      </c>
      <c r="J101" s="234"/>
      <c r="K101" s="235">
        <f>ROUND(E101*J101,2)</f>
        <v>0</v>
      </c>
      <c r="L101" s="235">
        <v>21</v>
      </c>
      <c r="M101" s="235">
        <f>G101*(1+L101/100)</f>
        <v>0</v>
      </c>
      <c r="N101" s="235">
        <v>0</v>
      </c>
      <c r="O101" s="235">
        <f>ROUND(E101*N101,2)</f>
        <v>0</v>
      </c>
      <c r="P101" s="235">
        <v>0</v>
      </c>
      <c r="Q101" s="235">
        <f>ROUND(E101*P101,2)</f>
        <v>0</v>
      </c>
      <c r="R101" s="235" t="s">
        <v>108</v>
      </c>
      <c r="S101" s="235" t="s">
        <v>109</v>
      </c>
      <c r="T101" s="236" t="s">
        <v>182</v>
      </c>
      <c r="U101" s="213">
        <v>0</v>
      </c>
      <c r="V101" s="213">
        <f>ROUND(E101*U101,2)</f>
        <v>0</v>
      </c>
      <c r="W101" s="21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111</v>
      </c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 x14ac:dyDescent="0.2">
      <c r="A102" s="223">
        <v>59</v>
      </c>
      <c r="B102" s="224" t="s">
        <v>269</v>
      </c>
      <c r="C102" s="242" t="s">
        <v>270</v>
      </c>
      <c r="D102" s="225" t="s">
        <v>171</v>
      </c>
      <c r="E102" s="226">
        <v>27.855</v>
      </c>
      <c r="F102" s="227"/>
      <c r="G102" s="228">
        <f>ROUND(E102*F102,2)</f>
        <v>0</v>
      </c>
      <c r="H102" s="227"/>
      <c r="I102" s="228">
        <f>ROUND(E102*H102,2)</f>
        <v>0</v>
      </c>
      <c r="J102" s="227"/>
      <c r="K102" s="228">
        <f>ROUND(E102*J102,2)</f>
        <v>0</v>
      </c>
      <c r="L102" s="228">
        <v>21</v>
      </c>
      <c r="M102" s="228">
        <f>G102*(1+L102/100)</f>
        <v>0</v>
      </c>
      <c r="N102" s="228">
        <v>0</v>
      </c>
      <c r="O102" s="228">
        <f>ROUND(E102*N102,2)</f>
        <v>0</v>
      </c>
      <c r="P102" s="228">
        <v>0</v>
      </c>
      <c r="Q102" s="228">
        <f>ROUND(E102*P102,2)</f>
        <v>0</v>
      </c>
      <c r="R102" s="228" t="s">
        <v>108</v>
      </c>
      <c r="S102" s="228" t="s">
        <v>109</v>
      </c>
      <c r="T102" s="229" t="s">
        <v>182</v>
      </c>
      <c r="U102" s="213">
        <v>9.9000000000000005E-2</v>
      </c>
      <c r="V102" s="213">
        <f>ROUND(E102*U102,2)</f>
        <v>2.76</v>
      </c>
      <c r="W102" s="21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111</v>
      </c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 x14ac:dyDescent="0.2">
      <c r="A103" s="211"/>
      <c r="B103" s="212"/>
      <c r="C103" s="243" t="s">
        <v>271</v>
      </c>
      <c r="D103" s="238"/>
      <c r="E103" s="238"/>
      <c r="F103" s="238"/>
      <c r="G103" s="238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117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30">
        <v>60</v>
      </c>
      <c r="B104" s="231" t="s">
        <v>272</v>
      </c>
      <c r="C104" s="241" t="s">
        <v>273</v>
      </c>
      <c r="D104" s="232" t="s">
        <v>171</v>
      </c>
      <c r="E104" s="233">
        <v>20.818999999999999</v>
      </c>
      <c r="F104" s="234"/>
      <c r="G104" s="235">
        <f>ROUND(E104*F104,2)</f>
        <v>0</v>
      </c>
      <c r="H104" s="234"/>
      <c r="I104" s="235">
        <f>ROUND(E104*H104,2)</f>
        <v>0</v>
      </c>
      <c r="J104" s="234"/>
      <c r="K104" s="235">
        <f>ROUND(E104*J104,2)</f>
        <v>0</v>
      </c>
      <c r="L104" s="235">
        <v>21</v>
      </c>
      <c r="M104" s="235">
        <f>G104*(1+L104/100)</f>
        <v>0</v>
      </c>
      <c r="N104" s="235">
        <v>0</v>
      </c>
      <c r="O104" s="235">
        <f>ROUND(E104*N104,2)</f>
        <v>0</v>
      </c>
      <c r="P104" s="235">
        <v>0</v>
      </c>
      <c r="Q104" s="235">
        <f>ROUND(E104*P104,2)</f>
        <v>0</v>
      </c>
      <c r="R104" s="235" t="s">
        <v>274</v>
      </c>
      <c r="S104" s="235" t="s">
        <v>109</v>
      </c>
      <c r="T104" s="236" t="s">
        <v>182</v>
      </c>
      <c r="U104" s="213">
        <v>0</v>
      </c>
      <c r="V104" s="213">
        <f>ROUND(E104*U104,2)</f>
        <v>0</v>
      </c>
      <c r="W104" s="21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111</v>
      </c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30">
        <v>61</v>
      </c>
      <c r="B105" s="231" t="s">
        <v>275</v>
      </c>
      <c r="C105" s="241" t="s">
        <v>276</v>
      </c>
      <c r="D105" s="232" t="s">
        <v>171</v>
      </c>
      <c r="E105" s="233">
        <v>7.0659999999999998</v>
      </c>
      <c r="F105" s="234"/>
      <c r="G105" s="235">
        <f>ROUND(E105*F105,2)</f>
        <v>0</v>
      </c>
      <c r="H105" s="234"/>
      <c r="I105" s="235">
        <f>ROUND(E105*H105,2)</f>
        <v>0</v>
      </c>
      <c r="J105" s="234"/>
      <c r="K105" s="235">
        <f>ROUND(E105*J105,2)</f>
        <v>0</v>
      </c>
      <c r="L105" s="235">
        <v>21</v>
      </c>
      <c r="M105" s="235">
        <f>G105*(1+L105/100)</f>
        <v>0</v>
      </c>
      <c r="N105" s="235">
        <v>0</v>
      </c>
      <c r="O105" s="235">
        <f>ROUND(E105*N105,2)</f>
        <v>0</v>
      </c>
      <c r="P105" s="235">
        <v>0</v>
      </c>
      <c r="Q105" s="235">
        <f>ROUND(E105*P105,2)</f>
        <v>0</v>
      </c>
      <c r="R105" s="235"/>
      <c r="S105" s="235" t="s">
        <v>174</v>
      </c>
      <c r="T105" s="236" t="s">
        <v>182</v>
      </c>
      <c r="U105" s="213">
        <v>0</v>
      </c>
      <c r="V105" s="213">
        <f>ROUND(E105*U105,2)</f>
        <v>0</v>
      </c>
      <c r="W105" s="21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111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x14ac:dyDescent="0.2">
      <c r="A106" s="217" t="s">
        <v>103</v>
      </c>
      <c r="B106" s="218" t="s">
        <v>76</v>
      </c>
      <c r="C106" s="240" t="s">
        <v>28</v>
      </c>
      <c r="D106" s="219"/>
      <c r="E106" s="220"/>
      <c r="F106" s="221"/>
      <c r="G106" s="221">
        <f>SUMIF(AG107:AG113,"&lt;&gt;NOR",G107:G113)</f>
        <v>0</v>
      </c>
      <c r="H106" s="221"/>
      <c r="I106" s="221">
        <f>SUM(I107:I113)</f>
        <v>0</v>
      </c>
      <c r="J106" s="221"/>
      <c r="K106" s="221">
        <f>SUM(K107:K113)</f>
        <v>0</v>
      </c>
      <c r="L106" s="221"/>
      <c r="M106" s="221">
        <f>SUM(M107:M113)</f>
        <v>0</v>
      </c>
      <c r="N106" s="221"/>
      <c r="O106" s="221">
        <f>SUM(O107:O113)</f>
        <v>0</v>
      </c>
      <c r="P106" s="221"/>
      <c r="Q106" s="221">
        <f>SUM(Q107:Q113)</f>
        <v>0</v>
      </c>
      <c r="R106" s="221"/>
      <c r="S106" s="221"/>
      <c r="T106" s="222"/>
      <c r="U106" s="216"/>
      <c r="V106" s="216">
        <f>SUM(V107:V113)</f>
        <v>0</v>
      </c>
      <c r="W106" s="216"/>
      <c r="AG106" t="s">
        <v>104</v>
      </c>
    </row>
    <row r="107" spans="1:60" outlineLevel="1" x14ac:dyDescent="0.2">
      <c r="A107" s="230">
        <v>62</v>
      </c>
      <c r="B107" s="231" t="s">
        <v>277</v>
      </c>
      <c r="C107" s="241" t="s">
        <v>278</v>
      </c>
      <c r="D107" s="232" t="s">
        <v>279</v>
      </c>
      <c r="E107" s="233">
        <v>1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21</v>
      </c>
      <c r="M107" s="235">
        <f>G107*(1+L107/100)</f>
        <v>0</v>
      </c>
      <c r="N107" s="235">
        <v>0</v>
      </c>
      <c r="O107" s="235">
        <f>ROUND(E107*N107,2)</f>
        <v>0</v>
      </c>
      <c r="P107" s="235">
        <v>0</v>
      </c>
      <c r="Q107" s="235">
        <f>ROUND(E107*P107,2)</f>
        <v>0</v>
      </c>
      <c r="R107" s="235"/>
      <c r="S107" s="235" t="s">
        <v>109</v>
      </c>
      <c r="T107" s="236" t="s">
        <v>182</v>
      </c>
      <c r="U107" s="213">
        <v>0</v>
      </c>
      <c r="V107" s="213">
        <f>ROUND(E107*U107,2)</f>
        <v>0</v>
      </c>
      <c r="W107" s="21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280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 x14ac:dyDescent="0.2">
      <c r="A108" s="230">
        <v>63</v>
      </c>
      <c r="B108" s="231" t="s">
        <v>281</v>
      </c>
      <c r="C108" s="241" t="s">
        <v>282</v>
      </c>
      <c r="D108" s="232" t="s">
        <v>279</v>
      </c>
      <c r="E108" s="233">
        <v>1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35">
        <v>0</v>
      </c>
      <c r="O108" s="235">
        <f>ROUND(E108*N108,2)</f>
        <v>0</v>
      </c>
      <c r="P108" s="235">
        <v>0</v>
      </c>
      <c r="Q108" s="235">
        <f>ROUND(E108*P108,2)</f>
        <v>0</v>
      </c>
      <c r="R108" s="235"/>
      <c r="S108" s="235" t="s">
        <v>109</v>
      </c>
      <c r="T108" s="236" t="s">
        <v>182</v>
      </c>
      <c r="U108" s="213">
        <v>0</v>
      </c>
      <c r="V108" s="213">
        <f>ROUND(E108*U108,2)</f>
        <v>0</v>
      </c>
      <c r="W108" s="21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280</v>
      </c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 x14ac:dyDescent="0.2">
      <c r="A109" s="230">
        <v>64</v>
      </c>
      <c r="B109" s="231" t="s">
        <v>283</v>
      </c>
      <c r="C109" s="241" t="s">
        <v>284</v>
      </c>
      <c r="D109" s="232" t="s">
        <v>279</v>
      </c>
      <c r="E109" s="233">
        <v>1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5">
        <v>0</v>
      </c>
      <c r="O109" s="235">
        <f>ROUND(E109*N109,2)</f>
        <v>0</v>
      </c>
      <c r="P109" s="235">
        <v>0</v>
      </c>
      <c r="Q109" s="235">
        <f>ROUND(E109*P109,2)</f>
        <v>0</v>
      </c>
      <c r="R109" s="235"/>
      <c r="S109" s="235" t="s">
        <v>109</v>
      </c>
      <c r="T109" s="236" t="s">
        <v>182</v>
      </c>
      <c r="U109" s="213">
        <v>0</v>
      </c>
      <c r="V109" s="213">
        <f>ROUND(E109*U109,2)</f>
        <v>0</v>
      </c>
      <c r="W109" s="21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280</v>
      </c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30">
        <v>65</v>
      </c>
      <c r="B110" s="231" t="s">
        <v>285</v>
      </c>
      <c r="C110" s="241" t="s">
        <v>286</v>
      </c>
      <c r="D110" s="232" t="s">
        <v>279</v>
      </c>
      <c r="E110" s="233">
        <v>1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0</v>
      </c>
      <c r="O110" s="235">
        <f>ROUND(E110*N110,2)</f>
        <v>0</v>
      </c>
      <c r="P110" s="235">
        <v>0</v>
      </c>
      <c r="Q110" s="235">
        <f>ROUND(E110*P110,2)</f>
        <v>0</v>
      </c>
      <c r="R110" s="235"/>
      <c r="S110" s="235" t="s">
        <v>109</v>
      </c>
      <c r="T110" s="236" t="s">
        <v>182</v>
      </c>
      <c r="U110" s="213">
        <v>0</v>
      </c>
      <c r="V110" s="213">
        <f>ROUND(E110*U110,2)</f>
        <v>0</v>
      </c>
      <c r="W110" s="21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280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30">
        <v>66</v>
      </c>
      <c r="B111" s="231" t="s">
        <v>287</v>
      </c>
      <c r="C111" s="241" t="s">
        <v>288</v>
      </c>
      <c r="D111" s="232" t="s">
        <v>279</v>
      </c>
      <c r="E111" s="233">
        <v>1</v>
      </c>
      <c r="F111" s="234"/>
      <c r="G111" s="235">
        <f>ROUND(E111*F111,2)</f>
        <v>0</v>
      </c>
      <c r="H111" s="234"/>
      <c r="I111" s="235">
        <f>ROUND(E111*H111,2)</f>
        <v>0</v>
      </c>
      <c r="J111" s="234"/>
      <c r="K111" s="235">
        <f>ROUND(E111*J111,2)</f>
        <v>0</v>
      </c>
      <c r="L111" s="235">
        <v>21</v>
      </c>
      <c r="M111" s="235">
        <f>G111*(1+L111/100)</f>
        <v>0</v>
      </c>
      <c r="N111" s="235">
        <v>0</v>
      </c>
      <c r="O111" s="235">
        <f>ROUND(E111*N111,2)</f>
        <v>0</v>
      </c>
      <c r="P111" s="235">
        <v>0</v>
      </c>
      <c r="Q111" s="235">
        <f>ROUND(E111*P111,2)</f>
        <v>0</v>
      </c>
      <c r="R111" s="235"/>
      <c r="S111" s="235" t="s">
        <v>109</v>
      </c>
      <c r="T111" s="236" t="s">
        <v>182</v>
      </c>
      <c r="U111" s="213">
        <v>0</v>
      </c>
      <c r="V111" s="213">
        <f>ROUND(E111*U111,2)</f>
        <v>0</v>
      </c>
      <c r="W111" s="21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280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30">
        <v>67</v>
      </c>
      <c r="B112" s="231" t="s">
        <v>289</v>
      </c>
      <c r="C112" s="241" t="s">
        <v>290</v>
      </c>
      <c r="D112" s="232" t="s">
        <v>279</v>
      </c>
      <c r="E112" s="233">
        <v>1</v>
      </c>
      <c r="F112" s="234"/>
      <c r="G112" s="235">
        <f>ROUND(E112*F112,2)</f>
        <v>0</v>
      </c>
      <c r="H112" s="234"/>
      <c r="I112" s="235">
        <f>ROUND(E112*H112,2)</f>
        <v>0</v>
      </c>
      <c r="J112" s="234"/>
      <c r="K112" s="235">
        <f>ROUND(E112*J112,2)</f>
        <v>0</v>
      </c>
      <c r="L112" s="235">
        <v>21</v>
      </c>
      <c r="M112" s="235">
        <f>G112*(1+L112/100)</f>
        <v>0</v>
      </c>
      <c r="N112" s="235">
        <v>0</v>
      </c>
      <c r="O112" s="235">
        <f>ROUND(E112*N112,2)</f>
        <v>0</v>
      </c>
      <c r="P112" s="235">
        <v>0</v>
      </c>
      <c r="Q112" s="235">
        <f>ROUND(E112*P112,2)</f>
        <v>0</v>
      </c>
      <c r="R112" s="235"/>
      <c r="S112" s="235" t="s">
        <v>109</v>
      </c>
      <c r="T112" s="236" t="s">
        <v>182</v>
      </c>
      <c r="U112" s="213">
        <v>0</v>
      </c>
      <c r="V112" s="213">
        <f>ROUND(E112*U112,2)</f>
        <v>0</v>
      </c>
      <c r="W112" s="21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280</v>
      </c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23">
        <v>68</v>
      </c>
      <c r="B113" s="224" t="s">
        <v>291</v>
      </c>
      <c r="C113" s="242" t="s">
        <v>292</v>
      </c>
      <c r="D113" s="225" t="s">
        <v>293</v>
      </c>
      <c r="E113" s="226">
        <v>1</v>
      </c>
      <c r="F113" s="227"/>
      <c r="G113" s="228">
        <f>ROUND(E113*F113,2)</f>
        <v>0</v>
      </c>
      <c r="H113" s="227"/>
      <c r="I113" s="228">
        <f>ROUND(E113*H113,2)</f>
        <v>0</v>
      </c>
      <c r="J113" s="227"/>
      <c r="K113" s="228">
        <f>ROUND(E113*J113,2)</f>
        <v>0</v>
      </c>
      <c r="L113" s="228">
        <v>21</v>
      </c>
      <c r="M113" s="228">
        <f>G113*(1+L113/100)</f>
        <v>0</v>
      </c>
      <c r="N113" s="228">
        <v>0</v>
      </c>
      <c r="O113" s="228">
        <f>ROUND(E113*N113,2)</f>
        <v>0</v>
      </c>
      <c r="P113" s="228">
        <v>0</v>
      </c>
      <c r="Q113" s="228">
        <f>ROUND(E113*P113,2)</f>
        <v>0</v>
      </c>
      <c r="R113" s="228"/>
      <c r="S113" s="228" t="s">
        <v>174</v>
      </c>
      <c r="T113" s="229" t="s">
        <v>182</v>
      </c>
      <c r="U113" s="213">
        <v>0</v>
      </c>
      <c r="V113" s="213">
        <f>ROUND(E113*U113,2)</f>
        <v>0</v>
      </c>
      <c r="W113" s="21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280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x14ac:dyDescent="0.2">
      <c r="A114" s="5"/>
      <c r="B114" s="6"/>
      <c r="C114" s="245"/>
      <c r="D114" s="8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AE114">
        <v>15</v>
      </c>
      <c r="AF114">
        <v>21</v>
      </c>
    </row>
    <row r="115" spans="1:60" x14ac:dyDescent="0.2">
      <c r="A115" s="207"/>
      <c r="B115" s="208" t="s">
        <v>29</v>
      </c>
      <c r="C115" s="246"/>
      <c r="D115" s="209"/>
      <c r="E115" s="210"/>
      <c r="F115" s="210"/>
      <c r="G115" s="239">
        <f>G8+G43+G46+G61+G90+G96+G99+G106</f>
        <v>0</v>
      </c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AE115">
        <f>SUMIF(L7:L113,AE114,G7:G113)</f>
        <v>0</v>
      </c>
      <c r="AF115">
        <f>SUMIF(L7:L113,AF114,G7:G113)</f>
        <v>0</v>
      </c>
      <c r="AG115" t="s">
        <v>294</v>
      </c>
    </row>
    <row r="116" spans="1:60" x14ac:dyDescent="0.2">
      <c r="C116" s="247"/>
      <c r="D116" s="188"/>
      <c r="AG116" t="s">
        <v>295</v>
      </c>
    </row>
    <row r="117" spans="1:60" x14ac:dyDescent="0.2">
      <c r="D117" s="188"/>
    </row>
    <row r="118" spans="1:60" x14ac:dyDescent="0.2">
      <c r="D118" s="188"/>
    </row>
    <row r="119" spans="1:60" x14ac:dyDescent="0.2">
      <c r="D119" s="188"/>
    </row>
    <row r="120" spans="1:60" x14ac:dyDescent="0.2">
      <c r="D120" s="188"/>
    </row>
    <row r="121" spans="1:60" x14ac:dyDescent="0.2">
      <c r="D121" s="188"/>
    </row>
    <row r="122" spans="1:60" x14ac:dyDescent="0.2">
      <c r="D122" s="188"/>
    </row>
    <row r="123" spans="1:60" x14ac:dyDescent="0.2">
      <c r="D123" s="188"/>
    </row>
    <row r="124" spans="1:60" x14ac:dyDescent="0.2">
      <c r="D124" s="188"/>
    </row>
    <row r="125" spans="1:60" x14ac:dyDescent="0.2">
      <c r="D125" s="188"/>
    </row>
    <row r="126" spans="1:60" x14ac:dyDescent="0.2">
      <c r="D126" s="188"/>
    </row>
    <row r="127" spans="1:60" x14ac:dyDescent="0.2">
      <c r="D127" s="188"/>
    </row>
    <row r="128" spans="1:60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DC0D" sheet="1"/>
  <mergeCells count="32">
    <mergeCell ref="C98:G98"/>
    <mergeCell ref="C103:G103"/>
    <mergeCell ref="C72:G72"/>
    <mergeCell ref="C74:G74"/>
    <mergeCell ref="C77:G77"/>
    <mergeCell ref="C79:G79"/>
    <mergeCell ref="C92:G92"/>
    <mergeCell ref="C94:G94"/>
    <mergeCell ref="C54:G54"/>
    <mergeCell ref="C56:G56"/>
    <mergeCell ref="C63:G63"/>
    <mergeCell ref="C65:G65"/>
    <mergeCell ref="C67:G67"/>
    <mergeCell ref="C70:G70"/>
    <mergeCell ref="C34:G34"/>
    <mergeCell ref="C37:G37"/>
    <mergeCell ref="C39:G39"/>
    <mergeCell ref="C45:G45"/>
    <mergeCell ref="C48:G48"/>
    <mergeCell ref="C50:G50"/>
    <mergeCell ref="C19:G19"/>
    <mergeCell ref="C21:G21"/>
    <mergeCell ref="C23:G23"/>
    <mergeCell ref="C27:G27"/>
    <mergeCell ref="C30:G30"/>
    <mergeCell ref="C32:G3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9" t="s">
        <v>78</v>
      </c>
      <c r="B1" s="189"/>
      <c r="C1" s="189"/>
      <c r="D1" s="189"/>
      <c r="E1" s="189"/>
      <c r="F1" s="189"/>
      <c r="G1" s="189"/>
      <c r="AG1" t="s">
        <v>79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80</v>
      </c>
    </row>
    <row r="3" spans="1:60" ht="24.95" customHeight="1" x14ac:dyDescent="0.2">
      <c r="A3" s="190" t="s">
        <v>8</v>
      </c>
      <c r="B3" s="77" t="s">
        <v>51</v>
      </c>
      <c r="C3" s="193" t="s">
        <v>52</v>
      </c>
      <c r="D3" s="191"/>
      <c r="E3" s="191"/>
      <c r="F3" s="191"/>
      <c r="G3" s="192"/>
      <c r="AC3" s="125" t="s">
        <v>80</v>
      </c>
      <c r="AG3" t="s">
        <v>81</v>
      </c>
    </row>
    <row r="4" spans="1:60" ht="24.95" customHeight="1" x14ac:dyDescent="0.2">
      <c r="A4" s="194" t="s">
        <v>9</v>
      </c>
      <c r="B4" s="195" t="s">
        <v>48</v>
      </c>
      <c r="C4" s="196" t="s">
        <v>53</v>
      </c>
      <c r="D4" s="197"/>
      <c r="E4" s="197"/>
      <c r="F4" s="197"/>
      <c r="G4" s="198"/>
      <c r="AG4" t="s">
        <v>82</v>
      </c>
    </row>
    <row r="5" spans="1:60" x14ac:dyDescent="0.2">
      <c r="D5" s="188"/>
    </row>
    <row r="6" spans="1:60" ht="38.25" x14ac:dyDescent="0.2">
      <c r="A6" s="200" t="s">
        <v>83</v>
      </c>
      <c r="B6" s="202" t="s">
        <v>84</v>
      </c>
      <c r="C6" s="202" t="s">
        <v>85</v>
      </c>
      <c r="D6" s="201" t="s">
        <v>86</v>
      </c>
      <c r="E6" s="200" t="s">
        <v>87</v>
      </c>
      <c r="F6" s="199" t="s">
        <v>88</v>
      </c>
      <c r="G6" s="200" t="s">
        <v>29</v>
      </c>
      <c r="H6" s="203" t="s">
        <v>30</v>
      </c>
      <c r="I6" s="203" t="s">
        <v>89</v>
      </c>
      <c r="J6" s="203" t="s">
        <v>31</v>
      </c>
      <c r="K6" s="203" t="s">
        <v>90</v>
      </c>
      <c r="L6" s="203" t="s">
        <v>91</v>
      </c>
      <c r="M6" s="203" t="s">
        <v>92</v>
      </c>
      <c r="N6" s="203" t="s">
        <v>93</v>
      </c>
      <c r="O6" s="203" t="s">
        <v>94</v>
      </c>
      <c r="P6" s="203" t="s">
        <v>95</v>
      </c>
      <c r="Q6" s="203" t="s">
        <v>96</v>
      </c>
      <c r="R6" s="203" t="s">
        <v>97</v>
      </c>
      <c r="S6" s="203" t="s">
        <v>98</v>
      </c>
      <c r="T6" s="203" t="s">
        <v>99</v>
      </c>
      <c r="U6" s="203" t="s">
        <v>100</v>
      </c>
      <c r="V6" s="203" t="s">
        <v>101</v>
      </c>
      <c r="W6" s="203" t="s">
        <v>102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103</v>
      </c>
      <c r="B8" s="218" t="s">
        <v>48</v>
      </c>
      <c r="C8" s="240" t="s">
        <v>58</v>
      </c>
      <c r="D8" s="219"/>
      <c r="E8" s="220"/>
      <c r="F8" s="221"/>
      <c r="G8" s="221">
        <f>SUMIF(AG9:AG38,"&lt;&gt;NOR",G9:G38)</f>
        <v>0</v>
      </c>
      <c r="H8" s="221"/>
      <c r="I8" s="221">
        <f>SUM(I9:I38)</f>
        <v>0</v>
      </c>
      <c r="J8" s="221"/>
      <c r="K8" s="221">
        <f>SUM(K9:K38)</f>
        <v>0</v>
      </c>
      <c r="L8" s="221"/>
      <c r="M8" s="221">
        <f>SUM(M9:M38)</f>
        <v>0</v>
      </c>
      <c r="N8" s="221"/>
      <c r="O8" s="221">
        <f>SUM(O9:O38)</f>
        <v>7.59</v>
      </c>
      <c r="P8" s="221"/>
      <c r="Q8" s="221">
        <f>SUM(Q9:Q38)</f>
        <v>2.29</v>
      </c>
      <c r="R8" s="221"/>
      <c r="S8" s="221"/>
      <c r="T8" s="222"/>
      <c r="U8" s="216"/>
      <c r="V8" s="216">
        <f>SUM(V9:V38)</f>
        <v>65.56</v>
      </c>
      <c r="W8" s="216"/>
      <c r="AG8" t="s">
        <v>104</v>
      </c>
    </row>
    <row r="9" spans="1:60" outlineLevel="1" x14ac:dyDescent="0.2">
      <c r="A9" s="223">
        <v>1</v>
      </c>
      <c r="B9" s="224" t="s">
        <v>360</v>
      </c>
      <c r="C9" s="242" t="s">
        <v>361</v>
      </c>
      <c r="D9" s="225" t="s">
        <v>120</v>
      </c>
      <c r="E9" s="226">
        <v>5.5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0.41599999999999998</v>
      </c>
      <c r="Q9" s="228">
        <f>ROUND(E9*P9,2)</f>
        <v>2.29</v>
      </c>
      <c r="R9" s="228" t="s">
        <v>190</v>
      </c>
      <c r="S9" s="228" t="s">
        <v>109</v>
      </c>
      <c r="T9" s="229" t="s">
        <v>110</v>
      </c>
      <c r="U9" s="213">
        <v>0.48299999999999998</v>
      </c>
      <c r="V9" s="213">
        <f>ROUND(E9*U9,2)</f>
        <v>2.66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111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11"/>
      <c r="B10" s="212"/>
      <c r="C10" s="243" t="s">
        <v>362</v>
      </c>
      <c r="D10" s="238"/>
      <c r="E10" s="238"/>
      <c r="F10" s="238"/>
      <c r="G10" s="238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117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23">
        <v>2</v>
      </c>
      <c r="B11" s="224" t="s">
        <v>363</v>
      </c>
      <c r="C11" s="242" t="s">
        <v>364</v>
      </c>
      <c r="D11" s="225" t="s">
        <v>127</v>
      </c>
      <c r="E11" s="226">
        <v>10.853999999999999</v>
      </c>
      <c r="F11" s="227"/>
      <c r="G11" s="228">
        <f>ROUND(E11*F11,2)</f>
        <v>0</v>
      </c>
      <c r="H11" s="227"/>
      <c r="I11" s="228">
        <f>ROUND(E11*H11,2)</f>
        <v>0</v>
      </c>
      <c r="J11" s="227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 t="s">
        <v>121</v>
      </c>
      <c r="S11" s="228" t="s">
        <v>109</v>
      </c>
      <c r="T11" s="229" t="s">
        <v>110</v>
      </c>
      <c r="U11" s="213">
        <v>0.26666000000000001</v>
      </c>
      <c r="V11" s="213">
        <f>ROUND(E11*U11,2)</f>
        <v>2.89</v>
      </c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111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33.75" outlineLevel="1" x14ac:dyDescent="0.2">
      <c r="A12" s="211"/>
      <c r="B12" s="212"/>
      <c r="C12" s="243" t="s">
        <v>365</v>
      </c>
      <c r="D12" s="238"/>
      <c r="E12" s="238"/>
      <c r="F12" s="238"/>
      <c r="G12" s="238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117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37" t="str">
        <f>C12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2" s="204"/>
      <c r="BC12" s="204"/>
      <c r="BD12" s="204"/>
      <c r="BE12" s="204"/>
      <c r="BF12" s="204"/>
      <c r="BG12" s="204"/>
      <c r="BH12" s="204"/>
    </row>
    <row r="13" spans="1:60" outlineLevel="1" x14ac:dyDescent="0.2">
      <c r="A13" s="223">
        <v>3</v>
      </c>
      <c r="B13" s="224" t="s">
        <v>366</v>
      </c>
      <c r="C13" s="242" t="s">
        <v>367</v>
      </c>
      <c r="D13" s="225" t="s">
        <v>127</v>
      </c>
      <c r="E13" s="226">
        <v>10.853999999999999</v>
      </c>
      <c r="F13" s="227"/>
      <c r="G13" s="228">
        <f>ROUND(E13*F13,2)</f>
        <v>0</v>
      </c>
      <c r="H13" s="227"/>
      <c r="I13" s="228">
        <f>ROUND(E13*H13,2)</f>
        <v>0</v>
      </c>
      <c r="J13" s="227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 t="s">
        <v>121</v>
      </c>
      <c r="S13" s="228" t="s">
        <v>109</v>
      </c>
      <c r="T13" s="229" t="s">
        <v>110</v>
      </c>
      <c r="U13" s="213">
        <v>4.3099999999999999E-2</v>
      </c>
      <c r="V13" s="213">
        <f>ROUND(E13*U13,2)</f>
        <v>0.47</v>
      </c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111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ht="33.75" outlineLevel="1" x14ac:dyDescent="0.2">
      <c r="A14" s="211"/>
      <c r="B14" s="212"/>
      <c r="C14" s="243" t="s">
        <v>365</v>
      </c>
      <c r="D14" s="238"/>
      <c r="E14" s="238"/>
      <c r="F14" s="238"/>
      <c r="G14" s="238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117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37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23">
        <v>4</v>
      </c>
      <c r="B15" s="224" t="s">
        <v>368</v>
      </c>
      <c r="C15" s="242" t="s">
        <v>369</v>
      </c>
      <c r="D15" s="225" t="s">
        <v>127</v>
      </c>
      <c r="E15" s="226">
        <v>23.568999999999999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 t="s">
        <v>121</v>
      </c>
      <c r="S15" s="228" t="s">
        <v>109</v>
      </c>
      <c r="T15" s="229" t="s">
        <v>110</v>
      </c>
      <c r="U15" s="213">
        <v>0.36499999999999999</v>
      </c>
      <c r="V15" s="213">
        <f>ROUND(E15*U15,2)</f>
        <v>8.6</v>
      </c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111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211"/>
      <c r="B16" s="212"/>
      <c r="C16" s="243" t="s">
        <v>370</v>
      </c>
      <c r="D16" s="238"/>
      <c r="E16" s="238"/>
      <c r="F16" s="238"/>
      <c r="G16" s="238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117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37" t="str">
        <f>C16</f>
        <v>zapažených i nezapažených s urovnáním dna do předepsaného profilu a spádu, s přehozením výkopku na přilehlém terénu na vzdálenost do 3 m od podélné osy rýhy nebo s naložením výkopku na dopravní prostředek.</v>
      </c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23">
        <v>5</v>
      </c>
      <c r="B17" s="224" t="s">
        <v>371</v>
      </c>
      <c r="C17" s="242" t="s">
        <v>372</v>
      </c>
      <c r="D17" s="225" t="s">
        <v>127</v>
      </c>
      <c r="E17" s="226">
        <v>23.568999999999999</v>
      </c>
      <c r="F17" s="227"/>
      <c r="G17" s="228">
        <f>ROUND(E17*F17,2)</f>
        <v>0</v>
      </c>
      <c r="H17" s="227"/>
      <c r="I17" s="228">
        <f>ROUND(E17*H17,2)</f>
        <v>0</v>
      </c>
      <c r="J17" s="227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 t="s">
        <v>121</v>
      </c>
      <c r="S17" s="228" t="s">
        <v>109</v>
      </c>
      <c r="T17" s="229" t="s">
        <v>110</v>
      </c>
      <c r="U17" s="213">
        <v>0.38979999999999998</v>
      </c>
      <c r="V17" s="213">
        <f>ROUND(E17*U17,2)</f>
        <v>9.19</v>
      </c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111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ht="22.5" outlineLevel="1" x14ac:dyDescent="0.2">
      <c r="A18" s="211"/>
      <c r="B18" s="212"/>
      <c r="C18" s="243" t="s">
        <v>370</v>
      </c>
      <c r="D18" s="238"/>
      <c r="E18" s="238"/>
      <c r="F18" s="238"/>
      <c r="G18" s="238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117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37" t="str">
        <f>C18</f>
        <v>zapažených i nezapažených s urovnáním dna do předepsaného profilu a spádu, s přehozením výkopku na přilehlém terénu na vzdálenost do 3 m od podélné osy rýhy nebo s naložením výkopku na dopravní prostředek.</v>
      </c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23">
        <v>6</v>
      </c>
      <c r="B19" s="224" t="s">
        <v>373</v>
      </c>
      <c r="C19" s="242" t="s">
        <v>374</v>
      </c>
      <c r="D19" s="225" t="s">
        <v>127</v>
      </c>
      <c r="E19" s="226">
        <v>2</v>
      </c>
      <c r="F19" s="227"/>
      <c r="G19" s="228">
        <f>ROUND(E19*F19,2)</f>
        <v>0</v>
      </c>
      <c r="H19" s="227"/>
      <c r="I19" s="228">
        <f>ROUND(E19*H19,2)</f>
        <v>0</v>
      </c>
      <c r="J19" s="227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 t="s">
        <v>121</v>
      </c>
      <c r="S19" s="228" t="s">
        <v>109</v>
      </c>
      <c r="T19" s="229" t="s">
        <v>110</v>
      </c>
      <c r="U19" s="213">
        <v>1.23</v>
      </c>
      <c r="V19" s="213">
        <f>ROUND(E19*U19,2)</f>
        <v>2.46</v>
      </c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111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ht="22.5" outlineLevel="1" x14ac:dyDescent="0.2">
      <c r="A20" s="211"/>
      <c r="B20" s="212"/>
      <c r="C20" s="243" t="s">
        <v>370</v>
      </c>
      <c r="D20" s="238"/>
      <c r="E20" s="238"/>
      <c r="F20" s="238"/>
      <c r="G20" s="238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117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37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23">
        <v>7</v>
      </c>
      <c r="B21" s="224" t="s">
        <v>140</v>
      </c>
      <c r="C21" s="242" t="s">
        <v>141</v>
      </c>
      <c r="D21" s="225" t="s">
        <v>107</v>
      </c>
      <c r="E21" s="226">
        <v>28</v>
      </c>
      <c r="F21" s="227"/>
      <c r="G21" s="228">
        <f>ROUND(E21*F21,2)</f>
        <v>0</v>
      </c>
      <c r="H21" s="227"/>
      <c r="I21" s="228">
        <f>ROUND(E21*H21,2)</f>
        <v>0</v>
      </c>
      <c r="J21" s="227"/>
      <c r="K21" s="228">
        <f>ROUND(E21*J21,2)</f>
        <v>0</v>
      </c>
      <c r="L21" s="228">
        <v>21</v>
      </c>
      <c r="M21" s="228">
        <f>G21*(1+L21/100)</f>
        <v>0</v>
      </c>
      <c r="N21" s="228">
        <v>9.8999999999999999E-4</v>
      </c>
      <c r="O21" s="228">
        <f>ROUND(E21*N21,2)</f>
        <v>0.03</v>
      </c>
      <c r="P21" s="228">
        <v>0</v>
      </c>
      <c r="Q21" s="228">
        <f>ROUND(E21*P21,2)</f>
        <v>0</v>
      </c>
      <c r="R21" s="228" t="s">
        <v>121</v>
      </c>
      <c r="S21" s="228" t="s">
        <v>109</v>
      </c>
      <c r="T21" s="229" t="s">
        <v>110</v>
      </c>
      <c r="U21" s="213">
        <v>0.23599999999999999</v>
      </c>
      <c r="V21" s="213">
        <f>ROUND(E21*U21,2)</f>
        <v>6.61</v>
      </c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111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11"/>
      <c r="B22" s="212"/>
      <c r="C22" s="243" t="s">
        <v>142</v>
      </c>
      <c r="D22" s="238"/>
      <c r="E22" s="238"/>
      <c r="F22" s="238"/>
      <c r="G22" s="238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117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11"/>
      <c r="B23" s="212"/>
      <c r="C23" s="244" t="s">
        <v>375</v>
      </c>
      <c r="D23" s="214"/>
      <c r="E23" s="215">
        <v>28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144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23">
        <v>8</v>
      </c>
      <c r="B24" s="224" t="s">
        <v>152</v>
      </c>
      <c r="C24" s="242" t="s">
        <v>153</v>
      </c>
      <c r="D24" s="225" t="s">
        <v>107</v>
      </c>
      <c r="E24" s="226">
        <v>28</v>
      </c>
      <c r="F24" s="227"/>
      <c r="G24" s="228">
        <f>ROUND(E24*F24,2)</f>
        <v>0</v>
      </c>
      <c r="H24" s="227"/>
      <c r="I24" s="228">
        <f>ROUND(E24*H24,2)</f>
        <v>0</v>
      </c>
      <c r="J24" s="227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 t="s">
        <v>121</v>
      </c>
      <c r="S24" s="228" t="s">
        <v>109</v>
      </c>
      <c r="T24" s="229" t="s">
        <v>110</v>
      </c>
      <c r="U24" s="213">
        <v>7.0000000000000007E-2</v>
      </c>
      <c r="V24" s="213">
        <f>ROUND(E24*U24,2)</f>
        <v>1.96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111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11"/>
      <c r="B25" s="212"/>
      <c r="C25" s="243" t="s">
        <v>154</v>
      </c>
      <c r="D25" s="238"/>
      <c r="E25" s="238"/>
      <c r="F25" s="238"/>
      <c r="G25" s="238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117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11"/>
      <c r="B26" s="212"/>
      <c r="C26" s="244" t="s">
        <v>375</v>
      </c>
      <c r="D26" s="214"/>
      <c r="E26" s="215">
        <v>28</v>
      </c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144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23">
        <v>9</v>
      </c>
      <c r="B27" s="224" t="s">
        <v>155</v>
      </c>
      <c r="C27" s="242" t="s">
        <v>156</v>
      </c>
      <c r="D27" s="225" t="s">
        <v>127</v>
      </c>
      <c r="E27" s="226">
        <v>19.759</v>
      </c>
      <c r="F27" s="227"/>
      <c r="G27" s="228">
        <f>ROUND(E27*F27,2)</f>
        <v>0</v>
      </c>
      <c r="H27" s="227"/>
      <c r="I27" s="228">
        <f>ROUND(E27*H27,2)</f>
        <v>0</v>
      </c>
      <c r="J27" s="227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 t="s">
        <v>121</v>
      </c>
      <c r="S27" s="228" t="s">
        <v>109</v>
      </c>
      <c r="T27" s="229" t="s">
        <v>110</v>
      </c>
      <c r="U27" s="213">
        <v>0.34499999999999997</v>
      </c>
      <c r="V27" s="213">
        <f>ROUND(E27*U27,2)</f>
        <v>6.82</v>
      </c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111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11"/>
      <c r="B28" s="212"/>
      <c r="C28" s="243" t="s">
        <v>157</v>
      </c>
      <c r="D28" s="238"/>
      <c r="E28" s="238"/>
      <c r="F28" s="238"/>
      <c r="G28" s="238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117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23">
        <v>10</v>
      </c>
      <c r="B29" s="224" t="s">
        <v>158</v>
      </c>
      <c r="C29" s="242" t="s">
        <v>159</v>
      </c>
      <c r="D29" s="225" t="s">
        <v>127</v>
      </c>
      <c r="E29" s="226">
        <v>21.504999999999999</v>
      </c>
      <c r="F29" s="227"/>
      <c r="G29" s="228">
        <f>ROUND(E29*F29,2)</f>
        <v>0</v>
      </c>
      <c r="H29" s="227"/>
      <c r="I29" s="228">
        <f>ROUND(E29*H29,2)</f>
        <v>0</v>
      </c>
      <c r="J29" s="227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121</v>
      </c>
      <c r="S29" s="228" t="s">
        <v>109</v>
      </c>
      <c r="T29" s="229" t="s">
        <v>110</v>
      </c>
      <c r="U29" s="213">
        <v>1.0999999999999999E-2</v>
      </c>
      <c r="V29" s="213">
        <f>ROUND(E29*U29,2)</f>
        <v>0.24</v>
      </c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111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 x14ac:dyDescent="0.2">
      <c r="A30" s="211"/>
      <c r="B30" s="212"/>
      <c r="C30" s="243" t="s">
        <v>160</v>
      </c>
      <c r="D30" s="238"/>
      <c r="E30" s="238"/>
      <c r="F30" s="238"/>
      <c r="G30" s="238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117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ht="22.5" outlineLevel="1" x14ac:dyDescent="0.2">
      <c r="A31" s="230">
        <v>11</v>
      </c>
      <c r="B31" s="231" t="s">
        <v>161</v>
      </c>
      <c r="C31" s="241" t="s">
        <v>162</v>
      </c>
      <c r="D31" s="232" t="s">
        <v>127</v>
      </c>
      <c r="E31" s="233">
        <v>21.504999999999999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 t="s">
        <v>121</v>
      </c>
      <c r="S31" s="235" t="s">
        <v>109</v>
      </c>
      <c r="T31" s="236" t="s">
        <v>110</v>
      </c>
      <c r="U31" s="213">
        <v>8.9999999999999993E-3</v>
      </c>
      <c r="V31" s="213">
        <f>ROUND(E31*U31,2)</f>
        <v>0.19</v>
      </c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111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ht="22.5" outlineLevel="1" x14ac:dyDescent="0.2">
      <c r="A32" s="223">
        <v>12</v>
      </c>
      <c r="B32" s="224" t="s">
        <v>163</v>
      </c>
      <c r="C32" s="242" t="s">
        <v>164</v>
      </c>
      <c r="D32" s="225" t="s">
        <v>127</v>
      </c>
      <c r="E32" s="226">
        <v>14.718</v>
      </c>
      <c r="F32" s="227"/>
      <c r="G32" s="228">
        <f>ROUND(E32*F32,2)</f>
        <v>0</v>
      </c>
      <c r="H32" s="227"/>
      <c r="I32" s="228">
        <f>ROUND(E32*H32,2)</f>
        <v>0</v>
      </c>
      <c r="J32" s="227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 t="s">
        <v>121</v>
      </c>
      <c r="S32" s="228" t="s">
        <v>109</v>
      </c>
      <c r="T32" s="229" t="s">
        <v>110</v>
      </c>
      <c r="U32" s="213">
        <v>0.20200000000000001</v>
      </c>
      <c r="V32" s="213">
        <f>ROUND(E32*U32,2)</f>
        <v>2.97</v>
      </c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111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11"/>
      <c r="B33" s="212"/>
      <c r="C33" s="243" t="s">
        <v>165</v>
      </c>
      <c r="D33" s="238"/>
      <c r="E33" s="238"/>
      <c r="F33" s="238"/>
      <c r="G33" s="238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117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23">
        <v>13</v>
      </c>
      <c r="B34" s="224" t="s">
        <v>166</v>
      </c>
      <c r="C34" s="242" t="s">
        <v>167</v>
      </c>
      <c r="D34" s="225" t="s">
        <v>127</v>
      </c>
      <c r="E34" s="226">
        <v>4.2009999999999996</v>
      </c>
      <c r="F34" s="227"/>
      <c r="G34" s="228">
        <f>ROUND(E34*F34,2)</f>
        <v>0</v>
      </c>
      <c r="H34" s="227"/>
      <c r="I34" s="228">
        <f>ROUND(E34*H34,2)</f>
        <v>0</v>
      </c>
      <c r="J34" s="227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 t="s">
        <v>121</v>
      </c>
      <c r="S34" s="228" t="s">
        <v>109</v>
      </c>
      <c r="T34" s="229" t="s">
        <v>182</v>
      </c>
      <c r="U34" s="213">
        <v>1.587</v>
      </c>
      <c r="V34" s="213">
        <f>ROUND(E34*U34,2)</f>
        <v>6.67</v>
      </c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111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ht="22.5" outlineLevel="1" x14ac:dyDescent="0.2">
      <c r="A35" s="211"/>
      <c r="B35" s="212"/>
      <c r="C35" s="243" t="s">
        <v>168</v>
      </c>
      <c r="D35" s="238"/>
      <c r="E35" s="238"/>
      <c r="F35" s="238"/>
      <c r="G35" s="238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117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37" t="str">
        <f>C35</f>
        <v>sypaninou z vhodných hornin tř. 1 - 4 nebo materiálem připraveným podél výkopu ve vzdálenosti do 3 m od jeho kraje, pro jakoukoliv hloubku výkopu a jakoukoliv míru zhutnění,</v>
      </c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30">
        <v>14</v>
      </c>
      <c r="B36" s="231" t="s">
        <v>169</v>
      </c>
      <c r="C36" s="241" t="s">
        <v>170</v>
      </c>
      <c r="D36" s="232" t="s">
        <v>171</v>
      </c>
      <c r="E36" s="233">
        <v>38.709000000000003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5">
        <v>0</v>
      </c>
      <c r="O36" s="235">
        <f>ROUND(E36*N36,2)</f>
        <v>0</v>
      </c>
      <c r="P36" s="235">
        <v>0</v>
      </c>
      <c r="Q36" s="235">
        <f>ROUND(E36*P36,2)</f>
        <v>0</v>
      </c>
      <c r="R36" s="235" t="s">
        <v>121</v>
      </c>
      <c r="S36" s="235" t="s">
        <v>109</v>
      </c>
      <c r="T36" s="236" t="s">
        <v>110</v>
      </c>
      <c r="U36" s="213">
        <v>0</v>
      </c>
      <c r="V36" s="213">
        <f>ROUND(E36*U36,2)</f>
        <v>0</v>
      </c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111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30">
        <v>15</v>
      </c>
      <c r="B37" s="231" t="s">
        <v>172</v>
      </c>
      <c r="C37" s="241" t="s">
        <v>173</v>
      </c>
      <c r="D37" s="232" t="s">
        <v>127</v>
      </c>
      <c r="E37" s="233">
        <v>14.718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5"/>
      <c r="S37" s="235" t="s">
        <v>174</v>
      </c>
      <c r="T37" s="236" t="s">
        <v>182</v>
      </c>
      <c r="U37" s="213">
        <v>0.94</v>
      </c>
      <c r="V37" s="213">
        <f>ROUND(E37*U37,2)</f>
        <v>13.83</v>
      </c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111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30">
        <v>16</v>
      </c>
      <c r="B38" s="231" t="s">
        <v>175</v>
      </c>
      <c r="C38" s="241" t="s">
        <v>176</v>
      </c>
      <c r="D38" s="232" t="s">
        <v>171</v>
      </c>
      <c r="E38" s="233">
        <v>7.5609999999999999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1</v>
      </c>
      <c r="O38" s="235">
        <f>ROUND(E38*N38,2)</f>
        <v>7.56</v>
      </c>
      <c r="P38" s="235">
        <v>0</v>
      </c>
      <c r="Q38" s="235">
        <f>ROUND(E38*P38,2)</f>
        <v>0</v>
      </c>
      <c r="R38" s="235" t="s">
        <v>177</v>
      </c>
      <c r="S38" s="235" t="s">
        <v>109</v>
      </c>
      <c r="T38" s="236" t="s">
        <v>109</v>
      </c>
      <c r="U38" s="213">
        <v>0</v>
      </c>
      <c r="V38" s="213">
        <f>ROUND(E38*U38,2)</f>
        <v>0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178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x14ac:dyDescent="0.2">
      <c r="A39" s="217" t="s">
        <v>103</v>
      </c>
      <c r="B39" s="218" t="s">
        <v>59</v>
      </c>
      <c r="C39" s="240" t="s">
        <v>60</v>
      </c>
      <c r="D39" s="219"/>
      <c r="E39" s="220"/>
      <c r="F39" s="221"/>
      <c r="G39" s="221">
        <f>SUMIF(AG40:AG44,"&lt;&gt;NOR",G40:G44)</f>
        <v>0</v>
      </c>
      <c r="H39" s="221"/>
      <c r="I39" s="221">
        <f>SUM(I40:I44)</f>
        <v>0</v>
      </c>
      <c r="J39" s="221"/>
      <c r="K39" s="221">
        <f>SUM(K40:K44)</f>
        <v>0</v>
      </c>
      <c r="L39" s="221"/>
      <c r="M39" s="221">
        <f>SUM(M40:M44)</f>
        <v>0</v>
      </c>
      <c r="N39" s="221"/>
      <c r="O39" s="221">
        <f>SUM(O40:O44)</f>
        <v>5.6</v>
      </c>
      <c r="P39" s="221"/>
      <c r="Q39" s="221">
        <f>SUM(Q40:Q44)</f>
        <v>0</v>
      </c>
      <c r="R39" s="221"/>
      <c r="S39" s="221"/>
      <c r="T39" s="222"/>
      <c r="U39" s="216"/>
      <c r="V39" s="216">
        <f>SUM(V40:V44)</f>
        <v>19.32</v>
      </c>
      <c r="W39" s="216"/>
      <c r="AG39" t="s">
        <v>104</v>
      </c>
    </row>
    <row r="40" spans="1:60" outlineLevel="1" x14ac:dyDescent="0.2">
      <c r="A40" s="230">
        <v>17</v>
      </c>
      <c r="B40" s="231" t="s">
        <v>376</v>
      </c>
      <c r="C40" s="241" t="s">
        <v>377</v>
      </c>
      <c r="D40" s="232" t="s">
        <v>127</v>
      </c>
      <c r="E40" s="233">
        <v>2.0099999999999998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2.5249999999999999</v>
      </c>
      <c r="O40" s="235">
        <f>ROUND(E40*N40,2)</f>
        <v>5.08</v>
      </c>
      <c r="P40" s="235">
        <v>0</v>
      </c>
      <c r="Q40" s="235">
        <f>ROUND(E40*P40,2)</f>
        <v>0</v>
      </c>
      <c r="R40" s="235" t="s">
        <v>378</v>
      </c>
      <c r="S40" s="235" t="s">
        <v>109</v>
      </c>
      <c r="T40" s="236" t="s">
        <v>110</v>
      </c>
      <c r="U40" s="213">
        <v>0.47699999999999998</v>
      </c>
      <c r="V40" s="213">
        <f>ROUND(E40*U40,2)</f>
        <v>0.96</v>
      </c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111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23">
        <v>18</v>
      </c>
      <c r="B41" s="224" t="s">
        <v>379</v>
      </c>
      <c r="C41" s="242" t="s">
        <v>380</v>
      </c>
      <c r="D41" s="225" t="s">
        <v>107</v>
      </c>
      <c r="E41" s="226">
        <v>13.4</v>
      </c>
      <c r="F41" s="227"/>
      <c r="G41" s="228">
        <f>ROUND(E41*F41,2)</f>
        <v>0</v>
      </c>
      <c r="H41" s="227"/>
      <c r="I41" s="228">
        <f>ROUND(E41*H41,2)</f>
        <v>0</v>
      </c>
      <c r="J41" s="227"/>
      <c r="K41" s="228">
        <f>ROUND(E41*J41,2)</f>
        <v>0</v>
      </c>
      <c r="L41" s="228">
        <v>21</v>
      </c>
      <c r="M41" s="228">
        <f>G41*(1+L41/100)</f>
        <v>0</v>
      </c>
      <c r="N41" s="228">
        <v>3.916E-2</v>
      </c>
      <c r="O41" s="228">
        <f>ROUND(E41*N41,2)</f>
        <v>0.52</v>
      </c>
      <c r="P41" s="228">
        <v>0</v>
      </c>
      <c r="Q41" s="228">
        <f>ROUND(E41*P41,2)</f>
        <v>0</v>
      </c>
      <c r="R41" s="228" t="s">
        <v>378</v>
      </c>
      <c r="S41" s="228" t="s">
        <v>109</v>
      </c>
      <c r="T41" s="229" t="s">
        <v>110</v>
      </c>
      <c r="U41" s="213">
        <v>1.05</v>
      </c>
      <c r="V41" s="213">
        <f>ROUND(E41*U41,2)</f>
        <v>14.07</v>
      </c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111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ht="22.5" outlineLevel="1" x14ac:dyDescent="0.2">
      <c r="A42" s="211"/>
      <c r="B42" s="212"/>
      <c r="C42" s="243" t="s">
        <v>381</v>
      </c>
      <c r="D42" s="238"/>
      <c r="E42" s="238"/>
      <c r="F42" s="238"/>
      <c r="G42" s="238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117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37" t="str">
        <f>C42</f>
        <v>svislé nebo šikmé (odkloněné), půdorysně přímé nebo zalomené, stěn základových pasů ve volných nebo zapažených jámách, rýhách, šachtách, včetně případných vzpěr,</v>
      </c>
      <c r="BB42" s="204"/>
      <c r="BC42" s="204"/>
      <c r="BD42" s="204"/>
      <c r="BE42" s="204"/>
      <c r="BF42" s="204"/>
      <c r="BG42" s="204"/>
      <c r="BH42" s="204"/>
    </row>
    <row r="43" spans="1:60" outlineLevel="1" x14ac:dyDescent="0.2">
      <c r="A43" s="223">
        <v>19</v>
      </c>
      <c r="B43" s="224" t="s">
        <v>382</v>
      </c>
      <c r="C43" s="242" t="s">
        <v>383</v>
      </c>
      <c r="D43" s="225" t="s">
        <v>107</v>
      </c>
      <c r="E43" s="226">
        <v>13.4</v>
      </c>
      <c r="F43" s="227"/>
      <c r="G43" s="228">
        <f>ROUND(E43*F43,2)</f>
        <v>0</v>
      </c>
      <c r="H43" s="227"/>
      <c r="I43" s="228">
        <f>ROUND(E43*H43,2)</f>
        <v>0</v>
      </c>
      <c r="J43" s="227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 t="s">
        <v>378</v>
      </c>
      <c r="S43" s="228" t="s">
        <v>109</v>
      </c>
      <c r="T43" s="229" t="s">
        <v>110</v>
      </c>
      <c r="U43" s="213">
        <v>0.32</v>
      </c>
      <c r="V43" s="213">
        <f>ROUND(E43*U43,2)</f>
        <v>4.29</v>
      </c>
      <c r="W43" s="21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111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ht="22.5" outlineLevel="1" x14ac:dyDescent="0.2">
      <c r="A44" s="211"/>
      <c r="B44" s="212"/>
      <c r="C44" s="243" t="s">
        <v>381</v>
      </c>
      <c r="D44" s="238"/>
      <c r="E44" s="238"/>
      <c r="F44" s="238"/>
      <c r="G44" s="238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117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37" t="str">
        <f>C44</f>
        <v>svislé nebo šikmé (odkloněné), půdorysně přímé nebo zalomené, stěn základových pasů ve volných nebo zapažených jámách, rýhách, šachtách, včetně případných vzpěr,</v>
      </c>
      <c r="BB44" s="204"/>
      <c r="BC44" s="204"/>
      <c r="BD44" s="204"/>
      <c r="BE44" s="204"/>
      <c r="BF44" s="204"/>
      <c r="BG44" s="204"/>
      <c r="BH44" s="204"/>
    </row>
    <row r="45" spans="1:60" x14ac:dyDescent="0.2">
      <c r="A45" s="217" t="s">
        <v>103</v>
      </c>
      <c r="B45" s="218" t="s">
        <v>63</v>
      </c>
      <c r="C45" s="240" t="s">
        <v>64</v>
      </c>
      <c r="D45" s="219"/>
      <c r="E45" s="220"/>
      <c r="F45" s="221"/>
      <c r="G45" s="221">
        <f>SUMIF(AG46:AG52,"&lt;&gt;NOR",G46:G52)</f>
        <v>0</v>
      </c>
      <c r="H45" s="221"/>
      <c r="I45" s="221">
        <f>SUM(I46:I52)</f>
        <v>0</v>
      </c>
      <c r="J45" s="221"/>
      <c r="K45" s="221">
        <f>SUM(K46:K52)</f>
        <v>0</v>
      </c>
      <c r="L45" s="221"/>
      <c r="M45" s="221">
        <f>SUM(M46:M52)</f>
        <v>0</v>
      </c>
      <c r="N45" s="221"/>
      <c r="O45" s="221">
        <f>SUM(O46:O52)</f>
        <v>36.629999999999995</v>
      </c>
      <c r="P45" s="221"/>
      <c r="Q45" s="221">
        <f>SUM(Q46:Q52)</f>
        <v>0</v>
      </c>
      <c r="R45" s="221"/>
      <c r="S45" s="221"/>
      <c r="T45" s="222"/>
      <c r="U45" s="216"/>
      <c r="V45" s="216">
        <f>SUM(V46:V52)</f>
        <v>50.68</v>
      </c>
      <c r="W45" s="216"/>
      <c r="AG45" t="s">
        <v>104</v>
      </c>
    </row>
    <row r="46" spans="1:60" outlineLevel="1" x14ac:dyDescent="0.2">
      <c r="A46" s="223">
        <v>20</v>
      </c>
      <c r="B46" s="224" t="s">
        <v>188</v>
      </c>
      <c r="C46" s="242" t="s">
        <v>189</v>
      </c>
      <c r="D46" s="225" t="s">
        <v>127</v>
      </c>
      <c r="E46" s="226">
        <v>0.84</v>
      </c>
      <c r="F46" s="227"/>
      <c r="G46" s="228">
        <f>ROUND(E46*F46,2)</f>
        <v>0</v>
      </c>
      <c r="H46" s="227"/>
      <c r="I46" s="228">
        <f>ROUND(E46*H46,2)</f>
        <v>0</v>
      </c>
      <c r="J46" s="227"/>
      <c r="K46" s="228">
        <f>ROUND(E46*J46,2)</f>
        <v>0</v>
      </c>
      <c r="L46" s="228">
        <v>21</v>
      </c>
      <c r="M46" s="228">
        <f>G46*(1+L46/100)</f>
        <v>0</v>
      </c>
      <c r="N46" s="228">
        <v>1.8907700000000001</v>
      </c>
      <c r="O46" s="228">
        <f>ROUND(E46*N46,2)</f>
        <v>1.59</v>
      </c>
      <c r="P46" s="228">
        <v>0</v>
      </c>
      <c r="Q46" s="228">
        <f>ROUND(E46*P46,2)</f>
        <v>0</v>
      </c>
      <c r="R46" s="228" t="s">
        <v>190</v>
      </c>
      <c r="S46" s="228" t="s">
        <v>109</v>
      </c>
      <c r="T46" s="229" t="s">
        <v>110</v>
      </c>
      <c r="U46" s="213">
        <v>1.3169999999999999</v>
      </c>
      <c r="V46" s="213">
        <f>ROUND(E46*U46,2)</f>
        <v>1.1100000000000001</v>
      </c>
      <c r="W46" s="21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111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">
      <c r="A47" s="211"/>
      <c r="B47" s="212"/>
      <c r="C47" s="243" t="s">
        <v>191</v>
      </c>
      <c r="D47" s="238"/>
      <c r="E47" s="238"/>
      <c r="F47" s="238"/>
      <c r="G47" s="238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117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 x14ac:dyDescent="0.2">
      <c r="A48" s="230">
        <v>21</v>
      </c>
      <c r="B48" s="231" t="s">
        <v>384</v>
      </c>
      <c r="C48" s="241" t="s">
        <v>385</v>
      </c>
      <c r="D48" s="232" t="s">
        <v>107</v>
      </c>
      <c r="E48" s="233">
        <v>36.18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0.39374999999999999</v>
      </c>
      <c r="O48" s="235">
        <f>ROUND(E48*N48,2)</f>
        <v>14.25</v>
      </c>
      <c r="P48" s="235">
        <v>0</v>
      </c>
      <c r="Q48" s="235">
        <f>ROUND(E48*P48,2)</f>
        <v>0</v>
      </c>
      <c r="R48" s="235" t="s">
        <v>386</v>
      </c>
      <c r="S48" s="235" t="s">
        <v>109</v>
      </c>
      <c r="T48" s="236" t="s">
        <v>110</v>
      </c>
      <c r="U48" s="213">
        <v>0.248</v>
      </c>
      <c r="V48" s="213">
        <f>ROUND(E48*U48,2)</f>
        <v>8.9700000000000006</v>
      </c>
      <c r="W48" s="21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111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 x14ac:dyDescent="0.2">
      <c r="A49" s="223">
        <v>22</v>
      </c>
      <c r="B49" s="224" t="s">
        <v>387</v>
      </c>
      <c r="C49" s="242" t="s">
        <v>388</v>
      </c>
      <c r="D49" s="225" t="s">
        <v>127</v>
      </c>
      <c r="E49" s="226">
        <v>1.8</v>
      </c>
      <c r="F49" s="227"/>
      <c r="G49" s="228">
        <f>ROUND(E49*F49,2)</f>
        <v>0</v>
      </c>
      <c r="H49" s="227"/>
      <c r="I49" s="228">
        <f>ROUND(E49*H49,2)</f>
        <v>0</v>
      </c>
      <c r="J49" s="227"/>
      <c r="K49" s="228">
        <f>ROUND(E49*J49,2)</f>
        <v>0</v>
      </c>
      <c r="L49" s="228">
        <v>21</v>
      </c>
      <c r="M49" s="228">
        <f>G49*(1+L49/100)</f>
        <v>0</v>
      </c>
      <c r="N49" s="228">
        <v>2.79989</v>
      </c>
      <c r="O49" s="228">
        <f>ROUND(E49*N49,2)</f>
        <v>5.04</v>
      </c>
      <c r="P49" s="228">
        <v>0</v>
      </c>
      <c r="Q49" s="228">
        <f>ROUND(E49*P49,2)</f>
        <v>0</v>
      </c>
      <c r="R49" s="228" t="s">
        <v>386</v>
      </c>
      <c r="S49" s="228" t="s">
        <v>109</v>
      </c>
      <c r="T49" s="229" t="s">
        <v>110</v>
      </c>
      <c r="U49" s="213">
        <v>2.3940000000000001</v>
      </c>
      <c r="V49" s="213">
        <f>ROUND(E49*U49,2)</f>
        <v>4.3099999999999996</v>
      </c>
      <c r="W49" s="21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111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11"/>
      <c r="B50" s="212"/>
      <c r="C50" s="243" t="s">
        <v>389</v>
      </c>
      <c r="D50" s="238"/>
      <c r="E50" s="238"/>
      <c r="F50" s="238"/>
      <c r="G50" s="238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117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ht="22.5" outlineLevel="1" x14ac:dyDescent="0.2">
      <c r="A51" s="223">
        <v>23</v>
      </c>
      <c r="B51" s="224" t="s">
        <v>390</v>
      </c>
      <c r="C51" s="242" t="s">
        <v>391</v>
      </c>
      <c r="D51" s="225" t="s">
        <v>107</v>
      </c>
      <c r="E51" s="226">
        <v>36.18</v>
      </c>
      <c r="F51" s="227"/>
      <c r="G51" s="228">
        <f>ROUND(E51*F51,2)</f>
        <v>0</v>
      </c>
      <c r="H51" s="227"/>
      <c r="I51" s="228">
        <f>ROUND(E51*H51,2)</f>
        <v>0</v>
      </c>
      <c r="J51" s="227"/>
      <c r="K51" s="228">
        <f>ROUND(E51*J51,2)</f>
        <v>0</v>
      </c>
      <c r="L51" s="228">
        <v>21</v>
      </c>
      <c r="M51" s="228">
        <f>G51*(1+L51/100)</f>
        <v>0</v>
      </c>
      <c r="N51" s="228">
        <v>0.43519999999999998</v>
      </c>
      <c r="O51" s="228">
        <f>ROUND(E51*N51,2)</f>
        <v>15.75</v>
      </c>
      <c r="P51" s="228">
        <v>0</v>
      </c>
      <c r="Q51" s="228">
        <f>ROUND(E51*P51,2)</f>
        <v>0</v>
      </c>
      <c r="R51" s="228" t="s">
        <v>386</v>
      </c>
      <c r="S51" s="228" t="s">
        <v>109</v>
      </c>
      <c r="T51" s="229" t="s">
        <v>110</v>
      </c>
      <c r="U51" s="213">
        <v>1.0029999999999999</v>
      </c>
      <c r="V51" s="213">
        <f>ROUND(E51*U51,2)</f>
        <v>36.29</v>
      </c>
      <c r="W51" s="21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111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11"/>
      <c r="B52" s="212"/>
      <c r="C52" s="243" t="s">
        <v>389</v>
      </c>
      <c r="D52" s="238"/>
      <c r="E52" s="238"/>
      <c r="F52" s="238"/>
      <c r="G52" s="238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117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x14ac:dyDescent="0.2">
      <c r="A53" s="217" t="s">
        <v>103</v>
      </c>
      <c r="B53" s="218" t="s">
        <v>67</v>
      </c>
      <c r="C53" s="240" t="s">
        <v>68</v>
      </c>
      <c r="D53" s="219"/>
      <c r="E53" s="220"/>
      <c r="F53" s="221"/>
      <c r="G53" s="221">
        <f>SUMIF(AG54:AG65,"&lt;&gt;NOR",G54:G65)</f>
        <v>0</v>
      </c>
      <c r="H53" s="221"/>
      <c r="I53" s="221">
        <f>SUM(I54:I65)</f>
        <v>0</v>
      </c>
      <c r="J53" s="221"/>
      <c r="K53" s="221">
        <f>SUM(K54:K65)</f>
        <v>0</v>
      </c>
      <c r="L53" s="221"/>
      <c r="M53" s="221">
        <f>SUM(M54:M65)</f>
        <v>0</v>
      </c>
      <c r="N53" s="221"/>
      <c r="O53" s="221">
        <f>SUM(O54:O65)</f>
        <v>2.54</v>
      </c>
      <c r="P53" s="221"/>
      <c r="Q53" s="221">
        <f>SUM(Q54:Q65)</f>
        <v>0</v>
      </c>
      <c r="R53" s="221"/>
      <c r="S53" s="221"/>
      <c r="T53" s="222"/>
      <c r="U53" s="216"/>
      <c r="V53" s="216">
        <f>SUM(V54:V65)</f>
        <v>16.32</v>
      </c>
      <c r="W53" s="216"/>
      <c r="AG53" t="s">
        <v>104</v>
      </c>
    </row>
    <row r="54" spans="1:60" outlineLevel="1" x14ac:dyDescent="0.2">
      <c r="A54" s="223">
        <v>24</v>
      </c>
      <c r="B54" s="224" t="s">
        <v>392</v>
      </c>
      <c r="C54" s="242" t="s">
        <v>393</v>
      </c>
      <c r="D54" s="225" t="s">
        <v>120</v>
      </c>
      <c r="E54" s="226">
        <v>7</v>
      </c>
      <c r="F54" s="227"/>
      <c r="G54" s="228">
        <f>ROUND(E54*F54,2)</f>
        <v>0</v>
      </c>
      <c r="H54" s="227"/>
      <c r="I54" s="228">
        <f>ROUND(E54*H54,2)</f>
        <v>0</v>
      </c>
      <c r="J54" s="227"/>
      <c r="K54" s="228">
        <f>ROUND(E54*J54,2)</f>
        <v>0</v>
      </c>
      <c r="L54" s="228">
        <v>21</v>
      </c>
      <c r="M54" s="228">
        <f>G54*(1+L54/100)</f>
        <v>0</v>
      </c>
      <c r="N54" s="228">
        <v>1.0000000000000001E-5</v>
      </c>
      <c r="O54" s="228">
        <f>ROUND(E54*N54,2)</f>
        <v>0</v>
      </c>
      <c r="P54" s="228">
        <v>0</v>
      </c>
      <c r="Q54" s="228">
        <f>ROUND(E54*P54,2)</f>
        <v>0</v>
      </c>
      <c r="R54" s="228" t="s">
        <v>190</v>
      </c>
      <c r="S54" s="228" t="s">
        <v>109</v>
      </c>
      <c r="T54" s="229" t="s">
        <v>110</v>
      </c>
      <c r="U54" s="213">
        <v>0.154</v>
      </c>
      <c r="V54" s="213">
        <f>ROUND(E54*U54,2)</f>
        <v>1.08</v>
      </c>
      <c r="W54" s="21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111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11"/>
      <c r="B55" s="212"/>
      <c r="C55" s="243" t="s">
        <v>204</v>
      </c>
      <c r="D55" s="238"/>
      <c r="E55" s="238"/>
      <c r="F55" s="238"/>
      <c r="G55" s="238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117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ht="22.5" outlineLevel="1" x14ac:dyDescent="0.2">
      <c r="A56" s="223">
        <v>25</v>
      </c>
      <c r="B56" s="224" t="s">
        <v>394</v>
      </c>
      <c r="C56" s="242" t="s">
        <v>395</v>
      </c>
      <c r="D56" s="225" t="s">
        <v>207</v>
      </c>
      <c r="E56" s="226">
        <v>1</v>
      </c>
      <c r="F56" s="227"/>
      <c r="G56" s="228">
        <f>ROUND(E56*F56,2)</f>
        <v>0</v>
      </c>
      <c r="H56" s="227"/>
      <c r="I56" s="228">
        <f>ROUND(E56*H56,2)</f>
        <v>0</v>
      </c>
      <c r="J56" s="227"/>
      <c r="K56" s="228">
        <f>ROUND(E56*J56,2)</f>
        <v>0</v>
      </c>
      <c r="L56" s="228">
        <v>21</v>
      </c>
      <c r="M56" s="228">
        <f>G56*(1+L56/100)</f>
        <v>0</v>
      </c>
      <c r="N56" s="228">
        <v>5.0000000000000002E-5</v>
      </c>
      <c r="O56" s="228">
        <f>ROUND(E56*N56,2)</f>
        <v>0</v>
      </c>
      <c r="P56" s="228">
        <v>0</v>
      </c>
      <c r="Q56" s="228">
        <f>ROUND(E56*P56,2)</f>
        <v>0</v>
      </c>
      <c r="R56" s="228" t="s">
        <v>190</v>
      </c>
      <c r="S56" s="228" t="s">
        <v>109</v>
      </c>
      <c r="T56" s="229" t="s">
        <v>110</v>
      </c>
      <c r="U56" s="213">
        <v>0.40500000000000003</v>
      </c>
      <c r="V56" s="213">
        <f>ROUND(E56*U56,2)</f>
        <v>0.41</v>
      </c>
      <c r="W56" s="21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111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211"/>
      <c r="B57" s="212"/>
      <c r="C57" s="243" t="s">
        <v>191</v>
      </c>
      <c r="D57" s="238"/>
      <c r="E57" s="238"/>
      <c r="F57" s="238"/>
      <c r="G57" s="238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117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23">
        <v>26</v>
      </c>
      <c r="B58" s="224" t="s">
        <v>396</v>
      </c>
      <c r="C58" s="242" t="s">
        <v>397</v>
      </c>
      <c r="D58" s="225" t="s">
        <v>127</v>
      </c>
      <c r="E58" s="226">
        <v>0.88700000000000001</v>
      </c>
      <c r="F58" s="227"/>
      <c r="G58" s="228">
        <f>ROUND(E58*F58,2)</f>
        <v>0</v>
      </c>
      <c r="H58" s="227"/>
      <c r="I58" s="228">
        <f>ROUND(E58*H58,2)</f>
        <v>0</v>
      </c>
      <c r="J58" s="227"/>
      <c r="K58" s="228">
        <f>ROUND(E58*J58,2)</f>
        <v>0</v>
      </c>
      <c r="L58" s="228">
        <v>21</v>
      </c>
      <c r="M58" s="228">
        <f>G58*(1+L58/100)</f>
        <v>0</v>
      </c>
      <c r="N58" s="228">
        <v>2.5249999999999999</v>
      </c>
      <c r="O58" s="228">
        <f>ROUND(E58*N58,2)</f>
        <v>2.2400000000000002</v>
      </c>
      <c r="P58" s="228">
        <v>0</v>
      </c>
      <c r="Q58" s="228">
        <f>ROUND(E58*P58,2)</f>
        <v>0</v>
      </c>
      <c r="R58" s="228" t="s">
        <v>190</v>
      </c>
      <c r="S58" s="228" t="s">
        <v>109</v>
      </c>
      <c r="T58" s="229" t="s">
        <v>110</v>
      </c>
      <c r="U58" s="213">
        <v>1.3029999999999999</v>
      </c>
      <c r="V58" s="213">
        <f>ROUND(E58*U58,2)</f>
        <v>1.1599999999999999</v>
      </c>
      <c r="W58" s="21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111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11"/>
      <c r="B59" s="212"/>
      <c r="C59" s="243" t="s">
        <v>398</v>
      </c>
      <c r="D59" s="238"/>
      <c r="E59" s="238"/>
      <c r="F59" s="238"/>
      <c r="G59" s="238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117</v>
      </c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30">
        <v>27</v>
      </c>
      <c r="B60" s="231" t="s">
        <v>399</v>
      </c>
      <c r="C60" s="241" t="s">
        <v>400</v>
      </c>
      <c r="D60" s="232" t="s">
        <v>107</v>
      </c>
      <c r="E60" s="233">
        <v>14.192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4.1799999999999997E-3</v>
      </c>
      <c r="O60" s="235">
        <f>ROUND(E60*N60,2)</f>
        <v>0.06</v>
      </c>
      <c r="P60" s="235">
        <v>0</v>
      </c>
      <c r="Q60" s="235">
        <f>ROUND(E60*P60,2)</f>
        <v>0</v>
      </c>
      <c r="R60" s="235" t="s">
        <v>190</v>
      </c>
      <c r="S60" s="235" t="s">
        <v>109</v>
      </c>
      <c r="T60" s="236" t="s">
        <v>110</v>
      </c>
      <c r="U60" s="213">
        <v>0.96299999999999997</v>
      </c>
      <c r="V60" s="213">
        <f>ROUND(E60*U60,2)</f>
        <v>13.67</v>
      </c>
      <c r="W60" s="21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111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30">
        <v>28</v>
      </c>
      <c r="B61" s="231" t="s">
        <v>401</v>
      </c>
      <c r="C61" s="241" t="s">
        <v>402</v>
      </c>
      <c r="D61" s="232" t="s">
        <v>225</v>
      </c>
      <c r="E61" s="233">
        <v>1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0</v>
      </c>
      <c r="O61" s="235">
        <f>ROUND(E61*N61,2)</f>
        <v>0</v>
      </c>
      <c r="P61" s="235">
        <v>0</v>
      </c>
      <c r="Q61" s="235">
        <f>ROUND(E61*P61,2)</f>
        <v>0</v>
      </c>
      <c r="R61" s="235"/>
      <c r="S61" s="235" t="s">
        <v>174</v>
      </c>
      <c r="T61" s="236" t="s">
        <v>182</v>
      </c>
      <c r="U61" s="213">
        <v>0</v>
      </c>
      <c r="V61" s="213">
        <f>ROUND(E61*U61,2)</f>
        <v>0</v>
      </c>
      <c r="W61" s="21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111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ht="22.5" outlineLevel="1" x14ac:dyDescent="0.2">
      <c r="A62" s="230">
        <v>29</v>
      </c>
      <c r="B62" s="231" t="s">
        <v>403</v>
      </c>
      <c r="C62" s="241" t="s">
        <v>404</v>
      </c>
      <c r="D62" s="232" t="s">
        <v>225</v>
      </c>
      <c r="E62" s="233">
        <v>1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35">
        <v>0</v>
      </c>
      <c r="O62" s="235">
        <f>ROUND(E62*N62,2)</f>
        <v>0</v>
      </c>
      <c r="P62" s="235">
        <v>0</v>
      </c>
      <c r="Q62" s="235">
        <f>ROUND(E62*P62,2)</f>
        <v>0</v>
      </c>
      <c r="R62" s="235"/>
      <c r="S62" s="235" t="s">
        <v>174</v>
      </c>
      <c r="T62" s="236" t="s">
        <v>182</v>
      </c>
      <c r="U62" s="213">
        <v>0</v>
      </c>
      <c r="V62" s="213">
        <f>ROUND(E62*U62,2)</f>
        <v>0</v>
      </c>
      <c r="W62" s="21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111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ht="22.5" outlineLevel="1" x14ac:dyDescent="0.2">
      <c r="A63" s="230">
        <v>30</v>
      </c>
      <c r="B63" s="231" t="s">
        <v>405</v>
      </c>
      <c r="C63" s="241" t="s">
        <v>406</v>
      </c>
      <c r="D63" s="232" t="s">
        <v>207</v>
      </c>
      <c r="E63" s="233">
        <v>2.0299999999999998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2.8400000000000002E-2</v>
      </c>
      <c r="O63" s="235">
        <f>ROUND(E63*N63,2)</f>
        <v>0.06</v>
      </c>
      <c r="P63" s="235">
        <v>0</v>
      </c>
      <c r="Q63" s="235">
        <f>ROUND(E63*P63,2)</f>
        <v>0</v>
      </c>
      <c r="R63" s="235" t="s">
        <v>177</v>
      </c>
      <c r="S63" s="235" t="s">
        <v>109</v>
      </c>
      <c r="T63" s="236" t="s">
        <v>109</v>
      </c>
      <c r="U63" s="213">
        <v>0</v>
      </c>
      <c r="V63" s="213">
        <f>ROUND(E63*U63,2)</f>
        <v>0</v>
      </c>
      <c r="W63" s="21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178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ht="22.5" outlineLevel="1" x14ac:dyDescent="0.2">
      <c r="A64" s="230">
        <v>31</v>
      </c>
      <c r="B64" s="231" t="s">
        <v>407</v>
      </c>
      <c r="C64" s="241" t="s">
        <v>408</v>
      </c>
      <c r="D64" s="232" t="s">
        <v>207</v>
      </c>
      <c r="E64" s="233">
        <v>2.0299999999999998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35">
        <v>8.5199999999999998E-2</v>
      </c>
      <c r="O64" s="235">
        <f>ROUND(E64*N64,2)</f>
        <v>0.17</v>
      </c>
      <c r="P64" s="235">
        <v>0</v>
      </c>
      <c r="Q64" s="235">
        <f>ROUND(E64*P64,2)</f>
        <v>0</v>
      </c>
      <c r="R64" s="235" t="s">
        <v>177</v>
      </c>
      <c r="S64" s="235" t="s">
        <v>109</v>
      </c>
      <c r="T64" s="236" t="s">
        <v>109</v>
      </c>
      <c r="U64" s="213">
        <v>0</v>
      </c>
      <c r="V64" s="213">
        <f>ROUND(E64*U64,2)</f>
        <v>0</v>
      </c>
      <c r="W64" s="21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178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30">
        <v>32</v>
      </c>
      <c r="B65" s="231" t="s">
        <v>409</v>
      </c>
      <c r="C65" s="241" t="s">
        <v>410</v>
      </c>
      <c r="D65" s="232" t="s">
        <v>207</v>
      </c>
      <c r="E65" s="233">
        <v>1.0149999999999999</v>
      </c>
      <c r="F65" s="234"/>
      <c r="G65" s="235">
        <f>ROUND(E65*F65,2)</f>
        <v>0</v>
      </c>
      <c r="H65" s="234"/>
      <c r="I65" s="235">
        <f>ROUND(E65*H65,2)</f>
        <v>0</v>
      </c>
      <c r="J65" s="234"/>
      <c r="K65" s="235">
        <f>ROUND(E65*J65,2)</f>
        <v>0</v>
      </c>
      <c r="L65" s="235">
        <v>21</v>
      </c>
      <c r="M65" s="235">
        <f>G65*(1+L65/100)</f>
        <v>0</v>
      </c>
      <c r="N65" s="235">
        <v>1.255E-2</v>
      </c>
      <c r="O65" s="235">
        <f>ROUND(E65*N65,2)</f>
        <v>0.01</v>
      </c>
      <c r="P65" s="235">
        <v>0</v>
      </c>
      <c r="Q65" s="235">
        <f>ROUND(E65*P65,2)</f>
        <v>0</v>
      </c>
      <c r="R65" s="235" t="s">
        <v>177</v>
      </c>
      <c r="S65" s="235" t="s">
        <v>109</v>
      </c>
      <c r="T65" s="236" t="s">
        <v>109</v>
      </c>
      <c r="U65" s="213">
        <v>0</v>
      </c>
      <c r="V65" s="213">
        <f>ROUND(E65*U65,2)</f>
        <v>0</v>
      </c>
      <c r="W65" s="21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178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x14ac:dyDescent="0.2">
      <c r="A66" s="217" t="s">
        <v>103</v>
      </c>
      <c r="B66" s="218" t="s">
        <v>71</v>
      </c>
      <c r="C66" s="240" t="s">
        <v>72</v>
      </c>
      <c r="D66" s="219"/>
      <c r="E66" s="220"/>
      <c r="F66" s="221"/>
      <c r="G66" s="221">
        <f>SUMIF(AG67:AG68,"&lt;&gt;NOR",G67:G68)</f>
        <v>0</v>
      </c>
      <c r="H66" s="221"/>
      <c r="I66" s="221">
        <f>SUM(I67:I68)</f>
        <v>0</v>
      </c>
      <c r="J66" s="221"/>
      <c r="K66" s="221">
        <f>SUM(K67:K68)</f>
        <v>0</v>
      </c>
      <c r="L66" s="221"/>
      <c r="M66" s="221">
        <f>SUM(M67:M68)</f>
        <v>0</v>
      </c>
      <c r="N66" s="221"/>
      <c r="O66" s="221">
        <f>SUM(O67:O68)</f>
        <v>0</v>
      </c>
      <c r="P66" s="221"/>
      <c r="Q66" s="221">
        <f>SUM(Q67:Q68)</f>
        <v>0</v>
      </c>
      <c r="R66" s="221"/>
      <c r="S66" s="221"/>
      <c r="T66" s="222"/>
      <c r="U66" s="216"/>
      <c r="V66" s="216">
        <f>SUM(V67:V68)</f>
        <v>6.82</v>
      </c>
      <c r="W66" s="216"/>
      <c r="AG66" t="s">
        <v>104</v>
      </c>
    </row>
    <row r="67" spans="1:60" ht="22.5" outlineLevel="1" x14ac:dyDescent="0.2">
      <c r="A67" s="223">
        <v>33</v>
      </c>
      <c r="B67" s="224" t="s">
        <v>262</v>
      </c>
      <c r="C67" s="242" t="s">
        <v>263</v>
      </c>
      <c r="D67" s="225" t="s">
        <v>171</v>
      </c>
      <c r="E67" s="226">
        <v>32.253</v>
      </c>
      <c r="F67" s="227"/>
      <c r="G67" s="228">
        <f>ROUND(E67*F67,2)</f>
        <v>0</v>
      </c>
      <c r="H67" s="227"/>
      <c r="I67" s="228">
        <f>ROUND(E67*H67,2)</f>
        <v>0</v>
      </c>
      <c r="J67" s="227"/>
      <c r="K67" s="228">
        <f>ROUND(E67*J67,2)</f>
        <v>0</v>
      </c>
      <c r="L67" s="228">
        <v>21</v>
      </c>
      <c r="M67" s="228">
        <f>G67*(1+L67/100)</f>
        <v>0</v>
      </c>
      <c r="N67" s="228">
        <v>0</v>
      </c>
      <c r="O67" s="228">
        <f>ROUND(E67*N67,2)</f>
        <v>0</v>
      </c>
      <c r="P67" s="228">
        <v>0</v>
      </c>
      <c r="Q67" s="228">
        <f>ROUND(E67*P67,2)</f>
        <v>0</v>
      </c>
      <c r="R67" s="228" t="s">
        <v>190</v>
      </c>
      <c r="S67" s="228" t="s">
        <v>109</v>
      </c>
      <c r="T67" s="229" t="s">
        <v>110</v>
      </c>
      <c r="U67" s="213">
        <v>0.21149999999999999</v>
      </c>
      <c r="V67" s="213">
        <f>ROUND(E67*U67,2)</f>
        <v>6.82</v>
      </c>
      <c r="W67" s="21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111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11"/>
      <c r="B68" s="212"/>
      <c r="C68" s="243" t="s">
        <v>264</v>
      </c>
      <c r="D68" s="238"/>
      <c r="E68" s="238"/>
      <c r="F68" s="238"/>
      <c r="G68" s="238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117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x14ac:dyDescent="0.2">
      <c r="A69" s="217" t="s">
        <v>103</v>
      </c>
      <c r="B69" s="218" t="s">
        <v>73</v>
      </c>
      <c r="C69" s="240" t="s">
        <v>74</v>
      </c>
      <c r="D69" s="219"/>
      <c r="E69" s="220"/>
      <c r="F69" s="221"/>
      <c r="G69" s="221">
        <f>SUMIF(AG70:AG74,"&lt;&gt;NOR",G70:G74)</f>
        <v>0</v>
      </c>
      <c r="H69" s="221"/>
      <c r="I69" s="221">
        <f>SUM(I70:I74)</f>
        <v>0</v>
      </c>
      <c r="J69" s="221"/>
      <c r="K69" s="221">
        <f>SUM(K70:K74)</f>
        <v>0</v>
      </c>
      <c r="L69" s="221"/>
      <c r="M69" s="221">
        <f>SUM(M70:M74)</f>
        <v>0</v>
      </c>
      <c r="N69" s="221"/>
      <c r="O69" s="221">
        <f>SUM(O70:O74)</f>
        <v>0</v>
      </c>
      <c r="P69" s="221"/>
      <c r="Q69" s="221">
        <f>SUM(Q70:Q74)</f>
        <v>0</v>
      </c>
      <c r="R69" s="221"/>
      <c r="S69" s="221"/>
      <c r="T69" s="222"/>
      <c r="U69" s="216"/>
      <c r="V69" s="216">
        <f>SUM(V70:V74)</f>
        <v>0.24</v>
      </c>
      <c r="W69" s="216"/>
      <c r="AG69" t="s">
        <v>104</v>
      </c>
    </row>
    <row r="70" spans="1:60" ht="22.5" outlineLevel="1" x14ac:dyDescent="0.2">
      <c r="A70" s="230">
        <v>34</v>
      </c>
      <c r="B70" s="231" t="s">
        <v>265</v>
      </c>
      <c r="C70" s="241" t="s">
        <v>266</v>
      </c>
      <c r="D70" s="232" t="s">
        <v>171</v>
      </c>
      <c r="E70" s="233">
        <v>2.2400000000000002</v>
      </c>
      <c r="F70" s="234"/>
      <c r="G70" s="235">
        <f>ROUND(E70*F70,2)</f>
        <v>0</v>
      </c>
      <c r="H70" s="234"/>
      <c r="I70" s="235">
        <f>ROUND(E70*H70,2)</f>
        <v>0</v>
      </c>
      <c r="J70" s="234"/>
      <c r="K70" s="235">
        <f>ROUND(E70*J70,2)</f>
        <v>0</v>
      </c>
      <c r="L70" s="235">
        <v>21</v>
      </c>
      <c r="M70" s="235">
        <f>G70*(1+L70/100)</f>
        <v>0</v>
      </c>
      <c r="N70" s="235">
        <v>0</v>
      </c>
      <c r="O70" s="235">
        <f>ROUND(E70*N70,2)</f>
        <v>0</v>
      </c>
      <c r="P70" s="235">
        <v>0</v>
      </c>
      <c r="Q70" s="235">
        <f>ROUND(E70*P70,2)</f>
        <v>0</v>
      </c>
      <c r="R70" s="235" t="s">
        <v>108</v>
      </c>
      <c r="S70" s="235" t="s">
        <v>109</v>
      </c>
      <c r="T70" s="236" t="s">
        <v>182</v>
      </c>
      <c r="U70" s="213">
        <v>0.01</v>
      </c>
      <c r="V70" s="213">
        <f>ROUND(E70*U70,2)</f>
        <v>0.02</v>
      </c>
      <c r="W70" s="21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111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ht="22.5" outlineLevel="1" x14ac:dyDescent="0.2">
      <c r="A71" s="230">
        <v>35</v>
      </c>
      <c r="B71" s="231" t="s">
        <v>267</v>
      </c>
      <c r="C71" s="241" t="s">
        <v>268</v>
      </c>
      <c r="D71" s="232" t="s">
        <v>171</v>
      </c>
      <c r="E71" s="233">
        <v>31.36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21</v>
      </c>
      <c r="M71" s="235">
        <f>G71*(1+L71/100)</f>
        <v>0</v>
      </c>
      <c r="N71" s="235">
        <v>0</v>
      </c>
      <c r="O71" s="235">
        <f>ROUND(E71*N71,2)</f>
        <v>0</v>
      </c>
      <c r="P71" s="235">
        <v>0</v>
      </c>
      <c r="Q71" s="235">
        <f>ROUND(E71*P71,2)</f>
        <v>0</v>
      </c>
      <c r="R71" s="235" t="s">
        <v>108</v>
      </c>
      <c r="S71" s="235" t="s">
        <v>109</v>
      </c>
      <c r="T71" s="236" t="s">
        <v>182</v>
      </c>
      <c r="U71" s="213">
        <v>0</v>
      </c>
      <c r="V71" s="213">
        <f>ROUND(E71*U71,2)</f>
        <v>0</v>
      </c>
      <c r="W71" s="21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111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23">
        <v>36</v>
      </c>
      <c r="B72" s="224" t="s">
        <v>269</v>
      </c>
      <c r="C72" s="242" t="s">
        <v>270</v>
      </c>
      <c r="D72" s="225" t="s">
        <v>171</v>
      </c>
      <c r="E72" s="226">
        <v>2.2400000000000002</v>
      </c>
      <c r="F72" s="227"/>
      <c r="G72" s="228">
        <f>ROUND(E72*F72,2)</f>
        <v>0</v>
      </c>
      <c r="H72" s="227"/>
      <c r="I72" s="228">
        <f>ROUND(E72*H72,2)</f>
        <v>0</v>
      </c>
      <c r="J72" s="227"/>
      <c r="K72" s="228">
        <f>ROUND(E72*J72,2)</f>
        <v>0</v>
      </c>
      <c r="L72" s="228">
        <v>21</v>
      </c>
      <c r="M72" s="228">
        <f>G72*(1+L72/100)</f>
        <v>0</v>
      </c>
      <c r="N72" s="228">
        <v>0</v>
      </c>
      <c r="O72" s="228">
        <f>ROUND(E72*N72,2)</f>
        <v>0</v>
      </c>
      <c r="P72" s="228">
        <v>0</v>
      </c>
      <c r="Q72" s="228">
        <f>ROUND(E72*P72,2)</f>
        <v>0</v>
      </c>
      <c r="R72" s="228" t="s">
        <v>108</v>
      </c>
      <c r="S72" s="228" t="s">
        <v>109</v>
      </c>
      <c r="T72" s="229" t="s">
        <v>182</v>
      </c>
      <c r="U72" s="213">
        <v>9.9000000000000005E-2</v>
      </c>
      <c r="V72" s="213">
        <f>ROUND(E72*U72,2)</f>
        <v>0.22</v>
      </c>
      <c r="W72" s="21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111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 x14ac:dyDescent="0.2">
      <c r="A73" s="211"/>
      <c r="B73" s="212"/>
      <c r="C73" s="243" t="s">
        <v>271</v>
      </c>
      <c r="D73" s="238"/>
      <c r="E73" s="238"/>
      <c r="F73" s="238"/>
      <c r="G73" s="238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117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30">
        <v>37</v>
      </c>
      <c r="B74" s="231" t="s">
        <v>272</v>
      </c>
      <c r="C74" s="241" t="s">
        <v>273</v>
      </c>
      <c r="D74" s="232" t="s">
        <v>171</v>
      </c>
      <c r="E74" s="233">
        <v>2.2400000000000002</v>
      </c>
      <c r="F74" s="234"/>
      <c r="G74" s="235">
        <f>ROUND(E74*F74,2)</f>
        <v>0</v>
      </c>
      <c r="H74" s="234"/>
      <c r="I74" s="235">
        <f>ROUND(E74*H74,2)</f>
        <v>0</v>
      </c>
      <c r="J74" s="234"/>
      <c r="K74" s="235">
        <f>ROUND(E74*J74,2)</f>
        <v>0</v>
      </c>
      <c r="L74" s="235">
        <v>21</v>
      </c>
      <c r="M74" s="235">
        <f>G74*(1+L74/100)</f>
        <v>0</v>
      </c>
      <c r="N74" s="235">
        <v>0</v>
      </c>
      <c r="O74" s="235">
        <f>ROUND(E74*N74,2)</f>
        <v>0</v>
      </c>
      <c r="P74" s="235">
        <v>0</v>
      </c>
      <c r="Q74" s="235">
        <f>ROUND(E74*P74,2)</f>
        <v>0</v>
      </c>
      <c r="R74" s="235" t="s">
        <v>274</v>
      </c>
      <c r="S74" s="235" t="s">
        <v>109</v>
      </c>
      <c r="T74" s="236" t="s">
        <v>182</v>
      </c>
      <c r="U74" s="213">
        <v>0</v>
      </c>
      <c r="V74" s="213">
        <f>ROUND(E74*U74,2)</f>
        <v>0</v>
      </c>
      <c r="W74" s="21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111</v>
      </c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x14ac:dyDescent="0.2">
      <c r="A75" s="217" t="s">
        <v>103</v>
      </c>
      <c r="B75" s="218" t="s">
        <v>76</v>
      </c>
      <c r="C75" s="240" t="s">
        <v>28</v>
      </c>
      <c r="D75" s="219"/>
      <c r="E75" s="220"/>
      <c r="F75" s="221"/>
      <c r="G75" s="221">
        <f>SUMIF(AG76:AG81,"&lt;&gt;NOR",G76:G81)</f>
        <v>0</v>
      </c>
      <c r="H75" s="221"/>
      <c r="I75" s="221">
        <f>SUM(I76:I81)</f>
        <v>0</v>
      </c>
      <c r="J75" s="221"/>
      <c r="K75" s="221">
        <f>SUM(K76:K81)</f>
        <v>0</v>
      </c>
      <c r="L75" s="221"/>
      <c r="M75" s="221">
        <f>SUM(M76:M81)</f>
        <v>0</v>
      </c>
      <c r="N75" s="221"/>
      <c r="O75" s="221">
        <f>SUM(O76:O81)</f>
        <v>0</v>
      </c>
      <c r="P75" s="221"/>
      <c r="Q75" s="221">
        <f>SUM(Q76:Q81)</f>
        <v>0</v>
      </c>
      <c r="R75" s="221"/>
      <c r="S75" s="221"/>
      <c r="T75" s="222"/>
      <c r="U75" s="216"/>
      <c r="V75" s="216">
        <f>SUM(V76:V81)</f>
        <v>0</v>
      </c>
      <c r="W75" s="216"/>
      <c r="AG75" t="s">
        <v>104</v>
      </c>
    </row>
    <row r="76" spans="1:60" outlineLevel="1" x14ac:dyDescent="0.2">
      <c r="A76" s="230">
        <v>38</v>
      </c>
      <c r="B76" s="231" t="s">
        <v>277</v>
      </c>
      <c r="C76" s="241" t="s">
        <v>278</v>
      </c>
      <c r="D76" s="232" t="s">
        <v>279</v>
      </c>
      <c r="E76" s="233">
        <v>1</v>
      </c>
      <c r="F76" s="234"/>
      <c r="G76" s="235">
        <f>ROUND(E76*F76,2)</f>
        <v>0</v>
      </c>
      <c r="H76" s="234"/>
      <c r="I76" s="235">
        <f>ROUND(E76*H76,2)</f>
        <v>0</v>
      </c>
      <c r="J76" s="234"/>
      <c r="K76" s="235">
        <f>ROUND(E76*J76,2)</f>
        <v>0</v>
      </c>
      <c r="L76" s="235">
        <v>21</v>
      </c>
      <c r="M76" s="235">
        <f>G76*(1+L76/100)</f>
        <v>0</v>
      </c>
      <c r="N76" s="235">
        <v>0</v>
      </c>
      <c r="O76" s="235">
        <f>ROUND(E76*N76,2)</f>
        <v>0</v>
      </c>
      <c r="P76" s="235">
        <v>0</v>
      </c>
      <c r="Q76" s="235">
        <f>ROUND(E76*P76,2)</f>
        <v>0</v>
      </c>
      <c r="R76" s="235"/>
      <c r="S76" s="235" t="s">
        <v>109</v>
      </c>
      <c r="T76" s="236" t="s">
        <v>182</v>
      </c>
      <c r="U76" s="213">
        <v>0</v>
      </c>
      <c r="V76" s="213">
        <f>ROUND(E76*U76,2)</f>
        <v>0</v>
      </c>
      <c r="W76" s="21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280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30">
        <v>39</v>
      </c>
      <c r="B77" s="231" t="s">
        <v>281</v>
      </c>
      <c r="C77" s="241" t="s">
        <v>282</v>
      </c>
      <c r="D77" s="232" t="s">
        <v>279</v>
      </c>
      <c r="E77" s="233">
        <v>1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5"/>
      <c r="S77" s="235" t="s">
        <v>109</v>
      </c>
      <c r="T77" s="236" t="s">
        <v>182</v>
      </c>
      <c r="U77" s="213">
        <v>0</v>
      </c>
      <c r="V77" s="213">
        <f>ROUND(E77*U77,2)</f>
        <v>0</v>
      </c>
      <c r="W77" s="21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280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30">
        <v>40</v>
      </c>
      <c r="B78" s="231" t="s">
        <v>283</v>
      </c>
      <c r="C78" s="241" t="s">
        <v>284</v>
      </c>
      <c r="D78" s="232" t="s">
        <v>279</v>
      </c>
      <c r="E78" s="233">
        <v>1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5">
        <v>0</v>
      </c>
      <c r="O78" s="235">
        <f>ROUND(E78*N78,2)</f>
        <v>0</v>
      </c>
      <c r="P78" s="235">
        <v>0</v>
      </c>
      <c r="Q78" s="235">
        <f>ROUND(E78*P78,2)</f>
        <v>0</v>
      </c>
      <c r="R78" s="235"/>
      <c r="S78" s="235" t="s">
        <v>109</v>
      </c>
      <c r="T78" s="236" t="s">
        <v>182</v>
      </c>
      <c r="U78" s="213">
        <v>0</v>
      </c>
      <c r="V78" s="213">
        <f>ROUND(E78*U78,2)</f>
        <v>0</v>
      </c>
      <c r="W78" s="21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280</v>
      </c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30">
        <v>41</v>
      </c>
      <c r="B79" s="231" t="s">
        <v>285</v>
      </c>
      <c r="C79" s="241" t="s">
        <v>286</v>
      </c>
      <c r="D79" s="232" t="s">
        <v>279</v>
      </c>
      <c r="E79" s="233">
        <v>1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21</v>
      </c>
      <c r="M79" s="235">
        <f>G79*(1+L79/100)</f>
        <v>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5"/>
      <c r="S79" s="235" t="s">
        <v>109</v>
      </c>
      <c r="T79" s="236" t="s">
        <v>182</v>
      </c>
      <c r="U79" s="213">
        <v>0</v>
      </c>
      <c r="V79" s="213">
        <f>ROUND(E79*U79,2)</f>
        <v>0</v>
      </c>
      <c r="W79" s="21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280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 x14ac:dyDescent="0.2">
      <c r="A80" s="230">
        <v>42</v>
      </c>
      <c r="B80" s="231" t="s">
        <v>287</v>
      </c>
      <c r="C80" s="241" t="s">
        <v>288</v>
      </c>
      <c r="D80" s="232" t="s">
        <v>279</v>
      </c>
      <c r="E80" s="233">
        <v>1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0</v>
      </c>
      <c r="O80" s="235">
        <f>ROUND(E80*N80,2)</f>
        <v>0</v>
      </c>
      <c r="P80" s="235">
        <v>0</v>
      </c>
      <c r="Q80" s="235">
        <f>ROUND(E80*P80,2)</f>
        <v>0</v>
      </c>
      <c r="R80" s="235"/>
      <c r="S80" s="235" t="s">
        <v>109</v>
      </c>
      <c r="T80" s="236" t="s">
        <v>182</v>
      </c>
      <c r="U80" s="213">
        <v>0</v>
      </c>
      <c r="V80" s="213">
        <f>ROUND(E80*U80,2)</f>
        <v>0</v>
      </c>
      <c r="W80" s="21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280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 x14ac:dyDescent="0.2">
      <c r="A81" s="223">
        <v>43</v>
      </c>
      <c r="B81" s="224" t="s">
        <v>289</v>
      </c>
      <c r="C81" s="242" t="s">
        <v>290</v>
      </c>
      <c r="D81" s="225" t="s">
        <v>279</v>
      </c>
      <c r="E81" s="226">
        <v>1</v>
      </c>
      <c r="F81" s="227"/>
      <c r="G81" s="228">
        <f>ROUND(E81*F81,2)</f>
        <v>0</v>
      </c>
      <c r="H81" s="227"/>
      <c r="I81" s="228">
        <f>ROUND(E81*H81,2)</f>
        <v>0</v>
      </c>
      <c r="J81" s="227"/>
      <c r="K81" s="228">
        <f>ROUND(E81*J81,2)</f>
        <v>0</v>
      </c>
      <c r="L81" s="228">
        <v>21</v>
      </c>
      <c r="M81" s="228">
        <f>G81*(1+L81/100)</f>
        <v>0</v>
      </c>
      <c r="N81" s="228">
        <v>0</v>
      </c>
      <c r="O81" s="228">
        <f>ROUND(E81*N81,2)</f>
        <v>0</v>
      </c>
      <c r="P81" s="228">
        <v>0</v>
      </c>
      <c r="Q81" s="228">
        <f>ROUND(E81*P81,2)</f>
        <v>0</v>
      </c>
      <c r="R81" s="228"/>
      <c r="S81" s="228" t="s">
        <v>109</v>
      </c>
      <c r="T81" s="229" t="s">
        <v>182</v>
      </c>
      <c r="U81" s="213">
        <v>0</v>
      </c>
      <c r="V81" s="213">
        <f>ROUND(E81*U81,2)</f>
        <v>0</v>
      </c>
      <c r="W81" s="21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280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x14ac:dyDescent="0.2">
      <c r="A82" s="5"/>
      <c r="B82" s="6"/>
      <c r="C82" s="245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E82">
        <v>15</v>
      </c>
      <c r="AF82">
        <v>21</v>
      </c>
    </row>
    <row r="83" spans="1:60" x14ac:dyDescent="0.2">
      <c r="A83" s="207"/>
      <c r="B83" s="208" t="s">
        <v>29</v>
      </c>
      <c r="C83" s="246"/>
      <c r="D83" s="209"/>
      <c r="E83" s="210"/>
      <c r="F83" s="210"/>
      <c r="G83" s="239">
        <f>G8+G39+G45+G53+G66+G69+G75</f>
        <v>0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f>SUMIF(L7:L81,AE82,G7:G81)</f>
        <v>0</v>
      </c>
      <c r="AF83">
        <f>SUMIF(L7:L81,AF82,G7:G81)</f>
        <v>0</v>
      </c>
      <c r="AG83" t="s">
        <v>294</v>
      </c>
    </row>
    <row r="84" spans="1:60" x14ac:dyDescent="0.2">
      <c r="C84" s="247"/>
      <c r="D84" s="188"/>
      <c r="AG84" t="s">
        <v>295</v>
      </c>
    </row>
    <row r="85" spans="1:60" x14ac:dyDescent="0.2">
      <c r="D85" s="188"/>
    </row>
    <row r="86" spans="1:60" x14ac:dyDescent="0.2">
      <c r="D86" s="188"/>
    </row>
    <row r="87" spans="1:60" x14ac:dyDescent="0.2">
      <c r="D87" s="188"/>
    </row>
    <row r="88" spans="1:60" x14ac:dyDescent="0.2">
      <c r="D88" s="188"/>
    </row>
    <row r="89" spans="1:60" x14ac:dyDescent="0.2">
      <c r="D89" s="188"/>
    </row>
    <row r="90" spans="1:60" x14ac:dyDescent="0.2">
      <c r="D90" s="188"/>
    </row>
    <row r="91" spans="1:60" x14ac:dyDescent="0.2">
      <c r="D91" s="188"/>
    </row>
    <row r="92" spans="1:60" x14ac:dyDescent="0.2">
      <c r="D92" s="188"/>
    </row>
    <row r="93" spans="1:60" x14ac:dyDescent="0.2">
      <c r="D93" s="188"/>
    </row>
    <row r="94" spans="1:60" x14ac:dyDescent="0.2">
      <c r="D94" s="188"/>
    </row>
    <row r="95" spans="1:60" x14ac:dyDescent="0.2">
      <c r="D95" s="188"/>
    </row>
    <row r="96" spans="1:60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password="DC0D" sheet="1"/>
  <mergeCells count="26">
    <mergeCell ref="C68:G68"/>
    <mergeCell ref="C73:G73"/>
    <mergeCell ref="C47:G47"/>
    <mergeCell ref="C50:G50"/>
    <mergeCell ref="C52:G52"/>
    <mergeCell ref="C55:G55"/>
    <mergeCell ref="C57:G57"/>
    <mergeCell ref="C59:G59"/>
    <mergeCell ref="C28:G28"/>
    <mergeCell ref="C30:G30"/>
    <mergeCell ref="C33:G33"/>
    <mergeCell ref="C35:G35"/>
    <mergeCell ref="C42:G42"/>
    <mergeCell ref="C44:G44"/>
    <mergeCell ref="C14:G14"/>
    <mergeCell ref="C16:G16"/>
    <mergeCell ref="C18:G18"/>
    <mergeCell ref="C20:G20"/>
    <mergeCell ref="C22:G22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SO01a 1 Pol</vt:lpstr>
      <vt:lpstr>SO01b 1 Pol</vt:lpstr>
      <vt:lpstr>SO01c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'SO01a 1 Pol'!Názvy_tisku</vt:lpstr>
      <vt:lpstr>'SO01b 1 Pol'!Názvy_tisku</vt:lpstr>
      <vt:lpstr>'SO01c 1 Pol'!Názvy_tisku</vt:lpstr>
      <vt:lpstr>oadresa</vt:lpstr>
      <vt:lpstr>Stavba!Objednatel</vt:lpstr>
      <vt:lpstr>Stavba!Objekt</vt:lpstr>
      <vt:lpstr>'SO01a 1 Pol'!Oblast_tisku</vt:lpstr>
      <vt:lpstr>'SO01b 1 Pol'!Oblast_tisku</vt:lpstr>
      <vt:lpstr>'SO01c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Petr Hudec</cp:lastModifiedBy>
  <cp:lastPrinted>2014-02-28T09:52:57Z</cp:lastPrinted>
  <dcterms:created xsi:type="dcterms:W3CDTF">2009-04-08T07:15:50Z</dcterms:created>
  <dcterms:modified xsi:type="dcterms:W3CDTF">2020-03-11T11:13:55Z</dcterms:modified>
</cp:coreProperties>
</file>