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bookViews>
    <workbookView xWindow="65428" yWindow="65428" windowWidth="23256" windowHeight="12576" activeTab="0"/>
  </bookViews>
  <sheets>
    <sheet name="Úvodní list" sheetId="6" r:id="rId1"/>
    <sheet name="Stavba" sheetId="1" r:id="rId2"/>
    <sheet name="Slaboproud" sheetId="2" r:id="rId3"/>
    <sheet name="Silnoproud" sheetId="3" r:id="rId4"/>
    <sheet name="Akt_prvky_5let" sheetId="4" r:id="rId5"/>
    <sheet name="Akt_prvky_2 roky" sheetId="5" r:id="rId6"/>
  </sheets>
  <definedNames/>
  <calcPr calcId="191029"/>
  <extLst/>
</workbook>
</file>

<file path=xl/comments2.xml><?xml version="1.0" encoding="utf-8"?>
<comments xmlns="http://schemas.openxmlformats.org/spreadsheetml/2006/main">
  <authors>
    <author>Radim Štěpánek</author>
  </authors>
  <commentList>
    <comment ref="D11" authorId="0">
      <text>
        <r>
          <rPr>
            <sz val="11"/>
            <color indexed="8"/>
            <rFont val="Helvetica Neue"/>
            <family val="2"/>
          </rPr>
          <t>Radim Štěpánek:
Název</t>
        </r>
      </text>
    </comment>
    <comment ref="I11" authorId="0">
      <text>
        <r>
          <rPr>
            <sz val="11"/>
            <color indexed="8"/>
            <rFont val="Helvetica Neue"/>
            <family val="2"/>
          </rPr>
          <t>Radim Štěpánek:
IČO</t>
        </r>
      </text>
    </comment>
    <comment ref="D12" authorId="0">
      <text>
        <r>
          <rPr>
            <sz val="11"/>
            <color indexed="8"/>
            <rFont val="Helvetica Neue"/>
            <family val="2"/>
          </rPr>
          <t>Radim Štěpánek:
Ulice</t>
        </r>
      </text>
    </comment>
    <comment ref="I12" authorId="0">
      <text>
        <r>
          <rPr>
            <sz val="11"/>
            <color indexed="8"/>
            <rFont val="Helvetica Neue"/>
            <family val="2"/>
          </rPr>
          <t>Radim Štěpánek:
DIČ</t>
        </r>
      </text>
    </comment>
    <comment ref="C13" authorId="0">
      <text>
        <r>
          <rPr>
            <sz val="11"/>
            <color indexed="8"/>
            <rFont val="Helvetica Neue"/>
            <family val="2"/>
          </rPr>
          <t>Radim Štěpánek:
PSČ</t>
        </r>
      </text>
    </comment>
    <comment ref="D13" authorId="0">
      <text>
        <r>
          <rPr>
            <sz val="11"/>
            <color indexed="8"/>
            <rFont val="Helvetica Neue"/>
            <family val="2"/>
          </rPr>
          <t>Radim Štěpánek:
Ulice</t>
        </r>
      </text>
    </comment>
  </commentList>
</comments>
</file>

<file path=xl/sharedStrings.xml><?xml version="1.0" encoding="utf-8"?>
<sst xmlns="http://schemas.openxmlformats.org/spreadsheetml/2006/main" count="712" uniqueCount="305">
  <si>
    <t>#RTSROZP#</t>
  </si>
  <si>
    <t>Položkový rozpočet</t>
  </si>
  <si>
    <t>Zakázka:</t>
  </si>
  <si>
    <t>„Modernizace výuky technických oborů a vnitřní konektivity na Střední škole André Citroëna Boskovice, Integrovaného regionálního operačního programu pod č. CZ.06.4.59/0.0/0.0/16_075/0011327“.</t>
  </si>
  <si>
    <t>Misto</t>
  </si>
  <si>
    <t>Boskovice</t>
  </si>
  <si>
    <t>Rozpočet:</t>
  </si>
  <si>
    <t>Objednatel:</t>
  </si>
  <si>
    <t>IČ:</t>
  </si>
  <si>
    <t>DIČ:</t>
  </si>
  <si>
    <t>Projektant:</t>
  </si>
  <si>
    <t>Zhotovitel:</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</si>
  <si>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</si>
  <si>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</si>
  <si>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</si>
  <si>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</si>
  <si>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</si>
  <si>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</si>
  <si>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</si>
  <si>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</si>
  <si>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</si>
  <si>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</si>
  <si>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</si>
  <si>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</si>
  <si>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</si>
  <si>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</si>
  <si>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</si>
  <si>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</si>
  <si>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</si>
  <si>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</si>
  <si>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</si>
  <si>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</si>
  <si>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</si>
  <si>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</si>
  <si>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</si>
  <si>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</si>
  <si>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</si>
  <si>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</si>
  <si>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</si>
  <si>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</si>
  <si>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</si>
  <si>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</si>
  <si>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Rozpočet</t>
  </si>
  <si>
    <t xml:space="preserve">Citroen </t>
  </si>
  <si>
    <t>Celkem za stavbu</t>
  </si>
  <si>
    <t>Rekapitulace dílů</t>
  </si>
  <si>
    <t>Typ dílu</t>
  </si>
  <si>
    <t>1</t>
  </si>
  <si>
    <t>Zemní práce</t>
  </si>
  <si>
    <t>3</t>
  </si>
  <si>
    <t>Svislé a kompletní konstrukce</t>
  </si>
  <si>
    <t>5</t>
  </si>
  <si>
    <t>Komunikace</t>
  </si>
  <si>
    <t>61</t>
  </si>
  <si>
    <t>Upravy povrchů vnitřní</t>
  </si>
  <si>
    <t>8</t>
  </si>
  <si>
    <t>Trubní vedení</t>
  </si>
  <si>
    <t>94</t>
  </si>
  <si>
    <t>Lešení a stavební výtahy</t>
  </si>
  <si>
    <t>96</t>
  </si>
  <si>
    <t>Bourání konstrukcí</t>
  </si>
  <si>
    <t>97</t>
  </si>
  <si>
    <t>Prorážení otvorů</t>
  </si>
  <si>
    <t>99</t>
  </si>
  <si>
    <t>Staveništní přesun hmot</t>
  </si>
  <si>
    <t>784</t>
  </si>
  <si>
    <t>Malby</t>
  </si>
  <si>
    <t>M21</t>
  </si>
  <si>
    <t>Elektromontáže</t>
  </si>
  <si>
    <t>M46</t>
  </si>
  <si>
    <t>Zemní práce při montážích</t>
  </si>
  <si>
    <t>M65</t>
  </si>
  <si>
    <t>Elektroinstalační materiál</t>
  </si>
  <si>
    <t xml:space="preserve">Položkový rozpočet </t>
  </si>
  <si>
    <t>S:</t>
  </si>
  <si>
    <t>O:</t>
  </si>
  <si>
    <t>Slaboproud</t>
  </si>
  <si>
    <t>P.č.</t>
  </si>
  <si>
    <t>Číslo položky</t>
  </si>
  <si>
    <t>Název položky</t>
  </si>
  <si>
    <t>MJ</t>
  </si>
  <si>
    <t>množství</t>
  </si>
  <si>
    <t>cena / MJ</t>
  </si>
  <si>
    <t>Díl:</t>
  </si>
  <si>
    <t>139600011RAA</t>
  </si>
  <si>
    <t>Ruční výkop v hornině 1-2, hloubka do 1 m, odvoz kolečkem do 20 m</t>
  </si>
  <si>
    <t>m3</t>
  </si>
  <si>
    <t>174101102R00</t>
  </si>
  <si>
    <t>Zásyp ruční se zhutněním</t>
  </si>
  <si>
    <t>vlastní</t>
  </si>
  <si>
    <t>Doplňkové interiérové úpravy</t>
  </si>
  <si>
    <t>kpl</t>
  </si>
  <si>
    <t>342264072R00</t>
  </si>
  <si>
    <t>m2</t>
  </si>
  <si>
    <t>Revizní otvory do SDK podhledu</t>
  </si>
  <si>
    <t>573000010RA0</t>
  </si>
  <si>
    <t>Komunikace obslužná z obalovaného kameniva</t>
  </si>
  <si>
    <t>612100010RAA</t>
  </si>
  <si>
    <t>Hrubá výplň rýh ve stěnách, včetně omítky a malby</t>
  </si>
  <si>
    <t>612474450R00</t>
  </si>
  <si>
    <t>Omítka stěn vnitřní tenkovrstvá sádrová</t>
  </si>
  <si>
    <t>3457114707R</t>
  </si>
  <si>
    <t>m</t>
  </si>
  <si>
    <t>941955004R00</t>
  </si>
  <si>
    <t>Lešení lehké pomocné, výška podlahy do 3,5 m</t>
  </si>
  <si>
    <t>963016111R00</t>
  </si>
  <si>
    <t>DMTZ podhledu SDK, kovová kce., 1xoplášť.12,5 mm</t>
  </si>
  <si>
    <t>970051060R00</t>
  </si>
  <si>
    <t>Vrtání jádrové do ŽB do D 60 mm</t>
  </si>
  <si>
    <t>973031326R00</t>
  </si>
  <si>
    <t>Vysekání kapes zeď cihel. MVC, pl. 0,1m2, hl. 45cm</t>
  </si>
  <si>
    <t>kus</t>
  </si>
  <si>
    <t>979081111R00</t>
  </si>
  <si>
    <t>Odvoz suti a vybour. hmot na skládku do 1 km</t>
  </si>
  <si>
    <t>t</t>
  </si>
  <si>
    <t>979990107R00</t>
  </si>
  <si>
    <t>Poplatek za skládku suti - směs betonu,cihel,dřeva</t>
  </si>
  <si>
    <t>979990110R00</t>
  </si>
  <si>
    <t>Poplatek za skládku suti - sádrokartonové desky</t>
  </si>
  <si>
    <t>999281112R00</t>
  </si>
  <si>
    <t>Přesun hmot pro opravy a údržbu do výšky 36 m</t>
  </si>
  <si>
    <t>784450020RA0</t>
  </si>
  <si>
    <t>210010337R00</t>
  </si>
  <si>
    <t>222260607R00</t>
  </si>
  <si>
    <t>222260605R00</t>
  </si>
  <si>
    <t>650710111R00</t>
  </si>
  <si>
    <t>Demontáž elektroinstalační lišty š. do 120 mm</t>
  </si>
  <si>
    <t>220280249R00</t>
  </si>
  <si>
    <t>Vytažení kabelu z trubek/lišt</t>
  </si>
  <si>
    <t>650710116R00</t>
  </si>
  <si>
    <t>Demontáž elektroinstalační lišty š. nad 120 mm</t>
  </si>
  <si>
    <t>Kabel F/UTP cat. 6a, 4x2x24AWG, LSZH</t>
  </si>
  <si>
    <t>Kabel F/UTP cat. 5e</t>
  </si>
  <si>
    <t>Zásuvka na omítku 2xRJ45, cat. 6a STP, kompletní vč. modulů</t>
  </si>
  <si>
    <t>ks</t>
  </si>
  <si>
    <t>Zásuvka na omítku 1xRJ45, cat. 6a STP, kompletní vč. modulu</t>
  </si>
  <si>
    <t>Patch panel 19" 24xRJ45, cat. 6a STP</t>
  </si>
  <si>
    <t>Optická vana 19", 12x duplex SC</t>
  </si>
  <si>
    <t>Optická kazeta pro 8 svárů</t>
  </si>
  <si>
    <t>Ochrana sváru 60mm</t>
  </si>
  <si>
    <t>Pigtail SM OS2, SC/PC 1m</t>
  </si>
  <si>
    <t>Optictý adaptér SC/PC, SM</t>
  </si>
  <si>
    <t>Patch kabel RJ45/RJ45 cat. 6a STP, 1m</t>
  </si>
  <si>
    <t>Patch kabel RJ45/RJ45 cat. 6a STP, 2m</t>
  </si>
  <si>
    <t>Patch kabel RJ45/RJ45 cat. 6a STP, 3m</t>
  </si>
  <si>
    <t>Patch kabel RJ45/RJ45 cat. 6a STP, 5m</t>
  </si>
  <si>
    <t>Optický patch kabel duplex SM OS2, SC/PC-LC, 1m</t>
  </si>
  <si>
    <t>Optický patch kabel duplex SM OS2, SC/PC-LC, 2m</t>
  </si>
  <si>
    <t>Rozvaděč stojanový 19", 42U, základna 600x800 mm, skleněné dveře</t>
  </si>
  <si>
    <t>Rozvaděč závěsný 19", 9U-18U, nedělený, skleněné dveře - dle prostoru v umístění</t>
  </si>
  <si>
    <t>Napájecí panel 19", 8x240V, přepěťová ochrana</t>
  </si>
  <si>
    <t>Ventilační jednotka 19", 2xventilátor, termostat</t>
  </si>
  <si>
    <t>Organizér kabeláže horizontální 19" 1U</t>
  </si>
  <si>
    <t>Montážní sada pro 19" rozvaděč - 4xM5</t>
  </si>
  <si>
    <t>Popis metalických segmentů</t>
  </si>
  <si>
    <t>Popis optických segmentů</t>
  </si>
  <si>
    <t>Měření metalických segmentů cat. 6a</t>
  </si>
  <si>
    <t>Měření optických segmentů SM OS2 (měření vloženého útlumu přímou metodou)</t>
  </si>
  <si>
    <t>Prostupy zdmi a jejich zednické začištění</t>
  </si>
  <si>
    <t>Prostupy stropy a jejich zednické začištění</t>
  </si>
  <si>
    <t>Optický kabel FO SM OS2, 8 vláken 9/125/900, univerzální</t>
  </si>
  <si>
    <t>210 01-0021.R00</t>
  </si>
  <si>
    <r>
      <rPr>
        <sz val="8"/>
        <color indexed="8"/>
        <rFont val="Arial CE"/>
        <family val="2"/>
      </rPr>
      <t>Trubka tuhá z PVC uložená pevně, 16 mm</t>
    </r>
  </si>
  <si>
    <t>34572140R</t>
  </si>
  <si>
    <t>34572125R</t>
  </si>
  <si>
    <t>34572109R</t>
  </si>
  <si>
    <t>345-71091R</t>
  </si>
  <si>
    <t>Ostatní nespecifikované příslušenství datových rozvaděčů</t>
  </si>
  <si>
    <t>Cena podružného materiálu (3%)</t>
  </si>
  <si>
    <t>Kabelážní prořez (5%)</t>
  </si>
  <si>
    <t>460030081RT3</t>
  </si>
  <si>
    <t>Řezání spáry v asfaltu nebo betonu, v tloušťce vrstvy do 8-10 cm</t>
  </si>
  <si>
    <t>460420014RT3</t>
  </si>
  <si>
    <t>Zřízení kabelového lože v rýze š.do 25 cm z písku, tloušťka vrstvy 20 cm</t>
  </si>
  <si>
    <t>Vytvoření dokumentace - zákres skutečného provedení instalace do předaných podkladů, zpracování měřících protokolů</t>
  </si>
  <si>
    <t>soubor</t>
  </si>
  <si>
    <t>Průběžný a finální úklid</t>
  </si>
  <si>
    <t>Ostatní režijní a jinde nespecifikované práce</t>
  </si>
  <si>
    <t>h</t>
  </si>
  <si>
    <t>Likvidace suti - odvoz na skládku a uskladnění do 20 km</t>
  </si>
  <si>
    <t>Likvidace elektroodpadu - odvoz na skládku a uskladnění do 20 km</t>
  </si>
  <si>
    <t>celkem</t>
  </si>
  <si>
    <t>Silnoproud</t>
  </si>
  <si>
    <t>210800106R00</t>
  </si>
  <si>
    <t>Kabel CYKY 750 V 3x2,5 mm2 uložený pod omítkou</t>
  </si>
  <si>
    <t>210800605RT1</t>
  </si>
  <si>
    <t>Vodič H07V-K (CYA)  4 mm2 uložený v trubkách, včetně dodávky vodiče CYA 4</t>
  </si>
  <si>
    <t>Ekvipotenciální svorkovnice ochranného pospojování</t>
  </si>
  <si>
    <t>650061612R00</t>
  </si>
  <si>
    <t>Montáž jističe modulárního jednopólového do 80 A</t>
  </si>
  <si>
    <t>650063134R00</t>
  </si>
  <si>
    <t>Svodiče blesk. proudů typ 1, 4pól do 280 kA vč.dod</t>
  </si>
  <si>
    <t>210111011RT6</t>
  </si>
  <si>
    <t>Zásuvka domovní zapuštěná - provedení 2P+PE, včetně dodávky zásuvky a rámečku</t>
  </si>
  <si>
    <t>210111013RT2</t>
  </si>
  <si>
    <t>Úprava rozváděče pro přezbrojení</t>
  </si>
  <si>
    <t>Krycí maska přístrojů rozváděče</t>
  </si>
  <si>
    <t>34111036R</t>
  </si>
  <si>
    <t>Kabel silový s Cu jádrem 750 V CYKY 3 x 2,5 mm2</t>
  </si>
  <si>
    <t>35822001010R</t>
  </si>
  <si>
    <t>Krycí maska přístrojů rozváděče vč.popisků</t>
  </si>
  <si>
    <t>SERVERY</t>
  </si>
  <si>
    <t>QTY</t>
  </si>
  <si>
    <t>Prod #</t>
  </si>
  <si>
    <t>Product Description</t>
  </si>
  <si>
    <t>cena bez DPH/KS</t>
  </si>
  <si>
    <t>CENA celkem bez DPH</t>
  </si>
  <si>
    <t>IMPL</t>
  </si>
  <si>
    <t>IMPL  - dle standard konektivity/dokumentace /test konektivity</t>
  </si>
  <si>
    <t>AKTIVNÍ PRVKY</t>
  </si>
  <si>
    <t>CORE</t>
  </si>
  <si>
    <t>SM</t>
  </si>
  <si>
    <t>Hlavní prvky – Hlavní budova – 6DR (R1/R2/R3/R4/R1A/R2A)</t>
  </si>
  <si>
    <t>Koncové prvky – 6DR (R5/R6/R7/R8/R8A/CIT)</t>
  </si>
  <si>
    <t>IMPL  - dle standard konektivity</t>
  </si>
  <si>
    <t>WIFI</t>
  </si>
  <si>
    <t>FIREWALL</t>
  </si>
  <si>
    <t>MANAGEMENT</t>
  </si>
  <si>
    <t>AKT_PRVKY</t>
  </si>
  <si>
    <t>DISKOVÉ POLE</t>
  </si>
  <si>
    <t>Storage /12G SAS controller/ /2x960GB SSD SAS/16x 1.8TB HDD 10K 512e SAS12 2.5/záruka 5let</t>
  </si>
  <si>
    <t>SERVER</t>
  </si>
  <si>
    <t>Server/ 2x CPU min: 22 000bodu na CPU/128GB RDIMM, 2933MT/s, Dual Rank/2x480GB SSD/5Y NBD</t>
  </si>
  <si>
    <t>SW - zálohovaní</t>
  </si>
  <si>
    <t>Zálohovací SW pro EDU pokrývající 3NODY (6CPU) - záruka 5let</t>
  </si>
  <si>
    <t>OS SERVER</t>
  </si>
  <si>
    <t>Server OS s neomezeným počtem virt. Serveru v ceně licence pokrývající všechny CORE serveru</t>
  </si>
  <si>
    <t>OS SERVER přístup. Lic.</t>
  </si>
  <si>
    <t>Server přístupové licence na uživatele</t>
  </si>
  <si>
    <t>UPS</t>
  </si>
  <si>
    <t>UPS 5000VA, LCD, LAN, záruka 5let</t>
  </si>
  <si>
    <t>NAS</t>
  </si>
  <si>
    <t>NAS pro 16HDD + 10G + RACK KIT, záruka 5let</t>
  </si>
  <si>
    <t>HDD pro NAS</t>
  </si>
  <si>
    <t>HDD 8TB 256MB SATAIII NAS záruka 5let</t>
  </si>
  <si>
    <t>CORE SWITCH</t>
  </si>
  <si>
    <t>CORE 24port SFP+/redundatní zdroj/STACK modul- záruka 5let</t>
  </si>
  <si>
    <t>1m Stacking Cable- záruka 5let</t>
  </si>
  <si>
    <t>MINIGBIC</t>
  </si>
  <si>
    <t>10G SFP+ LC SM- záruka 5let</t>
  </si>
  <si>
    <t>DAC</t>
  </si>
  <si>
    <t>10G SFP+ to SFP+ 3m DAC Cable- záruka 5let</t>
  </si>
  <si>
    <t>SM - patch kabely - SUM- záruka 5let</t>
  </si>
  <si>
    <t>L3 SWITCH</t>
  </si>
  <si>
    <t>L3 48G PoE+ 4SFP+ - záruka 5let</t>
  </si>
  <si>
    <t>ACCESS SWITCH</t>
  </si>
  <si>
    <t>48G 4SFP+ Switch- záruka 5let</t>
  </si>
  <si>
    <t>2540 48G 4SFP+ Switch- záruka 5let</t>
  </si>
  <si>
    <t>48G PoE+ 4SFP+ Switch- záruka 5let</t>
  </si>
  <si>
    <t>24G 4SFP+ Switch- záruka 5let</t>
  </si>
  <si>
    <t>24G PoE+ 4SFP+ Switch- záruka 5let</t>
  </si>
  <si>
    <t>AP</t>
  </si>
  <si>
    <t>PoE AP - záruka 5let</t>
  </si>
  <si>
    <t>AP - držák</t>
  </si>
  <si>
    <t>AP - držák na stěnu/strop - záruka 5let</t>
  </si>
  <si>
    <t>Firewall</t>
  </si>
  <si>
    <t>Firewall - záruka 5let</t>
  </si>
  <si>
    <t>MNGMNT</t>
  </si>
  <si>
    <t>Management log SW včetně implementace - záruka 5let</t>
  </si>
  <si>
    <t>Podhled SDK na zavěš. ocel. konstr.</t>
  </si>
  <si>
    <t>Trubka kabelová chránička 450N 50mm</t>
  </si>
  <si>
    <t>Malba, penetrace 1x, bílá 2x</t>
  </si>
  <si>
    <t>Krabice lištová 80x28, bez zapojení</t>
  </si>
  <si>
    <t>Lišta vkládací 40x40, na úchyt.body,zavíčkování</t>
  </si>
  <si>
    <t>Lišta vkládací 24x22, na úchyt.body,zavíčkování</t>
  </si>
  <si>
    <t>Lišta vkládací 100x40, na úchyt.body,zavíčkování</t>
  </si>
  <si>
    <t>Lišta vkládací z PVC délka 2 m 100x40</t>
  </si>
  <si>
    <t>Lišta vkládací z PVC délka 2 m 40x40</t>
  </si>
  <si>
    <t>Lišta vkládací z PVC délka 3 m 24x22</t>
  </si>
  <si>
    <t>Trubka elektroinstalační tuhá z PVC 16</t>
  </si>
  <si>
    <t>Zásuvka s přepěťovou ochranou - provedení 2P+PE, včetně dodávky zásuvky</t>
  </si>
  <si>
    <t>Jistič do 80 A 1 pól. charakteristika B, 2A</t>
  </si>
  <si>
    <t>Storage /12G SAS controller/ /2x960GB SSD SAS/16x 1.8TB HDD 10K 512e SAS12 2.5/záruka 2 roky</t>
  </si>
  <si>
    <t>Zálohovací SW pro EDU pokrývající 3NODY (6CPU) - záruka 2 roky</t>
  </si>
  <si>
    <t>Server OS s neomezeným počtem virt. serveru v ceně licence pokrývající všechny CORE serveru</t>
  </si>
  <si>
    <t>UPS 5000VA, LCD, LAN, záruka 2 roky</t>
  </si>
  <si>
    <t>NAS pro 16HDD + 10G + RACK KIT, záruka 2 roky</t>
  </si>
  <si>
    <t>HDD 8TB 256MB SATAIII NAS záruka 2 roky</t>
  </si>
  <si>
    <t>CORE 24port SFP+/redundatní zdroj/STACK modul - záruka 2 roky</t>
  </si>
  <si>
    <t>1m Stacking Cable - záruka 2 roky</t>
  </si>
  <si>
    <t>10G SFP+ LC SM - záruka 2 roky</t>
  </si>
  <si>
    <t>10G SFP+ to SFP+ 3m DAC Cable - záruka 2 roky</t>
  </si>
  <si>
    <t>SM - patch kabely - SUM- záruka 2 roky</t>
  </si>
  <si>
    <t>L3 48G PoE+ 4SFP+ - záruka 2 roky</t>
  </si>
  <si>
    <t>48G 4SFP+ Switch - záruka 2 roky</t>
  </si>
  <si>
    <t>2540 48G 4SFP+ Switch - záruka 2 roky</t>
  </si>
  <si>
    <t>48G PoE+ 4SFP+ Switch - záruka 2 roky</t>
  </si>
  <si>
    <t>24G 4SFP+ Switch - záruka 2 roky</t>
  </si>
  <si>
    <t>24G PoE+ 4SFP+ Switch - záruka 2 roky</t>
  </si>
  <si>
    <t>PoE AP - záruka 2 roky</t>
  </si>
  <si>
    <t>AP - držák na stěnu/strop - záruka 2 roky</t>
  </si>
  <si>
    <t>Firewall - záruka 2 roky</t>
  </si>
  <si>
    <t>Management log SW včetně implementace - záruka 2 roky</t>
  </si>
  <si>
    <t>AKT_PRV</t>
  </si>
  <si>
    <t>Aktivní prvky</t>
  </si>
  <si>
    <t>Střední škola André Citroëna Boskovice, p. o.
nám. 9. května 2153/2a.</t>
  </si>
  <si>
    <t>00056324</t>
  </si>
  <si>
    <t>CZ00056324</t>
  </si>
  <si>
    <t>PŘÍLOHA Č. 4 ZADÁVACÍ DOKUMENTACE
POLOŽKOVÝ ROZPOČET</t>
  </si>
  <si>
    <r>
      <rPr>
        <b/>
        <u val="single"/>
        <sz val="11"/>
        <color theme="1"/>
        <rFont val="Helvetica Neue"/>
        <family val="2"/>
        <scheme val="minor"/>
      </rPr>
      <t xml:space="preserve">
</t>
    </r>
    <r>
      <rPr>
        <sz val="10"/>
        <color indexed="8"/>
        <rFont val="Calibri Light"/>
        <family val="2"/>
      </rPr>
      <t>Tento dokument stanovuje minimální požadované technické parametry předmětu veřejné zakázky (dále jako „</t>
    </r>
    <r>
      <rPr>
        <b/>
        <sz val="11"/>
        <color theme="1"/>
        <rFont val="Calibri Light"/>
        <family val="2"/>
      </rPr>
      <t>předmět veřejné zakázky</t>
    </r>
    <r>
      <rPr>
        <sz val="10"/>
        <color indexed="8"/>
        <rFont val="Calibri Light"/>
        <family val="2"/>
      </rPr>
      <t>“ nebo „</t>
    </r>
    <r>
      <rPr>
        <b/>
        <sz val="11"/>
        <color theme="1"/>
        <rFont val="Calibri Light"/>
        <family val="2"/>
      </rPr>
      <t>zařízení</t>
    </r>
    <r>
      <rPr>
        <sz val="10"/>
        <color indexed="8"/>
        <rFont val="Calibri Light"/>
        <family val="2"/>
      </rPr>
      <t xml:space="preserve">“).
Zadavatelem vymezené kapacitní, kvalitativní a technické parametry a požadavky na předmět veřejné zakázky stejně jako hodnoty uvedené u těchto parametrů jsou stanoveny jako </t>
    </r>
    <r>
      <rPr>
        <b/>
        <sz val="11"/>
        <color theme="1"/>
        <rFont val="Calibri Light"/>
        <family val="2"/>
      </rPr>
      <t>minimální přípustné</t>
    </r>
    <r>
      <rPr>
        <sz val="10"/>
        <color indexed="8"/>
        <rFont val="Calibri Light"/>
        <family val="2"/>
      </rPr>
      <t xml:space="preserve">. Účastníci proto mohou nabídnout zařízení, která budou disponovat lepšími parametry a vlastnostmi u funkcionalit zadavatelem požadovaných.
Pokud se v zadávací dokumentaci vyskytnou požadavky nebo odkazy na obchodní firmy, názvy nebo jména a příjmení, specifická označení zařízení a služeb, které platí pro určitou osobu, popřípadě její organizační složku za příznačné, patenty na vynálezy, užitné vzory, průmyslové vzory, ochranné známky nebo označení původu, je účastník oprávněn pro plnění veřejné zakázky navrhnout i jiné, technicky a kvalitativně rovnocenné řešení, které musí splňovat technické a funkční požadavky zadavatele uvedené v této zadávací dokumentaci a jejich přílohách. 
</t>
    </r>
    <r>
      <rPr>
        <b/>
        <u val="single"/>
        <sz val="11"/>
        <color theme="1"/>
        <rFont val="Calibri Light"/>
        <family val="2"/>
      </rPr>
      <t xml:space="preserve">Účastníkem nabízené zařízení
</t>
    </r>
    <r>
      <rPr>
        <b/>
        <sz val="11"/>
        <color theme="1"/>
        <rFont val="Calibri Light"/>
        <family val="2"/>
      </rPr>
      <t xml:space="preserve">Účastník u </t>
    </r>
    <r>
      <rPr>
        <b/>
        <u val="single"/>
        <sz val="11"/>
        <color theme="1"/>
        <rFont val="Calibri Light"/>
        <family val="2"/>
      </rPr>
      <t xml:space="preserve">každé </t>
    </r>
    <r>
      <rPr>
        <b/>
        <sz val="11"/>
        <color theme="1"/>
        <rFont val="Calibri Light"/>
        <family val="2"/>
      </rPr>
      <t>uvedené položky (řádku) tabulky vyplní na všech listech souboru cenovou kalkulaci</t>
    </r>
    <r>
      <rPr>
        <sz val="10"/>
        <color indexed="8"/>
        <rFont val="Calibri Light"/>
        <family val="2"/>
      </rPr>
      <t>, kterou se stanoví nabídková cena účastníka. 
Pro to, aby nabídka mohla být posuzována a dále hodnocena, musí účastník splnit všechny zadavatelem požadované technické parametry zařízení.</t>
    </r>
  </si>
  <si>
    <t>Celková cena nabídky v Kč bez DPH</t>
  </si>
  <si>
    <t>DPH 21 %</t>
  </si>
  <si>
    <t>Celková cena v Kč vč. DPH</t>
  </si>
  <si>
    <t>V…..</t>
  </si>
  <si>
    <t>dne….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</si>
</sst>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quot; Kč&quot;"/>
    <numFmt numFmtId="166" formatCode="#,##0.00\ &quot;Kč&quot;"/>
  </numFmts>
  <fonts count="34">
    <font>
      <sz val="10"/>
      <color indexed="8"/>
      <name val="Arial CE"/>
      <family val="2"/>
    </font>
    <font>
      <sz val="10"/>
      <name val="Arial"/>
      <family val="2"/>
    </font>
    <font>
      <sz val="11"/>
      <color theme="1"/>
      <name val="Helvetica Neue"/>
      <family val="2"/>
      <scheme val="minor"/>
    </font>
    <font>
      <sz val="9"/>
      <color indexed="8"/>
      <name val="Arial CE"/>
      <family val="2"/>
    </font>
    <font>
      <b/>
      <sz val="14"/>
      <color indexed="8"/>
      <name val="Arial CE"/>
      <family val="2"/>
    </font>
    <font>
      <sz val="12"/>
      <color indexed="8"/>
      <name val="Arial CE"/>
      <family val="2"/>
    </font>
    <font>
      <b/>
      <sz val="12"/>
      <color indexed="8"/>
      <name val="Arial CE"/>
      <family val="2"/>
    </font>
    <font>
      <b/>
      <sz val="10"/>
      <color indexed="8"/>
      <name val="Arial CE"/>
      <family val="2"/>
    </font>
    <font>
      <b/>
      <sz val="12"/>
      <color indexed="8"/>
      <name val="Times New Roman"/>
      <family val="1"/>
    </font>
    <font>
      <sz val="11"/>
      <color indexed="8"/>
      <name val="Helvetica Neue"/>
      <family val="2"/>
    </font>
    <font>
      <sz val="11"/>
      <color indexed="8"/>
      <name val="Arial CE"/>
      <family val="2"/>
    </font>
    <font>
      <b/>
      <sz val="11"/>
      <color indexed="8"/>
      <name val="Arial CE"/>
      <family val="2"/>
    </font>
    <font>
      <b/>
      <sz val="13"/>
      <color indexed="8"/>
      <name val="Arial CE"/>
      <family val="2"/>
    </font>
    <font>
      <sz val="7"/>
      <color indexed="8"/>
      <name val="Arial CE"/>
      <family val="2"/>
    </font>
    <font>
      <b/>
      <sz val="9"/>
      <color indexed="8"/>
      <name val="Arial CE"/>
      <family val="2"/>
    </font>
    <font>
      <sz val="8"/>
      <color indexed="8"/>
      <name val="Arial CE"/>
      <family val="2"/>
    </font>
    <font>
      <sz val="8"/>
      <color indexed="8"/>
      <name val="Arial"/>
      <family val="2"/>
    </font>
    <font>
      <sz val="10"/>
      <color indexed="12"/>
      <name val="Arial"/>
      <family val="2"/>
    </font>
    <font>
      <sz val="10"/>
      <color rgb="FFFF0000"/>
      <name val="Arial"/>
      <family val="2"/>
    </font>
    <font>
      <sz val="10"/>
      <color indexed="8"/>
      <name val="Arial"/>
      <family val="2"/>
    </font>
    <font>
      <sz val="8"/>
      <name val="Arial"/>
      <family val="2"/>
    </font>
    <font>
      <b/>
      <sz val="8"/>
      <color theme="1"/>
      <name val="Arial"/>
      <family val="2"/>
    </font>
    <font>
      <sz val="8"/>
      <name val="Tahoma"/>
      <family val="2"/>
    </font>
    <font>
      <sz val="8"/>
      <color theme="1"/>
      <name val="Helvetica Neue"/>
      <family val="2"/>
      <scheme val="minor"/>
    </font>
    <font>
      <sz val="8"/>
      <color theme="1"/>
      <name val="Arial"/>
      <family val="2"/>
    </font>
    <font>
      <b/>
      <sz val="11"/>
      <color theme="1"/>
      <name val="Helvetica Neue"/>
      <family val="2"/>
      <scheme val="minor"/>
    </font>
    <font>
      <sz val="11"/>
      <color theme="0"/>
      <name val="Helvetica Neue"/>
      <family val="2"/>
      <scheme val="minor"/>
    </font>
    <font>
      <b/>
      <sz val="14"/>
      <color theme="1"/>
      <name val="Helvetica Neue"/>
      <family val="2"/>
      <scheme val="minor"/>
    </font>
    <font>
      <b/>
      <u val="single"/>
      <sz val="11"/>
      <color theme="1"/>
      <name val="Helvetica Neue"/>
      <family val="2"/>
      <scheme val="minor"/>
    </font>
    <font>
      <sz val="10"/>
      <color indexed="8"/>
      <name val="Calibri Light"/>
      <family val="2"/>
    </font>
    <font>
      <b/>
      <sz val="11"/>
      <color theme="1"/>
      <name val="Calibri Light"/>
      <family val="2"/>
    </font>
    <font>
      <b/>
      <u val="single"/>
      <sz val="11"/>
      <color theme="1"/>
      <name val="Calibri Light"/>
      <family val="2"/>
    </font>
    <font>
      <sz val="11"/>
      <name val="Helvetica Neue"/>
      <family val="2"/>
      <scheme val="minor"/>
    </font>
    <font>
      <b/>
      <sz val="8"/>
      <name val="Arial CE"/>
      <family val="2"/>
    </font>
  </fonts>
  <fills count="11">
    <fill>
      <patternFill/>
    </fill>
    <fill>
      <patternFill patternType="gray125"/>
    </fill>
    <fill>
      <patternFill patternType="solid">
        <fgColor theme="9"/>
        <bgColor indexed="64"/>
      </patternFill>
    </fill>
    <fill>
      <patternFill patternType="solid">
        <fgColor indexed="11"/>
        <bgColor indexed="64"/>
      </patternFill>
    </fill>
    <fill>
      <patternFill patternType="solid">
        <fgColor indexed="9"/>
        <bgColor indexed="64"/>
      </patternFill>
    </fill>
    <fill>
      <patternFill patternType="solid">
        <fgColor indexed="12"/>
        <bgColor indexed="64"/>
      </patternFill>
    </fill>
    <fill>
      <patternFill patternType="solid">
        <fgColor indexed="14"/>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00"/>
        <bgColor indexed="64"/>
      </patternFill>
    </fill>
    <fill>
      <patternFill patternType="solid">
        <fgColor theme="8" tint="0.7999799847602844"/>
        <bgColor indexed="64"/>
      </patternFill>
    </fill>
  </fills>
  <borders count="72">
    <border>
      <left/>
      <right/>
      <top/>
      <bottom/>
      <diagonal/>
    </border>
    <border>
      <left style="medium">
        <color indexed="8"/>
      </left>
      <right style="medium">
        <color indexed="8"/>
      </right>
      <top style="medium">
        <color indexed="8"/>
      </top>
      <bottom/>
    </border>
    <border>
      <left style="medium">
        <color indexed="8"/>
      </left>
      <right style="thin">
        <color indexed="10"/>
      </right>
      <top style="thin">
        <color indexed="10"/>
      </top>
      <bottom/>
    </border>
    <border>
      <left style="medium">
        <color indexed="8"/>
      </left>
      <right style="thin">
        <color indexed="8"/>
      </right>
      <top/>
      <bottom/>
    </border>
    <border>
      <left style="thin">
        <color indexed="8"/>
      </left>
      <right/>
      <top style="thin">
        <color indexed="8"/>
      </top>
      <bottom/>
    </border>
    <border>
      <left/>
      <right/>
      <top style="thin">
        <color indexed="8"/>
      </top>
      <bottom/>
    </border>
    <border>
      <left style="thin">
        <color indexed="8"/>
      </left>
      <right style="thin">
        <color indexed="10"/>
      </right>
      <top/>
      <bottom/>
    </border>
    <border>
      <left style="thin">
        <color indexed="8"/>
      </left>
      <right/>
      <top/>
      <bottom style="thin">
        <color indexed="8"/>
      </bottom>
    </border>
    <border>
      <left/>
      <right/>
      <top/>
      <bottom style="thin">
        <color indexed="8"/>
      </bottom>
    </border>
    <border>
      <left style="medium">
        <color indexed="8"/>
      </left>
      <right style="medium">
        <color indexed="8"/>
      </right>
      <top/>
      <bottom/>
    </border>
    <border>
      <left style="medium">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10"/>
      </right>
      <top/>
      <bottom/>
    </border>
    <border>
      <left/>
      <right style="thin">
        <color indexed="8"/>
      </right>
      <top style="thin">
        <color indexed="8"/>
      </top>
      <bottom/>
    </border>
    <border>
      <left style="thin">
        <color indexed="8"/>
      </left>
      <right/>
      <top/>
      <bottom/>
    </border>
    <border>
      <left/>
      <right style="thin">
        <color indexed="8"/>
      </right>
      <top/>
      <bottom/>
    </border>
    <border>
      <left/>
      <right style="thin">
        <color indexed="8"/>
      </right>
      <top/>
      <bottom style="thin">
        <color indexed="8"/>
      </bottom>
    </border>
    <border>
      <left style="medium">
        <color indexed="8"/>
      </left>
      <right/>
      <top style="thin">
        <color indexed="8"/>
      </top>
      <bottom/>
    </border>
    <border>
      <left/>
      <right style="medium">
        <color indexed="8"/>
      </right>
      <top style="thin">
        <color indexed="8"/>
      </top>
      <bottom/>
    </border>
    <border>
      <left style="medium">
        <color indexed="8"/>
      </left>
      <right/>
      <top/>
      <bottom/>
    </border>
    <border>
      <left/>
      <right style="medium">
        <color indexed="8"/>
      </right>
      <top/>
      <bottom/>
    </border>
    <border>
      <left style="medium">
        <color indexed="8"/>
      </left>
      <right/>
      <top/>
      <bottom style="thin">
        <color indexed="8"/>
      </bottom>
    </border>
    <border>
      <left/>
      <right style="medium">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color indexed="10"/>
      </left>
      <right style="thin">
        <color indexed="10"/>
      </right>
      <top style="medium">
        <color indexed="8"/>
      </top>
      <bottom/>
    </border>
    <border>
      <left style="thin">
        <color indexed="10"/>
      </left>
      <right/>
      <top style="medium">
        <color indexed="8"/>
      </top>
      <bottom style="thin">
        <color indexed="8"/>
      </bottom>
    </border>
    <border>
      <left/>
      <right/>
      <top style="medium">
        <color indexed="8"/>
      </top>
      <bottom style="thin">
        <color indexed="8"/>
      </bottom>
    </border>
    <border>
      <left/>
      <right style="thin">
        <color indexed="10"/>
      </right>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10"/>
      </left>
      <right style="thin">
        <color indexed="10"/>
      </right>
      <top/>
      <bottom/>
    </border>
    <border>
      <left style="thin">
        <color indexed="10"/>
      </left>
      <right/>
      <top style="medium">
        <color indexed="8"/>
      </top>
      <bottom/>
    </border>
    <border>
      <left style="thin">
        <color indexed="10"/>
      </left>
      <right/>
      <top/>
      <bottom/>
    </border>
    <border>
      <left style="thin">
        <color indexed="10"/>
      </left>
      <right/>
      <top/>
      <bottom style="thin">
        <color indexed="8"/>
      </bottom>
    </border>
    <border>
      <left style="thin">
        <color indexed="10"/>
      </left>
      <right/>
      <top style="thin">
        <color indexed="8"/>
      </top>
      <bottom/>
    </border>
    <border>
      <left style="thin">
        <color indexed="10"/>
      </left>
      <right style="thin">
        <color indexed="10"/>
      </right>
      <top/>
      <bottom style="thin">
        <color indexed="10"/>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border>
    <border>
      <left style="thin">
        <color rgb="FF000000"/>
      </left>
      <right style="thin">
        <color rgb="FF000000"/>
      </right>
      <top style="thin">
        <color rgb="FF000000"/>
      </top>
      <bottom/>
    </border>
    <border>
      <left style="thin"/>
      <right style="thin"/>
      <top style="thin"/>
      <bottom style="thin"/>
    </border>
    <border>
      <left style="thin">
        <color rgb="FF5C6166"/>
      </left>
      <right/>
      <top style="thin">
        <color rgb="FF5C6166"/>
      </top>
      <bottom style="thin">
        <color rgb="FF5C6166"/>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s>
  <cellStyleXfs count="2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2" fillId="0" borderId="0">
      <alignment/>
      <protection/>
    </xf>
    <xf numFmtId="0" fontId="26" fillId="2" borderId="0" applyNumberFormat="0" applyBorder="0" applyAlignment="0" applyProtection="0"/>
  </cellStyleXfs>
  <cellXfs count="293">
    <xf numFmtId="0" fontId="0" fillId="0" borderId="0" xfId="0" applyFont="1" applyAlignment="1">
      <alignment/>
    </xf>
    <xf numFmtId="0" fontId="0" fillId="0" borderId="0" xfId="0" applyNumberFormat="1" applyFont="1" applyAlignment="1">
      <alignment/>
    </xf>
    <xf numFmtId="49" fontId="0" fillId="0" borderId="1"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49" fontId="5" fillId="3" borderId="4" xfId="0" applyNumberFormat="1" applyFont="1" applyFill="1" applyBorder="1" applyAlignment="1">
      <alignment horizontal="left" vertical="center"/>
    </xf>
    <xf numFmtId="49" fontId="6" fillId="3" borderId="5" xfId="0" applyNumberFormat="1" applyFont="1" applyFill="1" applyBorder="1" applyAlignment="1">
      <alignment horizontal="left" vertical="center"/>
    </xf>
    <xf numFmtId="0" fontId="0" fillId="0" borderId="6" xfId="0" applyFont="1" applyBorder="1" applyAlignment="1">
      <alignment/>
    </xf>
    <xf numFmtId="49" fontId="0" fillId="3" borderId="7" xfId="0" applyNumberFormat="1" applyFont="1" applyFill="1" applyBorder="1" applyAlignment="1">
      <alignment horizontal="left" vertical="center"/>
    </xf>
    <xf numFmtId="0" fontId="7" fillId="3" borderId="8" xfId="0" applyFont="1" applyFill="1" applyBorder="1" applyAlignment="1">
      <alignment horizontal="left" vertical="center"/>
    </xf>
    <xf numFmtId="0" fontId="0" fillId="0" borderId="9" xfId="0" applyFont="1" applyBorder="1" applyAlignment="1">
      <alignment/>
    </xf>
    <xf numFmtId="49" fontId="0" fillId="3" borderId="10" xfId="0" applyNumberFormat="1" applyFont="1" applyFill="1" applyBorder="1" applyAlignment="1">
      <alignment horizontal="left" vertical="center"/>
    </xf>
    <xf numFmtId="0" fontId="0" fillId="3" borderId="11" xfId="0" applyFont="1" applyFill="1" applyBorder="1" applyAlignment="1">
      <alignment/>
    </xf>
    <xf numFmtId="49" fontId="7" fillId="3" borderId="11" xfId="0" applyNumberFormat="1" applyFont="1" applyFill="1" applyBorder="1" applyAlignment="1">
      <alignment horizontal="left" vertical="center"/>
    </xf>
    <xf numFmtId="0" fontId="7" fillId="3" borderId="11" xfId="0" applyFont="1" applyFill="1" applyBorder="1" applyAlignment="1">
      <alignment/>
    </xf>
    <xf numFmtId="0" fontId="7" fillId="3" borderId="12" xfId="0" applyFont="1" applyFill="1" applyBorder="1" applyAlignment="1">
      <alignment/>
    </xf>
    <xf numFmtId="0" fontId="0" fillId="0" borderId="13" xfId="0" applyFont="1" applyBorder="1" applyAlignment="1">
      <alignment/>
    </xf>
    <xf numFmtId="49" fontId="0" fillId="4" borderId="4" xfId="0" applyNumberFormat="1" applyFont="1" applyFill="1" applyBorder="1" applyAlignment="1">
      <alignment horizontal="left" vertical="center"/>
    </xf>
    <xf numFmtId="0" fontId="0" fillId="0" borderId="5" xfId="0" applyFont="1" applyBorder="1" applyAlignment="1">
      <alignment/>
    </xf>
    <xf numFmtId="49" fontId="0" fillId="4" borderId="5" xfId="0" applyNumberFormat="1" applyFont="1" applyFill="1" applyBorder="1" applyAlignment="1">
      <alignment horizontal="right" vertical="center"/>
    </xf>
    <xf numFmtId="49" fontId="7" fillId="4" borderId="5" xfId="0" applyNumberFormat="1" applyFont="1" applyFill="1" applyBorder="1" applyAlignment="1">
      <alignment horizontal="left" vertical="center"/>
    </xf>
    <xf numFmtId="0" fontId="0" fillId="4" borderId="14" xfId="0" applyFont="1" applyFill="1" applyBorder="1" applyAlignment="1">
      <alignment/>
    </xf>
    <xf numFmtId="0" fontId="7" fillId="4" borderId="15" xfId="0" applyFont="1" applyFill="1" applyBorder="1" applyAlignment="1">
      <alignment horizontal="left" vertical="center"/>
    </xf>
    <xf numFmtId="0" fontId="7" fillId="4" borderId="0" xfId="0" applyFont="1" applyFill="1" applyBorder="1" applyAlignment="1">
      <alignment vertical="center"/>
    </xf>
    <xf numFmtId="49" fontId="0" fillId="4" borderId="0" xfId="0" applyNumberFormat="1" applyFont="1" applyFill="1" applyBorder="1" applyAlignment="1">
      <alignment horizontal="right" vertical="center"/>
    </xf>
    <xf numFmtId="49" fontId="7" fillId="4" borderId="0" xfId="0" applyNumberFormat="1" applyFont="1" applyFill="1" applyBorder="1" applyAlignment="1">
      <alignment horizontal="left" vertical="center"/>
    </xf>
    <xf numFmtId="0" fontId="0" fillId="4" borderId="16" xfId="0" applyFont="1" applyFill="1" applyBorder="1" applyAlignment="1">
      <alignment/>
    </xf>
    <xf numFmtId="0" fontId="7" fillId="4" borderId="7" xfId="0" applyFont="1" applyFill="1" applyBorder="1" applyAlignment="1">
      <alignment horizontal="left" vertical="center"/>
    </xf>
    <xf numFmtId="49" fontId="7" fillId="4" borderId="8" xfId="0" applyNumberFormat="1" applyFont="1" applyFill="1" applyBorder="1" applyAlignment="1">
      <alignment horizontal="right" vertical="center"/>
    </xf>
    <xf numFmtId="0" fontId="0" fillId="4" borderId="8" xfId="0" applyFont="1" applyFill="1" applyBorder="1" applyAlignment="1">
      <alignment vertical="center"/>
    </xf>
    <xf numFmtId="0" fontId="7" fillId="4" borderId="8" xfId="0" applyFont="1" applyFill="1" applyBorder="1" applyAlignment="1">
      <alignment vertical="center"/>
    </xf>
    <xf numFmtId="0" fontId="0" fillId="4" borderId="17" xfId="0" applyFont="1" applyFill="1" applyBorder="1" applyAlignment="1">
      <alignment/>
    </xf>
    <xf numFmtId="49" fontId="0" fillId="4" borderId="18" xfId="0" applyNumberFormat="1" applyFont="1" applyFill="1" applyBorder="1" applyAlignment="1">
      <alignment horizontal="left" vertical="center"/>
    </xf>
    <xf numFmtId="0" fontId="7" fillId="4" borderId="5" xfId="0" applyFont="1" applyFill="1" applyBorder="1" applyAlignment="1">
      <alignment horizontal="left" vertical="center"/>
    </xf>
    <xf numFmtId="0" fontId="0" fillId="4" borderId="5" xfId="0" applyFont="1" applyFill="1" applyBorder="1" applyAlignment="1">
      <alignment/>
    </xf>
    <xf numFmtId="0" fontId="0" fillId="4" borderId="19" xfId="0" applyFont="1" applyFill="1" applyBorder="1" applyAlignment="1">
      <alignment/>
    </xf>
    <xf numFmtId="0" fontId="0" fillId="0" borderId="20" xfId="0" applyFont="1" applyBorder="1" applyAlignment="1">
      <alignment/>
    </xf>
    <xf numFmtId="0" fontId="0" fillId="0" borderId="0" xfId="0" applyFont="1" applyBorder="1" applyAlignment="1">
      <alignment/>
    </xf>
    <xf numFmtId="0" fontId="7" fillId="4" borderId="0" xfId="0" applyFont="1" applyFill="1" applyBorder="1" applyAlignment="1">
      <alignment horizontal="left" vertical="center"/>
    </xf>
    <xf numFmtId="0" fontId="0" fillId="4" borderId="0" xfId="0" applyFont="1" applyFill="1" applyBorder="1" applyAlignment="1">
      <alignment/>
    </xf>
    <xf numFmtId="0" fontId="0" fillId="4" borderId="21" xfId="0" applyFont="1" applyFill="1" applyBorder="1" applyAlignment="1">
      <alignment/>
    </xf>
    <xf numFmtId="0" fontId="0" fillId="0" borderId="22" xfId="0" applyFont="1" applyBorder="1" applyAlignment="1">
      <alignment horizontal="left"/>
    </xf>
    <xf numFmtId="0" fontId="7" fillId="4" borderId="8" xfId="0" applyFont="1" applyFill="1" applyBorder="1" applyAlignment="1">
      <alignment horizontal="right" vertical="center"/>
    </xf>
    <xf numFmtId="0" fontId="7" fillId="4" borderId="8" xfId="0" applyFont="1" applyFill="1" applyBorder="1" applyAlignment="1">
      <alignment horizontal="left" vertical="center"/>
    </xf>
    <xf numFmtId="0" fontId="0" fillId="4" borderId="8" xfId="0" applyFont="1" applyFill="1" applyBorder="1" applyAlignment="1">
      <alignment/>
    </xf>
    <xf numFmtId="0" fontId="0" fillId="0" borderId="8" xfId="0" applyFont="1" applyBorder="1" applyAlignment="1">
      <alignment/>
    </xf>
    <xf numFmtId="0" fontId="0" fillId="4" borderId="8" xfId="0" applyFont="1" applyFill="1" applyBorder="1" applyAlignment="1">
      <alignment horizontal="right"/>
    </xf>
    <xf numFmtId="0" fontId="0" fillId="4" borderId="23" xfId="0" applyFont="1" applyFill="1" applyBorder="1" applyAlignment="1">
      <alignment/>
    </xf>
    <xf numFmtId="0" fontId="7" fillId="4" borderId="20" xfId="0" applyFont="1" applyFill="1" applyBorder="1" applyAlignment="1">
      <alignment horizontal="left" vertical="center"/>
    </xf>
    <xf numFmtId="0" fontId="7" fillId="4" borderId="22" xfId="0" applyFont="1" applyFill="1" applyBorder="1" applyAlignment="1">
      <alignment horizontal="left" vertical="center"/>
    </xf>
    <xf numFmtId="0" fontId="0" fillId="4" borderId="8" xfId="0" applyFont="1" applyFill="1" applyBorder="1" applyAlignment="1">
      <alignment horizontal="right" vertical="center"/>
    </xf>
    <xf numFmtId="49" fontId="0" fillId="4" borderId="18" xfId="0" applyNumberFormat="1" applyFont="1" applyFill="1" applyBorder="1" applyAlignment="1">
      <alignment horizontal="left" vertical="top"/>
    </xf>
    <xf numFmtId="0" fontId="0" fillId="4" borderId="5" xfId="0" applyFont="1" applyFill="1" applyBorder="1" applyAlignment="1">
      <alignment vertical="top"/>
    </xf>
    <xf numFmtId="0" fontId="7" fillId="4" borderId="5" xfId="0" applyFont="1" applyFill="1" applyBorder="1" applyAlignment="1">
      <alignment horizontal="left" vertical="top"/>
    </xf>
    <xf numFmtId="0" fontId="7" fillId="4" borderId="5" xfId="0" applyFont="1" applyFill="1" applyBorder="1" applyAlignment="1">
      <alignment vertical="center"/>
    </xf>
    <xf numFmtId="0" fontId="0" fillId="4" borderId="5" xfId="0" applyFont="1" applyFill="1" applyBorder="1" applyAlignment="1">
      <alignment horizontal="right" vertical="center"/>
    </xf>
    <xf numFmtId="49" fontId="0" fillId="0" borderId="10" xfId="0" applyNumberFormat="1" applyFont="1" applyBorder="1" applyAlignment="1">
      <alignment horizontal="left"/>
    </xf>
    <xf numFmtId="0" fontId="0" fillId="0" borderId="11" xfId="0" applyFont="1" applyBorder="1" applyAlignment="1">
      <alignment horizontal="left"/>
    </xf>
    <xf numFmtId="0" fontId="0" fillId="0" borderId="11" xfId="0" applyFont="1" applyBorder="1" applyAlignment="1">
      <alignment/>
    </xf>
    <xf numFmtId="49" fontId="0" fillId="0" borderId="9" xfId="0" applyNumberFormat="1" applyFont="1" applyBorder="1" applyAlignment="1">
      <alignment/>
    </xf>
    <xf numFmtId="49" fontId="0" fillId="4" borderId="10" xfId="0" applyNumberFormat="1" applyFont="1" applyFill="1" applyBorder="1" applyAlignment="1">
      <alignment horizontal="left" vertical="center"/>
    </xf>
    <xf numFmtId="0" fontId="0" fillId="4" borderId="11" xfId="0" applyFont="1" applyFill="1" applyBorder="1" applyAlignment="1">
      <alignment horizontal="left" vertical="center"/>
    </xf>
    <xf numFmtId="0" fontId="0" fillId="0" borderId="24" xfId="0" applyFont="1" applyBorder="1" applyAlignment="1">
      <alignment/>
    </xf>
    <xf numFmtId="49" fontId="7" fillId="4" borderId="10" xfId="0" applyNumberFormat="1" applyFont="1" applyFill="1" applyBorder="1" applyAlignment="1">
      <alignment horizontal="left" vertical="center"/>
    </xf>
    <xf numFmtId="0" fontId="7" fillId="4" borderId="11" xfId="0" applyFont="1" applyFill="1" applyBorder="1" applyAlignment="1">
      <alignment horizontal="left" vertical="center"/>
    </xf>
    <xf numFmtId="0" fontId="7" fillId="0" borderId="24" xfId="0" applyFont="1" applyBorder="1" applyAlignment="1">
      <alignment/>
    </xf>
    <xf numFmtId="1" fontId="7" fillId="4" borderId="11" xfId="0" applyNumberFormat="1" applyFont="1" applyFill="1" applyBorder="1" applyAlignment="1">
      <alignment horizontal="right" vertical="center"/>
    </xf>
    <xf numFmtId="0" fontId="7" fillId="4" borderId="11" xfId="0" applyFont="1" applyFill="1" applyBorder="1" applyAlignment="1">
      <alignment vertical="center"/>
    </xf>
    <xf numFmtId="49" fontId="0" fillId="4" borderId="12" xfId="0" applyNumberFormat="1" applyFont="1" applyFill="1" applyBorder="1" applyAlignment="1">
      <alignment horizontal="left" vertical="center"/>
    </xf>
    <xf numFmtId="1" fontId="7" fillId="4" borderId="25" xfId="0" applyNumberFormat="1" applyFont="1" applyFill="1" applyBorder="1" applyAlignment="1">
      <alignment horizontal="right" vertical="center"/>
    </xf>
    <xf numFmtId="49" fontId="0" fillId="4" borderId="24" xfId="0" applyNumberFormat="1" applyFont="1" applyFill="1" applyBorder="1" applyAlignment="1">
      <alignment horizontal="left" vertical="center"/>
    </xf>
    <xf numFmtId="49" fontId="0" fillId="4" borderId="26" xfId="0" applyNumberFormat="1" applyFont="1" applyFill="1" applyBorder="1" applyAlignment="1">
      <alignment horizontal="left" vertical="center"/>
    </xf>
    <xf numFmtId="0" fontId="0" fillId="4" borderId="27" xfId="0" applyFont="1" applyFill="1" applyBorder="1" applyAlignment="1">
      <alignment horizontal="left" vertical="center"/>
    </xf>
    <xf numFmtId="1" fontId="0" fillId="4" borderId="27" xfId="0" applyNumberFormat="1" applyFont="1" applyFill="1" applyBorder="1" applyAlignment="1">
      <alignment horizontal="left" vertical="center"/>
    </xf>
    <xf numFmtId="4"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49" fontId="6" fillId="3" borderId="29" xfId="0" applyNumberFormat="1" applyFont="1" applyFill="1" applyBorder="1" applyAlignment="1">
      <alignment horizontal="left" vertical="center"/>
    </xf>
    <xf numFmtId="0" fontId="7" fillId="3" borderId="30" xfId="0" applyFont="1" applyFill="1" applyBorder="1" applyAlignment="1">
      <alignment horizontal="left" vertical="center"/>
    </xf>
    <xf numFmtId="0" fontId="0" fillId="3" borderId="30" xfId="0" applyFont="1" applyFill="1" applyBorder="1" applyAlignment="1">
      <alignment horizontal="left" vertical="center"/>
    </xf>
    <xf numFmtId="4" fontId="6" fillId="3" borderId="30" xfId="0" applyNumberFormat="1" applyFont="1" applyFill="1" applyBorder="1" applyAlignment="1">
      <alignment horizontal="left" vertical="center"/>
    </xf>
    <xf numFmtId="49" fontId="0" fillId="3" borderId="31" xfId="0" applyNumberFormat="1" applyFont="1" applyFill="1" applyBorder="1" applyAlignment="1">
      <alignment horizontal="left" vertical="center"/>
    </xf>
    <xf numFmtId="0" fontId="0" fillId="3" borderId="30" xfId="0" applyFont="1" applyFill="1" applyBorder="1" applyAlignment="1">
      <alignment/>
    </xf>
    <xf numFmtId="49" fontId="7" fillId="3" borderId="31" xfId="0" applyNumberFormat="1" applyFont="1" applyFill="1" applyBorder="1" applyAlignment="1">
      <alignment horizontal="left" vertical="center"/>
    </xf>
    <xf numFmtId="0" fontId="0" fillId="0" borderId="32" xfId="0" applyFont="1" applyBorder="1" applyAlignment="1">
      <alignment/>
    </xf>
    <xf numFmtId="0" fontId="0" fillId="0" borderId="33" xfId="0" applyFont="1" applyBorder="1" applyAlignment="1">
      <alignment/>
    </xf>
    <xf numFmtId="0" fontId="0" fillId="4" borderId="33" xfId="0" applyFont="1" applyFill="1" applyBorder="1" applyAlignment="1">
      <alignment/>
    </xf>
    <xf numFmtId="0" fontId="0" fillId="4" borderId="34" xfId="0" applyFont="1" applyFill="1" applyBorder="1" applyAlignment="1">
      <alignment horizontal="right"/>
    </xf>
    <xf numFmtId="0" fontId="0" fillId="4" borderId="21" xfId="0" applyFont="1" applyFill="1" applyBorder="1" applyAlignment="1">
      <alignment horizontal="right"/>
    </xf>
    <xf numFmtId="0" fontId="0" fillId="0" borderId="20" xfId="0" applyFont="1" applyBorder="1" applyAlignment="1">
      <alignment horizontal="right"/>
    </xf>
    <xf numFmtId="49" fontId="0" fillId="4" borderId="0" xfId="0" applyNumberFormat="1" applyFont="1" applyFill="1" applyBorder="1" applyAlignment="1">
      <alignment horizontal="center" vertical="center"/>
    </xf>
    <xf numFmtId="0" fontId="7" fillId="4" borderId="8" xfId="0" applyFont="1" applyFill="1" applyBorder="1" applyAlignment="1">
      <alignment vertical="top"/>
    </xf>
    <xf numFmtId="14" fontId="7" fillId="4" borderId="8" xfId="0" applyNumberFormat="1" applyFont="1" applyFill="1" applyBorder="1" applyAlignment="1">
      <alignment horizontal="center" vertical="top"/>
    </xf>
    <xf numFmtId="0" fontId="7" fillId="4" borderId="21" xfId="0" applyFont="1" applyFill="1" applyBorder="1" applyAlignment="1">
      <alignment horizontal="right"/>
    </xf>
    <xf numFmtId="49" fontId="0" fillId="0" borderId="5" xfId="0" applyNumberFormat="1" applyFont="1" applyBorder="1" applyAlignment="1">
      <alignment horizontal="center"/>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4" borderId="37" xfId="0" applyFont="1" applyFill="1" applyBorder="1" applyAlignment="1">
      <alignment/>
    </xf>
    <xf numFmtId="0" fontId="0" fillId="4" borderId="38" xfId="0" applyFont="1" applyFill="1" applyBorder="1" applyAlignment="1">
      <alignment horizontal="right"/>
    </xf>
    <xf numFmtId="0" fontId="0" fillId="0" borderId="39" xfId="0" applyFont="1" applyBorder="1" applyAlignment="1">
      <alignment/>
    </xf>
    <xf numFmtId="49" fontId="6" fillId="0" borderId="40" xfId="0" applyNumberFormat="1" applyFont="1" applyBorder="1" applyAlignment="1">
      <alignment horizontal="left"/>
    </xf>
    <xf numFmtId="0" fontId="4" fillId="0" borderId="41" xfId="0" applyFont="1" applyBorder="1" applyAlignment="1">
      <alignment horizontal="center"/>
    </xf>
    <xf numFmtId="0" fontId="4" fillId="4" borderId="41" xfId="0" applyFont="1" applyFill="1" applyBorder="1" applyAlignment="1">
      <alignment horizontal="center"/>
    </xf>
    <xf numFmtId="0" fontId="0" fillId="0" borderId="42" xfId="0" applyFont="1" applyBorder="1" applyAlignment="1">
      <alignment/>
    </xf>
    <xf numFmtId="49" fontId="0" fillId="0" borderId="43" xfId="0" applyNumberFormat="1" applyFont="1" applyBorder="1" applyAlignment="1">
      <alignment/>
    </xf>
    <xf numFmtId="49" fontId="3" fillId="3" borderId="25" xfId="0" applyNumberFormat="1" applyFont="1" applyFill="1" applyBorder="1" applyAlignment="1">
      <alignment vertical="center"/>
    </xf>
    <xf numFmtId="49" fontId="3" fillId="3" borderId="11" xfId="0" applyNumberFormat="1" applyFont="1" applyFill="1" applyBorder="1" applyAlignment="1">
      <alignment vertical="center"/>
    </xf>
    <xf numFmtId="3" fontId="3" fillId="3" borderId="11" xfId="0" applyNumberFormat="1" applyFont="1" applyFill="1" applyBorder="1" applyAlignment="1">
      <alignment vertical="center" wrapText="1"/>
    </xf>
    <xf numFmtId="3" fontId="3" fillId="3" borderId="24" xfId="0" applyNumberFormat="1" applyFont="1" applyFill="1" applyBorder="1" applyAlignment="1">
      <alignment vertical="center" wrapText="1"/>
    </xf>
    <xf numFmtId="49" fontId="13" fillId="3" borderId="44" xfId="0" applyNumberFormat="1" applyFont="1" applyFill="1" applyBorder="1" applyAlignment="1">
      <alignment horizontal="center" vertical="center" wrapText="1"/>
    </xf>
    <xf numFmtId="49" fontId="3" fillId="3" borderId="44" xfId="0" applyNumberFormat="1" applyFont="1" applyFill="1" applyBorder="1" applyAlignment="1">
      <alignment horizontal="center" vertical="center" wrapText="1"/>
    </xf>
    <xf numFmtId="3" fontId="0" fillId="0" borderId="43" xfId="0" applyNumberFormat="1" applyFont="1" applyBorder="1" applyAlignment="1">
      <alignment/>
    </xf>
    <xf numFmtId="49" fontId="0" fillId="0" borderId="25" xfId="0" applyNumberFormat="1" applyFont="1" applyBorder="1" applyAlignment="1">
      <alignment/>
    </xf>
    <xf numFmtId="3" fontId="3" fillId="4" borderId="44" xfId="0" applyNumberFormat="1" applyFont="1" applyFill="1" applyBorder="1" applyAlignment="1">
      <alignment horizontal="right" wrapText="1"/>
    </xf>
    <xf numFmtId="3" fontId="3" fillId="4" borderId="44" xfId="0" applyNumberFormat="1" applyFont="1" applyFill="1" applyBorder="1" applyAlignment="1">
      <alignment horizontal="right"/>
    </xf>
    <xf numFmtId="3" fontId="0" fillId="0" borderId="44" xfId="0" applyNumberFormat="1" applyFont="1" applyBorder="1" applyAlignment="1">
      <alignment/>
    </xf>
    <xf numFmtId="3" fontId="0" fillId="4" borderId="44" xfId="0" applyNumberFormat="1" applyFont="1" applyFill="1" applyBorder="1" applyAlignment="1">
      <alignment/>
    </xf>
    <xf numFmtId="3" fontId="0" fillId="5" borderId="44" xfId="0" applyNumberFormat="1" applyFont="1" applyFill="1" applyBorder="1" applyAlignment="1">
      <alignment wrapText="1"/>
    </xf>
    <xf numFmtId="3" fontId="0" fillId="5" borderId="44" xfId="0" applyNumberFormat="1"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49" fontId="6" fillId="0" borderId="47" xfId="0" applyNumberFormat="1" applyFont="1" applyBorder="1" applyAlignment="1">
      <alignment/>
    </xf>
    <xf numFmtId="0" fontId="0" fillId="0" borderId="48" xfId="0" applyFont="1" applyBorder="1" applyAlignment="1">
      <alignment/>
    </xf>
    <xf numFmtId="0" fontId="14" fillId="4" borderId="43" xfId="0" applyFont="1" applyFill="1" applyBorder="1" applyAlignment="1">
      <alignment horizontal="center" vertical="center" wrapText="1"/>
    </xf>
    <xf numFmtId="49" fontId="14" fillId="3" borderId="44" xfId="0" applyNumberFormat="1" applyFont="1" applyFill="1" applyBorder="1" applyAlignment="1">
      <alignment horizontal="center" vertical="center" wrapText="1"/>
    </xf>
    <xf numFmtId="49" fontId="14" fillId="3" borderId="25" xfId="0"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3" fillId="4" borderId="43" xfId="0" applyFont="1" applyFill="1" applyBorder="1" applyAlignment="1">
      <alignment vertical="center"/>
    </xf>
    <xf numFmtId="49" fontId="3" fillId="4" borderId="44" xfId="0" applyNumberFormat="1" applyFont="1" applyFill="1" applyBorder="1" applyAlignment="1">
      <alignment vertical="center"/>
    </xf>
    <xf numFmtId="49" fontId="3" fillId="4" borderId="44" xfId="0" applyNumberFormat="1" applyFont="1" applyFill="1" applyBorder="1" applyAlignment="1">
      <alignment horizontal="center" vertical="center"/>
    </xf>
    <xf numFmtId="4" fontId="3" fillId="4" borderId="44" xfId="0" applyNumberFormat="1" applyFont="1" applyFill="1" applyBorder="1" applyAlignment="1">
      <alignment vertical="center"/>
    </xf>
    <xf numFmtId="0" fontId="3" fillId="0" borderId="43" xfId="0" applyFont="1" applyBorder="1" applyAlignment="1">
      <alignment/>
    </xf>
    <xf numFmtId="49" fontId="3" fillId="5" borderId="44" xfId="0" applyNumberFormat="1" applyFont="1" applyFill="1" applyBorder="1" applyAlignment="1">
      <alignment/>
    </xf>
    <xf numFmtId="0" fontId="3" fillId="5" borderId="25" xfId="0" applyFont="1" applyFill="1" applyBorder="1" applyAlignment="1">
      <alignment/>
    </xf>
    <xf numFmtId="0" fontId="3" fillId="5" borderId="11" xfId="0" applyFont="1" applyFill="1" applyBorder="1" applyAlignment="1">
      <alignment/>
    </xf>
    <xf numFmtId="0" fontId="3" fillId="5" borderId="24" xfId="0" applyFont="1" applyFill="1" applyBorder="1" applyAlignment="1">
      <alignment/>
    </xf>
    <xf numFmtId="0" fontId="0" fillId="0" borderId="49" xfId="0" applyFont="1" applyBorder="1" applyAlignment="1">
      <alignment/>
    </xf>
    <xf numFmtId="4" fontId="0" fillId="0" borderId="5" xfId="0" applyNumberFormat="1" applyFont="1" applyBorder="1" applyAlignment="1">
      <alignment/>
    </xf>
    <xf numFmtId="4" fontId="0" fillId="4" borderId="5" xfId="0" applyNumberFormat="1" applyFont="1" applyFill="1" applyBorder="1" applyAlignment="1">
      <alignment/>
    </xf>
    <xf numFmtId="4" fontId="0" fillId="0" borderId="0" xfId="0" applyNumberFormat="1" applyFont="1" applyBorder="1" applyAlignment="1">
      <alignment/>
    </xf>
    <xf numFmtId="4" fontId="0" fillId="4" borderId="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4" fontId="0" fillId="0" borderId="52" xfId="0" applyNumberFormat="1" applyFont="1" applyBorder="1" applyAlignment="1">
      <alignment/>
    </xf>
    <xf numFmtId="4" fontId="0" fillId="4" borderId="52" xfId="0" applyNumberFormat="1" applyFont="1" applyFill="1" applyBorder="1" applyAlignment="1">
      <alignment/>
    </xf>
    <xf numFmtId="0" fontId="0" fillId="0" borderId="53" xfId="0" applyFont="1" applyBorder="1" applyAlignment="1">
      <alignment/>
    </xf>
    <xf numFmtId="0" fontId="0" fillId="0" borderId="0" xfId="0" applyNumberFormat="1" applyFont="1" applyAlignment="1">
      <alignment/>
    </xf>
    <xf numFmtId="49" fontId="0" fillId="4" borderId="44" xfId="0" applyNumberFormat="1" applyFont="1" applyFill="1" applyBorder="1" applyAlignment="1">
      <alignment vertical="center"/>
    </xf>
    <xf numFmtId="49" fontId="0" fillId="4" borderId="54" xfId="0" applyNumberFormat="1" applyFont="1" applyFill="1" applyBorder="1" applyAlignment="1">
      <alignment vertical="center"/>
    </xf>
    <xf numFmtId="49" fontId="0" fillId="3" borderId="44" xfId="0" applyNumberFormat="1" applyFont="1" applyFill="1" applyBorder="1" applyAlignment="1">
      <alignment/>
    </xf>
    <xf numFmtId="49" fontId="0" fillId="3" borderId="44" xfId="0" applyNumberFormat="1" applyFont="1" applyFill="1" applyBorder="1" applyAlignment="1">
      <alignment vertical="top"/>
    </xf>
    <xf numFmtId="0" fontId="0" fillId="3" borderId="44" xfId="0" applyFont="1" applyFill="1" applyBorder="1" applyAlignment="1">
      <alignment vertical="top"/>
    </xf>
    <xf numFmtId="164" fontId="0" fillId="3" borderId="44" xfId="0" applyNumberFormat="1" applyFont="1" applyFill="1" applyBorder="1" applyAlignment="1">
      <alignment vertical="top"/>
    </xf>
    <xf numFmtId="4" fontId="0" fillId="3" borderId="44" xfId="0" applyNumberFormat="1" applyFont="1" applyFill="1" applyBorder="1" applyAlignment="1">
      <alignment vertical="top"/>
    </xf>
    <xf numFmtId="0" fontId="15" fillId="4" borderId="44" xfId="0" applyNumberFormat="1" applyFont="1" applyFill="1" applyBorder="1" applyAlignment="1">
      <alignment vertical="top"/>
    </xf>
    <xf numFmtId="49" fontId="15" fillId="4" borderId="44" xfId="0" applyNumberFormat="1" applyFont="1" applyFill="1" applyBorder="1" applyAlignment="1">
      <alignment vertical="top"/>
    </xf>
    <xf numFmtId="49" fontId="15" fillId="4" borderId="44" xfId="0" applyNumberFormat="1" applyFont="1" applyFill="1" applyBorder="1" applyAlignment="1">
      <alignment horizontal="left" vertical="top" wrapText="1"/>
    </xf>
    <xf numFmtId="164" fontId="15" fillId="4" borderId="44" xfId="0" applyNumberFormat="1" applyFont="1" applyFill="1" applyBorder="1" applyAlignment="1">
      <alignment vertical="top"/>
    </xf>
    <xf numFmtId="4" fontId="15" fillId="4" borderId="44" xfId="0" applyNumberFormat="1" applyFont="1" applyFill="1" applyBorder="1" applyAlignment="1">
      <alignment vertical="top"/>
    </xf>
    <xf numFmtId="49" fontId="0" fillId="3" borderId="44" xfId="0" applyNumberFormat="1" applyFont="1" applyFill="1" applyBorder="1" applyAlignment="1">
      <alignment horizontal="left" vertical="top" wrapText="1"/>
    </xf>
    <xf numFmtId="0" fontId="15" fillId="0" borderId="44" xfId="0" applyNumberFormat="1" applyFont="1" applyBorder="1" applyAlignment="1">
      <alignment/>
    </xf>
    <xf numFmtId="49" fontId="15" fillId="4" borderId="44" xfId="0" applyNumberFormat="1" applyFont="1" applyFill="1" applyBorder="1" applyAlignment="1">
      <alignment/>
    </xf>
    <xf numFmtId="49" fontId="15" fillId="0" borderId="44" xfId="0" applyNumberFormat="1" applyFont="1" applyBorder="1" applyAlignment="1">
      <alignment/>
    </xf>
    <xf numFmtId="164" fontId="15" fillId="0" borderId="44" xfId="0" applyNumberFormat="1" applyFont="1" applyBorder="1" applyAlignment="1">
      <alignment/>
    </xf>
    <xf numFmtId="4" fontId="15" fillId="0" borderId="44" xfId="0" applyNumberFormat="1" applyFont="1" applyBorder="1" applyAlignment="1">
      <alignment/>
    </xf>
    <xf numFmtId="49" fontId="16" fillId="0" borderId="44" xfId="0" applyNumberFormat="1" applyFont="1" applyBorder="1" applyAlignment="1">
      <alignment horizontal="left"/>
    </xf>
    <xf numFmtId="0" fontId="0" fillId="0" borderId="55" xfId="0" applyFont="1" applyBorder="1" applyAlignment="1">
      <alignment/>
    </xf>
    <xf numFmtId="49" fontId="0" fillId="4" borderId="55" xfId="0" applyNumberFormat="1" applyFont="1" applyFill="1" applyBorder="1" applyAlignment="1">
      <alignment/>
    </xf>
    <xf numFmtId="0" fontId="15" fillId="4" borderId="55" xfId="0" applyFont="1" applyFill="1" applyBorder="1" applyAlignment="1">
      <alignment horizontal="left" vertical="top" wrapText="1"/>
    </xf>
    <xf numFmtId="49" fontId="0" fillId="0" borderId="55" xfId="0" applyNumberFormat="1" applyFont="1" applyBorder="1" applyAlignment="1">
      <alignment/>
    </xf>
    <xf numFmtId="0" fontId="0" fillId="6" borderId="47" xfId="0" applyFont="1" applyFill="1" applyBorder="1" applyAlignment="1">
      <alignment/>
    </xf>
    <xf numFmtId="49" fontId="0" fillId="6" borderId="0" xfId="0" applyNumberFormat="1" applyFont="1" applyFill="1" applyBorder="1" applyAlignment="1">
      <alignment/>
    </xf>
    <xf numFmtId="0" fontId="0" fillId="6" borderId="0" xfId="0" applyFont="1" applyFill="1" applyBorder="1" applyAlignment="1">
      <alignment/>
    </xf>
    <xf numFmtId="0" fontId="0" fillId="0" borderId="0" xfId="0" applyNumberFormat="1" applyFont="1" applyAlignment="1">
      <alignment/>
    </xf>
    <xf numFmtId="49" fontId="0" fillId="4" borderId="44" xfId="0" applyNumberFormat="1" applyFont="1" applyFill="1" applyBorder="1" applyAlignment="1">
      <alignment vertical="center" wrapText="1"/>
    </xf>
    <xf numFmtId="0" fontId="0" fillId="6" borderId="51" xfId="0" applyFont="1" applyFill="1" applyBorder="1" applyAlignment="1">
      <alignment/>
    </xf>
    <xf numFmtId="49" fontId="0" fillId="6" borderId="52" xfId="0" applyNumberFormat="1" applyFont="1" applyFill="1" applyBorder="1" applyAlignment="1">
      <alignment/>
    </xf>
    <xf numFmtId="0" fontId="0" fillId="6" borderId="52" xfId="0" applyFont="1" applyFill="1" applyBorder="1" applyAlignment="1">
      <alignment/>
    </xf>
    <xf numFmtId="4" fontId="10" fillId="4" borderId="25" xfId="0" applyNumberFormat="1" applyFont="1" applyFill="1" applyBorder="1" applyAlignment="1">
      <alignment horizontal="right" vertical="center"/>
    </xf>
    <xf numFmtId="4" fontId="10" fillId="4" borderId="24" xfId="0" applyNumberFormat="1" applyFont="1" applyFill="1" applyBorder="1" applyAlignment="1">
      <alignment horizontal="right" vertical="center"/>
    </xf>
    <xf numFmtId="0" fontId="17" fillId="7" borderId="56" xfId="0" applyNumberFormat="1" applyFont="1" applyFill="1" applyBorder="1" applyAlignment="1" applyProtection="1">
      <alignment horizontal="center"/>
      <protection/>
    </xf>
    <xf numFmtId="49" fontId="17" fillId="7" borderId="56" xfId="0" applyNumberFormat="1" applyFont="1" applyFill="1" applyBorder="1" applyAlignment="1" applyProtection="1">
      <alignment horizontal="center"/>
      <protection/>
    </xf>
    <xf numFmtId="0" fontId="18" fillId="7" borderId="56" xfId="0" applyNumberFormat="1" applyFont="1" applyFill="1" applyBorder="1" applyAlignment="1" applyProtection="1">
      <alignment horizontal="left"/>
      <protection/>
    </xf>
    <xf numFmtId="0" fontId="19" fillId="7" borderId="56" xfId="0" applyNumberFormat="1" applyFont="1" applyFill="1" applyBorder="1" applyAlignment="1" applyProtection="1">
      <alignment horizontal="left"/>
      <protection/>
    </xf>
    <xf numFmtId="0" fontId="20" fillId="7" borderId="57" xfId="0" applyNumberFormat="1" applyFont="1" applyFill="1" applyBorder="1" applyAlignment="1" applyProtection="1">
      <alignment horizontal="center"/>
      <protection/>
    </xf>
    <xf numFmtId="49" fontId="20" fillId="7" borderId="57" xfId="0" applyNumberFormat="1" applyFont="1" applyFill="1" applyBorder="1" applyAlignment="1" applyProtection="1">
      <alignment horizontal="center"/>
      <protection/>
    </xf>
    <xf numFmtId="0" fontId="20" fillId="0" borderId="57" xfId="0" applyNumberFormat="1" applyFont="1" applyFill="1" applyBorder="1" applyAlignment="1" applyProtection="1">
      <alignment horizontal="right"/>
      <protection locked="0"/>
    </xf>
    <xf numFmtId="49" fontId="20" fillId="0" borderId="57" xfId="20" applyNumberFormat="1" applyFont="1" applyFill="1" applyBorder="1" applyAlignment="1">
      <alignment horizontal="left"/>
      <protection/>
    </xf>
    <xf numFmtId="0" fontId="20" fillId="0" borderId="57" xfId="20" applyFont="1" applyBorder="1">
      <alignment/>
      <protection/>
    </xf>
    <xf numFmtId="166" fontId="20" fillId="0" borderId="57" xfId="20" applyNumberFormat="1" applyFont="1" applyBorder="1">
      <alignment/>
      <protection/>
    </xf>
    <xf numFmtId="0" fontId="0" fillId="0" borderId="0" xfId="0"/>
    <xf numFmtId="166" fontId="21" fillId="8" borderId="57" xfId="0" applyNumberFormat="1" applyFont="1" applyFill="1" applyBorder="1"/>
    <xf numFmtId="0" fontId="20" fillId="0" borderId="57" xfId="20" applyFont="1" applyBorder="1" applyAlignment="1">
      <alignment wrapText="1"/>
      <protection/>
    </xf>
    <xf numFmtId="0" fontId="20" fillId="0" borderId="57" xfId="20" applyFont="1" applyFill="1" applyBorder="1">
      <alignment/>
      <protection/>
    </xf>
    <xf numFmtId="166" fontId="20" fillId="0" borderId="57" xfId="20" applyNumberFormat="1" applyFont="1" applyFill="1" applyBorder="1">
      <alignment/>
      <protection/>
    </xf>
    <xf numFmtId="0" fontId="23" fillId="0" borderId="0" xfId="0" applyFont="1"/>
    <xf numFmtId="0" fontId="24" fillId="0" borderId="58" xfId="21" applyFont="1" applyBorder="1" applyAlignment="1">
      <alignment horizontal="left" vertical="center" wrapText="1"/>
      <protection/>
    </xf>
    <xf numFmtId="4" fontId="3" fillId="4" borderId="44" xfId="0" applyNumberFormat="1" applyFont="1" applyFill="1" applyBorder="1" applyAlignment="1">
      <alignment vertical="center"/>
    </xf>
    <xf numFmtId="0" fontId="22" fillId="0" borderId="0" xfId="21">
      <alignment/>
      <protection/>
    </xf>
    <xf numFmtId="0" fontId="25" fillId="0" borderId="0" xfId="21" applyFont="1">
      <alignment/>
      <protection/>
    </xf>
    <xf numFmtId="0" fontId="22" fillId="9" borderId="0" xfId="21" applyFill="1">
      <alignment/>
      <protection/>
    </xf>
    <xf numFmtId="0" fontId="32" fillId="10" borderId="59" xfId="22" applyFont="1" applyFill="1" applyBorder="1" applyAlignment="1">
      <alignment horizontal="left" vertical="center" wrapText="1"/>
    </xf>
    <xf numFmtId="0" fontId="32" fillId="10" borderId="60" xfId="22" applyFont="1" applyFill="1" applyBorder="1" applyAlignment="1">
      <alignment horizontal="left" vertical="center" wrapText="1"/>
    </xf>
    <xf numFmtId="166" fontId="32" fillId="10" borderId="60" xfId="22" applyNumberFormat="1" applyFont="1" applyFill="1" applyBorder="1" applyAlignment="1">
      <alignment horizontal="left" vertical="center"/>
    </xf>
    <xf numFmtId="166" fontId="32" fillId="10" borderId="61" xfId="22" applyNumberFormat="1" applyFont="1" applyFill="1" applyBorder="1" applyAlignment="1">
      <alignment horizontal="left" vertical="center"/>
    </xf>
    <xf numFmtId="0" fontId="27" fillId="0" borderId="0" xfId="21" applyFont="1" applyAlignment="1">
      <alignment horizontal="center" wrapText="1"/>
      <protection/>
    </xf>
    <xf numFmtId="0" fontId="2" fillId="0" borderId="0" xfId="21" applyFont="1" applyAlignment="1">
      <alignment horizontal="left" vertical="top" wrapText="1"/>
      <protection/>
    </xf>
    <xf numFmtId="0" fontId="22" fillId="0" borderId="0" xfId="21" applyAlignment="1">
      <alignment horizontal="left" vertical="top" wrapText="1"/>
      <protection/>
    </xf>
    <xf numFmtId="0" fontId="32" fillId="10" borderId="62" xfId="22" applyFont="1" applyFill="1" applyBorder="1" applyAlignment="1">
      <alignment horizontal="left" vertical="center" wrapText="1"/>
    </xf>
    <xf numFmtId="0" fontId="32" fillId="10" borderId="63" xfId="22" applyFont="1" applyFill="1" applyBorder="1" applyAlignment="1">
      <alignment horizontal="left" vertical="center" wrapText="1"/>
    </xf>
    <xf numFmtId="166" fontId="32" fillId="10" borderId="63" xfId="22" applyNumberFormat="1" applyFont="1" applyFill="1" applyBorder="1" applyAlignment="1">
      <alignment horizontal="left" vertical="center"/>
    </xf>
    <xf numFmtId="166" fontId="32" fillId="10" borderId="64" xfId="22" applyNumberFormat="1" applyFont="1" applyFill="1" applyBorder="1" applyAlignment="1">
      <alignment horizontal="left" vertical="center"/>
    </xf>
    <xf numFmtId="0" fontId="32" fillId="10" borderId="65" xfId="22" applyFont="1" applyFill="1" applyBorder="1" applyAlignment="1">
      <alignment horizontal="left" vertical="center"/>
    </xf>
    <xf numFmtId="0" fontId="32" fillId="10" borderId="57" xfId="22" applyFont="1" applyFill="1" applyBorder="1" applyAlignment="1">
      <alignment horizontal="left" vertical="center"/>
    </xf>
    <xf numFmtId="166" fontId="32" fillId="10" borderId="57" xfId="22" applyNumberFormat="1" applyFont="1" applyFill="1" applyBorder="1" applyAlignment="1">
      <alignment horizontal="left" vertical="center"/>
    </xf>
    <xf numFmtId="166" fontId="32" fillId="10" borderId="66" xfId="22" applyNumberFormat="1" applyFont="1" applyFill="1" applyBorder="1" applyAlignment="1">
      <alignment horizontal="left" vertical="center"/>
    </xf>
    <xf numFmtId="4" fontId="3" fillId="4" borderId="44" xfId="0" applyNumberFormat="1" applyFont="1" applyFill="1" applyBorder="1" applyAlignment="1">
      <alignment horizontal="right" vertical="center"/>
    </xf>
    <xf numFmtId="4" fontId="3" fillId="4" borderId="44" xfId="0" applyNumberFormat="1" applyFont="1" applyFill="1" applyBorder="1" applyAlignment="1">
      <alignment vertical="center"/>
    </xf>
    <xf numFmtId="49" fontId="3" fillId="4" borderId="44" xfId="0" applyNumberFormat="1" applyFont="1" applyFill="1" applyBorder="1" applyAlignment="1">
      <alignment vertical="center" wrapText="1"/>
    </xf>
    <xf numFmtId="4" fontId="3" fillId="5" borderId="25" xfId="0" applyNumberFormat="1" applyFont="1" applyFill="1" applyBorder="1" applyAlignment="1">
      <alignment horizontal="right"/>
    </xf>
    <xf numFmtId="4" fontId="3" fillId="5" borderId="11" xfId="0" applyNumberFormat="1" applyFont="1" applyFill="1" applyBorder="1" applyAlignment="1">
      <alignment horizontal="right"/>
    </xf>
    <xf numFmtId="4" fontId="3" fillId="5" borderId="24" xfId="0" applyNumberFormat="1" applyFont="1" applyFill="1" applyBorder="1" applyAlignment="1">
      <alignment horizontal="right"/>
    </xf>
    <xf numFmtId="49" fontId="3" fillId="4" borderId="44" xfId="0" applyNumberFormat="1" applyFont="1" applyFill="1" applyBorder="1" applyAlignment="1">
      <alignment horizontal="left" vertical="center" wrapText="1"/>
    </xf>
    <xf numFmtId="49" fontId="0" fillId="5" borderId="25" xfId="0" applyNumberFormat="1" applyFont="1" applyFill="1" applyBorder="1" applyAlignment="1">
      <alignment/>
    </xf>
    <xf numFmtId="3" fontId="0" fillId="5" borderId="11" xfId="0" applyNumberFormat="1" applyFont="1" applyFill="1" applyBorder="1" applyAlignment="1">
      <alignment/>
    </xf>
    <xf numFmtId="3" fontId="0" fillId="5" borderId="24" xfId="0" applyNumberFormat="1" applyFont="1" applyFill="1" applyBorder="1" applyAlignment="1">
      <alignment/>
    </xf>
    <xf numFmtId="49" fontId="14" fillId="3" borderId="44" xfId="0" applyNumberFormat="1" applyFont="1" applyFill="1" applyBorder="1" applyAlignment="1">
      <alignment horizontal="center" vertical="center" wrapText="1"/>
    </xf>
    <xf numFmtId="0" fontId="14" fillId="3" borderId="44" xfId="0" applyFont="1" applyFill="1" applyBorder="1" applyAlignment="1">
      <alignment horizontal="center" vertical="center" wrapText="1"/>
    </xf>
    <xf numFmtId="4" fontId="10" fillId="4" borderId="25" xfId="0" applyNumberFormat="1" applyFont="1" applyFill="1" applyBorder="1" applyAlignment="1">
      <alignment horizontal="right" vertical="center"/>
    </xf>
    <xf numFmtId="4" fontId="10" fillId="4" borderId="24" xfId="0" applyNumberFormat="1" applyFont="1" applyFill="1" applyBorder="1" applyAlignment="1">
      <alignment horizontal="right" vertical="center"/>
    </xf>
    <xf numFmtId="4" fontId="10" fillId="4" borderId="12" xfId="0" applyNumberFormat="1" applyFont="1" applyFill="1" applyBorder="1" applyAlignment="1">
      <alignment horizontal="right" vertical="center"/>
    </xf>
    <xf numFmtId="49" fontId="0" fillId="0" borderId="5" xfId="0" applyNumberFormat="1" applyFont="1" applyBorder="1" applyAlignment="1">
      <alignment horizontal="center"/>
    </xf>
    <xf numFmtId="0" fontId="0" fillId="0" borderId="5" xfId="0" applyFont="1" applyBorder="1" applyAlignment="1">
      <alignment horizontal="center"/>
    </xf>
    <xf numFmtId="4" fontId="11" fillId="4" borderId="25" xfId="0" applyNumberFormat="1" applyFont="1" applyFill="1" applyBorder="1" applyAlignment="1">
      <alignment horizontal="right" vertical="center"/>
    </xf>
    <xf numFmtId="4" fontId="11" fillId="4" borderId="11" xfId="0" applyNumberFormat="1" applyFont="1" applyFill="1" applyBorder="1" applyAlignment="1">
      <alignment horizontal="right" vertical="center"/>
    </xf>
    <xf numFmtId="4" fontId="11" fillId="4" borderId="25" xfId="0" applyNumberFormat="1" applyFont="1" applyFill="1" applyBorder="1" applyAlignment="1">
      <alignment vertical="center"/>
    </xf>
    <xf numFmtId="4" fontId="11" fillId="4" borderId="11" xfId="0" applyNumberFormat="1" applyFont="1" applyFill="1" applyBorder="1" applyAlignment="1">
      <alignment vertical="center"/>
    </xf>
    <xf numFmtId="49" fontId="0" fillId="0" borderId="11" xfId="0" applyNumberFormat="1" applyFont="1" applyBorder="1" applyAlignment="1">
      <alignment/>
    </xf>
    <xf numFmtId="3" fontId="0" fillId="4" borderId="11" xfId="0" applyNumberFormat="1" applyFont="1" applyFill="1" applyBorder="1" applyAlignment="1">
      <alignment wrapText="1"/>
    </xf>
    <xf numFmtId="3" fontId="0" fillId="4" borderId="24" xfId="0" applyNumberFormat="1" applyFont="1" applyFill="1" applyBorder="1" applyAlignment="1">
      <alignment wrapText="1"/>
    </xf>
    <xf numFmtId="4" fontId="11" fillId="4" borderId="12" xfId="0" applyNumberFormat="1" applyFont="1" applyFill="1" applyBorder="1" applyAlignment="1">
      <alignment horizontal="right" vertical="center"/>
    </xf>
    <xf numFmtId="49" fontId="8" fillId="4" borderId="5" xfId="0" applyNumberFormat="1"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8" xfId="0" applyFont="1" applyFill="1" applyBorder="1" applyAlignment="1">
      <alignment horizontal="left" vertical="top" wrapText="1"/>
    </xf>
    <xf numFmtId="49" fontId="7" fillId="4" borderId="5" xfId="0" applyNumberFormat="1" applyFont="1" applyFill="1" applyBorder="1" applyAlignment="1">
      <alignment horizontal="left" vertical="center"/>
    </xf>
    <xf numFmtId="1" fontId="0" fillId="0" borderId="11" xfId="0" applyNumberFormat="1" applyFont="1" applyBorder="1" applyAlignment="1">
      <alignment horizontal="right"/>
    </xf>
    <xf numFmtId="49" fontId="7" fillId="4" borderId="8" xfId="0" applyNumberFormat="1" applyFont="1" applyFill="1" applyBorder="1" applyAlignment="1">
      <alignment horizontal="left" vertical="center"/>
    </xf>
    <xf numFmtId="49" fontId="6" fillId="3" borderId="5" xfId="0" applyNumberFormat="1"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4" xfId="0" applyFont="1" applyFill="1" applyBorder="1" applyAlignment="1">
      <alignment horizontal="left" vertical="center" wrapText="1"/>
    </xf>
    <xf numFmtId="49" fontId="7" fillId="3" borderId="8" xfId="0" applyNumberFormat="1" applyFont="1" applyFill="1" applyBorder="1" applyAlignment="1">
      <alignment horizontal="left" vertical="center"/>
    </xf>
    <xf numFmtId="0" fontId="7" fillId="3" borderId="8" xfId="0" applyFont="1" applyFill="1" applyBorder="1" applyAlignment="1">
      <alignment horizontal="left" vertical="center"/>
    </xf>
    <xf numFmtId="0" fontId="7" fillId="3" borderId="17" xfId="0" applyFont="1" applyFill="1" applyBorder="1" applyAlignment="1">
      <alignment horizontal="left" vertical="center"/>
    </xf>
    <xf numFmtId="49" fontId="3" fillId="4" borderId="25" xfId="0" applyNumberFormat="1" applyFont="1" applyFill="1" applyBorder="1" applyAlignment="1">
      <alignment horizontal="left" vertical="center" wrapText="1"/>
    </xf>
    <xf numFmtId="49" fontId="3" fillId="4" borderId="11" xfId="0" applyNumberFormat="1" applyFont="1" applyFill="1" applyBorder="1" applyAlignment="1">
      <alignment horizontal="left" vertical="center" wrapText="1"/>
    </xf>
    <xf numFmtId="49" fontId="3" fillId="4" borderId="24" xfId="0" applyNumberFormat="1" applyFont="1" applyFill="1" applyBorder="1" applyAlignment="1">
      <alignment horizontal="left" vertical="center" wrapText="1"/>
    </xf>
    <xf numFmtId="49" fontId="4" fillId="4" borderId="67" xfId="0" applyNumberFormat="1" applyFont="1" applyFill="1" applyBorder="1" applyAlignment="1">
      <alignment horizontal="center" vertical="center"/>
    </xf>
    <xf numFmtId="0" fontId="4" fillId="4" borderId="41" xfId="0" applyFont="1" applyFill="1" applyBorder="1" applyAlignment="1">
      <alignment horizontal="center" vertical="center"/>
    </xf>
    <xf numFmtId="0" fontId="4" fillId="4" borderId="68" xfId="0" applyFont="1" applyFill="1" applyBorder="1" applyAlignment="1">
      <alignment horizontal="center" vertical="center"/>
    </xf>
    <xf numFmtId="4" fontId="11" fillId="4" borderId="27" xfId="0" applyNumberFormat="1" applyFont="1" applyFill="1" applyBorder="1" applyAlignment="1">
      <alignment horizontal="right" vertical="center"/>
    </xf>
    <xf numFmtId="4" fontId="12" fillId="3" borderId="30" xfId="0" applyNumberFormat="1" applyFont="1" applyFill="1" applyBorder="1" applyAlignment="1">
      <alignment horizontal="right" vertical="center"/>
    </xf>
    <xf numFmtId="4" fontId="11" fillId="4" borderId="24" xfId="0" applyNumberFormat="1" applyFont="1" applyFill="1" applyBorder="1" applyAlignment="1">
      <alignment horizontal="right" vertical="center"/>
    </xf>
    <xf numFmtId="2" fontId="12" fillId="3" borderId="30" xfId="0" applyNumberFormat="1" applyFont="1" applyFill="1" applyBorder="1" applyAlignment="1">
      <alignment horizontal="right" vertical="center"/>
    </xf>
    <xf numFmtId="0" fontId="0" fillId="4" borderId="11" xfId="0" applyFont="1" applyFill="1" applyBorder="1" applyAlignment="1">
      <alignment horizontal="right"/>
    </xf>
    <xf numFmtId="0" fontId="0" fillId="0" borderId="11" xfId="0" applyFont="1" applyBorder="1" applyAlignment="1">
      <alignment horizontal="right"/>
    </xf>
    <xf numFmtId="49" fontId="0" fillId="4" borderId="11" xfId="0" applyNumberFormat="1" applyFont="1" applyFill="1" applyBorder="1" applyAlignment="1">
      <alignment horizontal="right"/>
    </xf>
    <xf numFmtId="0" fontId="0" fillId="4" borderId="12" xfId="0" applyFont="1" applyFill="1" applyBorder="1" applyAlignment="1">
      <alignment horizontal="right"/>
    </xf>
    <xf numFmtId="49" fontId="7" fillId="4" borderId="0" xfId="0" applyNumberFormat="1" applyFont="1" applyFill="1" applyBorder="1" applyAlignment="1">
      <alignment horizontal="left" vertical="center"/>
    </xf>
    <xf numFmtId="49" fontId="6" fillId="0" borderId="69" xfId="0" applyNumberFormat="1" applyFont="1" applyBorder="1" applyAlignment="1">
      <alignment horizontal="center"/>
    </xf>
    <xf numFmtId="0" fontId="6" fillId="4" borderId="69" xfId="0" applyFont="1" applyFill="1" applyBorder="1" applyAlignment="1">
      <alignment horizontal="center"/>
    </xf>
    <xf numFmtId="0" fontId="6" fillId="0" borderId="69" xfId="0" applyFont="1" applyBorder="1" applyAlignment="1">
      <alignment horizontal="center"/>
    </xf>
    <xf numFmtId="49" fontId="0" fillId="4" borderId="70" xfId="0" applyNumberFormat="1" applyFont="1" applyFill="1" applyBorder="1" applyAlignment="1">
      <alignment horizontal="left" vertical="center" wrapText="1"/>
    </xf>
    <xf numFmtId="49" fontId="0" fillId="4" borderId="71" xfId="0" applyNumberFormat="1" applyFont="1" applyFill="1" applyBorder="1" applyAlignment="1">
      <alignment horizontal="left" vertical="center" wrapText="1"/>
    </xf>
    <xf numFmtId="49" fontId="0" fillId="4" borderId="70" xfId="0" applyNumberFormat="1" applyFont="1" applyFill="1" applyBorder="1" applyAlignment="1">
      <alignment vertical="center"/>
    </xf>
    <xf numFmtId="0" fontId="0" fillId="4" borderId="70" xfId="0" applyFont="1" applyFill="1" applyBorder="1" applyAlignment="1">
      <alignment vertical="center"/>
    </xf>
    <xf numFmtId="0" fontId="0" fillId="4" borderId="71" xfId="0" applyFont="1" applyFill="1" applyBorder="1" applyAlignment="1">
      <alignment vertical="center"/>
    </xf>
    <xf numFmtId="165" fontId="7" fillId="6" borderId="0" xfId="0" applyNumberFormat="1" applyFont="1" applyFill="1" applyBorder="1" applyAlignment="1">
      <alignment horizontal="center"/>
    </xf>
    <xf numFmtId="49" fontId="0" fillId="6" borderId="0" xfId="0" applyNumberFormat="1" applyFont="1" applyFill="1" applyBorder="1" applyAlignment="1">
      <alignment horizontal="center"/>
    </xf>
    <xf numFmtId="49" fontId="6" fillId="0" borderId="54" xfId="0" applyNumberFormat="1"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49" fontId="0" fillId="4" borderId="54" xfId="0" applyNumberFormat="1" applyFont="1" applyFill="1" applyBorder="1" applyAlignment="1">
      <alignment horizontal="left" vertical="center" wrapText="1"/>
    </xf>
    <xf numFmtId="49" fontId="0" fillId="4" borderId="54" xfId="0" applyNumberFormat="1" applyFont="1" applyFill="1" applyBorder="1" applyAlignment="1">
      <alignment horizontal="left" vertical="center"/>
    </xf>
    <xf numFmtId="49" fontId="0" fillId="4" borderId="70" xfId="0" applyNumberFormat="1" applyFont="1" applyFill="1" applyBorder="1" applyAlignment="1">
      <alignment horizontal="left" vertical="center"/>
    </xf>
    <xf numFmtId="49" fontId="0" fillId="4" borderId="71" xfId="0" applyNumberFormat="1" applyFont="1" applyFill="1" applyBorder="1" applyAlignment="1">
      <alignment horizontal="left" vertical="center"/>
    </xf>
    <xf numFmtId="49" fontId="0" fillId="6" borderId="52" xfId="0" applyNumberFormat="1" applyFont="1" applyFill="1" applyBorder="1" applyAlignment="1">
      <alignment horizontal="center"/>
    </xf>
    <xf numFmtId="165" fontId="7" fillId="6" borderId="42" xfId="0" applyNumberFormat="1" applyFont="1" applyFill="1" applyBorder="1" applyAlignment="1">
      <alignment horizontal="center"/>
    </xf>
    <xf numFmtId="165" fontId="7" fillId="6" borderId="53" xfId="0" applyNumberFormat="1"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_Jan21 Units" xfId="20"/>
    <cellStyle name="Normální 2" xfId="21"/>
    <cellStyle name="Zvýraznění 6" xfId="22"/>
  </cellStyles>
  <dxfs count="4">
    <dxf>
      <fill>
        <patternFill>
          <bgColor rgb="FFBCBFC2"/>
        </patternFill>
      </fill>
      <border/>
    </dxf>
    <dxf>
      <fill>
        <patternFill>
          <bgColor rgb="FFBCBFC2"/>
        </patternFill>
      </fill>
      <border/>
    </dxf>
    <dxf>
      <fill>
        <patternFill>
          <bgColor rgb="FFBCBFC2"/>
        </patternFill>
      </fill>
      <border/>
    </dxf>
    <dxf>
      <fill>
        <patternFill>
          <bgColor rgb="FFBCBFC2"/>
        </patternFill>
      </fill>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C0C0C0"/>
      <rgbColor rgb="00FFFFCC"/>
      <rgbColor rgb="0099CCFF"/>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85725</xdr:rowOff>
    </xdr:from>
    <xdr:to>
      <xdr:col>8</xdr:col>
      <xdr:colOff>0</xdr:colOff>
      <xdr:row>5</xdr:row>
      <xdr:rowOff>0</xdr:rowOff>
    </xdr:to>
    <xdr:pic>
      <xdr:nvPicPr>
        <xdr:cNvPr id="2" name="obrázek 1" descr="IROP_CZ_RO_B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0" y="85725"/>
          <a:ext cx="6705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Motiv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Office">
      <a:majorFont>
        <a:latin typeface="Helvetica Neue"/>
        <a:ea typeface="Helvetica Neue"/>
        <a:cs typeface="Helvetica Neue"/>
      </a:majorFont>
      <a:minorFont>
        <a:latin typeface="Helvetica Neue"/>
        <a:ea typeface="Helvetica Neue"/>
        <a:cs typeface="Helvetica Neue"/>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F1F8-AFBF-4628-B851-C8F9E609492E}">
  <dimension ref="B7:H40"/>
  <sheetViews>
    <sheetView tabSelected="1" workbookViewId="0" topLeftCell="A1">
      <selection activeCell="K30" sqref="K30"/>
    </sheetView>
  </sheetViews>
  <sheetFormatPr defaultColWidth="9.125" defaultRowHeight="12.75"/>
  <cols>
    <col min="1" max="3" width="9.125" style="194" customWidth="1"/>
    <col min="4" max="4" width="12.00390625" style="194" customWidth="1"/>
    <col min="5" max="7" width="9.125" style="194" customWidth="1"/>
    <col min="8" max="8" width="32.50390625" style="194" customWidth="1"/>
    <col min="9" max="16384" width="9.125" style="194" customWidth="1"/>
  </cols>
  <sheetData>
    <row r="1" ht="12.75"/>
    <row r="6" ht="12.75"/>
    <row r="7" spans="2:8" ht="12.75" customHeight="1">
      <c r="B7" s="209" t="s">
        <v>298</v>
      </c>
      <c r="C7" s="209"/>
      <c r="D7" s="209"/>
      <c r="E7" s="209"/>
      <c r="F7" s="209"/>
      <c r="G7" s="209"/>
      <c r="H7" s="209"/>
    </row>
    <row r="8" spans="2:8" ht="12.75" customHeight="1">
      <c r="B8" s="209"/>
      <c r="C8" s="209"/>
      <c r="D8" s="209"/>
      <c r="E8" s="209"/>
      <c r="F8" s="209"/>
      <c r="G8" s="209"/>
      <c r="H8" s="209"/>
    </row>
    <row r="9" spans="2:8" ht="12.75" customHeight="1">
      <c r="B9" s="209"/>
      <c r="C9" s="209"/>
      <c r="D9" s="209"/>
      <c r="E9" s="209"/>
      <c r="F9" s="209"/>
      <c r="G9" s="209"/>
      <c r="H9" s="209"/>
    </row>
    <row r="11" spans="2:8" ht="12.75">
      <c r="B11" s="210" t="s">
        <v>299</v>
      </c>
      <c r="C11" s="211"/>
      <c r="D11" s="211"/>
      <c r="E11" s="211"/>
      <c r="F11" s="211"/>
      <c r="G11" s="211"/>
      <c r="H11" s="211"/>
    </row>
    <row r="12" spans="2:8" ht="12.75">
      <c r="B12" s="211"/>
      <c r="C12" s="211"/>
      <c r="D12" s="211"/>
      <c r="E12" s="211"/>
      <c r="F12" s="211"/>
      <c r="G12" s="211"/>
      <c r="H12" s="211"/>
    </row>
    <row r="13" spans="2:8" ht="12.75">
      <c r="B13" s="211"/>
      <c r="C13" s="211"/>
      <c r="D13" s="211"/>
      <c r="E13" s="211"/>
      <c r="F13" s="211"/>
      <c r="G13" s="211"/>
      <c r="H13" s="211"/>
    </row>
    <row r="14" spans="2:8" ht="12.75">
      <c r="B14" s="211"/>
      <c r="C14" s="211"/>
      <c r="D14" s="211"/>
      <c r="E14" s="211"/>
      <c r="F14" s="211"/>
      <c r="G14" s="211"/>
      <c r="H14" s="211"/>
    </row>
    <row r="15" spans="2:8" ht="12.75">
      <c r="B15" s="211"/>
      <c r="C15" s="211"/>
      <c r="D15" s="211"/>
      <c r="E15" s="211"/>
      <c r="F15" s="211"/>
      <c r="G15" s="211"/>
      <c r="H15" s="211"/>
    </row>
    <row r="16" spans="2:8" ht="12.75">
      <c r="B16" s="211"/>
      <c r="C16" s="211"/>
      <c r="D16" s="211"/>
      <c r="E16" s="211"/>
      <c r="F16" s="211"/>
      <c r="G16" s="211"/>
      <c r="H16" s="211"/>
    </row>
    <row r="17" spans="2:8" ht="12.75">
      <c r="B17" s="211"/>
      <c r="C17" s="211"/>
      <c r="D17" s="211"/>
      <c r="E17" s="211"/>
      <c r="F17" s="211"/>
      <c r="G17" s="211"/>
      <c r="H17" s="211"/>
    </row>
    <row r="18" spans="2:8" ht="12.75">
      <c r="B18" s="211"/>
      <c r="C18" s="211"/>
      <c r="D18" s="211"/>
      <c r="E18" s="211"/>
      <c r="F18" s="211"/>
      <c r="G18" s="211"/>
      <c r="H18" s="211"/>
    </row>
    <row r="19" spans="2:8" ht="12.75">
      <c r="B19" s="211"/>
      <c r="C19" s="211"/>
      <c r="D19" s="211"/>
      <c r="E19" s="211"/>
      <c r="F19" s="211"/>
      <c r="G19" s="211"/>
      <c r="H19" s="211"/>
    </row>
    <row r="20" spans="2:8" ht="12.75">
      <c r="B20" s="211"/>
      <c r="C20" s="211"/>
      <c r="D20" s="211"/>
      <c r="E20" s="211"/>
      <c r="F20" s="211"/>
      <c r="G20" s="211"/>
      <c r="H20" s="211"/>
    </row>
    <row r="21" spans="2:8" ht="12.75">
      <c r="B21" s="211"/>
      <c r="C21" s="211"/>
      <c r="D21" s="211"/>
      <c r="E21" s="211"/>
      <c r="F21" s="211"/>
      <c r="G21" s="211"/>
      <c r="H21" s="211"/>
    </row>
    <row r="22" spans="2:8" ht="12.75">
      <c r="B22" s="211"/>
      <c r="C22" s="211"/>
      <c r="D22" s="211"/>
      <c r="E22" s="211"/>
      <c r="F22" s="211"/>
      <c r="G22" s="211"/>
      <c r="H22" s="211"/>
    </row>
    <row r="23" spans="2:8" ht="12.75">
      <c r="B23" s="211"/>
      <c r="C23" s="211"/>
      <c r="D23" s="211"/>
      <c r="E23" s="211"/>
      <c r="F23" s="211"/>
      <c r="G23" s="211"/>
      <c r="H23" s="211"/>
    </row>
    <row r="24" spans="2:8" ht="12.75">
      <c r="B24" s="211"/>
      <c r="C24" s="211"/>
      <c r="D24" s="211"/>
      <c r="E24" s="211"/>
      <c r="F24" s="211"/>
      <c r="G24" s="211"/>
      <c r="H24" s="211"/>
    </row>
    <row r="25" spans="2:8" ht="12.75">
      <c r="B25" s="211"/>
      <c r="C25" s="211"/>
      <c r="D25" s="211"/>
      <c r="E25" s="211"/>
      <c r="F25" s="211"/>
      <c r="G25" s="211"/>
      <c r="H25" s="211"/>
    </row>
    <row r="26" spans="2:8" ht="12.75">
      <c r="B26" s="211"/>
      <c r="C26" s="211"/>
      <c r="D26" s="211"/>
      <c r="E26" s="211"/>
      <c r="F26" s="211"/>
      <c r="G26" s="211"/>
      <c r="H26" s="211"/>
    </row>
    <row r="27" spans="2:8" ht="12.75">
      <c r="B27" s="211"/>
      <c r="C27" s="211"/>
      <c r="D27" s="211"/>
      <c r="E27" s="211"/>
      <c r="F27" s="211"/>
      <c r="G27" s="211"/>
      <c r="H27" s="211"/>
    </row>
    <row r="28" spans="2:8" ht="12.75">
      <c r="B28" s="211"/>
      <c r="C28" s="211"/>
      <c r="D28" s="211"/>
      <c r="E28" s="211"/>
      <c r="F28" s="211"/>
      <c r="G28" s="211"/>
      <c r="H28" s="211"/>
    </row>
    <row r="29" spans="2:8" ht="12.75">
      <c r="B29" s="211"/>
      <c r="C29" s="211"/>
      <c r="D29" s="211"/>
      <c r="E29" s="211"/>
      <c r="F29" s="211"/>
      <c r="G29" s="211"/>
      <c r="H29" s="211"/>
    </row>
    <row r="30" spans="2:8" ht="12.75">
      <c r="B30" s="211"/>
      <c r="C30" s="211"/>
      <c r="D30" s="211"/>
      <c r="E30" s="211"/>
      <c r="F30" s="211"/>
      <c r="G30" s="211"/>
      <c r="H30" s="211"/>
    </row>
    <row r="31" spans="2:8" ht="37.5" customHeight="1">
      <c r="B31" s="211"/>
      <c r="C31" s="211"/>
      <c r="D31" s="211"/>
      <c r="E31" s="211"/>
      <c r="F31" s="211"/>
      <c r="G31" s="211"/>
      <c r="H31" s="211"/>
    </row>
    <row r="32" spans="2:8" ht="12.75">
      <c r="B32" s="202"/>
      <c r="C32" s="202"/>
      <c r="D32" s="202"/>
      <c r="E32" s="202"/>
      <c r="F32" s="202"/>
      <c r="G32" s="202"/>
      <c r="H32" s="202"/>
    </row>
    <row r="33" spans="2:8" ht="13.8" thickBot="1">
      <c r="B33" s="202"/>
      <c r="C33" s="202"/>
      <c r="D33" s="202"/>
      <c r="E33" s="202"/>
      <c r="F33" s="202"/>
      <c r="G33" s="202"/>
      <c r="H33" s="202"/>
    </row>
    <row r="34" spans="2:8" ht="33" customHeight="1">
      <c r="B34" s="202"/>
      <c r="C34" s="212" t="s">
        <v>300</v>
      </c>
      <c r="D34" s="213"/>
      <c r="E34" s="214"/>
      <c r="F34" s="215"/>
      <c r="G34" s="203"/>
      <c r="H34" s="202"/>
    </row>
    <row r="35" spans="2:8" ht="13.8">
      <c r="B35" s="202"/>
      <c r="C35" s="216" t="s">
        <v>301</v>
      </c>
      <c r="D35" s="217"/>
      <c r="E35" s="218"/>
      <c r="F35" s="219"/>
      <c r="G35" s="203"/>
      <c r="H35" s="202"/>
    </row>
    <row r="36" spans="2:8" ht="33.75" customHeight="1" thickBot="1">
      <c r="B36" s="202"/>
      <c r="C36" s="205" t="s">
        <v>302</v>
      </c>
      <c r="D36" s="206"/>
      <c r="E36" s="207"/>
      <c r="F36" s="208"/>
      <c r="G36" s="203"/>
      <c r="H36" s="202"/>
    </row>
    <row r="37" spans="2:8" ht="12.75">
      <c r="B37" s="202"/>
      <c r="C37" s="202"/>
      <c r="D37" s="202"/>
      <c r="E37" s="202"/>
      <c r="F37" s="202"/>
      <c r="G37" s="202"/>
      <c r="H37" s="202"/>
    </row>
    <row r="38" spans="2:8" ht="12.75">
      <c r="B38" s="202"/>
      <c r="C38" s="202"/>
      <c r="D38" s="202"/>
      <c r="E38" s="202"/>
      <c r="F38" s="202"/>
      <c r="G38" s="202"/>
      <c r="H38" s="202"/>
    </row>
    <row r="39" spans="2:8" ht="12.75">
      <c r="B39" s="202"/>
      <c r="C39" s="202"/>
      <c r="D39" s="202"/>
      <c r="E39" s="202"/>
      <c r="F39" s="204" t="s">
        <v>303</v>
      </c>
      <c r="G39" s="204" t="s">
        <v>304</v>
      </c>
      <c r="H39" s="202"/>
    </row>
    <row r="40" spans="2:8" ht="12.75">
      <c r="B40" s="202"/>
      <c r="C40" s="202"/>
      <c r="D40" s="202"/>
      <c r="E40" s="202"/>
      <c r="F40" s="202"/>
      <c r="G40" s="202"/>
      <c r="H40" s="202"/>
    </row>
  </sheetData>
  <mergeCells count="8">
    <mergeCell ref="C36:D36"/>
    <mergeCell ref="E36:F36"/>
    <mergeCell ref="B7:H9"/>
    <mergeCell ref="B11:H31"/>
    <mergeCell ref="C34:D34"/>
    <mergeCell ref="E34:F34"/>
    <mergeCell ref="C35:D35"/>
    <mergeCell ref="E35:F35"/>
  </mergeCell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
  <sheetViews>
    <sheetView showGridLines="0" workbookViewId="0" topLeftCell="B1">
      <selection activeCell="D5" sqref="D5:G7"/>
    </sheetView>
  </sheetViews>
  <sheetFormatPr defaultColWidth="9.00390625" defaultRowHeight="12.75" customHeight="1"/>
  <cols>
    <col min="1" max="1" width="9.00390625" style="1" hidden="1" customWidth="1"/>
    <col min="2" max="2" width="9.125" style="1" customWidth="1"/>
    <col min="3" max="3" width="7.625" style="1" customWidth="1"/>
    <col min="4" max="4" width="13.625" style="1" customWidth="1"/>
    <col min="5" max="5" width="12.125" style="1" customWidth="1"/>
    <col min="6" max="6" width="11.625" style="1" customWidth="1"/>
    <col min="7" max="9" width="12.625" style="1" customWidth="1"/>
    <col min="10" max="10" width="6.625" style="1" customWidth="1"/>
    <col min="11" max="11" width="4.50390625" style="1" customWidth="1"/>
    <col min="12" max="12" width="9.00390625" style="1" customWidth="1"/>
    <col min="13" max="16384" width="9.00390625" style="1" customWidth="1"/>
  </cols>
  <sheetData>
    <row r="1" spans="1:11" ht="33.75" customHeight="1">
      <c r="A1" s="2" t="s">
        <v>0</v>
      </c>
      <c r="B1" s="261" t="s">
        <v>1</v>
      </c>
      <c r="C1" s="262"/>
      <c r="D1" s="262"/>
      <c r="E1" s="262"/>
      <c r="F1" s="262"/>
      <c r="G1" s="262"/>
      <c r="H1" s="262"/>
      <c r="I1" s="262"/>
      <c r="J1" s="263"/>
      <c r="K1" s="3"/>
    </row>
    <row r="2" spans="1:11" ht="52.5" customHeight="1">
      <c r="A2" s="4"/>
      <c r="B2" s="5" t="s">
        <v>2</v>
      </c>
      <c r="C2" s="6"/>
      <c r="D2" s="252" t="s">
        <v>3</v>
      </c>
      <c r="E2" s="253"/>
      <c r="F2" s="253"/>
      <c r="G2" s="253"/>
      <c r="H2" s="253"/>
      <c r="I2" s="253"/>
      <c r="J2" s="254"/>
      <c r="K2" s="7"/>
    </row>
    <row r="3" spans="1:11" ht="23.25" customHeight="1">
      <c r="A3" s="4"/>
      <c r="B3" s="8" t="s">
        <v>4</v>
      </c>
      <c r="C3" s="9"/>
      <c r="D3" s="255" t="s">
        <v>5</v>
      </c>
      <c r="E3" s="256"/>
      <c r="F3" s="256"/>
      <c r="G3" s="256"/>
      <c r="H3" s="256"/>
      <c r="I3" s="256"/>
      <c r="J3" s="257"/>
      <c r="K3" s="7"/>
    </row>
    <row r="4" spans="1:11" ht="23.25" customHeight="1" hidden="1">
      <c r="A4" s="10"/>
      <c r="B4" s="11" t="s">
        <v>6</v>
      </c>
      <c r="C4" s="12"/>
      <c r="D4" s="13"/>
      <c r="E4" s="13"/>
      <c r="F4" s="14"/>
      <c r="G4" s="14"/>
      <c r="H4" s="14"/>
      <c r="I4" s="14"/>
      <c r="J4" s="15"/>
      <c r="K4" s="16"/>
    </row>
    <row r="5" spans="1:11" ht="24" customHeight="1">
      <c r="A5" s="4"/>
      <c r="B5" s="17" t="s">
        <v>7</v>
      </c>
      <c r="C5" s="18"/>
      <c r="D5" s="245" t="s">
        <v>295</v>
      </c>
      <c r="E5" s="246"/>
      <c r="F5" s="246"/>
      <c r="G5" s="246"/>
      <c r="H5" s="19" t="s">
        <v>8</v>
      </c>
      <c r="I5" s="20" t="s">
        <v>296</v>
      </c>
      <c r="J5" s="21"/>
      <c r="K5" s="7"/>
    </row>
    <row r="6" spans="1:11" ht="15.75" customHeight="1">
      <c r="A6" s="4"/>
      <c r="B6" s="22"/>
      <c r="C6" s="23"/>
      <c r="D6" s="247"/>
      <c r="E6" s="247"/>
      <c r="F6" s="247"/>
      <c r="G6" s="247"/>
      <c r="H6" s="24" t="s">
        <v>9</v>
      </c>
      <c r="I6" s="25" t="s">
        <v>297</v>
      </c>
      <c r="J6" s="26"/>
      <c r="K6" s="7"/>
    </row>
    <row r="7" spans="1:11" ht="15.75" customHeight="1">
      <c r="A7" s="4"/>
      <c r="B7" s="27"/>
      <c r="C7" s="28"/>
      <c r="D7" s="248"/>
      <c r="E7" s="248"/>
      <c r="F7" s="248"/>
      <c r="G7" s="248"/>
      <c r="H7" s="29"/>
      <c r="I7" s="30"/>
      <c r="J7" s="31"/>
      <c r="K7" s="7"/>
    </row>
    <row r="8" spans="1:11" ht="24" customHeight="1" hidden="1">
      <c r="A8" s="10"/>
      <c r="B8" s="32" t="s">
        <v>10</v>
      </c>
      <c r="C8" s="18"/>
      <c r="D8" s="33"/>
      <c r="E8" s="18"/>
      <c r="F8" s="18"/>
      <c r="G8" s="34"/>
      <c r="H8" s="19" t="s">
        <v>8</v>
      </c>
      <c r="I8" s="33"/>
      <c r="J8" s="35"/>
      <c r="K8" s="16"/>
    </row>
    <row r="9" spans="1:11" ht="15.75" customHeight="1" hidden="1">
      <c r="A9" s="10"/>
      <c r="B9" s="36"/>
      <c r="C9" s="37"/>
      <c r="D9" s="38"/>
      <c r="E9" s="37"/>
      <c r="F9" s="37"/>
      <c r="G9" s="39"/>
      <c r="H9" s="24" t="s">
        <v>9</v>
      </c>
      <c r="I9" s="38"/>
      <c r="J9" s="40"/>
      <c r="K9" s="16"/>
    </row>
    <row r="10" spans="1:11" ht="15.75" customHeight="1" hidden="1">
      <c r="A10" s="10"/>
      <c r="B10" s="41"/>
      <c r="C10" s="42"/>
      <c r="D10" s="43"/>
      <c r="E10" s="29"/>
      <c r="F10" s="29"/>
      <c r="G10" s="44"/>
      <c r="H10" s="45"/>
      <c r="I10" s="46"/>
      <c r="J10" s="47"/>
      <c r="K10" s="16"/>
    </row>
    <row r="11" spans="1:11" ht="24" customHeight="1">
      <c r="A11" s="10"/>
      <c r="B11" s="32" t="s">
        <v>11</v>
      </c>
      <c r="C11" s="18"/>
      <c r="D11" s="249"/>
      <c r="E11" s="249"/>
      <c r="F11" s="249"/>
      <c r="G11" s="249"/>
      <c r="H11" s="19" t="s">
        <v>8</v>
      </c>
      <c r="I11" s="20"/>
      <c r="J11" s="35"/>
      <c r="K11" s="16"/>
    </row>
    <row r="12" spans="1:11" ht="15.75" customHeight="1">
      <c r="A12" s="10"/>
      <c r="B12" s="48"/>
      <c r="C12" s="23"/>
      <c r="D12" s="272"/>
      <c r="E12" s="272"/>
      <c r="F12" s="272"/>
      <c r="G12" s="272"/>
      <c r="H12" s="24" t="s">
        <v>9</v>
      </c>
      <c r="I12" s="25"/>
      <c r="J12" s="40"/>
      <c r="K12" s="16"/>
    </row>
    <row r="13" spans="1:11" ht="15.75" customHeight="1">
      <c r="A13" s="10"/>
      <c r="B13" s="49"/>
      <c r="C13" s="28"/>
      <c r="D13" s="251"/>
      <c r="E13" s="251"/>
      <c r="F13" s="251"/>
      <c r="G13" s="251"/>
      <c r="H13" s="50"/>
      <c r="I13" s="30"/>
      <c r="J13" s="47"/>
      <c r="K13" s="16"/>
    </row>
    <row r="14" spans="1:11" ht="24" customHeight="1" hidden="1">
      <c r="A14" s="10"/>
      <c r="B14" s="51" t="s">
        <v>12</v>
      </c>
      <c r="C14" s="52"/>
      <c r="D14" s="53"/>
      <c r="E14" s="54"/>
      <c r="F14" s="54"/>
      <c r="G14" s="54"/>
      <c r="H14" s="55"/>
      <c r="I14" s="54"/>
      <c r="J14" s="35"/>
      <c r="K14" s="16"/>
    </row>
    <row r="15" spans="1:11" ht="32.25" customHeight="1">
      <c r="A15" s="10"/>
      <c r="B15" s="56" t="s">
        <v>13</v>
      </c>
      <c r="C15" s="57"/>
      <c r="D15" s="58"/>
      <c r="E15" s="250"/>
      <c r="F15" s="250"/>
      <c r="G15" s="268"/>
      <c r="H15" s="269"/>
      <c r="I15" s="270" t="s">
        <v>14</v>
      </c>
      <c r="J15" s="271"/>
      <c r="K15" s="16"/>
    </row>
    <row r="16" spans="1:11" ht="23.25" customHeight="1">
      <c r="A16" s="59" t="s">
        <v>15</v>
      </c>
      <c r="B16" s="60" t="s">
        <v>15</v>
      </c>
      <c r="C16" s="61"/>
      <c r="D16" s="62"/>
      <c r="E16" s="232"/>
      <c r="F16" s="233"/>
      <c r="G16" s="232"/>
      <c r="H16" s="233"/>
      <c r="I16" s="232">
        <f>I48+I49+I50+I51+I52+I53+I54+I55+I56</f>
        <v>0</v>
      </c>
      <c r="J16" s="234"/>
      <c r="K16" s="16"/>
    </row>
    <row r="17" spans="1:11" ht="23.25" customHeight="1">
      <c r="A17" s="59" t="s">
        <v>16</v>
      </c>
      <c r="B17" s="60" t="s">
        <v>16</v>
      </c>
      <c r="C17" s="61"/>
      <c r="D17" s="62"/>
      <c r="E17" s="232"/>
      <c r="F17" s="233"/>
      <c r="G17" s="232"/>
      <c r="H17" s="233"/>
      <c r="I17" s="232">
        <f>I57</f>
        <v>0</v>
      </c>
      <c r="J17" s="234"/>
      <c r="K17" s="16"/>
    </row>
    <row r="18" spans="1:11" ht="23.25" customHeight="1">
      <c r="A18" s="59" t="s">
        <v>17</v>
      </c>
      <c r="B18" s="60" t="s">
        <v>17</v>
      </c>
      <c r="C18" s="61"/>
      <c r="D18" s="62"/>
      <c r="E18" s="232"/>
      <c r="F18" s="233"/>
      <c r="G18" s="232"/>
      <c r="H18" s="233"/>
      <c r="I18" s="232">
        <f>I58+I59+I60</f>
        <v>0</v>
      </c>
      <c r="J18" s="234"/>
      <c r="K18" s="16"/>
    </row>
    <row r="19" spans="1:11" s="177" customFormat="1" ht="23.25" customHeight="1">
      <c r="A19" s="59"/>
      <c r="B19" s="60" t="s">
        <v>218</v>
      </c>
      <c r="C19" s="61"/>
      <c r="D19" s="62"/>
      <c r="E19" s="182"/>
      <c r="F19" s="183"/>
      <c r="G19" s="182"/>
      <c r="H19" s="183"/>
      <c r="I19" s="232">
        <f>'Akt_prvky_2 roky'!E12+'Akt_prvky_2 roky'!E33+'Akt_prvky_2 roky'!E41+'Akt_prvky_2 roky'!E48+'Akt_prvky_2 roky'!E53</f>
        <v>0</v>
      </c>
      <c r="J19" s="234"/>
      <c r="K19" s="16"/>
    </row>
    <row r="20" spans="1:11" ht="23.25" customHeight="1">
      <c r="A20" s="59" t="s">
        <v>18</v>
      </c>
      <c r="B20" s="60" t="s">
        <v>19</v>
      </c>
      <c r="C20" s="61"/>
      <c r="D20" s="62"/>
      <c r="E20" s="232"/>
      <c r="F20" s="233"/>
      <c r="G20" s="232"/>
      <c r="H20" s="233"/>
      <c r="I20" s="232">
        <f>I61</f>
        <v>0</v>
      </c>
      <c r="J20" s="234"/>
      <c r="K20" s="16"/>
    </row>
    <row r="21" spans="1:11" ht="23.25" customHeight="1">
      <c r="A21" s="59" t="s">
        <v>20</v>
      </c>
      <c r="B21" s="60" t="s">
        <v>21</v>
      </c>
      <c r="C21" s="61"/>
      <c r="D21" s="62"/>
      <c r="E21" s="232"/>
      <c r="F21" s="233"/>
      <c r="G21" s="232"/>
      <c r="H21" s="233"/>
      <c r="I21" s="232"/>
      <c r="J21" s="234"/>
      <c r="K21" s="16"/>
    </row>
    <row r="22" spans="1:11" ht="23.25" customHeight="1">
      <c r="A22" s="10"/>
      <c r="B22" s="63" t="s">
        <v>14</v>
      </c>
      <c r="C22" s="64"/>
      <c r="D22" s="65"/>
      <c r="E22" s="237"/>
      <c r="F22" s="266"/>
      <c r="G22" s="237"/>
      <c r="H22" s="266"/>
      <c r="I22" s="237">
        <f>I20+I19+I18+I17+I16</f>
        <v>0</v>
      </c>
      <c r="J22" s="244"/>
      <c r="K22" s="16"/>
    </row>
    <row r="23" spans="1:11" ht="33" customHeight="1">
      <c r="A23" s="10"/>
      <c r="B23" s="56" t="s">
        <v>22</v>
      </c>
      <c r="C23" s="61"/>
      <c r="D23" s="58"/>
      <c r="E23" s="66"/>
      <c r="F23" s="61"/>
      <c r="G23" s="67"/>
      <c r="H23" s="67"/>
      <c r="I23" s="67"/>
      <c r="J23" s="68"/>
      <c r="K23" s="16"/>
    </row>
    <row r="24" spans="1:11" ht="23.25" customHeight="1">
      <c r="A24" s="10"/>
      <c r="B24" s="60" t="s">
        <v>23</v>
      </c>
      <c r="C24" s="61"/>
      <c r="D24" s="62"/>
      <c r="E24" s="69">
        <v>15</v>
      </c>
      <c r="F24" s="70" t="s">
        <v>24</v>
      </c>
      <c r="G24" s="239"/>
      <c r="H24" s="240"/>
      <c r="I24" s="240"/>
      <c r="J24" s="68" t="str">
        <f aca="true" t="shared" si="0" ref="J24:J29">$J$30</f>
        <v>CZK</v>
      </c>
      <c r="K24" s="16"/>
    </row>
    <row r="25" spans="1:11" ht="23.25" customHeight="1">
      <c r="A25" s="10"/>
      <c r="B25" s="60" t="s">
        <v>25</v>
      </c>
      <c r="C25" s="61"/>
      <c r="D25" s="62"/>
      <c r="E25" s="69">
        <f>$E$24</f>
        <v>15</v>
      </c>
      <c r="F25" s="70" t="s">
        <v>24</v>
      </c>
      <c r="G25" s="237"/>
      <c r="H25" s="238"/>
      <c r="I25" s="238"/>
      <c r="J25" s="68" t="str">
        <f t="shared" si="0"/>
        <v>CZK</v>
      </c>
      <c r="K25" s="16"/>
    </row>
    <row r="26" spans="1:11" ht="23.25" customHeight="1">
      <c r="A26" s="10"/>
      <c r="B26" s="60" t="s">
        <v>26</v>
      </c>
      <c r="C26" s="61"/>
      <c r="D26" s="62"/>
      <c r="E26" s="69">
        <v>21</v>
      </c>
      <c r="F26" s="70" t="s">
        <v>24</v>
      </c>
      <c r="G26" s="239">
        <f>I22</f>
        <v>0</v>
      </c>
      <c r="H26" s="240"/>
      <c r="I26" s="240"/>
      <c r="J26" s="68" t="str">
        <f t="shared" si="0"/>
        <v>CZK</v>
      </c>
      <c r="K26" s="16"/>
    </row>
    <row r="27" spans="1:11" ht="23.25" customHeight="1">
      <c r="A27" s="10"/>
      <c r="B27" s="60" t="s">
        <v>27</v>
      </c>
      <c r="C27" s="61"/>
      <c r="D27" s="62"/>
      <c r="E27" s="69">
        <f>$E$26</f>
        <v>21</v>
      </c>
      <c r="F27" s="70" t="s">
        <v>24</v>
      </c>
      <c r="G27" s="237">
        <f>G26*0.21</f>
        <v>0</v>
      </c>
      <c r="H27" s="238"/>
      <c r="I27" s="238"/>
      <c r="J27" s="68" t="str">
        <f t="shared" si="0"/>
        <v>CZK</v>
      </c>
      <c r="K27" s="16"/>
    </row>
    <row r="28" spans="1:11" ht="23.25" customHeight="1">
      <c r="A28" s="10"/>
      <c r="B28" s="71" t="s">
        <v>28</v>
      </c>
      <c r="C28" s="72"/>
      <c r="D28" s="73"/>
      <c r="E28" s="72"/>
      <c r="F28" s="74"/>
      <c r="G28" s="264"/>
      <c r="H28" s="264"/>
      <c r="I28" s="264"/>
      <c r="J28" s="75" t="str">
        <f t="shared" si="0"/>
        <v>CZK</v>
      </c>
      <c r="K28" s="16"/>
    </row>
    <row r="29" spans="1:11" ht="27.75" customHeight="1" hidden="1">
      <c r="A29" s="10"/>
      <c r="B29" s="76" t="s">
        <v>29</v>
      </c>
      <c r="C29" s="77"/>
      <c r="D29" s="77"/>
      <c r="E29" s="78"/>
      <c r="F29" s="79"/>
      <c r="G29" s="267">
        <f>$F$41+$G$41</f>
        <v>0</v>
      </c>
      <c r="H29" s="267"/>
      <c r="I29" s="267"/>
      <c r="J29" s="80" t="str">
        <f t="shared" si="0"/>
        <v>CZK</v>
      </c>
      <c r="K29" s="16"/>
    </row>
    <row r="30" spans="1:11" ht="27.75" customHeight="1">
      <c r="A30" s="10"/>
      <c r="B30" s="76" t="s">
        <v>30</v>
      </c>
      <c r="C30" s="81"/>
      <c r="D30" s="81"/>
      <c r="E30" s="81"/>
      <c r="F30" s="81"/>
      <c r="G30" s="265">
        <v>0</v>
      </c>
      <c r="H30" s="265"/>
      <c r="I30" s="265"/>
      <c r="J30" s="82" t="s">
        <v>31</v>
      </c>
      <c r="K30" s="16"/>
    </row>
    <row r="31" spans="1:11" ht="12.75" customHeight="1">
      <c r="A31" s="10"/>
      <c r="B31" s="83"/>
      <c r="C31" s="84"/>
      <c r="D31" s="84"/>
      <c r="E31" s="84"/>
      <c r="F31" s="84"/>
      <c r="G31" s="85"/>
      <c r="H31" s="84"/>
      <c r="I31" s="85"/>
      <c r="J31" s="86"/>
      <c r="K31" s="16"/>
    </row>
    <row r="32" spans="1:11" ht="30" customHeight="1">
      <c r="A32" s="10"/>
      <c r="B32" s="36"/>
      <c r="C32" s="37"/>
      <c r="D32" s="37"/>
      <c r="E32" s="37"/>
      <c r="F32" s="37"/>
      <c r="G32" s="39"/>
      <c r="H32" s="37"/>
      <c r="I32" s="39"/>
      <c r="J32" s="87"/>
      <c r="K32" s="16"/>
    </row>
    <row r="33" spans="1:11" ht="18.75" customHeight="1">
      <c r="A33" s="10"/>
      <c r="B33" s="88"/>
      <c r="C33" s="89" t="s">
        <v>32</v>
      </c>
      <c r="D33" s="90"/>
      <c r="E33" s="90"/>
      <c r="F33" s="89" t="s">
        <v>33</v>
      </c>
      <c r="G33" s="90"/>
      <c r="H33" s="91"/>
      <c r="I33" s="90"/>
      <c r="J33" s="87"/>
      <c r="K33" s="16"/>
    </row>
    <row r="34" spans="1:11" ht="47.25" customHeight="1">
      <c r="A34" s="10"/>
      <c r="B34" s="36"/>
      <c r="C34" s="37"/>
      <c r="D34" s="18"/>
      <c r="E34" s="18"/>
      <c r="F34" s="37"/>
      <c r="G34" s="34"/>
      <c r="H34" s="18"/>
      <c r="I34" s="34"/>
      <c r="J34" s="87"/>
      <c r="K34" s="16"/>
    </row>
    <row r="35" spans="1:11" ht="18.75" customHeight="1">
      <c r="A35" s="10"/>
      <c r="B35" s="36"/>
      <c r="C35" s="37"/>
      <c r="D35" s="45"/>
      <c r="E35" s="45"/>
      <c r="F35" s="37"/>
      <c r="G35" s="44"/>
      <c r="H35" s="45"/>
      <c r="I35" s="44"/>
      <c r="J35" s="92"/>
      <c r="K35" s="16"/>
    </row>
    <row r="36" spans="1:11" ht="12.75" customHeight="1">
      <c r="A36" s="10"/>
      <c r="B36" s="36"/>
      <c r="C36" s="37"/>
      <c r="D36" s="235" t="s">
        <v>34</v>
      </c>
      <c r="E36" s="236"/>
      <c r="F36" s="37"/>
      <c r="G36" s="34"/>
      <c r="H36" s="93" t="s">
        <v>35</v>
      </c>
      <c r="I36" s="34"/>
      <c r="J36" s="87"/>
      <c r="K36" s="16"/>
    </row>
    <row r="37" spans="1:11" ht="13.5" customHeight="1">
      <c r="A37" s="94"/>
      <c r="B37" s="95"/>
      <c r="C37" s="96"/>
      <c r="D37" s="96"/>
      <c r="E37" s="96"/>
      <c r="F37" s="96"/>
      <c r="G37" s="97"/>
      <c r="H37" s="96"/>
      <c r="I37" s="97"/>
      <c r="J37" s="98"/>
      <c r="K37" s="16"/>
    </row>
    <row r="38" spans="1:11" ht="27" customHeight="1" hidden="1">
      <c r="A38" s="99"/>
      <c r="B38" s="100" t="s">
        <v>36</v>
      </c>
      <c r="C38" s="101"/>
      <c r="D38" s="101"/>
      <c r="E38" s="101"/>
      <c r="F38" s="101"/>
      <c r="G38" s="102"/>
      <c r="H38" s="101"/>
      <c r="I38" s="102"/>
      <c r="J38" s="102"/>
      <c r="K38" s="103"/>
    </row>
    <row r="39" spans="1:11" ht="25.5" customHeight="1" hidden="1">
      <c r="A39" s="104" t="s">
        <v>37</v>
      </c>
      <c r="B39" s="105" t="s">
        <v>38</v>
      </c>
      <c r="C39" s="106" t="s">
        <v>39</v>
      </c>
      <c r="D39" s="107"/>
      <c r="E39" s="108"/>
      <c r="F39" s="109" t="str">
        <f>B24</f>
        <v>Základ pro sníženou DPH</v>
      </c>
      <c r="G39" s="109" t="str">
        <f>B26</f>
        <v>Základ pro základní DPH</v>
      </c>
      <c r="H39" s="110" t="s">
        <v>40</v>
      </c>
      <c r="I39" s="110" t="s">
        <v>41</v>
      </c>
      <c r="J39" s="110" t="s">
        <v>24</v>
      </c>
      <c r="K39" s="7"/>
    </row>
    <row r="40" spans="1:11" ht="25.5" customHeight="1" hidden="1">
      <c r="A40" s="111">
        <v>1</v>
      </c>
      <c r="B40" s="112" t="s">
        <v>42</v>
      </c>
      <c r="C40" s="241" t="s">
        <v>43</v>
      </c>
      <c r="D40" s="242"/>
      <c r="E40" s="243"/>
      <c r="F40" s="113"/>
      <c r="G40" s="114"/>
      <c r="H40" s="115">
        <f>(F40*$E$24/100)+(G40*$E$26/100)</f>
        <v>0</v>
      </c>
      <c r="I40" s="116">
        <f>F40+G40+H40</f>
        <v>0</v>
      </c>
      <c r="J40" s="116"/>
      <c r="K40" s="7"/>
    </row>
    <row r="41" spans="1:11" ht="25.5" customHeight="1" hidden="1">
      <c r="A41" s="111"/>
      <c r="B41" s="227" t="s">
        <v>44</v>
      </c>
      <c r="C41" s="228"/>
      <c r="D41" s="228"/>
      <c r="E41" s="229"/>
      <c r="F41" s="117">
        <f>SUMIF(A40:A40,"=1",F40:F40)</f>
        <v>0</v>
      </c>
      <c r="G41" s="118">
        <f>SUMIF(A40:A40,"=1",G40:G40)</f>
        <v>0</v>
      </c>
      <c r="H41" s="118">
        <f>SUMIF(A40:A40,"=1",H40:H40)</f>
        <v>0</v>
      </c>
      <c r="I41" s="118">
        <f>SUMIF(A40:A40,"=1",I40:I40)</f>
        <v>0</v>
      </c>
      <c r="J41" s="118">
        <f>SUMIF(A40:A40,"=1",J40:J40)</f>
        <v>0</v>
      </c>
      <c r="K41" s="7"/>
    </row>
    <row r="42" spans="1:11" ht="15.6" customHeight="1">
      <c r="A42" s="119"/>
      <c r="B42" s="120"/>
      <c r="C42" s="84"/>
      <c r="D42" s="84"/>
      <c r="E42" s="84"/>
      <c r="F42" s="84"/>
      <c r="G42" s="85"/>
      <c r="H42" s="84"/>
      <c r="I42" s="85"/>
      <c r="J42" s="85"/>
      <c r="K42" s="103"/>
    </row>
    <row r="43" spans="1:11" ht="15" customHeight="1">
      <c r="A43" s="119"/>
      <c r="B43" s="121"/>
      <c r="C43" s="37"/>
      <c r="D43" s="37"/>
      <c r="E43" s="37"/>
      <c r="F43" s="37"/>
      <c r="G43" s="39"/>
      <c r="H43" s="37"/>
      <c r="I43" s="39"/>
      <c r="J43" s="39"/>
      <c r="K43" s="103"/>
    </row>
    <row r="44" spans="1:11" ht="15" customHeight="1">
      <c r="A44" s="119"/>
      <c r="B44" s="121"/>
      <c r="C44" s="37"/>
      <c r="D44" s="37"/>
      <c r="E44" s="37"/>
      <c r="F44" s="37"/>
      <c r="G44" s="39"/>
      <c r="H44" s="37"/>
      <c r="I44" s="39"/>
      <c r="J44" s="39"/>
      <c r="K44" s="103"/>
    </row>
    <row r="45" spans="1:11" ht="15.9" customHeight="1">
      <c r="A45" s="119"/>
      <c r="B45" s="122" t="s">
        <v>45</v>
      </c>
      <c r="C45" s="37"/>
      <c r="D45" s="37"/>
      <c r="E45" s="37"/>
      <c r="F45" s="37"/>
      <c r="G45" s="39"/>
      <c r="H45" s="37"/>
      <c r="I45" s="39"/>
      <c r="J45" s="39"/>
      <c r="K45" s="103"/>
    </row>
    <row r="46" spans="1:11" ht="15" customHeight="1">
      <c r="A46" s="119"/>
      <c r="B46" s="123"/>
      <c r="C46" s="45"/>
      <c r="D46" s="45"/>
      <c r="E46" s="45"/>
      <c r="F46" s="45"/>
      <c r="G46" s="44"/>
      <c r="H46" s="45"/>
      <c r="I46" s="44"/>
      <c r="J46" s="44"/>
      <c r="K46" s="103"/>
    </row>
    <row r="47" spans="1:11" ht="25.5" customHeight="1">
      <c r="A47" s="124"/>
      <c r="B47" s="125" t="s">
        <v>38</v>
      </c>
      <c r="C47" s="126" t="s">
        <v>39</v>
      </c>
      <c r="D47" s="127"/>
      <c r="E47" s="128"/>
      <c r="F47" s="125" t="s">
        <v>46</v>
      </c>
      <c r="G47" s="129"/>
      <c r="H47" s="129"/>
      <c r="I47" s="230" t="s">
        <v>14</v>
      </c>
      <c r="J47" s="231"/>
      <c r="K47" s="7"/>
    </row>
    <row r="48" spans="1:11" ht="25.5" customHeight="1">
      <c r="A48" s="130"/>
      <c r="B48" s="131" t="s">
        <v>47</v>
      </c>
      <c r="C48" s="222" t="s">
        <v>48</v>
      </c>
      <c r="D48" s="222"/>
      <c r="E48" s="222"/>
      <c r="F48" s="132" t="s">
        <v>15</v>
      </c>
      <c r="G48" s="133"/>
      <c r="H48" s="133"/>
      <c r="I48" s="221">
        <f>Slaboproud!G5</f>
        <v>0</v>
      </c>
      <c r="J48" s="221"/>
      <c r="K48" s="7"/>
    </row>
    <row r="49" spans="1:11" ht="25.5" customHeight="1">
      <c r="A49" s="130"/>
      <c r="B49" s="131" t="s">
        <v>49</v>
      </c>
      <c r="C49" s="222" t="s">
        <v>50</v>
      </c>
      <c r="D49" s="222"/>
      <c r="E49" s="222"/>
      <c r="F49" s="132" t="s">
        <v>15</v>
      </c>
      <c r="G49" s="133"/>
      <c r="H49" s="133"/>
      <c r="I49" s="221">
        <f>Slaboproud!G9</f>
        <v>0</v>
      </c>
      <c r="J49" s="221"/>
      <c r="K49" s="7"/>
    </row>
    <row r="50" spans="1:11" ht="25.5" customHeight="1">
      <c r="A50" s="130"/>
      <c r="B50" s="131" t="s">
        <v>51</v>
      </c>
      <c r="C50" s="222" t="s">
        <v>52</v>
      </c>
      <c r="D50" s="222"/>
      <c r="E50" s="222"/>
      <c r="F50" s="132" t="s">
        <v>15</v>
      </c>
      <c r="G50" s="133"/>
      <c r="H50" s="133"/>
      <c r="I50" s="221">
        <f>Slaboproud!G13</f>
        <v>0</v>
      </c>
      <c r="J50" s="221"/>
      <c r="K50" s="7"/>
    </row>
    <row r="51" spans="1:11" ht="25.5" customHeight="1">
      <c r="A51" s="130"/>
      <c r="B51" s="131" t="s">
        <v>53</v>
      </c>
      <c r="C51" s="222" t="s">
        <v>54</v>
      </c>
      <c r="D51" s="222"/>
      <c r="E51" s="222"/>
      <c r="F51" s="132" t="s">
        <v>15</v>
      </c>
      <c r="G51" s="133"/>
      <c r="H51" s="133"/>
      <c r="I51" s="221">
        <f>Slaboproud!G15</f>
        <v>0</v>
      </c>
      <c r="J51" s="221"/>
      <c r="K51" s="7"/>
    </row>
    <row r="52" spans="1:11" ht="25.5" customHeight="1">
      <c r="A52" s="130"/>
      <c r="B52" s="131" t="s">
        <v>55</v>
      </c>
      <c r="C52" s="222" t="s">
        <v>56</v>
      </c>
      <c r="D52" s="222"/>
      <c r="E52" s="222"/>
      <c r="F52" s="132" t="s">
        <v>15</v>
      </c>
      <c r="G52" s="133"/>
      <c r="H52" s="133"/>
      <c r="I52" s="221">
        <f>Slaboproud!G18</f>
        <v>0</v>
      </c>
      <c r="J52" s="221"/>
      <c r="K52" s="7"/>
    </row>
    <row r="53" spans="1:11" ht="25.5" customHeight="1">
      <c r="A53" s="130"/>
      <c r="B53" s="131" t="s">
        <v>57</v>
      </c>
      <c r="C53" s="222" t="s">
        <v>58</v>
      </c>
      <c r="D53" s="222"/>
      <c r="E53" s="222"/>
      <c r="F53" s="132" t="s">
        <v>15</v>
      </c>
      <c r="G53" s="133"/>
      <c r="H53" s="133"/>
      <c r="I53" s="221">
        <f>Slaboproud!G20</f>
        <v>0</v>
      </c>
      <c r="J53" s="221"/>
      <c r="K53" s="7"/>
    </row>
    <row r="54" spans="1:11" ht="25.5" customHeight="1">
      <c r="A54" s="130"/>
      <c r="B54" s="131" t="s">
        <v>59</v>
      </c>
      <c r="C54" s="222" t="s">
        <v>60</v>
      </c>
      <c r="D54" s="222"/>
      <c r="E54" s="222"/>
      <c r="F54" s="132" t="s">
        <v>15</v>
      </c>
      <c r="G54" s="133"/>
      <c r="H54" s="133"/>
      <c r="I54" s="221">
        <f>Slaboproud!G22</f>
        <v>0</v>
      </c>
      <c r="J54" s="221"/>
      <c r="K54" s="7"/>
    </row>
    <row r="55" spans="1:11" ht="25.5" customHeight="1">
      <c r="A55" s="130"/>
      <c r="B55" s="131" t="s">
        <v>61</v>
      </c>
      <c r="C55" s="222" t="s">
        <v>62</v>
      </c>
      <c r="D55" s="222"/>
      <c r="E55" s="222"/>
      <c r="F55" s="132" t="s">
        <v>15</v>
      </c>
      <c r="G55" s="133"/>
      <c r="H55" s="133"/>
      <c r="I55" s="221">
        <f>Slaboproud!G24</f>
        <v>0</v>
      </c>
      <c r="J55" s="221"/>
      <c r="K55" s="7"/>
    </row>
    <row r="56" spans="1:11" ht="25.5" customHeight="1">
      <c r="A56" s="130"/>
      <c r="B56" s="131" t="s">
        <v>63</v>
      </c>
      <c r="C56" s="222" t="s">
        <v>64</v>
      </c>
      <c r="D56" s="222"/>
      <c r="E56" s="222"/>
      <c r="F56" s="132" t="s">
        <v>15</v>
      </c>
      <c r="G56" s="133"/>
      <c r="H56" s="133"/>
      <c r="I56" s="221">
        <f>Slaboproud!G30</f>
        <v>0</v>
      </c>
      <c r="J56" s="221"/>
      <c r="K56" s="7"/>
    </row>
    <row r="57" spans="1:11" ht="25.5" customHeight="1">
      <c r="A57" s="130"/>
      <c r="B57" s="131" t="s">
        <v>65</v>
      </c>
      <c r="C57" s="222" t="s">
        <v>66</v>
      </c>
      <c r="D57" s="222"/>
      <c r="E57" s="222"/>
      <c r="F57" s="132" t="s">
        <v>16</v>
      </c>
      <c r="G57" s="133"/>
      <c r="H57" s="133"/>
      <c r="I57" s="221">
        <f>Slaboproud!G32</f>
        <v>0</v>
      </c>
      <c r="J57" s="221"/>
      <c r="K57" s="7"/>
    </row>
    <row r="58" spans="1:11" ht="25.5" customHeight="1">
      <c r="A58" s="130"/>
      <c r="B58" s="131" t="s">
        <v>67</v>
      </c>
      <c r="C58" s="222" t="s">
        <v>68</v>
      </c>
      <c r="D58" s="222"/>
      <c r="E58" s="222"/>
      <c r="F58" s="132" t="s">
        <v>17</v>
      </c>
      <c r="G58" s="133"/>
      <c r="H58" s="133"/>
      <c r="I58" s="221">
        <f>Slaboproud!G34+Silnoproud!G5</f>
        <v>0</v>
      </c>
      <c r="J58" s="221"/>
      <c r="K58" s="7"/>
    </row>
    <row r="59" spans="1:11" ht="25.5" customHeight="1">
      <c r="A59" s="130"/>
      <c r="B59" s="131" t="s">
        <v>69</v>
      </c>
      <c r="C59" s="222" t="s">
        <v>70</v>
      </c>
      <c r="D59" s="222"/>
      <c r="E59" s="222"/>
      <c r="F59" s="132" t="s">
        <v>17</v>
      </c>
      <c r="G59" s="133"/>
      <c r="H59" s="133"/>
      <c r="I59" s="221">
        <f>Slaboproud!G110</f>
        <v>0</v>
      </c>
      <c r="J59" s="221"/>
      <c r="K59" s="7"/>
    </row>
    <row r="60" spans="1:11" ht="25.5" customHeight="1">
      <c r="A60" s="130"/>
      <c r="B60" s="131" t="s">
        <v>71</v>
      </c>
      <c r="C60" s="222" t="s">
        <v>72</v>
      </c>
      <c r="D60" s="222"/>
      <c r="E60" s="222"/>
      <c r="F60" s="132" t="s">
        <v>17</v>
      </c>
      <c r="G60" s="133"/>
      <c r="H60" s="133"/>
      <c r="I60" s="221">
        <f>Slaboproud!G72+Silnoproud!G15</f>
        <v>0</v>
      </c>
      <c r="J60" s="221"/>
      <c r="K60" s="7"/>
    </row>
    <row r="61" spans="1:11" ht="25.5" customHeight="1">
      <c r="A61" s="130"/>
      <c r="B61" s="131" t="s">
        <v>18</v>
      </c>
      <c r="C61" s="226" t="s">
        <v>19</v>
      </c>
      <c r="D61" s="226"/>
      <c r="E61" s="226"/>
      <c r="F61" s="132" t="s">
        <v>18</v>
      </c>
      <c r="G61" s="133"/>
      <c r="H61" s="133"/>
      <c r="I61" s="220">
        <f>Slaboproud!G113</f>
        <v>0</v>
      </c>
      <c r="J61" s="220"/>
      <c r="K61" s="7"/>
    </row>
    <row r="62" spans="1:11" s="177" customFormat="1" ht="25.5" customHeight="1">
      <c r="A62" s="130"/>
      <c r="B62" s="131" t="s">
        <v>293</v>
      </c>
      <c r="C62" s="258" t="s">
        <v>294</v>
      </c>
      <c r="D62" s="259"/>
      <c r="E62" s="260"/>
      <c r="F62" s="132" t="s">
        <v>293</v>
      </c>
      <c r="G62" s="201"/>
      <c r="H62" s="201"/>
      <c r="I62" s="220">
        <f>I19</f>
        <v>0</v>
      </c>
      <c r="J62" s="220"/>
      <c r="K62" s="7"/>
    </row>
    <row r="63" spans="1:11" ht="25.5" customHeight="1">
      <c r="A63" s="134"/>
      <c r="B63" s="135" t="s">
        <v>41</v>
      </c>
      <c r="C63" s="136"/>
      <c r="D63" s="137"/>
      <c r="E63" s="138"/>
      <c r="F63" s="223">
        <f>SUM(I48:J61)</f>
        <v>0</v>
      </c>
      <c r="G63" s="224"/>
      <c r="H63" s="224"/>
      <c r="I63" s="224"/>
      <c r="J63" s="225"/>
      <c r="K63" s="7"/>
    </row>
    <row r="64" spans="1:11" ht="15" customHeight="1">
      <c r="A64" s="119"/>
      <c r="B64" s="139"/>
      <c r="C64" s="18"/>
      <c r="D64" s="18"/>
      <c r="E64" s="18"/>
      <c r="F64" s="140"/>
      <c r="G64" s="141"/>
      <c r="H64" s="140"/>
      <c r="I64" s="141"/>
      <c r="J64" s="141"/>
      <c r="K64" s="103"/>
    </row>
    <row r="65" spans="1:11" ht="15" customHeight="1">
      <c r="A65" s="119"/>
      <c r="B65" s="121"/>
      <c r="C65" s="37"/>
      <c r="D65" s="37"/>
      <c r="E65" s="37"/>
      <c r="F65" s="142"/>
      <c r="G65" s="143"/>
      <c r="H65" s="142"/>
      <c r="I65" s="143"/>
      <c r="J65" s="143"/>
      <c r="K65" s="103"/>
    </row>
    <row r="66" spans="1:11" ht="15" customHeight="1">
      <c r="A66" s="144"/>
      <c r="B66" s="145"/>
      <c r="C66" s="146"/>
      <c r="D66" s="146"/>
      <c r="E66" s="146"/>
      <c r="F66" s="147"/>
      <c r="G66" s="148"/>
      <c r="H66" s="147"/>
      <c r="I66" s="148"/>
      <c r="J66" s="148"/>
      <c r="K66" s="149"/>
    </row>
  </sheetData>
  <mergeCells count="71">
    <mergeCell ref="B1:J1"/>
    <mergeCell ref="G27:I27"/>
    <mergeCell ref="G28:I28"/>
    <mergeCell ref="G30:I30"/>
    <mergeCell ref="G26:I26"/>
    <mergeCell ref="I16:J16"/>
    <mergeCell ref="I20:J20"/>
    <mergeCell ref="E22:F22"/>
    <mergeCell ref="G22:H22"/>
    <mergeCell ref="G29:I29"/>
    <mergeCell ref="G15:H15"/>
    <mergeCell ref="I15:J15"/>
    <mergeCell ref="E16:F16"/>
    <mergeCell ref="D12:G12"/>
    <mergeCell ref="D2:J2"/>
    <mergeCell ref="D3:J3"/>
    <mergeCell ref="E21:F21"/>
    <mergeCell ref="I21:J21"/>
    <mergeCell ref="C62:E62"/>
    <mergeCell ref="I62:J62"/>
    <mergeCell ref="D5:G7"/>
    <mergeCell ref="I19:J19"/>
    <mergeCell ref="E17:F17"/>
    <mergeCell ref="G16:H16"/>
    <mergeCell ref="G17:H17"/>
    <mergeCell ref="D11:G11"/>
    <mergeCell ref="I17:J17"/>
    <mergeCell ref="E15:F15"/>
    <mergeCell ref="D13:G13"/>
    <mergeCell ref="B41:E41"/>
    <mergeCell ref="I47:J47"/>
    <mergeCell ref="I48:J48"/>
    <mergeCell ref="C48:E48"/>
    <mergeCell ref="G18:H18"/>
    <mergeCell ref="I18:J18"/>
    <mergeCell ref="E18:F18"/>
    <mergeCell ref="D36:E36"/>
    <mergeCell ref="G25:I25"/>
    <mergeCell ref="G24:I24"/>
    <mergeCell ref="C40:E40"/>
    <mergeCell ref="I22:J22"/>
    <mergeCell ref="G20:H20"/>
    <mergeCell ref="G21:H21"/>
    <mergeCell ref="E20:F20"/>
    <mergeCell ref="I50:J50"/>
    <mergeCell ref="C50:E50"/>
    <mergeCell ref="I49:J49"/>
    <mergeCell ref="C49:E49"/>
    <mergeCell ref="I51:J51"/>
    <mergeCell ref="C51:E51"/>
    <mergeCell ref="I52:J52"/>
    <mergeCell ref="C52:E52"/>
    <mergeCell ref="I53:J53"/>
    <mergeCell ref="C53:E53"/>
    <mergeCell ref="F63:J63"/>
    <mergeCell ref="I56:J56"/>
    <mergeCell ref="C56:E56"/>
    <mergeCell ref="I57:J57"/>
    <mergeCell ref="C57:E57"/>
    <mergeCell ref="I58:J58"/>
    <mergeCell ref="C58:E58"/>
    <mergeCell ref="I59:J59"/>
    <mergeCell ref="C59:E59"/>
    <mergeCell ref="I60:J60"/>
    <mergeCell ref="C60:E60"/>
    <mergeCell ref="C61:E61"/>
    <mergeCell ref="I61:J61"/>
    <mergeCell ref="I54:J54"/>
    <mergeCell ref="C54:E54"/>
    <mergeCell ref="I55:J55"/>
    <mergeCell ref="C55:E55"/>
  </mergeCells>
  <printOptions/>
  <pageMargins left="0.393701" right="0.19685" top="0.590551" bottom="0.393701" header="0" footer="0.19685"/>
  <pageSetup horizontalDpi="600" verticalDpi="600" orientation="portrait"/>
  <headerFooter>
    <oddFooter>&amp;L&amp;"Arial CE,Regular"&amp;10&amp;K000000RTS Stavitel +,  © RTS, a.s.&amp;R&amp;"Arial CE,Regular"&amp;10&amp;K000000&amp;9&amp;P z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1"/>
  <sheetViews>
    <sheetView showGridLines="0" workbookViewId="0" topLeftCell="B1">
      <selection activeCell="C107" sqref="C107"/>
    </sheetView>
  </sheetViews>
  <sheetFormatPr defaultColWidth="8.875" defaultRowHeight="12.75" customHeight="1"/>
  <cols>
    <col min="1" max="1" width="3.625" style="150" customWidth="1"/>
    <col min="2" max="2" width="13.625" style="150" customWidth="1"/>
    <col min="3" max="3" width="41.00390625" style="150" customWidth="1"/>
    <col min="4" max="4" width="5.625" style="150" customWidth="1"/>
    <col min="5" max="5" width="10.625" style="150" customWidth="1"/>
    <col min="6" max="6" width="9.625" style="150" customWidth="1"/>
    <col min="7" max="7" width="15.125" style="150" customWidth="1"/>
    <col min="8" max="8" width="8.875" style="150" customWidth="1"/>
    <col min="9" max="16384" width="8.875" style="150" customWidth="1"/>
  </cols>
  <sheetData>
    <row r="1" spans="1:7" ht="15.75" customHeight="1">
      <c r="A1" s="273" t="s">
        <v>73</v>
      </c>
      <c r="B1" s="274"/>
      <c r="C1" s="274"/>
      <c r="D1" s="275"/>
      <c r="E1" s="275"/>
      <c r="F1" s="275"/>
      <c r="G1" s="275"/>
    </row>
    <row r="2" spans="1:7" ht="41.25" customHeight="1">
      <c r="A2" s="151" t="s">
        <v>74</v>
      </c>
      <c r="B2" s="152"/>
      <c r="C2" s="276" t="s">
        <v>3</v>
      </c>
      <c r="D2" s="276"/>
      <c r="E2" s="276"/>
      <c r="F2" s="276"/>
      <c r="G2" s="277"/>
    </row>
    <row r="3" spans="1:7" ht="24.9" customHeight="1">
      <c r="A3" s="151" t="s">
        <v>75</v>
      </c>
      <c r="B3" s="152"/>
      <c r="C3" s="278" t="s">
        <v>76</v>
      </c>
      <c r="D3" s="279"/>
      <c r="E3" s="279"/>
      <c r="F3" s="279"/>
      <c r="G3" s="280"/>
    </row>
    <row r="4" spans="1:7" ht="42" customHeight="1">
      <c r="A4" s="153" t="s">
        <v>77</v>
      </c>
      <c r="B4" s="153" t="s">
        <v>78</v>
      </c>
      <c r="C4" s="153" t="s">
        <v>79</v>
      </c>
      <c r="D4" s="153" t="s">
        <v>80</v>
      </c>
      <c r="E4" s="153" t="s">
        <v>81</v>
      </c>
      <c r="F4" s="153" t="s">
        <v>82</v>
      </c>
      <c r="G4" s="153" t="s">
        <v>14</v>
      </c>
    </row>
    <row r="5" spans="1:7" ht="15" customHeight="1">
      <c r="A5" s="154" t="s">
        <v>83</v>
      </c>
      <c r="B5" s="154" t="s">
        <v>47</v>
      </c>
      <c r="C5" s="154" t="s">
        <v>48</v>
      </c>
      <c r="D5" s="155"/>
      <c r="E5" s="156"/>
      <c r="F5" s="157"/>
      <c r="G5" s="157">
        <f>SUM(G6:G8)</f>
        <v>0</v>
      </c>
    </row>
    <row r="6" spans="1:7" ht="23.1" customHeight="1">
      <c r="A6" s="158">
        <v>1</v>
      </c>
      <c r="B6" s="159" t="s">
        <v>84</v>
      </c>
      <c r="C6" s="160" t="s">
        <v>85</v>
      </c>
      <c r="D6" s="159" t="s">
        <v>86</v>
      </c>
      <c r="E6" s="161">
        <v>10</v>
      </c>
      <c r="F6" s="162">
        <v>0</v>
      </c>
      <c r="G6" s="162">
        <f>ROUND(E6*F6,2)</f>
        <v>0</v>
      </c>
    </row>
    <row r="7" spans="1:7" ht="23.1" customHeight="1">
      <c r="A7" s="158">
        <v>2</v>
      </c>
      <c r="B7" s="159" t="s">
        <v>84</v>
      </c>
      <c r="C7" s="160" t="s">
        <v>85</v>
      </c>
      <c r="D7" s="159" t="s">
        <v>86</v>
      </c>
      <c r="E7" s="161">
        <v>10</v>
      </c>
      <c r="F7" s="162">
        <v>0</v>
      </c>
      <c r="G7" s="162">
        <f>ROUND(E7*F7,2)</f>
        <v>0</v>
      </c>
    </row>
    <row r="8" spans="1:7" ht="12.9" customHeight="1">
      <c r="A8" s="158">
        <v>3</v>
      </c>
      <c r="B8" s="159" t="s">
        <v>87</v>
      </c>
      <c r="C8" s="160" t="s">
        <v>88</v>
      </c>
      <c r="D8" s="159" t="s">
        <v>86</v>
      </c>
      <c r="E8" s="161">
        <v>10</v>
      </c>
      <c r="F8" s="162">
        <v>0</v>
      </c>
      <c r="G8" s="162">
        <f>ROUND(E8*F8,2)</f>
        <v>0</v>
      </c>
    </row>
    <row r="9" spans="1:7" ht="14.1" customHeight="1">
      <c r="A9" s="154" t="s">
        <v>83</v>
      </c>
      <c r="B9" s="154" t="s">
        <v>49</v>
      </c>
      <c r="C9" s="163" t="s">
        <v>50</v>
      </c>
      <c r="D9" s="155"/>
      <c r="E9" s="156"/>
      <c r="F9" s="157"/>
      <c r="G9" s="157">
        <f>SUM(G10:G12)</f>
        <v>0</v>
      </c>
    </row>
    <row r="10" spans="1:7" ht="12.9" customHeight="1">
      <c r="A10" s="158">
        <v>4</v>
      </c>
      <c r="B10" s="159" t="s">
        <v>89</v>
      </c>
      <c r="C10" s="160" t="s">
        <v>90</v>
      </c>
      <c r="D10" s="159" t="s">
        <v>91</v>
      </c>
      <c r="E10" s="161">
        <v>1</v>
      </c>
      <c r="F10" s="162">
        <v>0</v>
      </c>
      <c r="G10" s="162">
        <f>ROUND(E10*F10,2)</f>
        <v>0</v>
      </c>
    </row>
    <row r="11" spans="1:7" ht="12.9" customHeight="1">
      <c r="A11" s="158">
        <v>5</v>
      </c>
      <c r="B11" s="159" t="s">
        <v>92</v>
      </c>
      <c r="C11" s="160" t="s">
        <v>259</v>
      </c>
      <c r="D11" s="159" t="s">
        <v>93</v>
      </c>
      <c r="E11" s="161">
        <v>52</v>
      </c>
      <c r="F11" s="162">
        <v>0</v>
      </c>
      <c r="G11" s="162">
        <f>ROUND(E11*F11,2)</f>
        <v>0</v>
      </c>
    </row>
    <row r="12" spans="1:7" ht="12.9" customHeight="1">
      <c r="A12" s="158">
        <v>6</v>
      </c>
      <c r="B12" s="159" t="s">
        <v>89</v>
      </c>
      <c r="C12" s="160" t="s">
        <v>94</v>
      </c>
      <c r="D12" s="159" t="s">
        <v>91</v>
      </c>
      <c r="E12" s="161">
        <v>1</v>
      </c>
      <c r="F12" s="162">
        <v>0</v>
      </c>
      <c r="G12" s="162">
        <f>ROUND(E12*F12,2)</f>
        <v>0</v>
      </c>
    </row>
    <row r="13" spans="1:7" ht="14.1" customHeight="1">
      <c r="A13" s="154" t="s">
        <v>83</v>
      </c>
      <c r="B13" s="154" t="s">
        <v>51</v>
      </c>
      <c r="C13" s="163" t="s">
        <v>52</v>
      </c>
      <c r="D13" s="155"/>
      <c r="E13" s="156"/>
      <c r="F13" s="157"/>
      <c r="G13" s="157">
        <f>SUM(G14)</f>
        <v>0</v>
      </c>
    </row>
    <row r="14" spans="1:7" ht="12.9" customHeight="1">
      <c r="A14" s="158">
        <v>7</v>
      </c>
      <c r="B14" s="159" t="s">
        <v>95</v>
      </c>
      <c r="C14" s="160" t="s">
        <v>96</v>
      </c>
      <c r="D14" s="159" t="s">
        <v>93</v>
      </c>
      <c r="E14" s="161">
        <v>5</v>
      </c>
      <c r="F14" s="162">
        <v>0</v>
      </c>
      <c r="G14" s="162">
        <f>ROUND(E14*F14,2)</f>
        <v>0</v>
      </c>
    </row>
    <row r="15" spans="1:7" ht="14.1" customHeight="1">
      <c r="A15" s="154" t="s">
        <v>83</v>
      </c>
      <c r="B15" s="154" t="s">
        <v>53</v>
      </c>
      <c r="C15" s="163" t="s">
        <v>54</v>
      </c>
      <c r="D15" s="155"/>
      <c r="E15" s="156"/>
      <c r="F15" s="157"/>
      <c r="G15" s="157">
        <f>SUM(G16:G17)</f>
        <v>0</v>
      </c>
    </row>
    <row r="16" spans="1:7" ht="12.9" customHeight="1">
      <c r="A16" s="158">
        <v>8</v>
      </c>
      <c r="B16" s="159" t="s">
        <v>97</v>
      </c>
      <c r="C16" s="160" t="s">
        <v>98</v>
      </c>
      <c r="D16" s="159" t="s">
        <v>93</v>
      </c>
      <c r="E16" s="161">
        <v>75</v>
      </c>
      <c r="F16" s="162">
        <v>0</v>
      </c>
      <c r="G16" s="162">
        <f>ROUND(E16*F16,2)</f>
        <v>0</v>
      </c>
    </row>
    <row r="17" spans="1:7" ht="12.9" customHeight="1">
      <c r="A17" s="158">
        <v>9</v>
      </c>
      <c r="B17" s="159" t="s">
        <v>99</v>
      </c>
      <c r="C17" s="160" t="s">
        <v>100</v>
      </c>
      <c r="D17" s="159" t="s">
        <v>93</v>
      </c>
      <c r="E17" s="161">
        <v>75</v>
      </c>
      <c r="F17" s="162">
        <v>0</v>
      </c>
      <c r="G17" s="162">
        <f>ROUND(E17*F17,2)</f>
        <v>0</v>
      </c>
    </row>
    <row r="18" spans="1:7" ht="14.1" customHeight="1">
      <c r="A18" s="154" t="s">
        <v>83</v>
      </c>
      <c r="B18" s="154" t="s">
        <v>55</v>
      </c>
      <c r="C18" s="163" t="s">
        <v>56</v>
      </c>
      <c r="D18" s="155"/>
      <c r="E18" s="156"/>
      <c r="F18" s="157"/>
      <c r="G18" s="157">
        <f>SUM(G19)</f>
        <v>0</v>
      </c>
    </row>
    <row r="19" spans="1:7" ht="12.9" customHeight="1">
      <c r="A19" s="158">
        <v>10</v>
      </c>
      <c r="B19" s="159" t="s">
        <v>101</v>
      </c>
      <c r="C19" s="160" t="s">
        <v>260</v>
      </c>
      <c r="D19" s="159" t="s">
        <v>102</v>
      </c>
      <c r="E19" s="161">
        <v>5</v>
      </c>
      <c r="F19" s="162">
        <v>0</v>
      </c>
      <c r="G19" s="162">
        <f>ROUND(E19*F19,2)</f>
        <v>0</v>
      </c>
    </row>
    <row r="20" spans="1:7" ht="14.1" customHeight="1">
      <c r="A20" s="154" t="s">
        <v>83</v>
      </c>
      <c r="B20" s="154" t="s">
        <v>57</v>
      </c>
      <c r="C20" s="163" t="s">
        <v>58</v>
      </c>
      <c r="D20" s="155"/>
      <c r="E20" s="156"/>
      <c r="F20" s="157"/>
      <c r="G20" s="157">
        <f>SUM(G21)</f>
        <v>0</v>
      </c>
    </row>
    <row r="21" spans="1:7" ht="12.9" customHeight="1">
      <c r="A21" s="158">
        <v>11</v>
      </c>
      <c r="B21" s="159" t="s">
        <v>103</v>
      </c>
      <c r="C21" s="160" t="s">
        <v>104</v>
      </c>
      <c r="D21" s="159" t="s">
        <v>93</v>
      </c>
      <c r="E21" s="161">
        <v>348</v>
      </c>
      <c r="F21" s="162">
        <v>0</v>
      </c>
      <c r="G21" s="162">
        <f>ROUND(E21*F21,2)</f>
        <v>0</v>
      </c>
    </row>
    <row r="22" spans="1:7" ht="14.1" customHeight="1">
      <c r="A22" s="154" t="s">
        <v>83</v>
      </c>
      <c r="B22" s="154" t="s">
        <v>59</v>
      </c>
      <c r="C22" s="163" t="s">
        <v>60</v>
      </c>
      <c r="D22" s="155"/>
      <c r="E22" s="156"/>
      <c r="F22" s="157"/>
      <c r="G22" s="157">
        <f>SUM(G23)</f>
        <v>0</v>
      </c>
    </row>
    <row r="23" spans="1:7" ht="12.9" customHeight="1">
      <c r="A23" s="158">
        <v>12</v>
      </c>
      <c r="B23" s="159" t="s">
        <v>105</v>
      </c>
      <c r="C23" s="160" t="s">
        <v>106</v>
      </c>
      <c r="D23" s="159" t="s">
        <v>93</v>
      </c>
      <c r="E23" s="161">
        <v>52</v>
      </c>
      <c r="F23" s="162">
        <v>0</v>
      </c>
      <c r="G23" s="162">
        <f>ROUND(E23*F23,2)</f>
        <v>0</v>
      </c>
    </row>
    <row r="24" spans="1:7" ht="14.1" customHeight="1">
      <c r="A24" s="154" t="s">
        <v>83</v>
      </c>
      <c r="B24" s="154" t="s">
        <v>61</v>
      </c>
      <c r="C24" s="163" t="s">
        <v>62</v>
      </c>
      <c r="D24" s="155"/>
      <c r="E24" s="156"/>
      <c r="F24" s="157"/>
      <c r="G24" s="157">
        <f>SUM(G25:G29)</f>
        <v>0</v>
      </c>
    </row>
    <row r="25" spans="1:7" ht="12.9" customHeight="1">
      <c r="A25" s="158">
        <v>13</v>
      </c>
      <c r="B25" s="159" t="s">
        <v>107</v>
      </c>
      <c r="C25" s="160" t="s">
        <v>108</v>
      </c>
      <c r="D25" s="159" t="s">
        <v>102</v>
      </c>
      <c r="E25" s="161">
        <v>2.5</v>
      </c>
      <c r="F25" s="162">
        <v>0</v>
      </c>
      <c r="G25" s="162">
        <f>ROUND(E25*F25,2)</f>
        <v>0</v>
      </c>
    </row>
    <row r="26" spans="1:7" ht="12.9" customHeight="1">
      <c r="A26" s="158">
        <v>14</v>
      </c>
      <c r="B26" s="159" t="s">
        <v>109</v>
      </c>
      <c r="C26" s="160" t="s">
        <v>110</v>
      </c>
      <c r="D26" s="159" t="s">
        <v>111</v>
      </c>
      <c r="E26" s="161">
        <v>2</v>
      </c>
      <c r="F26" s="162">
        <v>0</v>
      </c>
      <c r="G26" s="162">
        <f>ROUND(E26*F26,2)</f>
        <v>0</v>
      </c>
    </row>
    <row r="27" spans="1:7" ht="12.9" customHeight="1">
      <c r="A27" s="158">
        <v>15</v>
      </c>
      <c r="B27" s="159" t="s">
        <v>112</v>
      </c>
      <c r="C27" s="160" t="s">
        <v>113</v>
      </c>
      <c r="D27" s="159" t="s">
        <v>114</v>
      </c>
      <c r="E27" s="161">
        <v>5</v>
      </c>
      <c r="F27" s="162">
        <v>0</v>
      </c>
      <c r="G27" s="162">
        <f>ROUND(E27*F27,2)</f>
        <v>0</v>
      </c>
    </row>
    <row r="28" spans="1:7" ht="12.9" customHeight="1">
      <c r="A28" s="158">
        <v>16</v>
      </c>
      <c r="B28" s="159" t="s">
        <v>115</v>
      </c>
      <c r="C28" s="160" t="s">
        <v>116</v>
      </c>
      <c r="D28" s="159" t="s">
        <v>114</v>
      </c>
      <c r="E28" s="161">
        <v>4.5</v>
      </c>
      <c r="F28" s="162">
        <v>0</v>
      </c>
      <c r="G28" s="162">
        <f>ROUND(E28*F28,2)</f>
        <v>0</v>
      </c>
    </row>
    <row r="29" spans="1:7" ht="12.9" customHeight="1">
      <c r="A29" s="158">
        <v>17</v>
      </c>
      <c r="B29" s="159" t="s">
        <v>117</v>
      </c>
      <c r="C29" s="160" t="s">
        <v>118</v>
      </c>
      <c r="D29" s="159" t="s">
        <v>114</v>
      </c>
      <c r="E29" s="161">
        <v>0.5</v>
      </c>
      <c r="F29" s="162">
        <v>0</v>
      </c>
      <c r="G29" s="162">
        <f>ROUND(E29*F29,2)</f>
        <v>0</v>
      </c>
    </row>
    <row r="30" spans="1:7" ht="14.1" customHeight="1">
      <c r="A30" s="154" t="s">
        <v>83</v>
      </c>
      <c r="B30" s="154" t="s">
        <v>63</v>
      </c>
      <c r="C30" s="163" t="s">
        <v>64</v>
      </c>
      <c r="D30" s="155"/>
      <c r="E30" s="156"/>
      <c r="F30" s="157"/>
      <c r="G30" s="157">
        <f>SUM(G31)</f>
        <v>0</v>
      </c>
    </row>
    <row r="31" spans="1:7" ht="12.9" customHeight="1">
      <c r="A31" s="158">
        <v>18</v>
      </c>
      <c r="B31" s="159" t="s">
        <v>119</v>
      </c>
      <c r="C31" s="160" t="s">
        <v>120</v>
      </c>
      <c r="D31" s="159" t="s">
        <v>114</v>
      </c>
      <c r="E31" s="161">
        <v>0.75</v>
      </c>
      <c r="F31" s="162">
        <v>0</v>
      </c>
      <c r="G31" s="162">
        <f>ROUND(E31*F31,2)</f>
        <v>0</v>
      </c>
    </row>
    <row r="32" spans="1:7" ht="14.1" customHeight="1">
      <c r="A32" s="154" t="s">
        <v>83</v>
      </c>
      <c r="B32" s="154" t="s">
        <v>65</v>
      </c>
      <c r="C32" s="163" t="s">
        <v>66</v>
      </c>
      <c r="D32" s="155"/>
      <c r="E32" s="156"/>
      <c r="F32" s="157"/>
      <c r="G32" s="157">
        <f>SUM(G33)</f>
        <v>0</v>
      </c>
    </row>
    <row r="33" spans="1:7" ht="12.9" customHeight="1">
      <c r="A33" s="158">
        <v>19</v>
      </c>
      <c r="B33" s="159" t="s">
        <v>121</v>
      </c>
      <c r="C33" s="160" t="s">
        <v>261</v>
      </c>
      <c r="D33" s="159" t="s">
        <v>93</v>
      </c>
      <c r="E33" s="161">
        <v>132</v>
      </c>
      <c r="F33" s="162">
        <v>0</v>
      </c>
      <c r="G33" s="162">
        <f>ROUND(E33*F33,2)</f>
        <v>0</v>
      </c>
    </row>
    <row r="34" spans="1:7" ht="14.1" customHeight="1">
      <c r="A34" s="154" t="s">
        <v>83</v>
      </c>
      <c r="B34" s="154" t="s">
        <v>67</v>
      </c>
      <c r="C34" s="163" t="s">
        <v>68</v>
      </c>
      <c r="D34" s="155"/>
      <c r="E34" s="156"/>
      <c r="F34" s="157"/>
      <c r="G34" s="157">
        <f>SUM(G35:G71)</f>
        <v>0</v>
      </c>
    </row>
    <row r="35" spans="1:7" ht="12.9" customHeight="1">
      <c r="A35" s="158">
        <v>20</v>
      </c>
      <c r="B35" s="159" t="s">
        <v>122</v>
      </c>
      <c r="C35" s="160" t="s">
        <v>262</v>
      </c>
      <c r="D35" s="159" t="s">
        <v>111</v>
      </c>
      <c r="E35" s="161">
        <v>138</v>
      </c>
      <c r="F35" s="162">
        <v>0</v>
      </c>
      <c r="G35" s="162">
        <f aca="true" t="shared" si="0" ref="G35:G71">ROUND(E35*F35,2)</f>
        <v>0</v>
      </c>
    </row>
    <row r="36" spans="1:7" ht="12.9" customHeight="1">
      <c r="A36" s="158">
        <v>21</v>
      </c>
      <c r="B36" s="159" t="s">
        <v>123</v>
      </c>
      <c r="C36" s="160" t="s">
        <v>263</v>
      </c>
      <c r="D36" s="159" t="s">
        <v>102</v>
      </c>
      <c r="E36" s="161">
        <v>1392</v>
      </c>
      <c r="F36" s="162">
        <v>0</v>
      </c>
      <c r="G36" s="162">
        <f t="shared" si="0"/>
        <v>0</v>
      </c>
    </row>
    <row r="37" spans="1:7" ht="12.9" customHeight="1">
      <c r="A37" s="158">
        <v>22</v>
      </c>
      <c r="B37" s="159" t="s">
        <v>124</v>
      </c>
      <c r="C37" s="160" t="s">
        <v>264</v>
      </c>
      <c r="D37" s="159" t="s">
        <v>102</v>
      </c>
      <c r="E37" s="161">
        <v>205</v>
      </c>
      <c r="F37" s="162">
        <v>0</v>
      </c>
      <c r="G37" s="162">
        <f t="shared" si="0"/>
        <v>0</v>
      </c>
    </row>
    <row r="38" spans="1:7" ht="12.9" customHeight="1">
      <c r="A38" s="158">
        <v>23</v>
      </c>
      <c r="B38" s="159" t="s">
        <v>123</v>
      </c>
      <c r="C38" s="160" t="s">
        <v>265</v>
      </c>
      <c r="D38" s="159" t="s">
        <v>102</v>
      </c>
      <c r="E38" s="161">
        <v>158</v>
      </c>
      <c r="F38" s="162">
        <v>0</v>
      </c>
      <c r="G38" s="162">
        <f t="shared" si="0"/>
        <v>0</v>
      </c>
    </row>
    <row r="39" spans="1:7" ht="12.9" customHeight="1">
      <c r="A39" s="158">
        <v>24</v>
      </c>
      <c r="B39" s="159" t="s">
        <v>125</v>
      </c>
      <c r="C39" s="160" t="s">
        <v>126</v>
      </c>
      <c r="D39" s="159" t="s">
        <v>102</v>
      </c>
      <c r="E39" s="161">
        <v>1342</v>
      </c>
      <c r="F39" s="162">
        <v>0</v>
      </c>
      <c r="G39" s="162">
        <f t="shared" si="0"/>
        <v>0</v>
      </c>
    </row>
    <row r="40" spans="1:7" ht="12.9" customHeight="1">
      <c r="A40" s="158">
        <v>25</v>
      </c>
      <c r="B40" s="159" t="s">
        <v>127</v>
      </c>
      <c r="C40" s="160" t="s">
        <v>128</v>
      </c>
      <c r="D40" s="159" t="s">
        <v>102</v>
      </c>
      <c r="E40" s="161">
        <v>1342</v>
      </c>
      <c r="F40" s="162">
        <v>0</v>
      </c>
      <c r="G40" s="162">
        <f t="shared" si="0"/>
        <v>0</v>
      </c>
    </row>
    <row r="41" spans="1:7" ht="12.9" customHeight="1">
      <c r="A41" s="158">
        <v>26</v>
      </c>
      <c r="B41" s="159" t="s">
        <v>129</v>
      </c>
      <c r="C41" s="160" t="s">
        <v>130</v>
      </c>
      <c r="D41" s="159" t="s">
        <v>102</v>
      </c>
      <c r="E41" s="161">
        <v>77</v>
      </c>
      <c r="F41" s="162">
        <v>0</v>
      </c>
      <c r="G41" s="162">
        <f t="shared" si="0"/>
        <v>0</v>
      </c>
    </row>
    <row r="42" spans="1:7" ht="12.9" customHeight="1">
      <c r="A42" s="164">
        <v>27</v>
      </c>
      <c r="B42" s="165" t="s">
        <v>89</v>
      </c>
      <c r="C42" s="160" t="s">
        <v>131</v>
      </c>
      <c r="D42" s="166" t="s">
        <v>102</v>
      </c>
      <c r="E42" s="167">
        <v>10027</v>
      </c>
      <c r="F42" s="162">
        <v>0</v>
      </c>
      <c r="G42" s="168">
        <f t="shared" si="0"/>
        <v>0</v>
      </c>
    </row>
    <row r="43" spans="1:7" ht="12.9" customHeight="1">
      <c r="A43" s="164">
        <v>28</v>
      </c>
      <c r="B43" s="165" t="s">
        <v>89</v>
      </c>
      <c r="C43" s="160" t="s">
        <v>132</v>
      </c>
      <c r="D43" s="166" t="s">
        <v>102</v>
      </c>
      <c r="E43" s="167">
        <v>2330</v>
      </c>
      <c r="F43" s="162">
        <v>0</v>
      </c>
      <c r="G43" s="168">
        <f t="shared" si="0"/>
        <v>0</v>
      </c>
    </row>
    <row r="44" spans="1:7" ht="23.1" customHeight="1">
      <c r="A44" s="158">
        <v>29</v>
      </c>
      <c r="B44" s="159" t="s">
        <v>89</v>
      </c>
      <c r="C44" s="160" t="s">
        <v>133</v>
      </c>
      <c r="D44" s="159" t="s">
        <v>134</v>
      </c>
      <c r="E44" s="161">
        <v>107</v>
      </c>
      <c r="F44" s="162">
        <v>0</v>
      </c>
      <c r="G44" s="162">
        <f t="shared" si="0"/>
        <v>0</v>
      </c>
    </row>
    <row r="45" spans="1:7" ht="23.1" customHeight="1">
      <c r="A45" s="158">
        <v>30</v>
      </c>
      <c r="B45" s="159" t="s">
        <v>89</v>
      </c>
      <c r="C45" s="160" t="s">
        <v>135</v>
      </c>
      <c r="D45" s="159" t="s">
        <v>134</v>
      </c>
      <c r="E45" s="161">
        <v>31</v>
      </c>
      <c r="F45" s="162">
        <v>0</v>
      </c>
      <c r="G45" s="162">
        <f t="shared" si="0"/>
        <v>0</v>
      </c>
    </row>
    <row r="46" spans="1:7" ht="12.9" customHeight="1">
      <c r="A46" s="158">
        <v>31</v>
      </c>
      <c r="B46" s="159" t="s">
        <v>89</v>
      </c>
      <c r="C46" s="160" t="s">
        <v>136</v>
      </c>
      <c r="D46" s="159" t="s">
        <v>134</v>
      </c>
      <c r="E46" s="161">
        <v>16</v>
      </c>
      <c r="F46" s="162">
        <v>0</v>
      </c>
      <c r="G46" s="162">
        <f t="shared" si="0"/>
        <v>0</v>
      </c>
    </row>
    <row r="47" spans="1:7" ht="12.9" customHeight="1">
      <c r="A47" s="158">
        <v>32</v>
      </c>
      <c r="B47" s="159" t="s">
        <v>89</v>
      </c>
      <c r="C47" s="160" t="s">
        <v>137</v>
      </c>
      <c r="D47" s="159" t="s">
        <v>134</v>
      </c>
      <c r="E47" s="161">
        <v>13</v>
      </c>
      <c r="F47" s="162">
        <v>0</v>
      </c>
      <c r="G47" s="162">
        <f t="shared" si="0"/>
        <v>0</v>
      </c>
    </row>
    <row r="48" spans="1:7" ht="12.9" customHeight="1">
      <c r="A48" s="158">
        <v>33</v>
      </c>
      <c r="B48" s="159" t="s">
        <v>89</v>
      </c>
      <c r="C48" s="160" t="s">
        <v>138</v>
      </c>
      <c r="D48" s="159" t="s">
        <v>134</v>
      </c>
      <c r="E48" s="161">
        <v>15</v>
      </c>
      <c r="F48" s="162">
        <v>0</v>
      </c>
      <c r="G48" s="162">
        <f t="shared" si="0"/>
        <v>0</v>
      </c>
    </row>
    <row r="49" spans="1:7" ht="12.9" customHeight="1">
      <c r="A49" s="158">
        <v>34</v>
      </c>
      <c r="B49" s="159" t="s">
        <v>89</v>
      </c>
      <c r="C49" s="160" t="s">
        <v>139</v>
      </c>
      <c r="D49" s="159" t="s">
        <v>134</v>
      </c>
      <c r="E49" s="161">
        <v>112</v>
      </c>
      <c r="F49" s="162">
        <v>0</v>
      </c>
      <c r="G49" s="162">
        <f t="shared" si="0"/>
        <v>0</v>
      </c>
    </row>
    <row r="50" spans="1:7" ht="12.9" customHeight="1">
      <c r="A50" s="158">
        <v>35</v>
      </c>
      <c r="B50" s="159" t="s">
        <v>89</v>
      </c>
      <c r="C50" s="160" t="s">
        <v>140</v>
      </c>
      <c r="D50" s="159" t="s">
        <v>134</v>
      </c>
      <c r="E50" s="161">
        <v>112</v>
      </c>
      <c r="F50" s="162">
        <v>0</v>
      </c>
      <c r="G50" s="162">
        <f t="shared" si="0"/>
        <v>0</v>
      </c>
    </row>
    <row r="51" spans="1:7" ht="12.9" customHeight="1">
      <c r="A51" s="158">
        <v>36</v>
      </c>
      <c r="B51" s="159" t="s">
        <v>89</v>
      </c>
      <c r="C51" s="160" t="s">
        <v>141</v>
      </c>
      <c r="D51" s="159" t="s">
        <v>134</v>
      </c>
      <c r="E51" s="161">
        <v>112</v>
      </c>
      <c r="F51" s="162">
        <v>0</v>
      </c>
      <c r="G51" s="162">
        <f t="shared" si="0"/>
        <v>0</v>
      </c>
    </row>
    <row r="52" spans="1:7" ht="12.9" customHeight="1">
      <c r="A52" s="158">
        <v>37</v>
      </c>
      <c r="B52" s="159" t="s">
        <v>89</v>
      </c>
      <c r="C52" s="160" t="s">
        <v>142</v>
      </c>
      <c r="D52" s="159" t="s">
        <v>134</v>
      </c>
      <c r="E52" s="161">
        <v>20</v>
      </c>
      <c r="F52" s="162">
        <v>0</v>
      </c>
      <c r="G52" s="162">
        <f t="shared" si="0"/>
        <v>0</v>
      </c>
    </row>
    <row r="53" spans="1:7" ht="12.9" customHeight="1">
      <c r="A53" s="158">
        <v>38</v>
      </c>
      <c r="B53" s="159" t="s">
        <v>89</v>
      </c>
      <c r="C53" s="160" t="s">
        <v>143</v>
      </c>
      <c r="D53" s="159" t="s">
        <v>134</v>
      </c>
      <c r="E53" s="161">
        <v>100</v>
      </c>
      <c r="F53" s="162">
        <v>0</v>
      </c>
      <c r="G53" s="162">
        <f t="shared" si="0"/>
        <v>0</v>
      </c>
    </row>
    <row r="54" spans="1:7" ht="12.9" customHeight="1">
      <c r="A54" s="158">
        <v>39</v>
      </c>
      <c r="B54" s="159" t="s">
        <v>89</v>
      </c>
      <c r="C54" s="160" t="s">
        <v>144</v>
      </c>
      <c r="D54" s="159" t="s">
        <v>134</v>
      </c>
      <c r="E54" s="161">
        <v>100</v>
      </c>
      <c r="F54" s="162">
        <v>0</v>
      </c>
      <c r="G54" s="162">
        <f t="shared" si="0"/>
        <v>0</v>
      </c>
    </row>
    <row r="55" spans="1:7" ht="12.9" customHeight="1">
      <c r="A55" s="158">
        <v>40</v>
      </c>
      <c r="B55" s="159" t="s">
        <v>89</v>
      </c>
      <c r="C55" s="160" t="s">
        <v>145</v>
      </c>
      <c r="D55" s="159" t="s">
        <v>134</v>
      </c>
      <c r="E55" s="161">
        <v>13</v>
      </c>
      <c r="F55" s="162">
        <v>0</v>
      </c>
      <c r="G55" s="162">
        <f t="shared" si="0"/>
        <v>0</v>
      </c>
    </row>
    <row r="56" spans="1:7" ht="12.9" customHeight="1">
      <c r="A56" s="158">
        <v>41</v>
      </c>
      <c r="B56" s="159" t="s">
        <v>89</v>
      </c>
      <c r="C56" s="160" t="s">
        <v>146</v>
      </c>
      <c r="D56" s="159" t="s">
        <v>134</v>
      </c>
      <c r="E56" s="161">
        <v>0</v>
      </c>
      <c r="F56" s="162">
        <v>0</v>
      </c>
      <c r="G56" s="162">
        <f t="shared" si="0"/>
        <v>0</v>
      </c>
    </row>
    <row r="57" spans="1:7" ht="12.9" customHeight="1">
      <c r="A57" s="158">
        <v>42</v>
      </c>
      <c r="B57" s="159" t="s">
        <v>89</v>
      </c>
      <c r="C57" s="160" t="s">
        <v>147</v>
      </c>
      <c r="D57" s="159" t="s">
        <v>134</v>
      </c>
      <c r="E57" s="161">
        <v>20</v>
      </c>
      <c r="F57" s="162">
        <v>0</v>
      </c>
      <c r="G57" s="162">
        <f t="shared" si="0"/>
        <v>0</v>
      </c>
    </row>
    <row r="58" spans="1:7" ht="23.1" customHeight="1">
      <c r="A58" s="158">
        <v>43</v>
      </c>
      <c r="B58" s="159" t="s">
        <v>89</v>
      </c>
      <c r="C58" s="160" t="s">
        <v>148</v>
      </c>
      <c r="D58" s="159" t="s">
        <v>134</v>
      </c>
      <c r="E58" s="161">
        <v>1</v>
      </c>
      <c r="F58" s="162">
        <v>0</v>
      </c>
      <c r="G58" s="162">
        <f t="shared" si="0"/>
        <v>0</v>
      </c>
    </row>
    <row r="59" spans="1:7" ht="23.1" customHeight="1">
      <c r="A59" s="158">
        <v>44</v>
      </c>
      <c r="B59" s="159" t="s">
        <v>89</v>
      </c>
      <c r="C59" s="160" t="s">
        <v>149</v>
      </c>
      <c r="D59" s="159" t="s">
        <v>134</v>
      </c>
      <c r="E59" s="161">
        <v>10</v>
      </c>
      <c r="F59" s="162">
        <v>0</v>
      </c>
      <c r="G59" s="162">
        <f t="shared" si="0"/>
        <v>0</v>
      </c>
    </row>
    <row r="60" spans="1:7" ht="12.9" customHeight="1">
      <c r="A60" s="158">
        <v>45</v>
      </c>
      <c r="B60" s="159" t="s">
        <v>89</v>
      </c>
      <c r="C60" s="160" t="s">
        <v>150</v>
      </c>
      <c r="D60" s="159" t="s">
        <v>134</v>
      </c>
      <c r="E60" s="161">
        <v>11</v>
      </c>
      <c r="F60" s="162">
        <v>0</v>
      </c>
      <c r="G60" s="162">
        <f t="shared" si="0"/>
        <v>0</v>
      </c>
    </row>
    <row r="61" spans="1:7" ht="12.9" customHeight="1">
      <c r="A61" s="158">
        <v>46</v>
      </c>
      <c r="B61" s="159" t="s">
        <v>89</v>
      </c>
      <c r="C61" s="160" t="s">
        <v>151</v>
      </c>
      <c r="D61" s="159" t="s">
        <v>134</v>
      </c>
      <c r="E61" s="161">
        <v>1</v>
      </c>
      <c r="F61" s="162">
        <v>0</v>
      </c>
      <c r="G61" s="162">
        <f t="shared" si="0"/>
        <v>0</v>
      </c>
    </row>
    <row r="62" spans="1:7" ht="12.9" customHeight="1">
      <c r="A62" s="158">
        <v>47</v>
      </c>
      <c r="B62" s="159" t="s">
        <v>89</v>
      </c>
      <c r="C62" s="160" t="s">
        <v>152</v>
      </c>
      <c r="D62" s="159" t="s">
        <v>134</v>
      </c>
      <c r="E62" s="161">
        <v>11</v>
      </c>
      <c r="F62" s="162">
        <v>0</v>
      </c>
      <c r="G62" s="162">
        <f t="shared" si="0"/>
        <v>0</v>
      </c>
    </row>
    <row r="63" spans="1:7" ht="12.9" customHeight="1">
      <c r="A63" s="158">
        <v>48</v>
      </c>
      <c r="B63" s="159" t="s">
        <v>89</v>
      </c>
      <c r="C63" s="160" t="s">
        <v>153</v>
      </c>
      <c r="D63" s="159" t="s">
        <v>134</v>
      </c>
      <c r="E63" s="161">
        <v>9</v>
      </c>
      <c r="F63" s="162">
        <v>0</v>
      </c>
      <c r="G63" s="162">
        <f t="shared" si="0"/>
        <v>0</v>
      </c>
    </row>
    <row r="64" spans="1:7" ht="12.9" customHeight="1">
      <c r="A64" s="158">
        <v>49</v>
      </c>
      <c r="B64" s="159" t="s">
        <v>89</v>
      </c>
      <c r="C64" s="160" t="s">
        <v>154</v>
      </c>
      <c r="D64" s="159" t="s">
        <v>134</v>
      </c>
      <c r="E64" s="161">
        <v>504</v>
      </c>
      <c r="F64" s="162">
        <v>0</v>
      </c>
      <c r="G64" s="162">
        <f t="shared" si="0"/>
        <v>0</v>
      </c>
    </row>
    <row r="65" spans="1:7" ht="12.9" customHeight="1">
      <c r="A65" s="158">
        <v>50</v>
      </c>
      <c r="B65" s="159" t="s">
        <v>89</v>
      </c>
      <c r="C65" s="160" t="s">
        <v>155</v>
      </c>
      <c r="D65" s="159" t="s">
        <v>134</v>
      </c>
      <c r="E65" s="161">
        <v>48</v>
      </c>
      <c r="F65" s="162">
        <v>0</v>
      </c>
      <c r="G65" s="162">
        <f t="shared" si="0"/>
        <v>0</v>
      </c>
    </row>
    <row r="66" spans="1:7" ht="12.9" customHeight="1">
      <c r="A66" s="158">
        <v>51</v>
      </c>
      <c r="B66" s="159" t="s">
        <v>89</v>
      </c>
      <c r="C66" s="160" t="s">
        <v>156</v>
      </c>
      <c r="D66" s="159" t="s">
        <v>134</v>
      </c>
      <c r="E66" s="161">
        <v>252</v>
      </c>
      <c r="F66" s="162">
        <v>0</v>
      </c>
      <c r="G66" s="162">
        <f t="shared" si="0"/>
        <v>0</v>
      </c>
    </row>
    <row r="67" spans="1:7" ht="24" customHeight="1">
      <c r="A67" s="158">
        <v>52</v>
      </c>
      <c r="B67" s="159" t="s">
        <v>89</v>
      </c>
      <c r="C67" s="160" t="s">
        <v>157</v>
      </c>
      <c r="D67" s="159" t="s">
        <v>134</v>
      </c>
      <c r="E67" s="161">
        <v>48</v>
      </c>
      <c r="F67" s="162">
        <v>0</v>
      </c>
      <c r="G67" s="162">
        <f t="shared" si="0"/>
        <v>0</v>
      </c>
    </row>
    <row r="68" spans="1:7" ht="12.9" customHeight="1">
      <c r="A68" s="158">
        <v>53</v>
      </c>
      <c r="B68" s="159" t="s">
        <v>89</v>
      </c>
      <c r="C68" s="160" t="s">
        <v>158</v>
      </c>
      <c r="D68" s="159" t="s">
        <v>91</v>
      </c>
      <c r="E68" s="161">
        <v>1</v>
      </c>
      <c r="F68" s="162">
        <v>0</v>
      </c>
      <c r="G68" s="162">
        <f t="shared" si="0"/>
        <v>0</v>
      </c>
    </row>
    <row r="69" spans="1:7" ht="12.9" customHeight="1">
      <c r="A69" s="158">
        <v>54</v>
      </c>
      <c r="B69" s="159" t="s">
        <v>89</v>
      </c>
      <c r="C69" s="160" t="s">
        <v>159</v>
      </c>
      <c r="D69" s="159" t="s">
        <v>91</v>
      </c>
      <c r="E69" s="161">
        <v>1</v>
      </c>
      <c r="F69" s="162">
        <v>0</v>
      </c>
      <c r="G69" s="162">
        <f t="shared" si="0"/>
        <v>0</v>
      </c>
    </row>
    <row r="70" spans="1:7" ht="23.1" customHeight="1">
      <c r="A70" s="158">
        <v>55</v>
      </c>
      <c r="B70" s="159" t="s">
        <v>89</v>
      </c>
      <c r="C70" s="160" t="s">
        <v>160</v>
      </c>
      <c r="D70" s="159" t="s">
        <v>102</v>
      </c>
      <c r="E70" s="161">
        <v>1160</v>
      </c>
      <c r="F70" s="162">
        <v>0</v>
      </c>
      <c r="G70" s="162">
        <f t="shared" si="0"/>
        <v>0</v>
      </c>
    </row>
    <row r="71" spans="1:7" ht="12.9" customHeight="1">
      <c r="A71" s="158">
        <v>56</v>
      </c>
      <c r="B71" s="159" t="s">
        <v>161</v>
      </c>
      <c r="C71" s="160" t="s">
        <v>162</v>
      </c>
      <c r="D71" s="159" t="s">
        <v>102</v>
      </c>
      <c r="E71" s="161">
        <v>620</v>
      </c>
      <c r="F71" s="162">
        <v>0</v>
      </c>
      <c r="G71" s="162">
        <f t="shared" si="0"/>
        <v>0</v>
      </c>
    </row>
    <row r="72" spans="1:7" ht="14.1" customHeight="1">
      <c r="A72" s="154" t="s">
        <v>83</v>
      </c>
      <c r="B72" s="154" t="s">
        <v>71</v>
      </c>
      <c r="C72" s="163" t="s">
        <v>72</v>
      </c>
      <c r="D72" s="155"/>
      <c r="E72" s="156"/>
      <c r="F72" s="157"/>
      <c r="G72" s="157">
        <f>SUM(G73:G109)</f>
        <v>0</v>
      </c>
    </row>
    <row r="73" spans="1:7" ht="12.9" customHeight="1">
      <c r="A73" s="158">
        <v>57</v>
      </c>
      <c r="B73" s="159" t="s">
        <v>122</v>
      </c>
      <c r="C73" s="160" t="s">
        <v>262</v>
      </c>
      <c r="D73" s="159" t="s">
        <v>111</v>
      </c>
      <c r="E73" s="161">
        <v>138</v>
      </c>
      <c r="F73" s="162">
        <v>0</v>
      </c>
      <c r="G73" s="162">
        <f aca="true" t="shared" si="1" ref="G73:G109">ROUND(E73*F73,2)</f>
        <v>0</v>
      </c>
    </row>
    <row r="74" spans="1:7" ht="12.9" customHeight="1">
      <c r="A74" s="158">
        <v>58</v>
      </c>
      <c r="B74" s="159" t="s">
        <v>163</v>
      </c>
      <c r="C74" s="160" t="s">
        <v>266</v>
      </c>
      <c r="D74" s="159" t="s">
        <v>102</v>
      </c>
      <c r="E74" s="161">
        <v>158</v>
      </c>
      <c r="F74" s="162">
        <v>0</v>
      </c>
      <c r="G74" s="162">
        <f t="shared" si="1"/>
        <v>0</v>
      </c>
    </row>
    <row r="75" spans="1:7" ht="12.9" customHeight="1">
      <c r="A75" s="158">
        <v>59</v>
      </c>
      <c r="B75" s="159" t="s">
        <v>164</v>
      </c>
      <c r="C75" s="160" t="s">
        <v>267</v>
      </c>
      <c r="D75" s="159" t="s">
        <v>102</v>
      </c>
      <c r="E75" s="161">
        <v>1392</v>
      </c>
      <c r="F75" s="162">
        <v>0</v>
      </c>
      <c r="G75" s="162">
        <f t="shared" si="1"/>
        <v>0</v>
      </c>
    </row>
    <row r="76" spans="1:7" ht="12.9" customHeight="1">
      <c r="A76" s="158">
        <v>60</v>
      </c>
      <c r="B76" s="159" t="s">
        <v>165</v>
      </c>
      <c r="C76" s="160" t="s">
        <v>268</v>
      </c>
      <c r="D76" s="159" t="s">
        <v>102</v>
      </c>
      <c r="E76" s="161">
        <v>205</v>
      </c>
      <c r="F76" s="162">
        <v>0</v>
      </c>
      <c r="G76" s="162">
        <f t="shared" si="1"/>
        <v>0</v>
      </c>
    </row>
    <row r="77" spans="1:7" ht="12.9" customHeight="1">
      <c r="A77" s="158">
        <v>61</v>
      </c>
      <c r="B77" s="159" t="s">
        <v>89</v>
      </c>
      <c r="C77" s="160" t="s">
        <v>131</v>
      </c>
      <c r="D77" s="159" t="s">
        <v>134</v>
      </c>
      <c r="E77" s="161">
        <v>10027</v>
      </c>
      <c r="F77" s="162">
        <v>0</v>
      </c>
      <c r="G77" s="162">
        <f t="shared" si="1"/>
        <v>0</v>
      </c>
    </row>
    <row r="78" spans="1:7" ht="12.9" customHeight="1">
      <c r="A78" s="158">
        <v>62</v>
      </c>
      <c r="B78" s="159" t="s">
        <v>89</v>
      </c>
      <c r="C78" s="160" t="s">
        <v>132</v>
      </c>
      <c r="D78" s="159" t="s">
        <v>102</v>
      </c>
      <c r="E78" s="161">
        <v>2330</v>
      </c>
      <c r="F78" s="162">
        <v>0</v>
      </c>
      <c r="G78" s="162">
        <f t="shared" si="1"/>
        <v>0</v>
      </c>
    </row>
    <row r="79" spans="1:7" ht="23.1" customHeight="1">
      <c r="A79" s="158">
        <v>63</v>
      </c>
      <c r="B79" s="159" t="s">
        <v>89</v>
      </c>
      <c r="C79" s="160" t="s">
        <v>133</v>
      </c>
      <c r="D79" s="159" t="s">
        <v>134</v>
      </c>
      <c r="E79" s="161">
        <v>107</v>
      </c>
      <c r="F79" s="162">
        <v>0</v>
      </c>
      <c r="G79" s="162">
        <f t="shared" si="1"/>
        <v>0</v>
      </c>
    </row>
    <row r="80" spans="1:7" ht="23.1" customHeight="1">
      <c r="A80" s="158">
        <v>64</v>
      </c>
      <c r="B80" s="159" t="s">
        <v>89</v>
      </c>
      <c r="C80" s="160" t="s">
        <v>135</v>
      </c>
      <c r="D80" s="159" t="s">
        <v>134</v>
      </c>
      <c r="E80" s="161">
        <v>31</v>
      </c>
      <c r="F80" s="162">
        <v>0</v>
      </c>
      <c r="G80" s="162">
        <f t="shared" si="1"/>
        <v>0</v>
      </c>
    </row>
    <row r="81" spans="1:7" ht="12.9" customHeight="1">
      <c r="A81" s="158">
        <v>65</v>
      </c>
      <c r="B81" s="159" t="s">
        <v>89</v>
      </c>
      <c r="C81" s="160" t="s">
        <v>136</v>
      </c>
      <c r="D81" s="159" t="s">
        <v>134</v>
      </c>
      <c r="E81" s="161">
        <v>16</v>
      </c>
      <c r="F81" s="162">
        <v>0</v>
      </c>
      <c r="G81" s="162">
        <f t="shared" si="1"/>
        <v>0</v>
      </c>
    </row>
    <row r="82" spans="1:7" ht="12.9" customHeight="1">
      <c r="A82" s="158">
        <v>66</v>
      </c>
      <c r="B82" s="159" t="s">
        <v>89</v>
      </c>
      <c r="C82" s="160" t="s">
        <v>137</v>
      </c>
      <c r="D82" s="159" t="s">
        <v>134</v>
      </c>
      <c r="E82" s="161">
        <v>13</v>
      </c>
      <c r="F82" s="162">
        <v>0</v>
      </c>
      <c r="G82" s="162">
        <f t="shared" si="1"/>
        <v>0</v>
      </c>
    </row>
    <row r="83" spans="1:7" ht="12.9" customHeight="1">
      <c r="A83" s="158">
        <v>67</v>
      </c>
      <c r="B83" s="159" t="s">
        <v>89</v>
      </c>
      <c r="C83" s="160" t="s">
        <v>138</v>
      </c>
      <c r="D83" s="159" t="s">
        <v>134</v>
      </c>
      <c r="E83" s="161">
        <v>15</v>
      </c>
      <c r="F83" s="162">
        <v>0</v>
      </c>
      <c r="G83" s="162">
        <f t="shared" si="1"/>
        <v>0</v>
      </c>
    </row>
    <row r="84" spans="1:7" ht="12.9" customHeight="1">
      <c r="A84" s="158">
        <v>68</v>
      </c>
      <c r="B84" s="159" t="s">
        <v>89</v>
      </c>
      <c r="C84" s="160" t="s">
        <v>139</v>
      </c>
      <c r="D84" s="159" t="s">
        <v>134</v>
      </c>
      <c r="E84" s="161">
        <v>112</v>
      </c>
      <c r="F84" s="162">
        <v>0</v>
      </c>
      <c r="G84" s="162">
        <f t="shared" si="1"/>
        <v>0</v>
      </c>
    </row>
    <row r="85" spans="1:7" ht="12.9" customHeight="1">
      <c r="A85" s="158">
        <v>69</v>
      </c>
      <c r="B85" s="159" t="s">
        <v>89</v>
      </c>
      <c r="C85" s="160" t="s">
        <v>140</v>
      </c>
      <c r="D85" s="159" t="s">
        <v>134</v>
      </c>
      <c r="E85" s="161">
        <v>112</v>
      </c>
      <c r="F85" s="162">
        <v>0</v>
      </c>
      <c r="G85" s="162">
        <f t="shared" si="1"/>
        <v>0</v>
      </c>
    </row>
    <row r="86" spans="1:7" ht="12.9" customHeight="1">
      <c r="A86" s="158">
        <v>70</v>
      </c>
      <c r="B86" s="159" t="s">
        <v>89</v>
      </c>
      <c r="C86" s="160" t="s">
        <v>141</v>
      </c>
      <c r="D86" s="159" t="s">
        <v>134</v>
      </c>
      <c r="E86" s="161">
        <v>112</v>
      </c>
      <c r="F86" s="162">
        <v>0</v>
      </c>
      <c r="G86" s="162">
        <f t="shared" si="1"/>
        <v>0</v>
      </c>
    </row>
    <row r="87" spans="1:7" ht="12.9" customHeight="1">
      <c r="A87" s="158">
        <v>71</v>
      </c>
      <c r="B87" s="159" t="s">
        <v>89</v>
      </c>
      <c r="C87" s="160" t="s">
        <v>142</v>
      </c>
      <c r="D87" s="159" t="s">
        <v>134</v>
      </c>
      <c r="E87" s="161">
        <v>20</v>
      </c>
      <c r="F87" s="162">
        <v>0</v>
      </c>
      <c r="G87" s="162">
        <f t="shared" si="1"/>
        <v>0</v>
      </c>
    </row>
    <row r="88" spans="1:7" ht="12.9" customHeight="1">
      <c r="A88" s="158">
        <v>72</v>
      </c>
      <c r="B88" s="159" t="s">
        <v>89</v>
      </c>
      <c r="C88" s="160" t="s">
        <v>143</v>
      </c>
      <c r="D88" s="159" t="s">
        <v>134</v>
      </c>
      <c r="E88" s="161">
        <v>100</v>
      </c>
      <c r="F88" s="162">
        <v>0</v>
      </c>
      <c r="G88" s="162">
        <f t="shared" si="1"/>
        <v>0</v>
      </c>
    </row>
    <row r="89" spans="1:7" ht="12.9" customHeight="1">
      <c r="A89" s="158">
        <v>73</v>
      </c>
      <c r="B89" s="159" t="s">
        <v>89</v>
      </c>
      <c r="C89" s="160" t="s">
        <v>144</v>
      </c>
      <c r="D89" s="159" t="s">
        <v>134</v>
      </c>
      <c r="E89" s="161">
        <v>100</v>
      </c>
      <c r="F89" s="162">
        <v>0</v>
      </c>
      <c r="G89" s="162">
        <f t="shared" si="1"/>
        <v>0</v>
      </c>
    </row>
    <row r="90" spans="1:7" ht="12.9" customHeight="1">
      <c r="A90" s="158">
        <v>74</v>
      </c>
      <c r="B90" s="159" t="s">
        <v>89</v>
      </c>
      <c r="C90" s="160" t="s">
        <v>145</v>
      </c>
      <c r="D90" s="159" t="s">
        <v>134</v>
      </c>
      <c r="E90" s="161">
        <v>13</v>
      </c>
      <c r="F90" s="162">
        <v>0</v>
      </c>
      <c r="G90" s="162">
        <f t="shared" si="1"/>
        <v>0</v>
      </c>
    </row>
    <row r="91" spans="1:7" ht="12.9" customHeight="1">
      <c r="A91" s="158">
        <v>75</v>
      </c>
      <c r="B91" s="159" t="s">
        <v>89</v>
      </c>
      <c r="C91" s="160" t="s">
        <v>146</v>
      </c>
      <c r="D91" s="159" t="s">
        <v>134</v>
      </c>
      <c r="E91" s="161">
        <v>0</v>
      </c>
      <c r="F91" s="162">
        <v>0</v>
      </c>
      <c r="G91" s="162">
        <f t="shared" si="1"/>
        <v>0</v>
      </c>
    </row>
    <row r="92" spans="1:7" ht="12.9" customHeight="1">
      <c r="A92" s="158">
        <v>76</v>
      </c>
      <c r="B92" s="159" t="s">
        <v>89</v>
      </c>
      <c r="C92" s="160" t="s">
        <v>147</v>
      </c>
      <c r="D92" s="159" t="s">
        <v>134</v>
      </c>
      <c r="E92" s="161">
        <v>20</v>
      </c>
      <c r="F92" s="162">
        <v>0</v>
      </c>
      <c r="G92" s="162">
        <f t="shared" si="1"/>
        <v>0</v>
      </c>
    </row>
    <row r="93" spans="1:7" ht="24" customHeight="1">
      <c r="A93" s="158">
        <v>77</v>
      </c>
      <c r="B93" s="159" t="s">
        <v>89</v>
      </c>
      <c r="C93" s="160" t="s">
        <v>148</v>
      </c>
      <c r="D93" s="159" t="s">
        <v>134</v>
      </c>
      <c r="E93" s="161">
        <v>1</v>
      </c>
      <c r="F93" s="162">
        <v>0</v>
      </c>
      <c r="G93" s="162">
        <f t="shared" si="1"/>
        <v>0</v>
      </c>
    </row>
    <row r="94" spans="1:7" ht="23.1" customHeight="1">
      <c r="A94" s="158">
        <v>78</v>
      </c>
      <c r="B94" s="159" t="s">
        <v>89</v>
      </c>
      <c r="C94" s="160" t="s">
        <v>149</v>
      </c>
      <c r="D94" s="159" t="s">
        <v>134</v>
      </c>
      <c r="E94" s="161">
        <v>10</v>
      </c>
      <c r="F94" s="162">
        <v>0</v>
      </c>
      <c r="G94" s="162">
        <f t="shared" si="1"/>
        <v>0</v>
      </c>
    </row>
    <row r="95" spans="1:7" ht="12.9" customHeight="1">
      <c r="A95" s="158">
        <v>79</v>
      </c>
      <c r="B95" s="159" t="s">
        <v>89</v>
      </c>
      <c r="C95" s="160" t="s">
        <v>150</v>
      </c>
      <c r="D95" s="159" t="s">
        <v>134</v>
      </c>
      <c r="E95" s="161">
        <v>11</v>
      </c>
      <c r="F95" s="162">
        <v>0</v>
      </c>
      <c r="G95" s="162">
        <f t="shared" si="1"/>
        <v>0</v>
      </c>
    </row>
    <row r="96" spans="1:7" ht="12.9" customHeight="1">
      <c r="A96" s="158">
        <v>80</v>
      </c>
      <c r="B96" s="159" t="s">
        <v>89</v>
      </c>
      <c r="C96" s="160" t="s">
        <v>151</v>
      </c>
      <c r="D96" s="159" t="s">
        <v>134</v>
      </c>
      <c r="E96" s="161">
        <v>1</v>
      </c>
      <c r="F96" s="162">
        <v>0</v>
      </c>
      <c r="G96" s="162">
        <f t="shared" si="1"/>
        <v>0</v>
      </c>
    </row>
    <row r="97" spans="1:7" ht="12.9" customHeight="1">
      <c r="A97" s="158">
        <v>81</v>
      </c>
      <c r="B97" s="159" t="s">
        <v>89</v>
      </c>
      <c r="C97" s="160" t="s">
        <v>152</v>
      </c>
      <c r="D97" s="159" t="s">
        <v>134</v>
      </c>
      <c r="E97" s="161">
        <v>11</v>
      </c>
      <c r="F97" s="162">
        <v>0</v>
      </c>
      <c r="G97" s="162">
        <f t="shared" si="1"/>
        <v>0</v>
      </c>
    </row>
    <row r="98" spans="1:7" ht="12.9" customHeight="1">
      <c r="A98" s="158">
        <v>82</v>
      </c>
      <c r="B98" s="159" t="s">
        <v>89</v>
      </c>
      <c r="C98" s="160" t="s">
        <v>153</v>
      </c>
      <c r="D98" s="159" t="s">
        <v>134</v>
      </c>
      <c r="E98" s="161">
        <v>9</v>
      </c>
      <c r="F98" s="162">
        <v>0</v>
      </c>
      <c r="G98" s="162">
        <f t="shared" si="1"/>
        <v>0</v>
      </c>
    </row>
    <row r="99" spans="1:7" ht="12.9" customHeight="1">
      <c r="A99" s="158">
        <v>83</v>
      </c>
      <c r="B99" s="159" t="s">
        <v>89</v>
      </c>
      <c r="C99" s="160" t="s">
        <v>154</v>
      </c>
      <c r="D99" s="159" t="s">
        <v>134</v>
      </c>
      <c r="E99" s="161">
        <v>504</v>
      </c>
      <c r="F99" s="162">
        <v>0</v>
      </c>
      <c r="G99" s="162">
        <f t="shared" si="1"/>
        <v>0</v>
      </c>
    </row>
    <row r="100" spans="1:7" ht="12.9" customHeight="1">
      <c r="A100" s="158">
        <v>84</v>
      </c>
      <c r="B100" s="159" t="s">
        <v>89</v>
      </c>
      <c r="C100" s="160" t="s">
        <v>155</v>
      </c>
      <c r="D100" s="159" t="s">
        <v>134</v>
      </c>
      <c r="E100" s="161">
        <v>48</v>
      </c>
      <c r="F100" s="162">
        <v>0</v>
      </c>
      <c r="G100" s="162">
        <f t="shared" si="1"/>
        <v>0</v>
      </c>
    </row>
    <row r="101" spans="1:7" ht="12.9" customHeight="1">
      <c r="A101" s="158">
        <v>85</v>
      </c>
      <c r="B101" s="159" t="s">
        <v>89</v>
      </c>
      <c r="C101" s="160" t="s">
        <v>156</v>
      </c>
      <c r="D101" s="159" t="s">
        <v>134</v>
      </c>
      <c r="E101" s="161">
        <v>252</v>
      </c>
      <c r="F101" s="162">
        <v>0</v>
      </c>
      <c r="G101" s="162">
        <f t="shared" si="1"/>
        <v>0</v>
      </c>
    </row>
    <row r="102" spans="1:7" ht="24" customHeight="1">
      <c r="A102" s="158">
        <v>86</v>
      </c>
      <c r="B102" s="159" t="s">
        <v>89</v>
      </c>
      <c r="C102" s="160" t="s">
        <v>157</v>
      </c>
      <c r="D102" s="159" t="s">
        <v>134</v>
      </c>
      <c r="E102" s="161">
        <v>48</v>
      </c>
      <c r="F102" s="162">
        <v>0</v>
      </c>
      <c r="G102" s="162">
        <f t="shared" si="1"/>
        <v>0</v>
      </c>
    </row>
    <row r="103" spans="1:7" ht="12.9" customHeight="1">
      <c r="A103" s="158">
        <v>87</v>
      </c>
      <c r="B103" s="159" t="s">
        <v>89</v>
      </c>
      <c r="C103" s="160" t="s">
        <v>158</v>
      </c>
      <c r="D103" s="159" t="s">
        <v>91</v>
      </c>
      <c r="E103" s="161">
        <v>1</v>
      </c>
      <c r="F103" s="162">
        <v>0</v>
      </c>
      <c r="G103" s="162">
        <f t="shared" si="1"/>
        <v>0</v>
      </c>
    </row>
    <row r="104" spans="1:7" ht="12.9" customHeight="1">
      <c r="A104" s="158">
        <v>88</v>
      </c>
      <c r="B104" s="159" t="s">
        <v>89</v>
      </c>
      <c r="C104" s="160" t="s">
        <v>159</v>
      </c>
      <c r="D104" s="159" t="s">
        <v>91</v>
      </c>
      <c r="E104" s="161">
        <v>1</v>
      </c>
      <c r="F104" s="162">
        <v>0</v>
      </c>
      <c r="G104" s="162">
        <f t="shared" si="1"/>
        <v>0</v>
      </c>
    </row>
    <row r="105" spans="1:7" ht="23.1" customHeight="1">
      <c r="A105" s="158">
        <v>89</v>
      </c>
      <c r="B105" s="159" t="s">
        <v>89</v>
      </c>
      <c r="C105" s="160" t="s">
        <v>160</v>
      </c>
      <c r="D105" s="169" t="s">
        <v>102</v>
      </c>
      <c r="E105" s="161">
        <v>1160</v>
      </c>
      <c r="F105" s="162">
        <v>0</v>
      </c>
      <c r="G105" s="162">
        <f t="shared" si="1"/>
        <v>0</v>
      </c>
    </row>
    <row r="106" spans="1:7" ht="12.9" customHeight="1">
      <c r="A106" s="158">
        <v>90</v>
      </c>
      <c r="B106" s="159" t="s">
        <v>166</v>
      </c>
      <c r="C106" s="160" t="s">
        <v>269</v>
      </c>
      <c r="D106" s="159" t="s">
        <v>102</v>
      </c>
      <c r="E106" s="161">
        <v>620</v>
      </c>
      <c r="F106" s="162">
        <v>0</v>
      </c>
      <c r="G106" s="162">
        <f t="shared" si="1"/>
        <v>0</v>
      </c>
    </row>
    <row r="107" spans="1:7" ht="23.1" customHeight="1">
      <c r="A107" s="158">
        <v>91</v>
      </c>
      <c r="B107" s="159" t="s">
        <v>89</v>
      </c>
      <c r="C107" s="160" t="s">
        <v>167</v>
      </c>
      <c r="D107" s="159" t="s">
        <v>91</v>
      </c>
      <c r="E107" s="161">
        <v>1</v>
      </c>
      <c r="F107" s="162">
        <v>0</v>
      </c>
      <c r="G107" s="162">
        <f t="shared" si="1"/>
        <v>0</v>
      </c>
    </row>
    <row r="108" spans="1:7" ht="12.9" customHeight="1">
      <c r="A108" s="158">
        <v>92</v>
      </c>
      <c r="B108" s="159" t="s">
        <v>89</v>
      </c>
      <c r="C108" s="160" t="s">
        <v>168</v>
      </c>
      <c r="D108" s="159" t="s">
        <v>91</v>
      </c>
      <c r="E108" s="161">
        <v>1</v>
      </c>
      <c r="F108" s="162">
        <v>0</v>
      </c>
      <c r="G108" s="162">
        <f t="shared" si="1"/>
        <v>0</v>
      </c>
    </row>
    <row r="109" spans="1:7" ht="12.9" customHeight="1">
      <c r="A109" s="158">
        <v>93</v>
      </c>
      <c r="B109" s="159" t="s">
        <v>89</v>
      </c>
      <c r="C109" s="160" t="s">
        <v>169</v>
      </c>
      <c r="D109" s="159" t="s">
        <v>91</v>
      </c>
      <c r="E109" s="161">
        <v>1</v>
      </c>
      <c r="F109" s="162">
        <v>0</v>
      </c>
      <c r="G109" s="162">
        <f t="shared" si="1"/>
        <v>0</v>
      </c>
    </row>
    <row r="110" spans="1:7" ht="14.1" customHeight="1">
      <c r="A110" s="154" t="s">
        <v>83</v>
      </c>
      <c r="B110" s="154" t="s">
        <v>69</v>
      </c>
      <c r="C110" s="163" t="s">
        <v>70</v>
      </c>
      <c r="D110" s="155"/>
      <c r="E110" s="156"/>
      <c r="F110" s="157"/>
      <c r="G110" s="157">
        <f>SUM(G111:G112)</f>
        <v>0</v>
      </c>
    </row>
    <row r="111" spans="1:7" ht="23.1" customHeight="1">
      <c r="A111" s="158">
        <v>94</v>
      </c>
      <c r="B111" s="159" t="s">
        <v>170</v>
      </c>
      <c r="C111" s="160" t="s">
        <v>171</v>
      </c>
      <c r="D111" s="159" t="s">
        <v>102</v>
      </c>
      <c r="E111" s="161">
        <v>10</v>
      </c>
      <c r="F111" s="162">
        <v>0</v>
      </c>
      <c r="G111" s="162">
        <f>ROUND(E111*F111,2)</f>
        <v>0</v>
      </c>
    </row>
    <row r="112" spans="1:7" ht="24" customHeight="1">
      <c r="A112" s="158">
        <v>95</v>
      </c>
      <c r="B112" s="159" t="s">
        <v>172</v>
      </c>
      <c r="C112" s="160" t="s">
        <v>173</v>
      </c>
      <c r="D112" s="159" t="s">
        <v>102</v>
      </c>
      <c r="E112" s="161">
        <v>8</v>
      </c>
      <c r="F112" s="162">
        <v>0</v>
      </c>
      <c r="G112" s="162">
        <f>ROUND(E112*F112,2)</f>
        <v>0</v>
      </c>
    </row>
    <row r="113" spans="1:7" ht="14.1" customHeight="1">
      <c r="A113" s="154" t="s">
        <v>83</v>
      </c>
      <c r="B113" s="154" t="s">
        <v>18</v>
      </c>
      <c r="C113" s="163" t="s">
        <v>19</v>
      </c>
      <c r="D113" s="155"/>
      <c r="E113" s="156"/>
      <c r="F113" s="157"/>
      <c r="G113" s="157">
        <f>SUM(G114:G118)</f>
        <v>0</v>
      </c>
    </row>
    <row r="114" spans="1:7" ht="33.6" customHeight="1">
      <c r="A114" s="158">
        <v>96</v>
      </c>
      <c r="B114" s="159" t="s">
        <v>89</v>
      </c>
      <c r="C114" s="160" t="s">
        <v>174</v>
      </c>
      <c r="D114" s="159" t="s">
        <v>175</v>
      </c>
      <c r="E114" s="161">
        <v>1</v>
      </c>
      <c r="F114" s="162">
        <v>0</v>
      </c>
      <c r="G114" s="162">
        <f>F114*E114</f>
        <v>0</v>
      </c>
    </row>
    <row r="115" spans="1:7" ht="12.9" customHeight="1">
      <c r="A115" s="158">
        <v>97</v>
      </c>
      <c r="B115" s="159" t="s">
        <v>89</v>
      </c>
      <c r="C115" s="160" t="s">
        <v>176</v>
      </c>
      <c r="D115" s="159" t="s">
        <v>175</v>
      </c>
      <c r="E115" s="161">
        <v>1</v>
      </c>
      <c r="F115" s="162">
        <v>0</v>
      </c>
      <c r="G115" s="162">
        <f>F115*E115</f>
        <v>0</v>
      </c>
    </row>
    <row r="116" spans="1:7" ht="12.9" customHeight="1">
      <c r="A116" s="158">
        <v>98</v>
      </c>
      <c r="B116" s="159" t="s">
        <v>89</v>
      </c>
      <c r="C116" s="160" t="s">
        <v>177</v>
      </c>
      <c r="D116" s="159" t="s">
        <v>178</v>
      </c>
      <c r="E116" s="161">
        <v>50</v>
      </c>
      <c r="F116" s="162">
        <v>0</v>
      </c>
      <c r="G116" s="162">
        <f>F116*E116</f>
        <v>0</v>
      </c>
    </row>
    <row r="117" spans="1:7" ht="12.9" customHeight="1">
      <c r="A117" s="158">
        <v>99</v>
      </c>
      <c r="B117" s="159" t="s">
        <v>89</v>
      </c>
      <c r="C117" s="160" t="s">
        <v>179</v>
      </c>
      <c r="D117" s="159" t="s">
        <v>114</v>
      </c>
      <c r="E117" s="161">
        <v>0.87</v>
      </c>
      <c r="F117" s="162">
        <v>0</v>
      </c>
      <c r="G117" s="162">
        <f>F117*E117</f>
        <v>0</v>
      </c>
    </row>
    <row r="118" spans="1:7" ht="23.1" customHeight="1">
      <c r="A118" s="158">
        <v>100</v>
      </c>
      <c r="B118" s="159" t="s">
        <v>89</v>
      </c>
      <c r="C118" s="160" t="s">
        <v>180</v>
      </c>
      <c r="D118" s="159" t="s">
        <v>114</v>
      </c>
      <c r="E118" s="161">
        <v>0.3</v>
      </c>
      <c r="F118" s="162">
        <v>0</v>
      </c>
      <c r="G118" s="162">
        <f>F118*E118</f>
        <v>0</v>
      </c>
    </row>
    <row r="119" spans="1:7" ht="15" customHeight="1">
      <c r="A119" s="170"/>
      <c r="B119" s="171"/>
      <c r="C119" s="172"/>
      <c r="D119" s="173"/>
      <c r="E119" s="170"/>
      <c r="F119" s="170"/>
      <c r="G119" s="170"/>
    </row>
    <row r="120" spans="1:7" ht="15" customHeight="1">
      <c r="A120" s="174"/>
      <c r="B120" s="175"/>
      <c r="C120" s="282" t="s">
        <v>181</v>
      </c>
      <c r="D120" s="176"/>
      <c r="E120" s="176"/>
      <c r="F120" s="176"/>
      <c r="G120" s="281">
        <f>G113+G110+G72+G34+G32+G30+G24+G22+G20+G18+G15+G13+G9+G5</f>
        <v>0</v>
      </c>
    </row>
    <row r="121" spans="1:7" ht="15" customHeight="1">
      <c r="A121" s="174"/>
      <c r="B121" s="175"/>
      <c r="C121" s="282"/>
      <c r="D121" s="176"/>
      <c r="E121" s="176"/>
      <c r="F121" s="176"/>
      <c r="G121" s="281"/>
    </row>
  </sheetData>
  <mergeCells count="5">
    <mergeCell ref="A1:G1"/>
    <mergeCell ref="C2:G2"/>
    <mergeCell ref="C3:G3"/>
    <mergeCell ref="G120:G121"/>
    <mergeCell ref="C120:C121"/>
  </mergeCells>
  <printOptions/>
  <pageMargins left="0.590551" right="0.393701" top="0.787402" bottom="0.787402" header="0.3" footer="0.3"/>
  <pageSetup fitToHeight="1" fitToWidth="1" horizontalDpi="600" verticalDpi="600"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showGridLines="0" workbookViewId="0" topLeftCell="A1">
      <selection activeCell="C19" sqref="C19"/>
    </sheetView>
  </sheetViews>
  <sheetFormatPr defaultColWidth="8.875" defaultRowHeight="12.75" customHeight="1"/>
  <cols>
    <col min="1" max="1" width="8.875" style="177" customWidth="1"/>
    <col min="2" max="2" width="12.625" style="177" customWidth="1"/>
    <col min="3" max="3" width="37.625" style="177" customWidth="1"/>
    <col min="4" max="6" width="8.875" style="177" customWidth="1"/>
    <col min="7" max="7" width="14.00390625" style="177" customWidth="1"/>
    <col min="8" max="8" width="8.875" style="177" customWidth="1"/>
    <col min="9" max="16384" width="8.875" style="177" customWidth="1"/>
  </cols>
  <sheetData>
    <row r="1" spans="1:7" ht="15.9" customHeight="1">
      <c r="A1" s="283" t="s">
        <v>73</v>
      </c>
      <c r="B1" s="284"/>
      <c r="C1" s="284"/>
      <c r="D1" s="284"/>
      <c r="E1" s="284"/>
      <c r="F1" s="284"/>
      <c r="G1" s="285"/>
    </row>
    <row r="2" spans="1:7" ht="24.9" customHeight="1">
      <c r="A2" s="151" t="s">
        <v>74</v>
      </c>
      <c r="B2" s="178"/>
      <c r="C2" s="286" t="s">
        <v>3</v>
      </c>
      <c r="D2" s="276"/>
      <c r="E2" s="276"/>
      <c r="F2" s="276"/>
      <c r="G2" s="277"/>
    </row>
    <row r="3" spans="1:7" ht="15" customHeight="1">
      <c r="A3" s="151" t="s">
        <v>75</v>
      </c>
      <c r="B3" s="151"/>
      <c r="C3" s="287" t="s">
        <v>182</v>
      </c>
      <c r="D3" s="288"/>
      <c r="E3" s="288"/>
      <c r="F3" s="288"/>
      <c r="G3" s="289"/>
    </row>
    <row r="4" spans="1:7" ht="15" customHeight="1">
      <c r="A4" s="153" t="s">
        <v>77</v>
      </c>
      <c r="B4" s="153" t="s">
        <v>78</v>
      </c>
      <c r="C4" s="153" t="s">
        <v>79</v>
      </c>
      <c r="D4" s="153" t="s">
        <v>80</v>
      </c>
      <c r="E4" s="153" t="s">
        <v>81</v>
      </c>
      <c r="F4" s="153" t="s">
        <v>82</v>
      </c>
      <c r="G4" s="153" t="s">
        <v>14</v>
      </c>
    </row>
    <row r="5" spans="1:7" ht="15" customHeight="1">
      <c r="A5" s="154" t="s">
        <v>83</v>
      </c>
      <c r="B5" s="154" t="s">
        <v>67</v>
      </c>
      <c r="C5" s="154" t="s">
        <v>68</v>
      </c>
      <c r="D5" s="155"/>
      <c r="E5" s="156"/>
      <c r="F5" s="157"/>
      <c r="G5" s="157">
        <f>SUM(G6:G14)</f>
        <v>0</v>
      </c>
    </row>
    <row r="6" spans="1:7" ht="23.1" customHeight="1">
      <c r="A6" s="158">
        <v>1</v>
      </c>
      <c r="B6" s="159" t="s">
        <v>183</v>
      </c>
      <c r="C6" s="160" t="s">
        <v>184</v>
      </c>
      <c r="D6" s="159" t="s">
        <v>102</v>
      </c>
      <c r="E6" s="161">
        <v>135</v>
      </c>
      <c r="F6" s="162">
        <v>0</v>
      </c>
      <c r="G6" s="162">
        <f aca="true" t="shared" si="0" ref="G6:G14">F6*E6</f>
        <v>0</v>
      </c>
    </row>
    <row r="7" spans="1:7" ht="23.25" customHeight="1">
      <c r="A7" s="158">
        <v>2</v>
      </c>
      <c r="B7" s="159" t="s">
        <v>185</v>
      </c>
      <c r="C7" s="160" t="s">
        <v>186</v>
      </c>
      <c r="D7" s="159" t="s">
        <v>102</v>
      </c>
      <c r="E7" s="161">
        <v>155</v>
      </c>
      <c r="F7" s="162">
        <v>0</v>
      </c>
      <c r="G7" s="162">
        <f t="shared" si="0"/>
        <v>0</v>
      </c>
    </row>
    <row r="8" spans="1:7" ht="23.25" customHeight="1">
      <c r="A8" s="158">
        <v>3</v>
      </c>
      <c r="B8" s="159" t="s">
        <v>89</v>
      </c>
      <c r="C8" s="160" t="s">
        <v>187</v>
      </c>
      <c r="D8" s="159" t="s">
        <v>134</v>
      </c>
      <c r="E8" s="161">
        <v>1</v>
      </c>
      <c r="F8" s="162">
        <v>0</v>
      </c>
      <c r="G8" s="162">
        <f t="shared" si="0"/>
        <v>0</v>
      </c>
    </row>
    <row r="9" spans="1:7" ht="23.25" customHeight="1">
      <c r="A9" s="158">
        <v>4</v>
      </c>
      <c r="B9" s="159" t="s">
        <v>188</v>
      </c>
      <c r="C9" s="160" t="s">
        <v>189</v>
      </c>
      <c r="D9" s="159" t="s">
        <v>111</v>
      </c>
      <c r="E9" s="161">
        <v>11</v>
      </c>
      <c r="F9" s="162">
        <v>0</v>
      </c>
      <c r="G9" s="162">
        <f t="shared" si="0"/>
        <v>0</v>
      </c>
    </row>
    <row r="10" spans="1:7" ht="23.25" customHeight="1">
      <c r="A10" s="158">
        <v>5</v>
      </c>
      <c r="B10" s="159" t="s">
        <v>190</v>
      </c>
      <c r="C10" s="160" t="s">
        <v>191</v>
      </c>
      <c r="D10" s="159" t="s">
        <v>111</v>
      </c>
      <c r="E10" s="161">
        <v>11</v>
      </c>
      <c r="F10" s="162">
        <v>0</v>
      </c>
      <c r="G10" s="162">
        <f t="shared" si="0"/>
        <v>0</v>
      </c>
    </row>
    <row r="11" spans="1:7" ht="22.5" customHeight="1">
      <c r="A11" s="158">
        <v>6</v>
      </c>
      <c r="B11" s="159" t="s">
        <v>192</v>
      </c>
      <c r="C11" s="160" t="s">
        <v>193</v>
      </c>
      <c r="D11" s="159" t="s">
        <v>111</v>
      </c>
      <c r="E11" s="161">
        <v>4</v>
      </c>
      <c r="F11" s="162">
        <v>0</v>
      </c>
      <c r="G11" s="162">
        <f t="shared" si="0"/>
        <v>0</v>
      </c>
    </row>
    <row r="12" spans="1:7" ht="22.5" customHeight="1">
      <c r="A12" s="158">
        <v>7</v>
      </c>
      <c r="B12" s="159" t="s">
        <v>194</v>
      </c>
      <c r="C12" s="160" t="s">
        <v>270</v>
      </c>
      <c r="D12" s="159" t="s">
        <v>111</v>
      </c>
      <c r="E12" s="161">
        <v>11</v>
      </c>
      <c r="F12" s="162">
        <v>0</v>
      </c>
      <c r="G12" s="162">
        <f t="shared" si="0"/>
        <v>0</v>
      </c>
    </row>
    <row r="13" spans="1:7" ht="22.5" customHeight="1">
      <c r="A13" s="158">
        <v>8</v>
      </c>
      <c r="B13" s="159" t="s">
        <v>89</v>
      </c>
      <c r="C13" s="160" t="s">
        <v>195</v>
      </c>
      <c r="D13" s="159" t="s">
        <v>111</v>
      </c>
      <c r="E13" s="161">
        <v>11</v>
      </c>
      <c r="F13" s="162">
        <v>0</v>
      </c>
      <c r="G13" s="162">
        <f t="shared" si="0"/>
        <v>0</v>
      </c>
    </row>
    <row r="14" spans="1:7" ht="26.25" customHeight="1">
      <c r="A14" s="158">
        <v>9</v>
      </c>
      <c r="B14" s="159" t="s">
        <v>89</v>
      </c>
      <c r="C14" s="160" t="s">
        <v>196</v>
      </c>
      <c r="D14" s="159" t="s">
        <v>111</v>
      </c>
      <c r="E14" s="161">
        <v>11</v>
      </c>
      <c r="F14" s="162">
        <v>0</v>
      </c>
      <c r="G14" s="162">
        <f t="shared" si="0"/>
        <v>0</v>
      </c>
    </row>
    <row r="15" spans="1:7" ht="15" customHeight="1">
      <c r="A15" s="154" t="s">
        <v>83</v>
      </c>
      <c r="B15" s="154" t="s">
        <v>71</v>
      </c>
      <c r="C15" s="163" t="s">
        <v>72</v>
      </c>
      <c r="D15" s="155"/>
      <c r="E15" s="156"/>
      <c r="F15" s="157"/>
      <c r="G15" s="157">
        <f>SUM(G16:G21)</f>
        <v>0</v>
      </c>
    </row>
    <row r="16" spans="1:7" ht="15" customHeight="1">
      <c r="A16" s="158">
        <v>8</v>
      </c>
      <c r="B16" s="159" t="s">
        <v>197</v>
      </c>
      <c r="C16" s="160" t="s">
        <v>198</v>
      </c>
      <c r="D16" s="159" t="s">
        <v>102</v>
      </c>
      <c r="E16" s="161">
        <v>135</v>
      </c>
      <c r="F16" s="162">
        <v>0</v>
      </c>
      <c r="G16" s="162">
        <f>F16*E16</f>
        <v>0</v>
      </c>
    </row>
    <row r="17" spans="1:7" ht="23.1" customHeight="1">
      <c r="A17" s="158">
        <v>9</v>
      </c>
      <c r="B17" s="159" t="s">
        <v>89</v>
      </c>
      <c r="C17" s="160" t="s">
        <v>187</v>
      </c>
      <c r="D17" s="159" t="s">
        <v>134</v>
      </c>
      <c r="E17" s="161">
        <v>1</v>
      </c>
      <c r="F17" s="162">
        <v>0</v>
      </c>
      <c r="G17" s="162">
        <f>F17*E17</f>
        <v>0</v>
      </c>
    </row>
    <row r="18" spans="1:7" ht="15" customHeight="1">
      <c r="A18" s="158">
        <v>10</v>
      </c>
      <c r="B18" s="159" t="s">
        <v>199</v>
      </c>
      <c r="C18" s="160" t="s">
        <v>271</v>
      </c>
      <c r="D18" s="159" t="s">
        <v>111</v>
      </c>
      <c r="E18" s="161">
        <v>11</v>
      </c>
      <c r="F18" s="162">
        <v>0</v>
      </c>
      <c r="G18" s="162">
        <f>F18*E18</f>
        <v>0</v>
      </c>
    </row>
    <row r="19" spans="1:7" ht="12.9" customHeight="1">
      <c r="A19" s="158">
        <v>11</v>
      </c>
      <c r="B19" s="159" t="s">
        <v>89</v>
      </c>
      <c r="C19" s="160" t="s">
        <v>200</v>
      </c>
      <c r="D19" s="159" t="s">
        <v>111</v>
      </c>
      <c r="E19" s="161">
        <v>11</v>
      </c>
      <c r="F19" s="162">
        <v>0</v>
      </c>
      <c r="G19" s="162">
        <f>F19*E19</f>
        <v>0</v>
      </c>
    </row>
    <row r="20" spans="1:7" ht="12.9" customHeight="1">
      <c r="A20" s="158">
        <v>12</v>
      </c>
      <c r="B20" s="159" t="s">
        <v>89</v>
      </c>
      <c r="C20" s="160" t="s">
        <v>168</v>
      </c>
      <c r="D20" s="159" t="s">
        <v>91</v>
      </c>
      <c r="E20" s="161">
        <v>1</v>
      </c>
      <c r="F20" s="162">
        <v>0</v>
      </c>
      <c r="G20" s="162">
        <f>ROUND(E20*F20,2)</f>
        <v>0</v>
      </c>
    </row>
    <row r="21" spans="1:7" ht="12.9" customHeight="1">
      <c r="A21" s="158">
        <v>13</v>
      </c>
      <c r="B21" s="159" t="s">
        <v>89</v>
      </c>
      <c r="C21" s="160" t="s">
        <v>169</v>
      </c>
      <c r="D21" s="159" t="s">
        <v>91</v>
      </c>
      <c r="E21" s="161">
        <v>1</v>
      </c>
      <c r="F21" s="162">
        <v>0</v>
      </c>
      <c r="G21" s="162">
        <f>ROUND(E21*F21,2)</f>
        <v>0</v>
      </c>
    </row>
    <row r="22" spans="1:7" ht="15" customHeight="1">
      <c r="A22" s="170"/>
      <c r="B22" s="170"/>
      <c r="C22" s="170"/>
      <c r="D22" s="170"/>
      <c r="E22" s="170"/>
      <c r="F22" s="170"/>
      <c r="G22" s="170"/>
    </row>
    <row r="23" spans="1:7" ht="15" customHeight="1">
      <c r="A23" s="174"/>
      <c r="B23" s="175"/>
      <c r="C23" s="282" t="s">
        <v>181</v>
      </c>
      <c r="D23" s="176"/>
      <c r="E23" s="176"/>
      <c r="F23" s="176"/>
      <c r="G23" s="291">
        <f>G15+G5</f>
        <v>0</v>
      </c>
    </row>
    <row r="24" spans="1:7" ht="15" customHeight="1">
      <c r="A24" s="179"/>
      <c r="B24" s="180"/>
      <c r="C24" s="290"/>
      <c r="D24" s="181"/>
      <c r="E24" s="181"/>
      <c r="F24" s="181"/>
      <c r="G24" s="292"/>
    </row>
  </sheetData>
  <mergeCells count="5">
    <mergeCell ref="A1:G1"/>
    <mergeCell ref="C2:G2"/>
    <mergeCell ref="C3:G3"/>
    <mergeCell ref="C23:C24"/>
    <mergeCell ref="G23:G24"/>
  </mergeCells>
  <printOptions/>
  <pageMargins left="0.7" right="0.7" top="0.787402" bottom="0.787402" header="0.3" footer="0.3"/>
  <pageSetup fitToHeight="1" fitToWidth="1" horizontalDpi="600" verticalDpi="600"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3"/>
  <sheetViews>
    <sheetView workbookViewId="0" topLeftCell="A10">
      <selection activeCell="C62" sqref="C62"/>
    </sheetView>
  </sheetViews>
  <sheetFormatPr defaultColWidth="11.50390625" defaultRowHeight="12.75"/>
  <cols>
    <col min="1" max="1" width="5.50390625" style="0" customWidth="1"/>
    <col min="2" max="2" width="20.125" style="0" customWidth="1"/>
    <col min="3" max="3" width="70.50390625" style="0" customWidth="1"/>
    <col min="4" max="4" width="12.50390625" style="0" customWidth="1"/>
    <col min="5" max="5" width="16.50390625" style="0" customWidth="1"/>
  </cols>
  <sheetData>
    <row r="1" spans="1:5" ht="12.75">
      <c r="A1" s="184"/>
      <c r="B1" s="185"/>
      <c r="C1" s="186" t="s">
        <v>201</v>
      </c>
      <c r="D1" s="187"/>
      <c r="E1" s="187"/>
    </row>
    <row r="2" spans="1:5" ht="12.75">
      <c r="A2" s="188" t="s">
        <v>202</v>
      </c>
      <c r="B2" s="189" t="s">
        <v>203</v>
      </c>
      <c r="C2" s="188" t="s">
        <v>204</v>
      </c>
      <c r="D2" s="188" t="s">
        <v>205</v>
      </c>
      <c r="E2" s="188" t="s">
        <v>206</v>
      </c>
    </row>
    <row r="3" spans="1:5" ht="12.75">
      <c r="A3" s="190">
        <v>1</v>
      </c>
      <c r="B3" s="191" t="s">
        <v>219</v>
      </c>
      <c r="C3" s="192" t="s">
        <v>220</v>
      </c>
      <c r="D3" s="193">
        <v>0</v>
      </c>
      <c r="E3" s="193">
        <f aca="true" t="shared" si="0" ref="E3:E11">+D3*A3</f>
        <v>0</v>
      </c>
    </row>
    <row r="4" spans="1:5" ht="12.75">
      <c r="A4" s="190">
        <v>3</v>
      </c>
      <c r="B4" s="191" t="s">
        <v>221</v>
      </c>
      <c r="C4" s="192" t="s">
        <v>222</v>
      </c>
      <c r="D4" s="193">
        <v>0</v>
      </c>
      <c r="E4" s="193">
        <f t="shared" si="0"/>
        <v>0</v>
      </c>
    </row>
    <row r="5" spans="1:5" ht="12.75">
      <c r="A5" s="190">
        <v>3</v>
      </c>
      <c r="B5" s="191" t="s">
        <v>223</v>
      </c>
      <c r="C5" s="192" t="s">
        <v>224</v>
      </c>
      <c r="D5" s="193">
        <v>0</v>
      </c>
      <c r="E5" s="193">
        <f t="shared" si="0"/>
        <v>0</v>
      </c>
    </row>
    <row r="6" spans="1:5" ht="12.75">
      <c r="A6" s="190">
        <v>3</v>
      </c>
      <c r="B6" s="191" t="s">
        <v>225</v>
      </c>
      <c r="C6" s="192" t="s">
        <v>226</v>
      </c>
      <c r="D6" s="193">
        <v>0</v>
      </c>
      <c r="E6" s="193">
        <f t="shared" si="0"/>
        <v>0</v>
      </c>
    </row>
    <row r="7" spans="1:5" ht="12.75">
      <c r="A7" s="190">
        <v>600</v>
      </c>
      <c r="B7" s="191" t="s">
        <v>227</v>
      </c>
      <c r="C7" s="192" t="s">
        <v>228</v>
      </c>
      <c r="D7" s="193">
        <v>0</v>
      </c>
      <c r="E7" s="193">
        <f t="shared" si="0"/>
        <v>0</v>
      </c>
    </row>
    <row r="8" spans="1:5" ht="12.75">
      <c r="A8" s="190">
        <v>1</v>
      </c>
      <c r="B8" s="191" t="s">
        <v>229</v>
      </c>
      <c r="C8" s="192" t="s">
        <v>230</v>
      </c>
      <c r="D8" s="193">
        <v>0</v>
      </c>
      <c r="E8" s="193">
        <f t="shared" si="0"/>
        <v>0</v>
      </c>
    </row>
    <row r="9" spans="1:5" ht="12.75">
      <c r="A9" s="190">
        <v>1</v>
      </c>
      <c r="B9" s="191" t="s">
        <v>231</v>
      </c>
      <c r="C9" s="192" t="s">
        <v>232</v>
      </c>
      <c r="D9" s="193">
        <v>0</v>
      </c>
      <c r="E9" s="193">
        <f t="shared" si="0"/>
        <v>0</v>
      </c>
    </row>
    <row r="10" spans="1:5" ht="12.75">
      <c r="A10" s="190">
        <v>4</v>
      </c>
      <c r="B10" s="191" t="s">
        <v>233</v>
      </c>
      <c r="C10" s="192" t="s">
        <v>234</v>
      </c>
      <c r="D10" s="193">
        <v>0</v>
      </c>
      <c r="E10" s="193">
        <f t="shared" si="0"/>
        <v>0</v>
      </c>
    </row>
    <row r="11" spans="1:5" ht="12.75">
      <c r="A11" s="190">
        <v>1</v>
      </c>
      <c r="B11" s="191" t="s">
        <v>207</v>
      </c>
      <c r="C11" s="192" t="s">
        <v>208</v>
      </c>
      <c r="D11" s="193">
        <v>0</v>
      </c>
      <c r="E11" s="193">
        <f t="shared" si="0"/>
        <v>0</v>
      </c>
    </row>
    <row r="12" spans="1:5" ht="12.75">
      <c r="A12" s="194"/>
      <c r="B12" s="194"/>
      <c r="C12" s="194"/>
      <c r="D12" s="194"/>
      <c r="E12" s="195">
        <f>SUM(E3:E11)</f>
        <v>0</v>
      </c>
    </row>
    <row r="13" spans="1:5" ht="12.75">
      <c r="A13" s="194"/>
      <c r="B13" s="194"/>
      <c r="C13" s="194"/>
      <c r="D13" s="194"/>
      <c r="E13" s="194"/>
    </row>
    <row r="14" spans="1:5" ht="12.75">
      <c r="A14" s="194"/>
      <c r="B14" s="194"/>
      <c r="C14" s="194"/>
      <c r="D14" s="194"/>
      <c r="E14" s="194"/>
    </row>
    <row r="15" spans="1:5" ht="12.75">
      <c r="A15" s="194"/>
      <c r="B15" s="194"/>
      <c r="C15" s="194"/>
      <c r="D15" s="194"/>
      <c r="E15" s="194"/>
    </row>
    <row r="16" spans="1:5" ht="12.75">
      <c r="A16" s="184"/>
      <c r="B16" s="185"/>
      <c r="C16" s="186" t="s">
        <v>209</v>
      </c>
      <c r="D16" s="187"/>
      <c r="E16" s="187"/>
    </row>
    <row r="17" spans="1:5" ht="12.75">
      <c r="A17" s="188" t="s">
        <v>202</v>
      </c>
      <c r="B17" s="189" t="s">
        <v>203</v>
      </c>
      <c r="C17" s="188" t="s">
        <v>204</v>
      </c>
      <c r="D17" s="188" t="s">
        <v>205</v>
      </c>
      <c r="E17" s="188" t="s">
        <v>206</v>
      </c>
    </row>
    <row r="18" spans="1:5" ht="12.75">
      <c r="A18" s="188"/>
      <c r="B18" s="189"/>
      <c r="C18" s="188" t="s">
        <v>210</v>
      </c>
      <c r="D18" s="188"/>
      <c r="E18" s="188"/>
    </row>
    <row r="19" spans="1:5" ht="12.75">
      <c r="A19" s="190">
        <v>2</v>
      </c>
      <c r="B19" s="191" t="s">
        <v>235</v>
      </c>
      <c r="C19" s="192" t="s">
        <v>236</v>
      </c>
      <c r="D19" s="193">
        <v>0</v>
      </c>
      <c r="E19" s="193">
        <f aca="true" t="shared" si="1" ref="E19:E23">+D19*A19</f>
        <v>0</v>
      </c>
    </row>
    <row r="20" spans="1:5" ht="12.75">
      <c r="A20" s="190">
        <v>2</v>
      </c>
      <c r="B20" s="191" t="s">
        <v>235</v>
      </c>
      <c r="C20" s="196" t="s">
        <v>237</v>
      </c>
      <c r="D20" s="193">
        <v>0</v>
      </c>
      <c r="E20" s="193">
        <f t="shared" si="1"/>
        <v>0</v>
      </c>
    </row>
    <row r="21" spans="1:5" ht="12.75">
      <c r="A21" s="190">
        <v>34</v>
      </c>
      <c r="B21" s="191" t="s">
        <v>238</v>
      </c>
      <c r="C21" s="197" t="s">
        <v>239</v>
      </c>
      <c r="D21" s="198">
        <v>0</v>
      </c>
      <c r="E21" s="193">
        <f t="shared" si="1"/>
        <v>0</v>
      </c>
    </row>
    <row r="22" spans="1:5" ht="12.75">
      <c r="A22" s="190">
        <v>6</v>
      </c>
      <c r="B22" s="191" t="s">
        <v>240</v>
      </c>
      <c r="C22" s="197" t="s">
        <v>241</v>
      </c>
      <c r="D22" s="198">
        <v>0</v>
      </c>
      <c r="E22" s="193">
        <f t="shared" si="1"/>
        <v>0</v>
      </c>
    </row>
    <row r="23" spans="1:5" ht="12.75">
      <c r="A23" s="190">
        <v>1</v>
      </c>
      <c r="B23" s="191" t="s">
        <v>211</v>
      </c>
      <c r="C23" s="197" t="s">
        <v>242</v>
      </c>
      <c r="D23" s="198">
        <v>0</v>
      </c>
      <c r="E23" s="193">
        <f t="shared" si="1"/>
        <v>0</v>
      </c>
    </row>
    <row r="24" spans="1:5" ht="12.75">
      <c r="A24" s="188"/>
      <c r="B24" s="189"/>
      <c r="C24" s="188" t="s">
        <v>212</v>
      </c>
      <c r="D24" s="188"/>
      <c r="E24" s="188"/>
    </row>
    <row r="25" spans="1:5" ht="12.75">
      <c r="A25" s="190">
        <v>6</v>
      </c>
      <c r="B25" s="191" t="s">
        <v>243</v>
      </c>
      <c r="C25" s="197" t="s">
        <v>244</v>
      </c>
      <c r="D25" s="198">
        <v>0</v>
      </c>
      <c r="E25" s="193">
        <f>+D25*A25</f>
        <v>0</v>
      </c>
    </row>
    <row r="26" spans="1:5" ht="12.75">
      <c r="A26" s="190">
        <v>2</v>
      </c>
      <c r="B26" s="191" t="s">
        <v>245</v>
      </c>
      <c r="C26" s="192" t="s">
        <v>246</v>
      </c>
      <c r="D26" s="193">
        <v>0</v>
      </c>
      <c r="E26" s="193">
        <f>+D26*A26</f>
        <v>0</v>
      </c>
    </row>
    <row r="27" spans="1:5" ht="12.75">
      <c r="A27" s="188"/>
      <c r="B27" s="189"/>
      <c r="C27" s="188" t="s">
        <v>213</v>
      </c>
      <c r="D27" s="188"/>
      <c r="E27" s="188"/>
    </row>
    <row r="28" spans="1:5" ht="12.75">
      <c r="A28" s="190">
        <v>3</v>
      </c>
      <c r="B28" s="191" t="s">
        <v>245</v>
      </c>
      <c r="C28" s="192" t="s">
        <v>247</v>
      </c>
      <c r="D28" s="193">
        <v>0</v>
      </c>
      <c r="E28" s="193">
        <f>+D28*A28</f>
        <v>0</v>
      </c>
    </row>
    <row r="29" spans="1:5" ht="12.75">
      <c r="A29" s="190">
        <v>1</v>
      </c>
      <c r="B29" s="191" t="s">
        <v>245</v>
      </c>
      <c r="C29" s="192" t="s">
        <v>248</v>
      </c>
      <c r="D29" s="193">
        <v>0</v>
      </c>
      <c r="E29" s="193">
        <f>+D29*A29</f>
        <v>0</v>
      </c>
    </row>
    <row r="30" spans="1:5" ht="12.75">
      <c r="A30" s="190">
        <v>1</v>
      </c>
      <c r="B30" s="191" t="s">
        <v>245</v>
      </c>
      <c r="C30" s="192" t="s">
        <v>249</v>
      </c>
      <c r="D30" s="193">
        <v>0</v>
      </c>
      <c r="E30" s="193">
        <f>+D30*A30</f>
        <v>0</v>
      </c>
    </row>
    <row r="31" spans="1:5" ht="12.75">
      <c r="A31" s="190">
        <v>4</v>
      </c>
      <c r="B31" s="191" t="s">
        <v>245</v>
      </c>
      <c r="C31" s="192" t="s">
        <v>250</v>
      </c>
      <c r="D31" s="193">
        <v>0</v>
      </c>
      <c r="E31" s="193">
        <f>+D31*A31</f>
        <v>0</v>
      </c>
    </row>
    <row r="32" spans="1:5" ht="12.75">
      <c r="A32" s="190">
        <v>1</v>
      </c>
      <c r="B32" s="191" t="s">
        <v>207</v>
      </c>
      <c r="C32" s="192" t="s">
        <v>214</v>
      </c>
      <c r="D32" s="193">
        <v>0</v>
      </c>
      <c r="E32" s="193">
        <f>+D32*A32</f>
        <v>0</v>
      </c>
    </row>
    <row r="33" spans="1:5" ht="12.75">
      <c r="A33" s="194"/>
      <c r="B33" s="194"/>
      <c r="C33" s="194"/>
      <c r="D33" s="194"/>
      <c r="E33" s="195">
        <f>SUM(E19:E32)</f>
        <v>0</v>
      </c>
    </row>
    <row r="34" spans="1:5" ht="12.75">
      <c r="A34" s="194"/>
      <c r="B34" s="194"/>
      <c r="C34" s="194"/>
      <c r="D34" s="194"/>
      <c r="E34" s="194"/>
    </row>
    <row r="35" spans="1:5" ht="12.75">
      <c r="A35" s="194"/>
      <c r="B35" s="194"/>
      <c r="C35" s="194"/>
      <c r="D35" s="194"/>
      <c r="E35" s="194"/>
    </row>
    <row r="36" spans="1:5" ht="12.75">
      <c r="A36" s="184"/>
      <c r="B36" s="185"/>
      <c r="C36" s="186" t="s">
        <v>215</v>
      </c>
      <c r="D36" s="187"/>
      <c r="E36" s="187"/>
    </row>
    <row r="37" spans="1:5" ht="12.75">
      <c r="A37" s="188" t="s">
        <v>202</v>
      </c>
      <c r="B37" s="189" t="s">
        <v>203</v>
      </c>
      <c r="C37" s="188" t="s">
        <v>204</v>
      </c>
      <c r="D37" s="188" t="s">
        <v>205</v>
      </c>
      <c r="E37" s="188" t="s">
        <v>206</v>
      </c>
    </row>
    <row r="38" spans="1:5" ht="12.75">
      <c r="A38" s="190">
        <v>42</v>
      </c>
      <c r="B38" s="191" t="s">
        <v>251</v>
      </c>
      <c r="C38" s="192" t="s">
        <v>252</v>
      </c>
      <c r="D38" s="193">
        <v>0</v>
      </c>
      <c r="E38" s="193">
        <f>+D38*A38</f>
        <v>0</v>
      </c>
    </row>
    <row r="39" spans="1:5" ht="12.75">
      <c r="A39" s="190">
        <v>42</v>
      </c>
      <c r="B39" s="191" t="s">
        <v>253</v>
      </c>
      <c r="C39" s="192" t="s">
        <v>254</v>
      </c>
      <c r="D39" s="193">
        <v>0</v>
      </c>
      <c r="E39" s="193">
        <f>+D39*A39</f>
        <v>0</v>
      </c>
    </row>
    <row r="40" spans="1:5" ht="12.75">
      <c r="A40" s="190">
        <v>1</v>
      </c>
      <c r="B40" s="191" t="s">
        <v>207</v>
      </c>
      <c r="C40" s="192" t="s">
        <v>214</v>
      </c>
      <c r="D40" s="193">
        <v>0</v>
      </c>
      <c r="E40" s="193">
        <f>+D40*A40</f>
        <v>0</v>
      </c>
    </row>
    <row r="41" spans="1:5" ht="12.75">
      <c r="A41" s="194"/>
      <c r="B41" s="194"/>
      <c r="C41" s="194"/>
      <c r="D41" s="194"/>
      <c r="E41" s="195">
        <f>SUM(E38:E40)</f>
        <v>0</v>
      </c>
    </row>
    <row r="42" spans="1:5" ht="12.75">
      <c r="A42" s="194"/>
      <c r="B42" s="194"/>
      <c r="C42" s="194"/>
      <c r="D42" s="194"/>
      <c r="E42" s="194"/>
    </row>
    <row r="43" spans="1:5" ht="12.75">
      <c r="A43" s="194"/>
      <c r="B43" s="194"/>
      <c r="C43" s="194"/>
      <c r="D43" s="194"/>
      <c r="E43" s="194"/>
    </row>
    <row r="44" spans="1:5" ht="12.75">
      <c r="A44" s="184"/>
      <c r="B44" s="185"/>
      <c r="C44" s="186" t="s">
        <v>216</v>
      </c>
      <c r="D44" s="187"/>
      <c r="E44" s="187"/>
    </row>
    <row r="45" spans="1:5" ht="12.75">
      <c r="A45" s="188" t="s">
        <v>202</v>
      </c>
      <c r="B45" s="189" t="s">
        <v>203</v>
      </c>
      <c r="C45" s="188" t="s">
        <v>204</v>
      </c>
      <c r="D45" s="188" t="s">
        <v>205</v>
      </c>
      <c r="E45" s="188" t="s">
        <v>206</v>
      </c>
    </row>
    <row r="46" spans="1:5" ht="12.75">
      <c r="A46" s="190">
        <v>1</v>
      </c>
      <c r="B46" s="191" t="s">
        <v>255</v>
      </c>
      <c r="C46" s="200" t="s">
        <v>256</v>
      </c>
      <c r="D46" s="193">
        <v>0</v>
      </c>
      <c r="E46" s="193">
        <f>+D46*A46</f>
        <v>0</v>
      </c>
    </row>
    <row r="47" spans="1:5" ht="12.75">
      <c r="A47" s="190">
        <v>1</v>
      </c>
      <c r="B47" s="191" t="s">
        <v>207</v>
      </c>
      <c r="C47" s="192" t="s">
        <v>214</v>
      </c>
      <c r="D47" s="193">
        <v>0</v>
      </c>
      <c r="E47" s="193">
        <f>+D47*A47</f>
        <v>0</v>
      </c>
    </row>
    <row r="48" spans="1:5" ht="12.75">
      <c r="A48" s="194"/>
      <c r="B48" s="199"/>
      <c r="C48" s="199"/>
      <c r="D48" s="199"/>
      <c r="E48" s="195">
        <f>SUM(E46:E47)</f>
        <v>0</v>
      </c>
    </row>
    <row r="49" spans="1:5" ht="12.75">
      <c r="A49" s="194"/>
      <c r="B49" s="194"/>
      <c r="C49" s="194"/>
      <c r="D49" s="194"/>
      <c r="E49" s="194"/>
    </row>
    <row r="50" spans="1:5" ht="12.75">
      <c r="A50" s="184"/>
      <c r="B50" s="185"/>
      <c r="C50" s="186" t="s">
        <v>217</v>
      </c>
      <c r="D50" s="187"/>
      <c r="E50" s="187"/>
    </row>
    <row r="51" spans="1:5" ht="12.75">
      <c r="A51" s="188" t="s">
        <v>202</v>
      </c>
      <c r="B51" s="189" t="s">
        <v>203</v>
      </c>
      <c r="C51" s="188" t="s">
        <v>204</v>
      </c>
      <c r="D51" s="188" t="s">
        <v>205</v>
      </c>
      <c r="E51" s="188" t="s">
        <v>206</v>
      </c>
    </row>
    <row r="52" spans="1:5" ht="12.75">
      <c r="A52" s="190">
        <v>1</v>
      </c>
      <c r="B52" s="191" t="s">
        <v>257</v>
      </c>
      <c r="C52" s="200" t="s">
        <v>258</v>
      </c>
      <c r="D52" s="193">
        <v>0</v>
      </c>
      <c r="E52" s="193">
        <f>+D52*A52</f>
        <v>0</v>
      </c>
    </row>
    <row r="53" spans="1:5" ht="12.75">
      <c r="A53" s="194"/>
      <c r="B53" s="199"/>
      <c r="C53" s="199"/>
      <c r="D53" s="199"/>
      <c r="E53" s="195">
        <f>SUM(E52:E52)</f>
        <v>0</v>
      </c>
    </row>
  </sheetData>
  <conditionalFormatting sqref="C46">
    <cfRule type="expression" priority="2" dxfId="0">
      <formula>$C46=0</formula>
    </cfRule>
  </conditionalFormatting>
  <conditionalFormatting sqref="C52">
    <cfRule type="expression" priority="1" dxfId="0">
      <formula>$C52=0</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workbookViewId="0" topLeftCell="A22">
      <selection activeCell="G44" sqref="G44"/>
    </sheetView>
  </sheetViews>
  <sheetFormatPr defaultColWidth="11.50390625" defaultRowHeight="12.75"/>
  <cols>
    <col min="1" max="1" width="5.50390625" style="0" customWidth="1"/>
    <col min="2" max="2" width="20.125" style="0" customWidth="1"/>
    <col min="3" max="3" width="70.50390625" style="0" customWidth="1"/>
    <col min="4" max="4" width="12.50390625" style="0" customWidth="1"/>
    <col min="5" max="5" width="16.50390625" style="0" customWidth="1"/>
  </cols>
  <sheetData>
    <row r="1" spans="1:5" ht="12.75">
      <c r="A1" s="184"/>
      <c r="B1" s="185"/>
      <c r="C1" s="186" t="s">
        <v>201</v>
      </c>
      <c r="D1" s="187"/>
      <c r="E1" s="187"/>
    </row>
    <row r="2" spans="1:5" ht="12.75">
      <c r="A2" s="188" t="s">
        <v>202</v>
      </c>
      <c r="B2" s="189" t="s">
        <v>203</v>
      </c>
      <c r="C2" s="188" t="s">
        <v>204</v>
      </c>
      <c r="D2" s="188" t="s">
        <v>205</v>
      </c>
      <c r="E2" s="188" t="s">
        <v>206</v>
      </c>
    </row>
    <row r="3" spans="1:5" ht="12.75">
      <c r="A3" s="190">
        <v>1</v>
      </c>
      <c r="B3" s="191" t="s">
        <v>219</v>
      </c>
      <c r="C3" s="192" t="s">
        <v>272</v>
      </c>
      <c r="D3" s="193">
        <v>0</v>
      </c>
      <c r="E3" s="193">
        <f aca="true" t="shared" si="0" ref="E3:E11">+D3*A3</f>
        <v>0</v>
      </c>
    </row>
    <row r="4" spans="1:5" ht="12.75">
      <c r="A4" s="190">
        <v>3</v>
      </c>
      <c r="B4" s="191" t="s">
        <v>221</v>
      </c>
      <c r="C4" s="192" t="s">
        <v>222</v>
      </c>
      <c r="D4" s="193">
        <v>0</v>
      </c>
      <c r="E4" s="193">
        <f t="shared" si="0"/>
        <v>0</v>
      </c>
    </row>
    <row r="5" spans="1:5" ht="12.75">
      <c r="A5" s="190">
        <v>3</v>
      </c>
      <c r="B5" s="191" t="s">
        <v>223</v>
      </c>
      <c r="C5" s="192" t="s">
        <v>273</v>
      </c>
      <c r="D5" s="193">
        <v>0</v>
      </c>
      <c r="E5" s="193">
        <f t="shared" si="0"/>
        <v>0</v>
      </c>
    </row>
    <row r="6" spans="1:5" ht="12.75">
      <c r="A6" s="190">
        <v>3</v>
      </c>
      <c r="B6" s="191" t="s">
        <v>225</v>
      </c>
      <c r="C6" s="192" t="s">
        <v>274</v>
      </c>
      <c r="D6" s="193">
        <v>0</v>
      </c>
      <c r="E6" s="193">
        <f t="shared" si="0"/>
        <v>0</v>
      </c>
    </row>
    <row r="7" spans="1:5" ht="12.75">
      <c r="A7" s="190">
        <v>600</v>
      </c>
      <c r="B7" s="191" t="s">
        <v>227</v>
      </c>
      <c r="C7" s="192" t="s">
        <v>228</v>
      </c>
      <c r="D7" s="193">
        <v>0</v>
      </c>
      <c r="E7" s="193">
        <f t="shared" si="0"/>
        <v>0</v>
      </c>
    </row>
    <row r="8" spans="1:5" ht="12.75">
      <c r="A8" s="190">
        <v>1</v>
      </c>
      <c r="B8" s="191" t="s">
        <v>229</v>
      </c>
      <c r="C8" s="192" t="s">
        <v>275</v>
      </c>
      <c r="D8" s="193">
        <v>0</v>
      </c>
      <c r="E8" s="193">
        <f t="shared" si="0"/>
        <v>0</v>
      </c>
    </row>
    <row r="9" spans="1:5" ht="12.75">
      <c r="A9" s="190">
        <v>1</v>
      </c>
      <c r="B9" s="191" t="s">
        <v>231</v>
      </c>
      <c r="C9" s="192" t="s">
        <v>276</v>
      </c>
      <c r="D9" s="193">
        <v>0</v>
      </c>
      <c r="E9" s="193">
        <f t="shared" si="0"/>
        <v>0</v>
      </c>
    </row>
    <row r="10" spans="1:5" ht="12.75">
      <c r="A10" s="190">
        <v>4</v>
      </c>
      <c r="B10" s="191" t="s">
        <v>233</v>
      </c>
      <c r="C10" s="192" t="s">
        <v>277</v>
      </c>
      <c r="D10" s="193">
        <v>0</v>
      </c>
      <c r="E10" s="193">
        <f t="shared" si="0"/>
        <v>0</v>
      </c>
    </row>
    <row r="11" spans="1:5" ht="12.75">
      <c r="A11" s="190">
        <v>1</v>
      </c>
      <c r="B11" s="191" t="s">
        <v>207</v>
      </c>
      <c r="C11" s="192" t="s">
        <v>208</v>
      </c>
      <c r="D11" s="193">
        <v>0</v>
      </c>
      <c r="E11" s="193">
        <f t="shared" si="0"/>
        <v>0</v>
      </c>
    </row>
    <row r="12" spans="1:5" ht="12.75">
      <c r="A12" s="194"/>
      <c r="B12" s="194"/>
      <c r="C12" s="194"/>
      <c r="D12" s="194"/>
      <c r="E12" s="195">
        <f>SUM(E3:E11)</f>
        <v>0</v>
      </c>
    </row>
    <row r="13" spans="1:5" ht="12.75">
      <c r="A13" s="194"/>
      <c r="B13" s="194"/>
      <c r="C13" s="194"/>
      <c r="D13" s="194"/>
      <c r="E13" s="194"/>
    </row>
    <row r="14" spans="1:5" ht="12.75">
      <c r="A14" s="194"/>
      <c r="B14" s="194"/>
      <c r="C14" s="194"/>
      <c r="D14" s="194"/>
      <c r="E14" s="194"/>
    </row>
    <row r="15" spans="1:5" ht="12.75">
      <c r="A15" s="194"/>
      <c r="B15" s="194"/>
      <c r="C15" s="194"/>
      <c r="D15" s="194"/>
      <c r="E15" s="194"/>
    </row>
    <row r="16" spans="1:5" ht="12.75">
      <c r="A16" s="184"/>
      <c r="B16" s="185"/>
      <c r="C16" s="186" t="s">
        <v>209</v>
      </c>
      <c r="D16" s="187"/>
      <c r="E16" s="187"/>
    </row>
    <row r="17" spans="1:5" ht="12.75">
      <c r="A17" s="188" t="s">
        <v>202</v>
      </c>
      <c r="B17" s="189" t="s">
        <v>203</v>
      </c>
      <c r="C17" s="188" t="s">
        <v>204</v>
      </c>
      <c r="D17" s="188" t="s">
        <v>205</v>
      </c>
      <c r="E17" s="188" t="s">
        <v>206</v>
      </c>
    </row>
    <row r="18" spans="1:5" ht="12.75">
      <c r="A18" s="188"/>
      <c r="B18" s="189"/>
      <c r="C18" s="188" t="s">
        <v>210</v>
      </c>
      <c r="D18" s="188"/>
      <c r="E18" s="188"/>
    </row>
    <row r="19" spans="1:5" ht="12.75">
      <c r="A19" s="190">
        <v>2</v>
      </c>
      <c r="B19" s="191" t="s">
        <v>235</v>
      </c>
      <c r="C19" s="192" t="s">
        <v>278</v>
      </c>
      <c r="D19" s="193">
        <v>0</v>
      </c>
      <c r="E19" s="193">
        <f aca="true" t="shared" si="1" ref="E19:E23">+D19*A19</f>
        <v>0</v>
      </c>
    </row>
    <row r="20" spans="1:5" ht="12.75">
      <c r="A20" s="190">
        <v>2</v>
      </c>
      <c r="B20" s="191" t="s">
        <v>235</v>
      </c>
      <c r="C20" s="196" t="s">
        <v>279</v>
      </c>
      <c r="D20" s="193">
        <v>0</v>
      </c>
      <c r="E20" s="193">
        <f t="shared" si="1"/>
        <v>0</v>
      </c>
    </row>
    <row r="21" spans="1:5" ht="12.75">
      <c r="A21" s="190">
        <v>34</v>
      </c>
      <c r="B21" s="191" t="s">
        <v>238</v>
      </c>
      <c r="C21" s="197" t="s">
        <v>280</v>
      </c>
      <c r="D21" s="198">
        <v>0</v>
      </c>
      <c r="E21" s="193">
        <f t="shared" si="1"/>
        <v>0</v>
      </c>
    </row>
    <row r="22" spans="1:5" ht="12.75">
      <c r="A22" s="190">
        <v>6</v>
      </c>
      <c r="B22" s="191" t="s">
        <v>240</v>
      </c>
      <c r="C22" s="197" t="s">
        <v>281</v>
      </c>
      <c r="D22" s="198">
        <v>0</v>
      </c>
      <c r="E22" s="193">
        <f t="shared" si="1"/>
        <v>0</v>
      </c>
    </row>
    <row r="23" spans="1:5" ht="12.75">
      <c r="A23" s="190">
        <v>1</v>
      </c>
      <c r="B23" s="191" t="s">
        <v>211</v>
      </c>
      <c r="C23" s="197" t="s">
        <v>282</v>
      </c>
      <c r="D23" s="198">
        <v>0</v>
      </c>
      <c r="E23" s="193">
        <f t="shared" si="1"/>
        <v>0</v>
      </c>
    </row>
    <row r="24" spans="1:5" ht="12.75">
      <c r="A24" s="188"/>
      <c r="B24" s="189"/>
      <c r="C24" s="188" t="s">
        <v>212</v>
      </c>
      <c r="D24" s="188"/>
      <c r="E24" s="188"/>
    </row>
    <row r="25" spans="1:5" ht="12.75">
      <c r="A25" s="190">
        <v>6</v>
      </c>
      <c r="B25" s="191" t="s">
        <v>243</v>
      </c>
      <c r="C25" s="197" t="s">
        <v>283</v>
      </c>
      <c r="D25" s="198">
        <v>0</v>
      </c>
      <c r="E25" s="193">
        <f>+D25*A25</f>
        <v>0</v>
      </c>
    </row>
    <row r="26" spans="1:5" ht="12.75">
      <c r="A26" s="190">
        <v>2</v>
      </c>
      <c r="B26" s="191" t="s">
        <v>245</v>
      </c>
      <c r="C26" s="192" t="s">
        <v>284</v>
      </c>
      <c r="D26" s="193">
        <v>0</v>
      </c>
      <c r="E26" s="193">
        <f>+D26*A26</f>
        <v>0</v>
      </c>
    </row>
    <row r="27" spans="1:5" ht="12.75">
      <c r="A27" s="188"/>
      <c r="B27" s="189"/>
      <c r="C27" s="188" t="s">
        <v>213</v>
      </c>
      <c r="D27" s="188"/>
      <c r="E27" s="188"/>
    </row>
    <row r="28" spans="1:5" ht="12.75">
      <c r="A28" s="190">
        <v>3</v>
      </c>
      <c r="B28" s="191" t="s">
        <v>245</v>
      </c>
      <c r="C28" s="192" t="s">
        <v>285</v>
      </c>
      <c r="D28" s="193">
        <v>0</v>
      </c>
      <c r="E28" s="193">
        <f>+D28*A28</f>
        <v>0</v>
      </c>
    </row>
    <row r="29" spans="1:5" ht="12.75">
      <c r="A29" s="190">
        <v>1</v>
      </c>
      <c r="B29" s="191" t="s">
        <v>245</v>
      </c>
      <c r="C29" s="192" t="s">
        <v>286</v>
      </c>
      <c r="D29" s="193">
        <v>0</v>
      </c>
      <c r="E29" s="193">
        <f>+D29*A29</f>
        <v>0</v>
      </c>
    </row>
    <row r="30" spans="1:5" ht="12.75">
      <c r="A30" s="190">
        <v>1</v>
      </c>
      <c r="B30" s="191" t="s">
        <v>245</v>
      </c>
      <c r="C30" s="192" t="s">
        <v>287</v>
      </c>
      <c r="D30" s="193">
        <v>0</v>
      </c>
      <c r="E30" s="193">
        <f>+D30*A30</f>
        <v>0</v>
      </c>
    </row>
    <row r="31" spans="1:5" ht="12.75">
      <c r="A31" s="190">
        <v>4</v>
      </c>
      <c r="B31" s="191" t="s">
        <v>245</v>
      </c>
      <c r="C31" s="192" t="s">
        <v>288</v>
      </c>
      <c r="D31" s="193">
        <v>0</v>
      </c>
      <c r="E31" s="193">
        <f>+D31*A31</f>
        <v>0</v>
      </c>
    </row>
    <row r="32" spans="1:5" ht="12.75">
      <c r="A32" s="190">
        <v>1</v>
      </c>
      <c r="B32" s="191" t="s">
        <v>207</v>
      </c>
      <c r="C32" s="192" t="s">
        <v>214</v>
      </c>
      <c r="D32" s="193">
        <v>0</v>
      </c>
      <c r="E32" s="193">
        <f>+D32*A32</f>
        <v>0</v>
      </c>
    </row>
    <row r="33" spans="1:5" ht="12.75">
      <c r="A33" s="194"/>
      <c r="B33" s="194"/>
      <c r="C33" s="194"/>
      <c r="D33" s="194"/>
      <c r="E33" s="195">
        <f>SUM(E19:E32)</f>
        <v>0</v>
      </c>
    </row>
    <row r="34" spans="1:5" ht="12.75">
      <c r="A34" s="194"/>
      <c r="B34" s="194"/>
      <c r="C34" s="194"/>
      <c r="D34" s="194"/>
      <c r="E34" s="194"/>
    </row>
    <row r="35" spans="1:5" ht="12.75">
      <c r="A35" s="194"/>
      <c r="B35" s="194"/>
      <c r="C35" s="194"/>
      <c r="D35" s="194"/>
      <c r="E35" s="194"/>
    </row>
    <row r="36" spans="1:5" ht="12.75">
      <c r="A36" s="184"/>
      <c r="B36" s="185"/>
      <c r="C36" s="186" t="s">
        <v>215</v>
      </c>
      <c r="D36" s="187"/>
      <c r="E36" s="187"/>
    </row>
    <row r="37" spans="1:5" ht="12.75">
      <c r="A37" s="188" t="s">
        <v>202</v>
      </c>
      <c r="B37" s="189" t="s">
        <v>203</v>
      </c>
      <c r="C37" s="188" t="s">
        <v>204</v>
      </c>
      <c r="D37" s="188" t="s">
        <v>205</v>
      </c>
      <c r="E37" s="188" t="s">
        <v>206</v>
      </c>
    </row>
    <row r="38" spans="1:5" ht="12.75">
      <c r="A38" s="190">
        <v>42</v>
      </c>
      <c r="B38" s="191" t="s">
        <v>251</v>
      </c>
      <c r="C38" s="192" t="s">
        <v>289</v>
      </c>
      <c r="D38" s="193">
        <v>0</v>
      </c>
      <c r="E38" s="193">
        <f>+D38*A38</f>
        <v>0</v>
      </c>
    </row>
    <row r="39" spans="1:5" ht="12.75">
      <c r="A39" s="190">
        <v>42</v>
      </c>
      <c r="B39" s="191" t="s">
        <v>253</v>
      </c>
      <c r="C39" s="192" t="s">
        <v>290</v>
      </c>
      <c r="D39" s="193">
        <v>0</v>
      </c>
      <c r="E39" s="193">
        <f>+D39*A39</f>
        <v>0</v>
      </c>
    </row>
    <row r="40" spans="1:5" ht="12.75">
      <c r="A40" s="190">
        <v>1</v>
      </c>
      <c r="B40" s="191" t="s">
        <v>207</v>
      </c>
      <c r="C40" s="192" t="s">
        <v>214</v>
      </c>
      <c r="D40" s="193">
        <v>0</v>
      </c>
      <c r="E40" s="193">
        <f>+D40*A40</f>
        <v>0</v>
      </c>
    </row>
    <row r="41" spans="1:5" ht="12.75">
      <c r="A41" s="194"/>
      <c r="B41" s="194"/>
      <c r="C41" s="194"/>
      <c r="D41" s="194"/>
      <c r="E41" s="195">
        <f>SUM(E38:E40)</f>
        <v>0</v>
      </c>
    </row>
    <row r="42" spans="1:5" ht="12.75">
      <c r="A42" s="194"/>
      <c r="B42" s="194"/>
      <c r="C42" s="194"/>
      <c r="D42" s="194"/>
      <c r="E42" s="194"/>
    </row>
    <row r="43" spans="1:5" ht="12.75">
      <c r="A43" s="194"/>
      <c r="B43" s="194"/>
      <c r="C43" s="194"/>
      <c r="D43" s="194"/>
      <c r="E43" s="194"/>
    </row>
    <row r="44" spans="1:5" ht="12.75">
      <c r="A44" s="184"/>
      <c r="B44" s="185"/>
      <c r="C44" s="186" t="s">
        <v>216</v>
      </c>
      <c r="D44" s="187"/>
      <c r="E44" s="187"/>
    </row>
    <row r="45" spans="1:5" ht="12.75">
      <c r="A45" s="188" t="s">
        <v>202</v>
      </c>
      <c r="B45" s="189" t="s">
        <v>203</v>
      </c>
      <c r="C45" s="188" t="s">
        <v>204</v>
      </c>
      <c r="D45" s="188" t="s">
        <v>205</v>
      </c>
      <c r="E45" s="188" t="s">
        <v>206</v>
      </c>
    </row>
    <row r="46" spans="1:5" ht="12.75">
      <c r="A46" s="190">
        <v>1</v>
      </c>
      <c r="B46" s="191" t="s">
        <v>255</v>
      </c>
      <c r="C46" s="200" t="s">
        <v>291</v>
      </c>
      <c r="D46" s="193">
        <v>0</v>
      </c>
      <c r="E46" s="193">
        <f>+D46*A46</f>
        <v>0</v>
      </c>
    </row>
    <row r="47" spans="1:5" ht="12.75">
      <c r="A47" s="190">
        <v>1</v>
      </c>
      <c r="B47" s="191" t="s">
        <v>207</v>
      </c>
      <c r="C47" s="192" t="s">
        <v>214</v>
      </c>
      <c r="D47" s="193">
        <v>0</v>
      </c>
      <c r="E47" s="193">
        <f>+D47*A47</f>
        <v>0</v>
      </c>
    </row>
    <row r="48" spans="1:5" ht="12.75">
      <c r="A48" s="194"/>
      <c r="B48" s="199"/>
      <c r="C48" s="199"/>
      <c r="D48" s="199"/>
      <c r="E48" s="195">
        <f>SUM(E46:E47)</f>
        <v>0</v>
      </c>
    </row>
    <row r="49" spans="1:5" ht="12.75">
      <c r="A49" s="194"/>
      <c r="B49" s="194"/>
      <c r="C49" s="194"/>
      <c r="D49" s="194"/>
      <c r="E49" s="194"/>
    </row>
    <row r="50" spans="1:5" ht="12.75">
      <c r="A50" s="184"/>
      <c r="B50" s="185"/>
      <c r="C50" s="186" t="s">
        <v>217</v>
      </c>
      <c r="D50" s="187"/>
      <c r="E50" s="187"/>
    </row>
    <row r="51" spans="1:5" ht="12.75">
      <c r="A51" s="188" t="s">
        <v>202</v>
      </c>
      <c r="B51" s="189" t="s">
        <v>203</v>
      </c>
      <c r="C51" s="188" t="s">
        <v>204</v>
      </c>
      <c r="D51" s="188" t="s">
        <v>205</v>
      </c>
      <c r="E51" s="188" t="s">
        <v>206</v>
      </c>
    </row>
    <row r="52" spans="1:5" ht="12.75">
      <c r="A52" s="190">
        <v>1</v>
      </c>
      <c r="B52" s="191" t="s">
        <v>257</v>
      </c>
      <c r="C52" s="200" t="s">
        <v>292</v>
      </c>
      <c r="D52" s="193">
        <v>0</v>
      </c>
      <c r="E52" s="193">
        <f>+D52*A52</f>
        <v>0</v>
      </c>
    </row>
    <row r="53" spans="1:5" ht="12.75">
      <c r="A53" s="194"/>
      <c r="B53" s="199"/>
      <c r="C53" s="199"/>
      <c r="D53" s="199"/>
      <c r="E53" s="195">
        <f>SUM(E52:E52)</f>
        <v>0</v>
      </c>
    </row>
  </sheetData>
  <conditionalFormatting sqref="C46">
    <cfRule type="expression" priority="2" dxfId="0">
      <formula>$C46=0</formula>
    </cfRule>
  </conditionalFormatting>
  <conditionalFormatting sqref="C52">
    <cfRule type="expression" priority="1" dxfId="0">
      <formula>$C52=0</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pestalovai</cp:lastModifiedBy>
  <dcterms:modified xsi:type="dcterms:W3CDTF">2020-09-30T07:27:11Z</dcterms:modified>
  <cp:category/>
  <cp:version/>
  <cp:contentType/>
  <cp:contentStatus/>
</cp:coreProperties>
</file>