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70" windowHeight="12270" activeTab="0"/>
  </bookViews>
  <sheets>
    <sheet name="Položky" sheetId="4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<sst xmlns="http://schemas.openxmlformats.org/spreadsheetml/2006/main" count="82" uniqueCount="68">
  <si>
    <t>Investor:</t>
  </si>
  <si>
    <t>Položka</t>
  </si>
  <si>
    <t>Text</t>
  </si>
  <si>
    <t>Množství</t>
  </si>
  <si>
    <t>m.j.</t>
  </si>
  <si>
    <t>Cena</t>
  </si>
  <si>
    <t>Celkem</t>
  </si>
  <si>
    <t>Zemní práce</t>
  </si>
  <si>
    <t xml:space="preserve">m2   </t>
  </si>
  <si>
    <t>_51U0MIV12</t>
  </si>
  <si>
    <t>Zemní práce Celkem :</t>
  </si>
  <si>
    <t>Komunikace</t>
  </si>
  <si>
    <t>_51U0MIV3N</t>
  </si>
  <si>
    <t>_51U0MIV4J</t>
  </si>
  <si>
    <t>Komunikace Celkem :</t>
  </si>
  <si>
    <t xml:space="preserve">m    </t>
  </si>
  <si>
    <t>Ostatní konstrukce a práce</t>
  </si>
  <si>
    <t>919731122</t>
  </si>
  <si>
    <t xml:space="preserve">Zarovnání styčné plochy podkladu nebo krytu živičného tl do 100 mm                                  </t>
  </si>
  <si>
    <t>_51U0MIV7Z</t>
  </si>
  <si>
    <t>919735112</t>
  </si>
  <si>
    <t xml:space="preserve">Řezání stávajícího živičného krytu hl do 100 mm                                                     </t>
  </si>
  <si>
    <t>_51U0MIV8V</t>
  </si>
  <si>
    <t>919112212</t>
  </si>
  <si>
    <t xml:space="preserve">Řezání spár pro vytvoření komůrky š 10 mm hl 20 mm pro těsnící zálivku v živičném krytu             </t>
  </si>
  <si>
    <t>_51U0MIV9Q</t>
  </si>
  <si>
    <t>Ostatní konstrukce a práce Celkem :</t>
  </si>
  <si>
    <t>599141111</t>
  </si>
  <si>
    <t>_51U0MIV5E</t>
  </si>
  <si>
    <t>573231111</t>
  </si>
  <si>
    <t xml:space="preserve">Postřik živičný spojovací ze silniční emulze v množství 0,70 kg/m2                                  </t>
  </si>
  <si>
    <t>_51U0MIV2S</t>
  </si>
  <si>
    <t>998225111</t>
  </si>
  <si>
    <t xml:space="preserve">Přesun hmot pro pozemní komunikace s krytem z kamene, monolitickým betonovým nebo živičným          </t>
  </si>
  <si>
    <t xml:space="preserve">t    </t>
  </si>
  <si>
    <t>_51U0MIVCR</t>
  </si>
  <si>
    <t>Všeobecné konstrukce a práce</t>
  </si>
  <si>
    <t>034403000</t>
  </si>
  <si>
    <t xml:space="preserve">Dopravní značení na staveništi vč. zajištění DIO                                                    </t>
  </si>
  <si>
    <t xml:space="preserve">kpl  </t>
  </si>
  <si>
    <t>_51U0MIVEH</t>
  </si>
  <si>
    <t>Všeobecné konstrukce a práce Celkem :</t>
  </si>
  <si>
    <t>997013501</t>
  </si>
  <si>
    <t xml:space="preserve">Odvoz suti a vybouraných hmot na skládku nebo meziskládku do 1 km se složením                       </t>
  </si>
  <si>
    <t>_51U0MIVAL</t>
  </si>
  <si>
    <t>997013509</t>
  </si>
  <si>
    <t xml:space="preserve">Příplatek k odvozu suti a vybouraných hmot na skládku ZKD 1 km přes 1 km                            </t>
  </si>
  <si>
    <t>_51U0MIVBW</t>
  </si>
  <si>
    <t>STAVBA CELKEM</t>
  </si>
  <si>
    <t>Sazba DPH</t>
  </si>
  <si>
    <t>DPH celkem</t>
  </si>
  <si>
    <t>SUS JmK, p.o.k.</t>
  </si>
  <si>
    <t>cena bez DPH:</t>
  </si>
  <si>
    <t xml:space="preserve"> cena s DPH:</t>
  </si>
  <si>
    <t xml:space="preserve">565141111     </t>
  </si>
  <si>
    <t xml:space="preserve">Asfaltový beton vrstva obrusná ACO 11 (ABS) tř. I tl 50 mm š do 3 m z nemodifikovaného asfaltu   </t>
  </si>
  <si>
    <t xml:space="preserve">577144111     </t>
  </si>
  <si>
    <t xml:space="preserve">Vyrovnání povrchu dosavadních podkladů obalovaným kamenivem ACP 16S  tl 60 mm       </t>
  </si>
  <si>
    <t>Vyplnění spár živičnou zálivkou</t>
  </si>
  <si>
    <t xml:space="preserve">Frézování živičného krytu tl 30 mm pruh š 2 m pl do 10000 m2 bez překážek v trase                     </t>
  </si>
  <si>
    <t xml:space="preserve">113154331     </t>
  </si>
  <si>
    <t xml:space="preserve">Zpevnění krajnic asfaltovým recyklátem tl 90 mm                                      </t>
  </si>
  <si>
    <t>569931131</t>
  </si>
  <si>
    <t>938909611</t>
  </si>
  <si>
    <t xml:space="preserve">Odstranění nánosu na krajnicích tl do 100 mm   </t>
  </si>
  <si>
    <t xml:space="preserve">Nakládání suti na dopravní prostředky pro vodorovnou dopravu                              </t>
  </si>
  <si>
    <t>997211611</t>
  </si>
  <si>
    <t>II/426 - Syrovín - hr. okresu 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</si>
</sst>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0" fontId="0" fillId="0" borderId="0" xfId="0"/>
    <xf numFmtId="0" fontId="9" fillId="0" borderId="0" xfId="0" applyFont="1"/>
    <xf numFmtId="0" fontId="0" fillId="0" borderId="0" xfId="0"/>
    <xf numFmtId="0" fontId="10" fillId="3" borderId="0" xfId="0" applyFont="1" applyFill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164" fontId="10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36</xdr:row>
      <xdr:rowOff>57150</xdr:rowOff>
    </xdr:from>
    <xdr:to>
      <xdr:col>11</xdr:col>
      <xdr:colOff>485775</xdr:colOff>
      <xdr:row>61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7658100"/>
          <a:ext cx="6905625" cy="415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 topLeftCell="A1">
      <selection activeCell="T28" sqref="T28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8" width="9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3" ht="15">
      <c r="A1" s="16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1"/>
    </row>
    <row r="2" spans="1:13" ht="1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1"/>
    </row>
    <row r="4" spans="1:13" ht="15">
      <c r="A4" s="12" t="s">
        <v>0</v>
      </c>
      <c r="B4" s="11"/>
      <c r="C4" s="12" t="s">
        <v>51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15.75" thickBot="1"/>
    <row r="6" spans="1:12" ht="15.75" thickBot="1">
      <c r="A6" s="43" t="s">
        <v>1</v>
      </c>
      <c r="B6" s="44"/>
      <c r="C6" s="45" t="s">
        <v>2</v>
      </c>
      <c r="D6" s="46"/>
      <c r="E6" s="46"/>
      <c r="F6" s="46"/>
      <c r="G6" s="46"/>
      <c r="H6" s="46"/>
      <c r="I6" s="4" t="s">
        <v>3</v>
      </c>
      <c r="J6" s="5" t="s">
        <v>4</v>
      </c>
      <c r="K6" s="4" t="s">
        <v>5</v>
      </c>
      <c r="L6" s="4" t="s">
        <v>6</v>
      </c>
    </row>
    <row r="7" spans="1:12" ht="15">
      <c r="A7" s="6">
        <v>1</v>
      </c>
      <c r="B7" s="47" t="s">
        <v>7</v>
      </c>
      <c r="C7" s="48"/>
      <c r="D7" s="48"/>
      <c r="E7" s="48"/>
      <c r="F7" s="48"/>
      <c r="G7" s="49"/>
      <c r="H7" s="50"/>
      <c r="I7" s="50"/>
      <c r="J7" s="50"/>
      <c r="K7" s="50"/>
      <c r="L7" s="50"/>
    </row>
    <row r="8" spans="1:13" ht="29.25" customHeight="1">
      <c r="A8" s="3">
        <v>1</v>
      </c>
      <c r="B8" s="7" t="s">
        <v>60</v>
      </c>
      <c r="C8" s="41" t="s">
        <v>59</v>
      </c>
      <c r="D8" s="42"/>
      <c r="E8" s="42"/>
      <c r="F8" s="42"/>
      <c r="G8" s="42"/>
      <c r="H8" s="42"/>
      <c r="I8" s="8">
        <f>564*6</f>
        <v>3384</v>
      </c>
      <c r="J8" s="2" t="s">
        <v>8</v>
      </c>
      <c r="K8" s="8">
        <v>0</v>
      </c>
      <c r="L8" s="9">
        <f>ROUND(I8*K8,2)</f>
        <v>0</v>
      </c>
      <c r="M8" t="s">
        <v>9</v>
      </c>
    </row>
    <row r="9" spans="1:12" ht="15">
      <c r="A9" s="29"/>
      <c r="B9" s="30"/>
      <c r="C9" s="30"/>
      <c r="D9" s="30"/>
      <c r="E9" s="30"/>
      <c r="F9" s="30"/>
      <c r="G9" s="31" t="s">
        <v>10</v>
      </c>
      <c r="H9" s="32"/>
      <c r="I9" s="32"/>
      <c r="J9" s="32"/>
      <c r="K9" s="32"/>
      <c r="L9" s="10">
        <f>SUM(L8)</f>
        <v>0</v>
      </c>
    </row>
    <row r="10" spans="1:12" ht="15">
      <c r="A10" s="6">
        <v>5</v>
      </c>
      <c r="B10" s="39" t="s">
        <v>11</v>
      </c>
      <c r="C10" s="40"/>
      <c r="D10" s="40"/>
      <c r="E10" s="40"/>
      <c r="F10" s="40"/>
      <c r="G10" s="29"/>
      <c r="H10" s="30"/>
      <c r="I10" s="30"/>
      <c r="J10" s="30"/>
      <c r="K10" s="30"/>
      <c r="L10" s="30"/>
    </row>
    <row r="11" spans="1:13" ht="28.5" customHeight="1">
      <c r="A11" s="3">
        <v>2</v>
      </c>
      <c r="B11" s="7" t="s">
        <v>54</v>
      </c>
      <c r="C11" s="41" t="s">
        <v>57</v>
      </c>
      <c r="D11" s="42"/>
      <c r="E11" s="42"/>
      <c r="F11" s="42"/>
      <c r="G11" s="42"/>
      <c r="H11" s="42"/>
      <c r="I11" s="8">
        <f>I8</f>
        <v>3384</v>
      </c>
      <c r="J11" s="2" t="s">
        <v>8</v>
      </c>
      <c r="K11" s="8">
        <v>0</v>
      </c>
      <c r="L11" s="9">
        <f>ROUND(I11*K11,2)</f>
        <v>0</v>
      </c>
      <c r="M11" t="s">
        <v>12</v>
      </c>
    </row>
    <row r="12" spans="1:13" s="13" customFormat="1" ht="15">
      <c r="A12" s="3">
        <v>3</v>
      </c>
      <c r="B12" s="7" t="s">
        <v>62</v>
      </c>
      <c r="C12" s="33" t="s">
        <v>61</v>
      </c>
      <c r="D12" s="34"/>
      <c r="E12" s="34"/>
      <c r="F12" s="34"/>
      <c r="G12" s="34"/>
      <c r="H12" s="34"/>
      <c r="I12" s="8">
        <v>564</v>
      </c>
      <c r="J12" s="15" t="s">
        <v>8</v>
      </c>
      <c r="K12" s="8">
        <v>0</v>
      </c>
      <c r="L12" s="9">
        <f>ROUND(I12*K12,2)</f>
        <v>0</v>
      </c>
      <c r="M12" s="13" t="s">
        <v>31</v>
      </c>
    </row>
    <row r="13" spans="1:13" ht="15">
      <c r="A13" s="3">
        <v>4</v>
      </c>
      <c r="B13" s="7" t="s">
        <v>29</v>
      </c>
      <c r="C13" s="33" t="s">
        <v>30</v>
      </c>
      <c r="D13" s="34"/>
      <c r="E13" s="34"/>
      <c r="F13" s="34"/>
      <c r="G13" s="34"/>
      <c r="H13" s="34"/>
      <c r="I13" s="8">
        <f>I11*2</f>
        <v>6768</v>
      </c>
      <c r="J13" s="2" t="s">
        <v>8</v>
      </c>
      <c r="K13" s="8">
        <v>0</v>
      </c>
      <c r="L13" s="9">
        <f>ROUND(I13*K13,2)</f>
        <v>0</v>
      </c>
      <c r="M13" t="s">
        <v>31</v>
      </c>
    </row>
    <row r="14" spans="1:13" ht="29.25" customHeight="1">
      <c r="A14" s="3">
        <v>5</v>
      </c>
      <c r="B14" s="7" t="s">
        <v>56</v>
      </c>
      <c r="C14" s="41" t="s">
        <v>55</v>
      </c>
      <c r="D14" s="42"/>
      <c r="E14" s="42"/>
      <c r="F14" s="42"/>
      <c r="G14" s="42"/>
      <c r="H14" s="42"/>
      <c r="I14" s="8">
        <f>I11</f>
        <v>3384</v>
      </c>
      <c r="J14" s="2" t="s">
        <v>8</v>
      </c>
      <c r="K14" s="8">
        <v>0</v>
      </c>
      <c r="L14" s="9">
        <f>ROUND(I14*K14,2)</f>
        <v>0</v>
      </c>
      <c r="M14" t="s">
        <v>13</v>
      </c>
    </row>
    <row r="15" spans="1:13" ht="15">
      <c r="A15" s="3">
        <v>6</v>
      </c>
      <c r="B15" s="7" t="s">
        <v>27</v>
      </c>
      <c r="C15" s="33" t="s">
        <v>58</v>
      </c>
      <c r="D15" s="34"/>
      <c r="E15" s="34"/>
      <c r="F15" s="34"/>
      <c r="G15" s="34"/>
      <c r="H15" s="34"/>
      <c r="I15" s="8">
        <f>564+6+6</f>
        <v>576</v>
      </c>
      <c r="J15" s="2" t="s">
        <v>15</v>
      </c>
      <c r="K15" s="8">
        <v>0</v>
      </c>
      <c r="L15" s="9">
        <f>ROUND(I15*K15,2)</f>
        <v>0</v>
      </c>
      <c r="M15" t="s">
        <v>28</v>
      </c>
    </row>
    <row r="16" spans="1:12" ht="15">
      <c r="A16" s="29"/>
      <c r="B16" s="30"/>
      <c r="C16" s="30"/>
      <c r="D16" s="30"/>
      <c r="E16" s="30"/>
      <c r="F16" s="30"/>
      <c r="G16" s="31" t="s">
        <v>14</v>
      </c>
      <c r="H16" s="32"/>
      <c r="I16" s="32"/>
      <c r="J16" s="32"/>
      <c r="K16" s="32"/>
      <c r="L16" s="10">
        <f>SUM(L11:L15)</f>
        <v>0</v>
      </c>
    </row>
    <row r="17" spans="1:12" ht="15">
      <c r="A17" s="6">
        <v>9</v>
      </c>
      <c r="B17" s="39" t="s">
        <v>16</v>
      </c>
      <c r="C17" s="40"/>
      <c r="D17" s="40"/>
      <c r="E17" s="40"/>
      <c r="F17" s="40"/>
      <c r="G17" s="29"/>
      <c r="H17" s="30"/>
      <c r="I17" s="30"/>
      <c r="J17" s="30"/>
      <c r="K17" s="30"/>
      <c r="L17" s="30"/>
    </row>
    <row r="18" spans="1:13" s="13" customFormat="1" ht="15">
      <c r="A18" s="3">
        <v>7</v>
      </c>
      <c r="B18" s="7" t="s">
        <v>17</v>
      </c>
      <c r="C18" s="33" t="s">
        <v>18</v>
      </c>
      <c r="D18" s="34"/>
      <c r="E18" s="34"/>
      <c r="F18" s="34"/>
      <c r="G18" s="34"/>
      <c r="H18" s="34"/>
      <c r="I18" s="8">
        <f>12</f>
        <v>12</v>
      </c>
      <c r="J18" s="15" t="s">
        <v>15</v>
      </c>
      <c r="K18" s="8">
        <v>0</v>
      </c>
      <c r="L18" s="9">
        <f aca="true" t="shared" si="0" ref="L18">ROUND(I18*K18,2)</f>
        <v>0</v>
      </c>
      <c r="M18" s="13" t="s">
        <v>19</v>
      </c>
    </row>
    <row r="19" spans="1:13" ht="15">
      <c r="A19" s="3">
        <v>8</v>
      </c>
      <c r="B19" s="7" t="s">
        <v>20</v>
      </c>
      <c r="C19" s="33" t="s">
        <v>21</v>
      </c>
      <c r="D19" s="34"/>
      <c r="E19" s="34"/>
      <c r="F19" s="34"/>
      <c r="G19" s="34"/>
      <c r="H19" s="34"/>
      <c r="I19" s="8">
        <v>12</v>
      </c>
      <c r="J19" s="2" t="s">
        <v>15</v>
      </c>
      <c r="K19" s="8">
        <v>0</v>
      </c>
      <c r="L19" s="9">
        <f aca="true" t="shared" si="1" ref="L19:L25">ROUND(I19*K19,2)</f>
        <v>0</v>
      </c>
      <c r="M19" t="s">
        <v>22</v>
      </c>
    </row>
    <row r="20" spans="1:13" ht="30" customHeight="1">
      <c r="A20" s="3">
        <v>9</v>
      </c>
      <c r="B20" s="7" t="s">
        <v>23</v>
      </c>
      <c r="C20" s="41" t="s">
        <v>24</v>
      </c>
      <c r="D20" s="42"/>
      <c r="E20" s="42"/>
      <c r="F20" s="42"/>
      <c r="G20" s="42"/>
      <c r="H20" s="42"/>
      <c r="I20" s="8">
        <f>564+6+6</f>
        <v>576</v>
      </c>
      <c r="J20" s="2" t="s">
        <v>15</v>
      </c>
      <c r="K20" s="8">
        <v>0</v>
      </c>
      <c r="L20" s="9">
        <f t="shared" si="1"/>
        <v>0</v>
      </c>
      <c r="M20" t="s">
        <v>25</v>
      </c>
    </row>
    <row r="21" spans="1:13" s="13" customFormat="1" ht="15">
      <c r="A21" s="3">
        <v>10</v>
      </c>
      <c r="B21" s="7" t="s">
        <v>63</v>
      </c>
      <c r="C21" s="33" t="s">
        <v>64</v>
      </c>
      <c r="D21" s="34"/>
      <c r="E21" s="34"/>
      <c r="F21" s="34"/>
      <c r="G21" s="34"/>
      <c r="H21" s="34"/>
      <c r="I21" s="8">
        <v>564</v>
      </c>
      <c r="J21" s="15" t="s">
        <v>8</v>
      </c>
      <c r="K21" s="8">
        <v>0</v>
      </c>
      <c r="L21" s="9">
        <f aca="true" t="shared" si="2" ref="L21">ROUND(I21*K21,2)</f>
        <v>0</v>
      </c>
      <c r="M21" s="13" t="s">
        <v>35</v>
      </c>
    </row>
    <row r="22" spans="1:13" ht="15">
      <c r="A22" s="3">
        <v>11</v>
      </c>
      <c r="B22" s="7" t="s">
        <v>32</v>
      </c>
      <c r="C22" s="33" t="s">
        <v>33</v>
      </c>
      <c r="D22" s="34"/>
      <c r="E22" s="34"/>
      <c r="F22" s="34"/>
      <c r="G22" s="34"/>
      <c r="H22" s="34"/>
      <c r="I22" s="8">
        <f>I8*0.11*2.36+564*0.09*2.36</f>
        <v>998.28</v>
      </c>
      <c r="J22" s="2" t="s">
        <v>34</v>
      </c>
      <c r="K22" s="8">
        <v>0</v>
      </c>
      <c r="L22" s="9">
        <f t="shared" si="1"/>
        <v>0</v>
      </c>
      <c r="M22" t="s">
        <v>35</v>
      </c>
    </row>
    <row r="23" spans="1:13" ht="15">
      <c r="A23" s="3">
        <v>12</v>
      </c>
      <c r="B23" s="7" t="s">
        <v>42</v>
      </c>
      <c r="C23" s="33" t="s">
        <v>43</v>
      </c>
      <c r="D23" s="34"/>
      <c r="E23" s="34"/>
      <c r="F23" s="34"/>
      <c r="G23" s="34"/>
      <c r="H23" s="34"/>
      <c r="I23" s="8">
        <f>I8*0.03*2.36+I25-576*0.09*2.36</f>
        <v>230.0448</v>
      </c>
      <c r="J23" s="2" t="s">
        <v>34</v>
      </c>
      <c r="K23" s="8">
        <v>0</v>
      </c>
      <c r="L23" s="9">
        <f t="shared" si="1"/>
        <v>0</v>
      </c>
      <c r="M23" t="s">
        <v>44</v>
      </c>
    </row>
    <row r="24" spans="1:13" s="13" customFormat="1" ht="15">
      <c r="A24" s="3">
        <v>13</v>
      </c>
      <c r="B24" s="7" t="s">
        <v>45</v>
      </c>
      <c r="C24" s="33" t="s">
        <v>46</v>
      </c>
      <c r="D24" s="34"/>
      <c r="E24" s="34"/>
      <c r="F24" s="34"/>
      <c r="G24" s="34"/>
      <c r="H24" s="34"/>
      <c r="I24" s="8">
        <f>I23*15</f>
        <v>3450.672</v>
      </c>
      <c r="J24" s="15" t="s">
        <v>34</v>
      </c>
      <c r="K24" s="8">
        <v>0</v>
      </c>
      <c r="L24" s="9">
        <f aca="true" t="shared" si="3" ref="L24">ROUND(I24*K24,2)</f>
        <v>0</v>
      </c>
      <c r="M24" s="13" t="s">
        <v>47</v>
      </c>
    </row>
    <row r="25" spans="1:13" ht="15">
      <c r="A25" s="3">
        <v>14</v>
      </c>
      <c r="B25" s="7" t="s">
        <v>66</v>
      </c>
      <c r="C25" s="33" t="s">
        <v>65</v>
      </c>
      <c r="D25" s="34"/>
      <c r="E25" s="34"/>
      <c r="F25" s="34"/>
      <c r="G25" s="34"/>
      <c r="H25" s="34"/>
      <c r="I25" s="8">
        <f>I21*0.1*2</f>
        <v>112.80000000000001</v>
      </c>
      <c r="J25" s="2" t="s">
        <v>34</v>
      </c>
      <c r="K25" s="8">
        <v>0</v>
      </c>
      <c r="L25" s="9">
        <f t="shared" si="1"/>
        <v>0</v>
      </c>
      <c r="M25" t="s">
        <v>47</v>
      </c>
    </row>
    <row r="26" spans="1:12" ht="15">
      <c r="A26" s="29"/>
      <c r="B26" s="30"/>
      <c r="C26" s="30"/>
      <c r="D26" s="30"/>
      <c r="E26" s="30"/>
      <c r="F26" s="30"/>
      <c r="G26" s="31" t="s">
        <v>26</v>
      </c>
      <c r="H26" s="32"/>
      <c r="I26" s="32"/>
      <c r="J26" s="32"/>
      <c r="K26" s="32"/>
      <c r="L26" s="10">
        <f>SUM(L18:M25)</f>
        <v>0</v>
      </c>
    </row>
    <row r="27" spans="1:12" ht="15">
      <c r="A27" s="6">
        <v>0</v>
      </c>
      <c r="B27" s="39" t="s">
        <v>36</v>
      </c>
      <c r="C27" s="40"/>
      <c r="D27" s="40"/>
      <c r="E27" s="40"/>
      <c r="F27" s="40"/>
      <c r="G27" s="29"/>
      <c r="H27" s="30"/>
      <c r="I27" s="30"/>
      <c r="J27" s="30"/>
      <c r="K27" s="30"/>
      <c r="L27" s="30"/>
    </row>
    <row r="28" spans="1:13" ht="15">
      <c r="A28" s="3">
        <v>15</v>
      </c>
      <c r="B28" s="7" t="s">
        <v>37</v>
      </c>
      <c r="C28" s="33" t="s">
        <v>38</v>
      </c>
      <c r="D28" s="34"/>
      <c r="E28" s="34"/>
      <c r="F28" s="34"/>
      <c r="G28" s="34"/>
      <c r="H28" s="34"/>
      <c r="I28" s="8">
        <v>1</v>
      </c>
      <c r="J28" s="2" t="s">
        <v>39</v>
      </c>
      <c r="K28" s="8">
        <v>0</v>
      </c>
      <c r="L28" s="9">
        <f>ROUND(I28*K28,2)</f>
        <v>0</v>
      </c>
      <c r="M28" t="s">
        <v>40</v>
      </c>
    </row>
    <row r="29" spans="1:12" ht="15">
      <c r="A29" s="29"/>
      <c r="B29" s="30"/>
      <c r="C29" s="30"/>
      <c r="D29" s="30"/>
      <c r="E29" s="30"/>
      <c r="F29" s="30"/>
      <c r="G29" s="31" t="s">
        <v>41</v>
      </c>
      <c r="H29" s="32"/>
      <c r="I29" s="32"/>
      <c r="J29" s="32"/>
      <c r="K29" s="32"/>
      <c r="L29" s="10">
        <f>SUM(L28)</f>
        <v>0</v>
      </c>
    </row>
    <row r="30" spans="1:12" ht="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3" ht="1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3"/>
    </row>
    <row r="32" spans="1:13" ht="15" customHeight="1">
      <c r="A32" s="35" t="s">
        <v>48</v>
      </c>
      <c r="B32" s="36"/>
      <c r="C32" s="36"/>
      <c r="D32" s="38" t="s">
        <v>49</v>
      </c>
      <c r="E32" s="28"/>
      <c r="F32" s="38" t="s">
        <v>50</v>
      </c>
      <c r="G32" s="28"/>
      <c r="H32" s="21" t="s">
        <v>52</v>
      </c>
      <c r="I32" s="22"/>
      <c r="J32" s="14"/>
      <c r="K32" s="25">
        <f>L29+L26+L16+L9</f>
        <v>0</v>
      </c>
      <c r="L32" s="26"/>
      <c r="M32" s="11"/>
    </row>
    <row r="33" spans="1:13" ht="15">
      <c r="A33" s="37"/>
      <c r="B33" s="37"/>
      <c r="C33" s="37"/>
      <c r="D33" s="19"/>
      <c r="E33" s="20"/>
      <c r="F33" s="19"/>
      <c r="G33" s="20"/>
      <c r="H33" s="19"/>
      <c r="I33" s="20"/>
      <c r="J33" s="20"/>
      <c r="K33" s="20"/>
      <c r="L33" s="20"/>
      <c r="M33" s="11"/>
    </row>
    <row r="34" spans="1:13" ht="15">
      <c r="A34" s="37"/>
      <c r="B34" s="37"/>
      <c r="C34" s="37"/>
      <c r="D34" s="27">
        <v>21</v>
      </c>
      <c r="E34" s="28"/>
      <c r="F34" s="25">
        <f>K32*0.21</f>
        <v>0</v>
      </c>
      <c r="G34" s="26"/>
      <c r="H34" s="21" t="s">
        <v>53</v>
      </c>
      <c r="I34" s="22"/>
      <c r="J34" s="14"/>
      <c r="K34" s="25">
        <f>K32*1.21</f>
        <v>0</v>
      </c>
      <c r="L34" s="26"/>
      <c r="M34" s="11"/>
    </row>
    <row r="35" spans="1:13" ht="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1"/>
    </row>
    <row r="36" spans="1:12" ht="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50">
    <mergeCell ref="A9:F9"/>
    <mergeCell ref="G9:K9"/>
    <mergeCell ref="A6:B6"/>
    <mergeCell ref="C6:H6"/>
    <mergeCell ref="B7:F7"/>
    <mergeCell ref="G7:L7"/>
    <mergeCell ref="C8:H8"/>
    <mergeCell ref="B10:F10"/>
    <mergeCell ref="G10:L10"/>
    <mergeCell ref="C11:H11"/>
    <mergeCell ref="C14:H14"/>
    <mergeCell ref="A16:F16"/>
    <mergeCell ref="G16:K16"/>
    <mergeCell ref="C13:H13"/>
    <mergeCell ref="C12:H12"/>
    <mergeCell ref="C22:H22"/>
    <mergeCell ref="B27:F27"/>
    <mergeCell ref="G27:L27"/>
    <mergeCell ref="C28:H28"/>
    <mergeCell ref="C15:H15"/>
    <mergeCell ref="C19:H19"/>
    <mergeCell ref="C20:H20"/>
    <mergeCell ref="B17:F17"/>
    <mergeCell ref="G17:L17"/>
    <mergeCell ref="C18:H18"/>
    <mergeCell ref="C21:H21"/>
    <mergeCell ref="C24:H24"/>
    <mergeCell ref="A35:L35"/>
    <mergeCell ref="A32:C34"/>
    <mergeCell ref="H32:I32"/>
    <mergeCell ref="K32:L32"/>
    <mergeCell ref="A36:L36"/>
    <mergeCell ref="D32:E32"/>
    <mergeCell ref="F32:G32"/>
    <mergeCell ref="A1:L3"/>
    <mergeCell ref="H33:L33"/>
    <mergeCell ref="D33:E33"/>
    <mergeCell ref="F33:G33"/>
    <mergeCell ref="H34:I34"/>
    <mergeCell ref="A31:L31"/>
    <mergeCell ref="K34:L34"/>
    <mergeCell ref="D34:E34"/>
    <mergeCell ref="F34:G34"/>
    <mergeCell ref="A26:F26"/>
    <mergeCell ref="G26:K26"/>
    <mergeCell ref="A30:L30"/>
    <mergeCell ref="A29:F29"/>
    <mergeCell ref="G29:K29"/>
    <mergeCell ref="C23:H23"/>
    <mergeCell ref="C25:H25"/>
  </mergeCells>
  <printOptions/>
  <pageMargins left="0.19685039375000002" right="0.19685039375000002" top="0.787401575" bottom="0.787401575" header="0.3" footer="0.3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Štukavec Jiří</dc:creator>
  <cp:keywords/>
  <dc:description/>
  <cp:lastModifiedBy>Nováková Eva</cp:lastModifiedBy>
  <cp:lastPrinted>2020-10-07T13:36:08Z</cp:lastPrinted>
  <dcterms:created xsi:type="dcterms:W3CDTF">2018-04-18T10:07:28Z</dcterms:created>
  <dcterms:modified xsi:type="dcterms:W3CDTF">2020-10-12T07:42:14Z</dcterms:modified>
  <cp:category/>
  <cp:version/>
  <cp:contentType/>
  <cp:contentStatus/>
</cp:coreProperties>
</file>