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380" windowHeight="8190" tabRatio="500" activeTab="5"/>
  </bookViews>
  <sheets>
    <sheet name="Stavba" sheetId="2" r:id="rId1"/>
    <sheet name="VzorPolozky" sheetId="3" state="hidden" r:id="rId2"/>
    <sheet name="X" sheetId="4" r:id="rId3"/>
    <sheet name="Y" sheetId="5" r:id="rId4"/>
    <sheet name="Z" sheetId="6" r:id="rId5"/>
    <sheet name="SO 04" sheetId="7" r:id="rId6"/>
    <sheet name="Pokyny pro vyplnění" sheetId="8" r:id="rId7"/>
  </sheets>
  <externalReferences>
    <externalReference r:id="rId10"/>
  </externalReferences>
  <definedNames>
    <definedName name="CelkemDPHVypocet" localSheetId="0">'Stavba'!$H$46</definedName>
    <definedName name="CenaCelkem">'Stavba'!$G$30</definedName>
    <definedName name="CenaCelkemBezDPH">'Stavba'!$G$29</definedName>
    <definedName name="CenaCelkemVypocet" localSheetId="0">'Stavba'!$I$46</definedName>
    <definedName name="cisloobjektu">'Stavba'!$D$4</definedName>
    <definedName name="CisloRozpoctu">'[1]Krycí list'!$C$2</definedName>
    <definedName name="CisloStavby" localSheetId="0">'Stavba'!$D$3</definedName>
    <definedName name="cislostavby">'[1]Krycí list'!$A$7</definedName>
    <definedName name="CisloStavebnihoRozpoctu">'Stavba'!$D$5</definedName>
    <definedName name="dadresa">'Stavba'!$D$13:$G$13</definedName>
    <definedName name="DIČ" localSheetId="0">'Stavba'!$I$13</definedName>
    <definedName name="dmisto">'Stavba'!$E$14:$G$14</definedName>
    <definedName name="DPHSni">'Stavba'!$G$25</definedName>
    <definedName name="DPHZakl">'Stavba'!$G$27</definedName>
    <definedName name="dpsc" localSheetId="0">'Stavba'!$D$14</definedName>
    <definedName name="IČO" localSheetId="0">'Stavba'!$I$12</definedName>
    <definedName name="Mena">'Stavba'!$J$30</definedName>
    <definedName name="MistoStavby">'Stavba'!$D$5</definedName>
    <definedName name="nazevobjektu">'Stavba'!$E$4</definedName>
    <definedName name="NazevRozpoctu">'[1]Krycí list'!$D$2</definedName>
    <definedName name="NazevStavby" localSheetId="0">'Stavba'!$E$3</definedName>
    <definedName name="nazevstavby">'[1]Krycí list'!$C$7</definedName>
    <definedName name="NazevStavebnihoRozpoctu">'Stavba'!$E$5</definedName>
    <definedName name="oadresa">'Stavba'!$D$7</definedName>
    <definedName name="Objednatel" localSheetId="0">'Stavba'!$D$6</definedName>
    <definedName name="Objekt" localSheetId="0">'Stavba'!$B$39</definedName>
    <definedName name="_xlnm.Print_Area" localSheetId="5">'SO 04'!$A$1:$X$221</definedName>
    <definedName name="_xlnm.Print_Area" localSheetId="0">'Stavba'!$A$2:$J$77</definedName>
    <definedName name="_xlnm.Print_Area" localSheetId="2">'X'!$A$1:$X$201</definedName>
    <definedName name="_xlnm.Print_Area" localSheetId="3">'Y'!$A$1:$X$219</definedName>
    <definedName name="_xlnm.Print_Area" localSheetId="4">'Z'!$A$1:$X$215</definedName>
    <definedName name="odic" localSheetId="0">'Stavba'!$I$7</definedName>
    <definedName name="oico" localSheetId="0">'Stavba'!$I$6</definedName>
    <definedName name="omisto" localSheetId="0">'Stavba'!$E$8</definedName>
    <definedName name="onazev" localSheetId="0">'Stavba'!$D$7</definedName>
    <definedName name="opsc" localSheetId="0">'Stavba'!$D$8</definedName>
    <definedName name="padresa">'Stavba'!$D$10</definedName>
    <definedName name="pdic">'Stavba'!$I$10</definedName>
    <definedName name="pico">'Stavba'!$I$9</definedName>
    <definedName name="pmisto">'Stavba'!$E$11</definedName>
    <definedName name="PocetMJ">#REF!</definedName>
    <definedName name="PoptavkaID">'Stavba'!$A$2</definedName>
    <definedName name="pPSC">'Stavba'!$D$11</definedName>
    <definedName name="Projektant">'Stavba'!$D$9</definedName>
    <definedName name="SazbaDPH1" localSheetId="0">'Stavba'!$E$24</definedName>
    <definedName name="SazbaDPH1">'[1]Krycí list'!$C$30</definedName>
    <definedName name="SazbaDPH2" localSheetId="0">'Stavba'!$E$26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'Stavba'!$D$15</definedName>
    <definedName name="Z_B7E7C763_C459_487D_8ABA_5CFDDFBD5A84_.wvu.Cols" localSheetId="0">'Stavba'!$A:$A</definedName>
    <definedName name="Z_B7E7C763_C459_487D_8ABA_5CFDDFBD5A84_.wvu.PrintArea" localSheetId="0">'Stavba'!$B$2:$J$37</definedName>
    <definedName name="ZakladDPHSni">'Stavba'!$G$24</definedName>
    <definedName name="ZakladDPHSniVypocet" localSheetId="0">'Stavba'!$F$46</definedName>
    <definedName name="ZakladDPHZakl">'Stavba'!$G$26</definedName>
    <definedName name="ZakladDPHZaklVypocet" localSheetId="0">'Stavba'!$G$46</definedName>
    <definedName name="ZaObjednatele">'Stavba'!$G$35</definedName>
    <definedName name="Zaokrouhleni">'Stavba'!$G$28</definedName>
    <definedName name="ZaZhotovitele">'Stavba'!$D$35</definedName>
    <definedName name="Zhotovitel">'Stavba'!$D$12:$G$12</definedName>
    <definedName name="_xlnm.Print_Titles" localSheetId="2">'X'!$1:$7</definedName>
    <definedName name="_xlnm.Print_Titles" localSheetId="3">'Y'!$1:$7</definedName>
    <definedName name="_xlnm.Print_Titles" localSheetId="4">'Z'!$1:$7</definedName>
    <definedName name="_xlnm.Print_Titles" localSheetId="5">'SO 04'!$1:$7</definedName>
  </definedNames>
  <calcPr calcId="124519"/>
  <extLst/>
</workbook>
</file>

<file path=xl/comments1.xml><?xml version="1.0" encoding="utf-8"?>
<comments xmlns="http://schemas.openxmlformats.org/spreadsheetml/2006/main">
  <authors>
    <author>argocd</author>
  </authors>
  <commentList>
    <comment ref="D12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3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D14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E14" authorId="0">
      <text>
        <r>
          <rPr>
            <sz val="9"/>
            <color rgb="FF000000"/>
            <rFont val="Tahoma"/>
            <family val="2"/>
          </rPr>
          <t>Místo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8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8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8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>
  <authors>
    <author>argocd</author>
  </authors>
  <commentList>
    <comment ref="S6" authorId="0">
      <text>
        <r>
          <rPr>
            <sz val="8"/>
            <color rgb="FF000000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color rgb="FF000000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<sst xmlns="http://schemas.openxmlformats.org/spreadsheetml/2006/main" count="3817" uniqueCount="720">
  <si>
    <t>Pokyny pro vyplnění</t>
  </si>
  <si>
    <t>#RTSROZP#</t>
  </si>
  <si>
    <t>Položkový rozpočet stavby</t>
  </si>
  <si>
    <t>Stavba:</t>
  </si>
  <si>
    <t>1639</t>
  </si>
  <si>
    <t xml:space="preserve">Rekonstrukce střešního pláště hlavní budovy, tělocvičny, kuchyně a jídelen a spojovací chodby do OA 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</si>
  <si>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</si>
  <si>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</si>
  <si>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</si>
  <si>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</si>
  <si>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</si>
  <si>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</si>
  <si>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</si>
  <si>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</si>
  <si>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</si>
  <si>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</si>
  <si>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</si>
  <si>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</si>
  <si>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</si>
  <si>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</si>
  <si>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</si>
  <si>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</si>
  <si>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</si>
  <si>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</si>
  <si>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</si>
  <si>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</si>
  <si>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</si>
  <si>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</si>
  <si>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</si>
  <si>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</si>
  <si>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</si>
  <si>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</si>
  <si>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</si>
  <si>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</si>
  <si>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</si>
  <si>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</si>
  <si>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</si>
  <si>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</si>
  <si>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</si>
  <si>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</si>
  <si>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</si>
  <si>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</si>
  <si>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</si>
  <si>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Střecha</t>
  </si>
  <si>
    <t>200280</t>
  </si>
  <si>
    <t>SO 01</t>
  </si>
  <si>
    <t>200343</t>
  </si>
  <si>
    <t>SO 02</t>
  </si>
  <si>
    <t>200344</t>
  </si>
  <si>
    <t>SO 03</t>
  </si>
  <si>
    <t>200360</t>
  </si>
  <si>
    <t>SO 04</t>
  </si>
  <si>
    <t>Celkem za stavbu</t>
  </si>
  <si>
    <t>Rekapitulace dílů</t>
  </si>
  <si>
    <t>Typ dílu</t>
  </si>
  <si>
    <t>1</t>
  </si>
  <si>
    <t>Zemní práce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</si>
  <si>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</si>
  <si>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</si>
  <si>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</si>
  <si>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</si>
  <si>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</si>
  <si>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</si>
  <si>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</si>
  <si>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Úpravy povrchů vnější</t>
  </si>
  <si>
    <t>63</t>
  </si>
  <si>
    <t>Podlahy a podlahové konstrukce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</si>
  <si>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</si>
  <si>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</si>
  <si>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</si>
  <si>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</si>
  <si>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</si>
  <si>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</si>
  <si>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</si>
  <si>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</si>
  <si>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</si>
  <si>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</si>
  <si>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</si>
  <si>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</si>
  <si>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712-1</t>
  </si>
  <si>
    <t>Krytiny z PVC folie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</si>
  <si>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</si>
  <si>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</si>
  <si>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</si>
  <si>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</si>
  <si>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</si>
  <si>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</si>
  <si>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</si>
  <si>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Krytiny tvrdé</t>
  </si>
  <si>
    <t>766-1</t>
  </si>
  <si>
    <t>Konstrukce truhlářské - střešní okna</t>
  </si>
  <si>
    <t>767</t>
  </si>
  <si>
    <t>Konstrukce zámečnické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</si>
  <si>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</si>
  <si>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</si>
  <si>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</si>
  <si>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</si>
  <si>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</si>
  <si>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</si>
  <si>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</si>
  <si>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</si>
  <si>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</si>
  <si>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 xml:space="preserve">Položkový rozpočet </t>
  </si>
  <si>
    <t>S:</t>
  </si>
  <si>
    <t>O:</t>
  </si>
  <si>
    <t>R: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</si>
  <si>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</si>
  <si>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</si>
  <si>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</si>
  <si>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</si>
  <si>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</si>
  <si>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</si>
  <si>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</si>
  <si>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</si>
  <si>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</si>
  <si>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</si>
  <si>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</si>
  <si>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</si>
  <si>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</si>
  <si>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</si>
  <si>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</si>
  <si>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</si>
  <si>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</si>
  <si>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</si>
  <si>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</si>
  <si>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</si>
  <si>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</si>
  <si>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</si>
  <si>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</si>
  <si>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</si>
  <si>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</si>
  <si>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</si>
  <si>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</si>
  <si>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</si>
  <si>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</si>
  <si>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342264053</t>
  </si>
  <si>
    <t>Demontáž podhledu ze sádrokart.desek</t>
  </si>
  <si>
    <t>m2</t>
  </si>
  <si>
    <t>Vlastní</t>
  </si>
  <si>
    <t>Kalkul</t>
  </si>
  <si>
    <t>Práce</t>
  </si>
  <si>
    <t>POL1_</t>
  </si>
  <si>
    <t>S1 + S2 : 826</t>
  </si>
  <si>
    <t>VV</t>
  </si>
  <si>
    <t>342264051R05</t>
  </si>
  <si>
    <t>Podhled sádrokartonový na zavěšenou ocel. konstr. akustický</t>
  </si>
  <si>
    <t>S1 : 665,25</t>
  </si>
  <si>
    <t>342264051T19</t>
  </si>
  <si>
    <t>Podhled sádrokartonový na zavěšenou ocel. konstr. desky 2x12,5 mm</t>
  </si>
  <si>
    <t>621477221</t>
  </si>
  <si>
    <t>Oprava vněj.omítky štukové podhledů, II,do 10%,SMS</t>
  </si>
  <si>
    <t>RTS 20/ I</t>
  </si>
  <si>
    <t>římsa : 129*0,6</t>
  </si>
  <si>
    <t>komín : (2+0,6)*2*1,0</t>
  </si>
  <si>
    <t>941941042</t>
  </si>
  <si>
    <t>Montáž lešení leh.řad.s podlahami,š.1,2 m, H do 30 m</t>
  </si>
  <si>
    <t>POL1_1</t>
  </si>
  <si>
    <t>941941292</t>
  </si>
  <si>
    <t>Příplatek za použití lešení k pol.1042</t>
  </si>
  <si>
    <t>1035*2</t>
  </si>
  <si>
    <t>941941842</t>
  </si>
  <si>
    <t>Demontáž lešení leh.řad.s podlahami,š.1,2 m,H 30 m</t>
  </si>
  <si>
    <t>941955004</t>
  </si>
  <si>
    <t>Lešení lehké pomocné, výška podlahy do 3,5 m</t>
  </si>
  <si>
    <t>944945012</t>
  </si>
  <si>
    <t>Montáž záchytné stříšky H 4,5 m, šířky do 2 m</t>
  </si>
  <si>
    <t>944945812</t>
  </si>
  <si>
    <t>Demontáž záchytné stříšky H 4,5 m, šířky do 2 m</t>
  </si>
  <si>
    <t>9449451292R01</t>
  </si>
  <si>
    <t>Příplatek za každý měsíc použití záchytné stříšky</t>
  </si>
  <si>
    <t xml:space="preserve">m2 </t>
  </si>
  <si>
    <t>952901411</t>
  </si>
  <si>
    <t>Vyčištění ostatních objektů</t>
  </si>
  <si>
    <t>Indiv</t>
  </si>
  <si>
    <t>940-0012</t>
  </si>
  <si>
    <t>Kolejnicový žebřík montáž, nájem, demontáž</t>
  </si>
  <si>
    <t>den</t>
  </si>
  <si>
    <t>950-001</t>
  </si>
  <si>
    <t>Zednické výpomoci pro řemesla</t>
  </si>
  <si>
    <t>hod</t>
  </si>
  <si>
    <t>950-999</t>
  </si>
  <si>
    <t>Ostatní práce a dodávky nepostižitelné rozpočtem a projektovou dokumentací</t>
  </si>
  <si>
    <t>kpl</t>
  </si>
  <si>
    <t>950-002</t>
  </si>
  <si>
    <t>Materiál pro zednické výpomoci</t>
  </si>
  <si>
    <t>Specifikace</t>
  </si>
  <si>
    <t>POL3_</t>
  </si>
  <si>
    <t>978013211R01</t>
  </si>
  <si>
    <t>Odstranění nesoudržné omítky</t>
  </si>
  <si>
    <t>římsa 10% : 129*0,6*0,1</t>
  </si>
  <si>
    <t>komín 50% : (2+0,6)*2*1,0*0,5</t>
  </si>
  <si>
    <t>998011002</t>
  </si>
  <si>
    <t>Přesun hmot pro budovy zděné výšky do 12 m</t>
  </si>
  <si>
    <t>t</t>
  </si>
  <si>
    <t>Přesun hmot</t>
  </si>
  <si>
    <t>POL7_</t>
  </si>
  <si>
    <t>712341562</t>
  </si>
  <si>
    <t>Vytažení asfalt. krytina na atiku.,NAIP přitavením mateial ve specifikaci</t>
  </si>
  <si>
    <t>POL1_7</t>
  </si>
  <si>
    <t>světlík : 0,4*7,5*2</t>
  </si>
  <si>
    <t>obvodová římsa : 127,2*1,0</t>
  </si>
  <si>
    <t>S6 : 0,6*(10,7+13,7)</t>
  </si>
  <si>
    <t>712300832</t>
  </si>
  <si>
    <t>Odstranění povlakové krytiny střech do 10° 2vrstvé</t>
  </si>
  <si>
    <t>712311102T10</t>
  </si>
  <si>
    <t>Penetrace podkladní plochy za studena materiál ve specifikaci</t>
  </si>
  <si>
    <t>S6 : 0,6*(10,7+13,7)+10,2</t>
  </si>
  <si>
    <t>712341552T25</t>
  </si>
  <si>
    <t>Demontáž větracího komínku</t>
  </si>
  <si>
    <t>kus</t>
  </si>
  <si>
    <t>712341552T63</t>
  </si>
  <si>
    <t>Montáž střešního chrliče</t>
  </si>
  <si>
    <t>K/12 : 1</t>
  </si>
  <si>
    <t>712341559</t>
  </si>
  <si>
    <t>Povlaková krytina střech do 10°, přitavením 1 vrstva - materiál ve specifikaci</t>
  </si>
  <si>
    <t>S6 : 10,2</t>
  </si>
  <si>
    <t>712341560T061</t>
  </si>
  <si>
    <t>Povlaková krytina střech do 10°, nalepením materiál ve specifikaci</t>
  </si>
  <si>
    <t>712341565</t>
  </si>
  <si>
    <t>Povlaková krytina střech do 10 st. - přikotvením 1 vrstva - materiál ve specifikaci</t>
  </si>
  <si>
    <t>11163150.gT1</t>
  </si>
  <si>
    <t>Penetrační nátěr</t>
  </si>
  <si>
    <t>litr</t>
  </si>
  <si>
    <t>vytažení : 147,84*0,35</t>
  </si>
  <si>
    <t>S1 + S2 : 826*0,3</t>
  </si>
  <si>
    <t>S6 : 10,2*0,3</t>
  </si>
  <si>
    <t>28322276.01</t>
  </si>
  <si>
    <t>chrlič kulatý, průměr 70 mm, s BIT manžetou, nevyhřívaný, délka 500 mm</t>
  </si>
  <si>
    <t>62842020R01</t>
  </si>
  <si>
    <t>Ssanační asfaltový pás</t>
  </si>
  <si>
    <t>S6 : 10,2*1,2</t>
  </si>
  <si>
    <t>0,6*(10,7+13,7)*1,3</t>
  </si>
  <si>
    <t>62852261.05</t>
  </si>
  <si>
    <t>Samolepící pás z SBS modifikovaného asfaltu, vložkou z hliníkové fólie kašírované polyesterovou roho</t>
  </si>
  <si>
    <t>133,2*1,2</t>
  </si>
  <si>
    <t>826*1,15</t>
  </si>
  <si>
    <t>998712202</t>
  </si>
  <si>
    <t>Přesun hmot pro obor 712 na objektech H do 12 m</t>
  </si>
  <si>
    <t>POL7_1002</t>
  </si>
  <si>
    <t>711802005</t>
  </si>
  <si>
    <t xml:space="preserve">Hydroizolace ploché střechy folií </t>
  </si>
  <si>
    <t>711802019</t>
  </si>
  <si>
    <t>Vytažení folie na zeď, výšky do 500 mm materiál a kotevní lišty ve specifikaci</t>
  </si>
  <si>
    <t>m</t>
  </si>
  <si>
    <t>712341552</t>
  </si>
  <si>
    <t>Montáž střešního odvětrávacího komínku</t>
  </si>
  <si>
    <t>OV/03 : 13</t>
  </si>
  <si>
    <t>712341552T22</t>
  </si>
  <si>
    <t>Montáž nástavce střešního odvětrávacího komínku</t>
  </si>
  <si>
    <t>712341600T05</t>
  </si>
  <si>
    <t>Kotvení střeš. pláště ploché střechy do bednění dle TZ včetně dodávky kotev</t>
  </si>
  <si>
    <t>28322241R15</t>
  </si>
  <si>
    <t>Folie  FPO-PP  1,5mm  (1,5x20m)</t>
  </si>
  <si>
    <t>S1 + S2 : 826*1,2</t>
  </si>
  <si>
    <t>14*0,5*1,25</t>
  </si>
  <si>
    <t>28322277.k23</t>
  </si>
  <si>
    <t>prostup parozábranou, průměr 100 mm, s BIT manžetou prostup parozábranou, průměr 100 mm, s BIT manžetou</t>
  </si>
  <si>
    <t>28322277.OP6</t>
  </si>
  <si>
    <t>odvětrání kanalizace, průměr 100 mm, s PVC manžetou</t>
  </si>
  <si>
    <t>Přesun hmot pro obor 712 na objektech H 6-12 m</t>
  </si>
  <si>
    <t>713300821</t>
  </si>
  <si>
    <t>Odstranění tepelné izolace z pásů ploch rovných</t>
  </si>
  <si>
    <t>S1 + S2 : 826*2</t>
  </si>
  <si>
    <t>713141112T60</t>
  </si>
  <si>
    <t>Izolace tepelná střech lepená PUK 1 vrstvá bodově</t>
  </si>
  <si>
    <t>S1 + S2 : 826*3</t>
  </si>
  <si>
    <t>28376300.84</t>
  </si>
  <si>
    <t>Deska polystyrén EPS 100 S Stabil 1000x500x80 mm</t>
  </si>
  <si>
    <t>S1 + S2 : 826*2*1,05</t>
  </si>
  <si>
    <t>28376300.86</t>
  </si>
  <si>
    <t>Deska polystyrén EPS 100 S Stabil 1000x500x100 mm</t>
  </si>
  <si>
    <t>S1 + S2 : 826*1,05</t>
  </si>
  <si>
    <t>998713203</t>
  </si>
  <si>
    <t>Přesun hmot pro obor 713 na objektech H 12-24 m</t>
  </si>
  <si>
    <t>762300193</t>
  </si>
  <si>
    <t>Úhelníky z děr. plechu  BMF - 40x40x2x40</t>
  </si>
  <si>
    <t>127,2*2*2</t>
  </si>
  <si>
    <t>762123150R15</t>
  </si>
  <si>
    <t>Montáž roštu bednění říms ve spádu materiál ve specifikaci</t>
  </si>
  <si>
    <t>127,2*2*0,25</t>
  </si>
  <si>
    <t>7,5*2*2+0,2*30</t>
  </si>
  <si>
    <t>762134125T22</t>
  </si>
  <si>
    <t>Montáž bednění říms materiál ve specifikaci</t>
  </si>
  <si>
    <t xml:space="preserve">m2    </t>
  </si>
  <si>
    <t>127,2*0,6</t>
  </si>
  <si>
    <t>127,2*0,45</t>
  </si>
  <si>
    <t>7,5*2*0,4</t>
  </si>
  <si>
    <t>762195000</t>
  </si>
  <si>
    <t>Spojovací a ochranné prostředky pro montáž stěn</t>
  </si>
  <si>
    <t>m3</t>
  </si>
  <si>
    <t>127,2*2*0,25*0,05*0,075</t>
  </si>
  <si>
    <t>(7,5*2*2+0,2*30)*0,075*0,075</t>
  </si>
  <si>
    <t>762341924</t>
  </si>
  <si>
    <t>Vyřezání otvorů střech, v bednění pl.do 8 m2</t>
  </si>
  <si>
    <t>S1 + S2 : 826*0,2</t>
  </si>
  <si>
    <t>762343934</t>
  </si>
  <si>
    <t>Zabednění otvorů střech prkny plochy do 8 m2 prkna tl.24 mm</t>
  </si>
  <si>
    <t>762395000</t>
  </si>
  <si>
    <t>Spojovací a ochranné prostředky pro střechy</t>
  </si>
  <si>
    <t>165,2*0,025</t>
  </si>
  <si>
    <t>762495000</t>
  </si>
  <si>
    <t>Spojovací a ochranné prostř. obložení stěn, stropů</t>
  </si>
  <si>
    <t>9-02</t>
  </si>
  <si>
    <t>Zaplachtování střechy - ochrana proti povětrnostním vlivům</t>
  </si>
  <si>
    <t>60596000AK</t>
  </si>
  <si>
    <t>Řezivo konstrukčních hranolů KVH</t>
  </si>
  <si>
    <t>POL3_10</t>
  </si>
  <si>
    <t>127,2*2*0,25*0,05*0,075*1,2</t>
  </si>
  <si>
    <t>(7,5*2*2+0,2*30)*0,075*0,075*1,2</t>
  </si>
  <si>
    <t>60624196</t>
  </si>
  <si>
    <t>Překližka foliovaná hladká bříza tl. 21 mm, F/F 11 vrstev, 2500x1250 mm</t>
  </si>
  <si>
    <t>SPCM</t>
  </si>
  <si>
    <t>139,56*1,2</t>
  </si>
  <si>
    <t>998762202</t>
  </si>
  <si>
    <t>Přesun hmot pro tesařské konstr. v objektu do 12 m</t>
  </si>
  <si>
    <t>764321831</t>
  </si>
  <si>
    <t>Demont. oplechování říms, rš 660 mm, do 45 st.</t>
  </si>
  <si>
    <t>764341832R12</t>
  </si>
  <si>
    <t>Demontáž odvětrávacích hlavic</t>
  </si>
  <si>
    <t>764351821</t>
  </si>
  <si>
    <t>Demontáž žlabů 4hran.,rovných,rš 400 mm,do 45 stup</t>
  </si>
  <si>
    <t>764352205T80</t>
  </si>
  <si>
    <t>Žlaby z plechu pozinkovaného lakovaného podokapní hranaté,,rš 400 mm</t>
  </si>
  <si>
    <t>K/06 : 128</t>
  </si>
  <si>
    <t>764352213T89</t>
  </si>
  <si>
    <t>Montáž rohu žlabu z plechu pozinkovaného lakovaného roh venkovní lísovaný r.š. 400 mm</t>
  </si>
  <si>
    <t>K/07 : 8</t>
  </si>
  <si>
    <t>764359231R80</t>
  </si>
  <si>
    <t>Kotlík z plechu pozinkovaného lakovaného čtyřhranný 200 x 250 x 350 mm</t>
  </si>
  <si>
    <t>K/10 : 10</t>
  </si>
  <si>
    <t>764362810</t>
  </si>
  <si>
    <t>Demontáž střešního okna, hladká krytina, do 30°</t>
  </si>
  <si>
    <t>764394210</t>
  </si>
  <si>
    <t>Podkladní pás z Pz plechu rš 100 mm tl. 1,0 mm</t>
  </si>
  <si>
    <t>K/01 : 129</t>
  </si>
  <si>
    <t>764397841T001</t>
  </si>
  <si>
    <t>Demontáž a zpětná montáž větracích mřížek a krytí komínového průduchu</t>
  </si>
  <si>
    <t xml:space="preserve">ks    </t>
  </si>
  <si>
    <t>764397850T01</t>
  </si>
  <si>
    <t>Demontáž a montáž TV antén</t>
  </si>
  <si>
    <t>764430330V11</t>
  </si>
  <si>
    <t>Oplechování říms včetně rohů z Al, rš 450 mm hliníkový plech- barevný</t>
  </si>
  <si>
    <t>K/02 : 129</t>
  </si>
  <si>
    <t>764430350V11</t>
  </si>
  <si>
    <t>Oplechování říms včetně rohů z Al, rš 650 mm hliníkový plech - barevný</t>
  </si>
  <si>
    <t>764451201R80</t>
  </si>
  <si>
    <t>Odpadní trouby z plechu pozinkovaného lakovaného, čtvercové o str. 75 mm</t>
  </si>
  <si>
    <t>K/12 : 0,5</t>
  </si>
  <si>
    <t>764451202R80</t>
  </si>
  <si>
    <t>Odpadní trouby z plechu pozinkovaného lakovaného, čtvercové o str. 100mm</t>
  </si>
  <si>
    <t>K/11 : 4</t>
  </si>
  <si>
    <t>764903000T33</t>
  </si>
  <si>
    <t>Oplechování okapů z plechu T/F rš 250 mm</t>
  </si>
  <si>
    <t>K/03 : 126</t>
  </si>
  <si>
    <t>764903008T22</t>
  </si>
  <si>
    <t>Krycí lišta z plechu T/F, rš 100 mm</t>
  </si>
  <si>
    <t>K/13 : 12</t>
  </si>
  <si>
    <t>764903061T23</t>
  </si>
  <si>
    <t>Vnitřní koutová lišta z plechu T/F, rš 125 mm</t>
  </si>
  <si>
    <t>K/04 : 116</t>
  </si>
  <si>
    <t>764903065T23</t>
  </si>
  <si>
    <t>Vnější rohová lišta z plechu T/F , rš 125 mm</t>
  </si>
  <si>
    <t>K/05 : 48</t>
  </si>
  <si>
    <t>998764202</t>
  </si>
  <si>
    <t>Přesun hmot, klempířské konstrukce, obj. H do 12 m</t>
  </si>
  <si>
    <t>765799301R01</t>
  </si>
  <si>
    <t xml:space="preserve">Demontáž parotěsné fólie </t>
  </si>
  <si>
    <t>767914130</t>
  </si>
  <si>
    <t>Montáž oplocení rámového H do 2,0 m</t>
  </si>
  <si>
    <t>767914830</t>
  </si>
  <si>
    <t>Demontáž oplocení rámového H do 2 m</t>
  </si>
  <si>
    <t>073873116R21</t>
  </si>
  <si>
    <t xml:space="preserve">Úprava potrubí VZT včetně dodávky </t>
  </si>
  <si>
    <t>766624048T11</t>
  </si>
  <si>
    <t>Dodávka a montáž střešního výlezu</t>
  </si>
  <si>
    <t>OV/02 : 1</t>
  </si>
  <si>
    <t>767311310R01</t>
  </si>
  <si>
    <t>Dodávka a montáž světlíků</t>
  </si>
  <si>
    <t>OV/01 : 1</t>
  </si>
  <si>
    <t>767311810R01</t>
  </si>
  <si>
    <t>Demontáž světlíků všech typů včetně zasklení</t>
  </si>
  <si>
    <t>767912568R00</t>
  </si>
  <si>
    <t>Dodávka a montáž záchytného systému včetně revize a uvedení do provozu</t>
  </si>
  <si>
    <t>kompl</t>
  </si>
  <si>
    <t>767914130R12</t>
  </si>
  <si>
    <t>Příplatek k oplocení za každý další měsíc používání</t>
  </si>
  <si>
    <t>998767202</t>
  </si>
  <si>
    <t>Přesun hmot pro zámečnické konstr., výšky do 12 m</t>
  </si>
  <si>
    <t>783782205</t>
  </si>
  <si>
    <t>Nátěr tesařských konstrukcí Bochemitem QB 2x</t>
  </si>
  <si>
    <t>M21-001</t>
  </si>
  <si>
    <t>Demontáž a zpětná montáž hromosvodu kompletní provedení dle PD</t>
  </si>
  <si>
    <t>979011111</t>
  </si>
  <si>
    <t>Svislá doprava suti a vybour. hmot za 1.podlaží</t>
  </si>
  <si>
    <t>Přesun suti</t>
  </si>
  <si>
    <t>POL8_1</t>
  </si>
  <si>
    <t>979011121</t>
  </si>
  <si>
    <t>Příplatek za každé další podlaží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</si>
  <si>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</si>
  <si>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</si>
  <si>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</si>
  <si>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</si>
  <si>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</si>
  <si>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</si>
  <si>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</si>
  <si>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</si>
  <si>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</si>
  <si>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</si>
  <si>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>005121 R</t>
  </si>
  <si>
    <t>Zařízení staveniště</t>
  </si>
  <si>
    <t>Soubor</t>
  </si>
  <si>
    <t>VRN</t>
  </si>
  <si>
    <t>POL99_8</t>
  </si>
  <si>
    <t>SUM</t>
  </si>
  <si>
    <t>Poznámky uchazeče k zadání</t>
  </si>
  <si>
    <t>POPUZIV</t>
  </si>
  <si>
    <t>END</t>
  </si>
  <si>
    <t>66*0,6</t>
  </si>
  <si>
    <t>632451031</t>
  </si>
  <si>
    <t>Vyrovnávací potěr MC 15, v ploše, tl. 20 mm</t>
  </si>
  <si>
    <t>17,80000</t>
  </si>
  <si>
    <t>970041100</t>
  </si>
  <si>
    <t>Vrtání jádrové do prostého betonu do D 100 mm</t>
  </si>
  <si>
    <t>římsa 10% : 66*0,6*0,1</t>
  </si>
  <si>
    <t>obvodová římsa : 66*1,0</t>
  </si>
  <si>
    <t>S3 : 0,5*(19,5)</t>
  </si>
  <si>
    <t>S9 : 4,5</t>
  </si>
  <si>
    <t>17,80000*2</t>
  </si>
  <si>
    <t>322,42500</t>
  </si>
  <si>
    <t>S3 vytažení : 0,5*(19,5)</t>
  </si>
  <si>
    <t>S9 : (2,6+4,5*0,5)</t>
  </si>
  <si>
    <t>OV/04 : 1</t>
  </si>
  <si>
    <t>OV/05 : 1</t>
  </si>
  <si>
    <t>S9 : 2,6</t>
  </si>
  <si>
    <t>17,80000*0,3</t>
  </si>
  <si>
    <t>322,42500*0,35</t>
  </si>
  <si>
    <t>obvodová římsa : 66*1,0*0,35</t>
  </si>
  <si>
    <t>S3 vytažení : 0,5*(19,5)*0,3</t>
  </si>
  <si>
    <t>Sanační asfaltový pás</t>
  </si>
  <si>
    <t>S9 : (2,6+4,5*0,5)*1,2</t>
  </si>
  <si>
    <t>obvodová římsa : 66*1,0*1,25</t>
  </si>
  <si>
    <t>S3 vytažení : 0,5*(19,5)*1,25</t>
  </si>
  <si>
    <t>17,80000*1,15</t>
  </si>
  <si>
    <t>322,42500*1,2</t>
  </si>
  <si>
    <t>62852273T</t>
  </si>
  <si>
    <t>pojistný přepad kulatý, průměr 70 mm, s PVC manžetou, nevyhřívaný, délka 500 mm pojistný přepad kulatý, průměr 70 mm, s PVC manžetou, nevyhřívaný, délka 500 mm</t>
  </si>
  <si>
    <t>S3 vytažení : 19,5*01*1,25</t>
  </si>
  <si>
    <t>mezistřešní prostor tělocvičny : 248</t>
  </si>
  <si>
    <t>322,42500*2</t>
  </si>
  <si>
    <t>S3 atika : 19,2*1,0</t>
  </si>
  <si>
    <t>713141124T50</t>
  </si>
  <si>
    <t>Izolace tepelná střech  - spádové klíny lepené PUK lepidlem bodově</t>
  </si>
  <si>
    <t>28376010.02</t>
  </si>
  <si>
    <t>Polystyrén EPS 100 S Stabil, spádové klíny</t>
  </si>
  <si>
    <t>POL3_7</t>
  </si>
  <si>
    <t>17,80000*0,12*1,2</t>
  </si>
  <si>
    <t>322,42500*1,05</t>
  </si>
  <si>
    <t>17,80000*1,05</t>
  </si>
  <si>
    <t>S3 atika : 19,2*1,0*1,2</t>
  </si>
  <si>
    <t>2*4*2</t>
  </si>
  <si>
    <t>66*2*2</t>
  </si>
  <si>
    <t>66*2*0,25</t>
  </si>
  <si>
    <t>0,4*4*2</t>
  </si>
  <si>
    <t>66*0,45</t>
  </si>
  <si>
    <t>1,5*0,4*2</t>
  </si>
  <si>
    <t>66*2*0,25*0,05*0,075</t>
  </si>
  <si>
    <t>0,4*6*2*0,05*0,075</t>
  </si>
  <si>
    <t>322,42500*0,2</t>
  </si>
  <si>
    <t>322,42500*0,2*0,025</t>
  </si>
  <si>
    <t>66*2*0,25*0,05*0,075*1,2</t>
  </si>
  <si>
    <t>0,4*6*2*0,05*0,075*1,2</t>
  </si>
  <si>
    <t>66*0,6*1,2</t>
  </si>
  <si>
    <t>66*0,45*1,2</t>
  </si>
  <si>
    <t>1,5*0,4*2*1,2</t>
  </si>
  <si>
    <t>764359241</t>
  </si>
  <si>
    <t>Ochranný koš střešní vpusti z Pz, D do 150 mm</t>
  </si>
  <si>
    <t>OV/08 : 2</t>
  </si>
  <si>
    <t>764352203V72</t>
  </si>
  <si>
    <t>Žlaby z plechu pozinkovaného lakovaného podokapní půlkruhové,rš 330 mm</t>
  </si>
  <si>
    <t>K/13 : 2</t>
  </si>
  <si>
    <t>K/09 : 38</t>
  </si>
  <si>
    <t>764359211T74</t>
  </si>
  <si>
    <t>Kotlík z plechu pozinkovaného lakovaného kónický pro trouby D do 100 mm 330/100</t>
  </si>
  <si>
    <t>K/16 : 1</t>
  </si>
  <si>
    <t>K/12 : 2</t>
  </si>
  <si>
    <t>K/01 : 66</t>
  </si>
  <si>
    <t>K/02 : 66</t>
  </si>
  <si>
    <t>K/17 : 9</t>
  </si>
  <si>
    <t>764454293R70</t>
  </si>
  <si>
    <t>Koleno z plechu pozinkovaného lakovaného kruhového</t>
  </si>
  <si>
    <t>K/18 : 3</t>
  </si>
  <si>
    <t>K/19 : 1</t>
  </si>
  <si>
    <t>K/03 : 65</t>
  </si>
  <si>
    <t>K/8 : 9</t>
  </si>
  <si>
    <t>764903019T21</t>
  </si>
  <si>
    <t>Lemování zdi z plechu  T/F, rš 250mm</t>
  </si>
  <si>
    <t>K/07 : 9</t>
  </si>
  <si>
    <t>K/04 : 19</t>
  </si>
  <si>
    <t>764903064T12</t>
  </si>
  <si>
    <t>Pásek z plechu T/FL, rš 50 mm</t>
  </si>
  <si>
    <t>K/21 : 6,5</t>
  </si>
  <si>
    <t>K/05 : 37</t>
  </si>
  <si>
    <t>K/20 : 7,5</t>
  </si>
  <si>
    <t>764903095T11</t>
  </si>
  <si>
    <t>Oplechování zdí z plechu T/F, rš 350 mm</t>
  </si>
  <si>
    <t>K/06 : 3</t>
  </si>
  <si>
    <t>764904076T32</t>
  </si>
  <si>
    <t>Kotevní plech z plechu T/F , rš 100 mm</t>
  </si>
  <si>
    <t>K/22 : 4</t>
  </si>
  <si>
    <t>OV/01 + OV/02 + OV/03 : 2</t>
  </si>
  <si>
    <t>Nátěr tesařských konstrukcí  proti plísni, houbám a hmyzu</t>
  </si>
  <si>
    <t>65*0,6</t>
  </si>
  <si>
    <t>46,30000</t>
  </si>
  <si>
    <t>303,38000</t>
  </si>
  <si>
    <t>římsa 10% : 65*0,6*0,1</t>
  </si>
  <si>
    <t>obvodová římsa : 65*1,0</t>
  </si>
  <si>
    <t>S3 : 0,5*(36,2)</t>
  </si>
  <si>
    <t>46,30000*2</t>
  </si>
  <si>
    <t>46,30000*0,3</t>
  </si>
  <si>
    <t>303,38000*0,35</t>
  </si>
  <si>
    <t>obvodová římsa : 65*1,0*0,35</t>
  </si>
  <si>
    <t>S3 vytažení : 0,5*(36,2)*0,3</t>
  </si>
  <si>
    <t>obvodová římsa : 65*1,0*1,25</t>
  </si>
  <si>
    <t>S3 vytažení : 0,5*36,2*1,25</t>
  </si>
  <si>
    <t>46,30000*1,15</t>
  </si>
  <si>
    <t>303,38000*1,2</t>
  </si>
  <si>
    <t>712341552T31</t>
  </si>
  <si>
    <t>Montáž střešní vpusti</t>
  </si>
  <si>
    <t>712341552T32</t>
  </si>
  <si>
    <t>Montáž nástavce střešní vpusti</t>
  </si>
  <si>
    <t>S3 vytažení : 36,2*1*1,25</t>
  </si>
  <si>
    <t>28322277.g</t>
  </si>
  <si>
    <t>střešní vpust svislá, průměr 100 mm, s PVC manžetou, nevyhřívaná</t>
  </si>
  <si>
    <t>mezistřešní prostor : 248</t>
  </si>
  <si>
    <t>303,38000*2</t>
  </si>
  <si>
    <t>S3 atika : 36,2*1,0</t>
  </si>
  <si>
    <t>765901122T01</t>
  </si>
  <si>
    <t>Položení paropropustné ochranná fólie,  plošná hmotnost: 110 g/m2 včetně dodávky folie</t>
  </si>
  <si>
    <t>46,30000*0,12*1,2</t>
  </si>
  <si>
    <t>303,38000*1,05</t>
  </si>
  <si>
    <t>46,30000*1,05</t>
  </si>
  <si>
    <t>S3 atika : 36,2*1,0*1,2</t>
  </si>
  <si>
    <t>19*2</t>
  </si>
  <si>
    <t>65*2*2</t>
  </si>
  <si>
    <t>65*2*0,25</t>
  </si>
  <si>
    <t>0,4*19</t>
  </si>
  <si>
    <t>65*0,45</t>
  </si>
  <si>
    <t>8,55*0,4</t>
  </si>
  <si>
    <t>0,4*19*0,05*0,075</t>
  </si>
  <si>
    <t>303,38000*0,2</t>
  </si>
  <si>
    <t>303,38000*0,2*0,025</t>
  </si>
  <si>
    <t>65*2*0,25*0,05*0,075*1,2</t>
  </si>
  <si>
    <t>0,4*19*0,05*0,075*1,2</t>
  </si>
  <si>
    <t>65*0,6*1,2</t>
  </si>
  <si>
    <t>65*0,45*1,2</t>
  </si>
  <si>
    <t>19*0,4*1,2</t>
  </si>
  <si>
    <t>OV/06 : 2</t>
  </si>
  <si>
    <t>65</t>
  </si>
  <si>
    <t>K/10 : 2</t>
  </si>
  <si>
    <t>K/01 : 65</t>
  </si>
  <si>
    <t>K/02 : 65</t>
  </si>
  <si>
    <t>K/14 : 1</t>
  </si>
  <si>
    <t>K/8 : 16</t>
  </si>
  <si>
    <t>K/07 : 16</t>
  </si>
  <si>
    <t>K/04 : 36</t>
  </si>
  <si>
    <t>OV/03 : 1</t>
  </si>
  <si>
    <t>Nátěr tesařských konstrukcí proti plísni, houbám a hmyzu</t>
  </si>
  <si>
    <t>784195212R01</t>
  </si>
  <si>
    <t>Malba bílá, bez penetrace, 2 x</t>
  </si>
  <si>
    <t>113106231</t>
  </si>
  <si>
    <t>Rozebrání dlažeb ze zámkové dlažby v kamenivu pro použití</t>
  </si>
  <si>
    <t>139601102</t>
  </si>
  <si>
    <t>Ruční výkop jam, rýh a šachet v hornině tř. 3</t>
  </si>
  <si>
    <t>10*0,3</t>
  </si>
  <si>
    <t>174101102</t>
  </si>
  <si>
    <t>Zásyp ruční se zhutněním</t>
  </si>
  <si>
    <t>15*0,3</t>
  </si>
  <si>
    <t>180402111</t>
  </si>
  <si>
    <t>Založení trávníku parkového výsevem v rovině</t>
  </si>
  <si>
    <t>181301101</t>
  </si>
  <si>
    <t>Rozprostření ornice, rovina, tl. do 10 cm do 500m2</t>
  </si>
  <si>
    <t>61,80000</t>
  </si>
  <si>
    <t>411321315</t>
  </si>
  <si>
    <t>Stropy deskové ze železobetonu</t>
  </si>
  <si>
    <t>6,80000*0,2</t>
  </si>
  <si>
    <t>411351101</t>
  </si>
  <si>
    <t>Bednění stropů deskových, bednění vlastní -zřízení</t>
  </si>
  <si>
    <t>6,80000</t>
  </si>
  <si>
    <t>411351102</t>
  </si>
  <si>
    <t>Bednění stropů deskových, vlastní - odstranění</t>
  </si>
  <si>
    <t>457311115</t>
  </si>
  <si>
    <t>Vyrovnávací beton výplňový nebo spádový</t>
  </si>
  <si>
    <t>6,80000*0,05</t>
  </si>
  <si>
    <t>596215021</t>
  </si>
  <si>
    <t>Kladení zámkové dlažby tl. 6 cm do drtě tl. 4 cm</t>
  </si>
  <si>
    <t>916561111</t>
  </si>
  <si>
    <t>Osazení záhon.obrubníků do lože z C 12/15 s opěrou včetně obrubníku ABO 4 - 5    50/5/25</t>
  </si>
  <si>
    <t>962052211</t>
  </si>
  <si>
    <t>Bourání zdiva železobetonového nadzákladového</t>
  </si>
  <si>
    <t>9,6*1,2*0,25</t>
  </si>
  <si>
    <t>vytažení : 18*0,85</t>
  </si>
  <si>
    <t>21*0,3</t>
  </si>
  <si>
    <t>9,9*0,3*2</t>
  </si>
  <si>
    <t>712391171</t>
  </si>
  <si>
    <t>Položení podkladní geotextilie na střeše do 10° 1 vrstva - geotextílie - 500 g/m2</t>
  </si>
  <si>
    <t>9,9*0,3</t>
  </si>
  <si>
    <t>S9 : 6,80000*2</t>
  </si>
  <si>
    <t>61,80000*0,3</t>
  </si>
  <si>
    <t>vytažení : 18*0,85*0,35</t>
  </si>
  <si>
    <t>6,80000*0,3</t>
  </si>
  <si>
    <t>9,9*0,3*0,35</t>
  </si>
  <si>
    <t>61,80000*1,2</t>
  </si>
  <si>
    <t>vytažení : 18*0,85*1,25</t>
  </si>
  <si>
    <t>62852355</t>
  </si>
  <si>
    <t>Pás modifikovaný asfalt S4 miner</t>
  </si>
  <si>
    <t>6,80000*1,2</t>
  </si>
  <si>
    <t>9,9*0,3*1,3</t>
  </si>
  <si>
    <t>62857036</t>
  </si>
  <si>
    <t>Pás modifikovaný asfalt  modrozelený 4,2</t>
  </si>
  <si>
    <t>18</t>
  </si>
  <si>
    <t>světlíky : 21</t>
  </si>
  <si>
    <t>vytažení : 18*0,85*1,3</t>
  </si>
  <si>
    <t>21*0,3*1,3</t>
  </si>
  <si>
    <t>18*0,7*3</t>
  </si>
  <si>
    <t>6,80000*2</t>
  </si>
  <si>
    <t>61,80000*2*1,05</t>
  </si>
  <si>
    <t>18*0,7*3*1,1</t>
  </si>
  <si>
    <t>61,80000*2</t>
  </si>
  <si>
    <t>28376325e</t>
  </si>
  <si>
    <t>Deska polystyrén XPS-30-SF  tl. 80 mm</t>
  </si>
  <si>
    <t>6,80000*2*1,2</t>
  </si>
  <si>
    <t>23,2*0,45</t>
  </si>
  <si>
    <t>762311103R36</t>
  </si>
  <si>
    <t>Montáž kotvení pozednice do betonu vč. dod. kotvení</t>
  </si>
  <si>
    <t>762332110</t>
  </si>
  <si>
    <t>Montáž vázaných krovů pravidelných do 120 cm2</t>
  </si>
  <si>
    <t>pozednice A : 15,4</t>
  </si>
  <si>
    <t>pozednice B : 3,9</t>
  </si>
  <si>
    <t>vaznice C : 1,9</t>
  </si>
  <si>
    <t>vaznice D : 1,4*2</t>
  </si>
  <si>
    <t>vaznice E : 1,2*10</t>
  </si>
  <si>
    <t>762332120</t>
  </si>
  <si>
    <t>Montáž vázaných krovů pravidelných do 224 cm2</t>
  </si>
  <si>
    <t>krokev F : 1,3</t>
  </si>
  <si>
    <t>krokev G : 1,7</t>
  </si>
  <si>
    <t>krokev H : 2,8*7</t>
  </si>
  <si>
    <t>krokev J : 3,0*4</t>
  </si>
  <si>
    <t>krokev K : 3,4*2</t>
  </si>
  <si>
    <t>krokev L : 3,6*2</t>
  </si>
  <si>
    <t>krokev M : 3,9*2</t>
  </si>
  <si>
    <t>výměny N : 0,9*10</t>
  </si>
  <si>
    <t>úžlabní krokev P : 4,0</t>
  </si>
  <si>
    <t>762341210</t>
  </si>
  <si>
    <t>Montáž bednění střech rovných, prkna hrubá na sraz</t>
  </si>
  <si>
    <t>světlíky : 5,4</t>
  </si>
  <si>
    <t>61,80000*0,025</t>
  </si>
  <si>
    <t>1,29</t>
  </si>
  <si>
    <t>60596003Aa</t>
  </si>
  <si>
    <t>Řezivo SM hranoly vč. impregnace</t>
  </si>
  <si>
    <t>pozednice A : 15,4*0,1*0,12*1,1</t>
  </si>
  <si>
    <t>pozednice B : 3,9*0,1*0,12*1,1</t>
  </si>
  <si>
    <t>vaznice C : 1,9*0,1*0,12*1,1</t>
  </si>
  <si>
    <t>vaznice D : 1,4*2*0,1*0,12*1,1</t>
  </si>
  <si>
    <t>vaznice E : 1,2*10*0,1*0,12*1,1</t>
  </si>
  <si>
    <t>krokev F : 1,3*0,08*0,16*1,1</t>
  </si>
  <si>
    <t>krokev G : 1,7*0,08*0,16*1,1</t>
  </si>
  <si>
    <t>krokev H : 2,8*7*0,08*0,16*1,1</t>
  </si>
  <si>
    <t>krokev J : 3,0*4*0,08*0,16*1,1</t>
  </si>
  <si>
    <t>krokev K : 3,4*2*0,08*0,16*1,1</t>
  </si>
  <si>
    <t>krokev L : 3,6*2*0,08*0,16*1,1</t>
  </si>
  <si>
    <t>krokev M : 3,9*2*0,08*0,16*1,1</t>
  </si>
  <si>
    <t>výměny N : 0,9*10*0,08*0,16*1,1</t>
  </si>
  <si>
    <t>úžlabní krokev P : 4,0*0,08*0,16*1,1</t>
  </si>
  <si>
    <t>60596004a</t>
  </si>
  <si>
    <t>Řezivo na bednění desky 24 mm vč. impregnace</t>
  </si>
  <si>
    <t>61,80000*0,025*1,1</t>
  </si>
  <si>
    <t>23,2*0,45*1,2</t>
  </si>
  <si>
    <t>K/04 : 20</t>
  </si>
  <si>
    <t>Montáž rohu žlabu z plechu pozinkovaného lakovaného roh venkovní lísovaný</t>
  </si>
  <si>
    <t>K/05 : 1</t>
  </si>
  <si>
    <t>K/8 : 1</t>
  </si>
  <si>
    <t>Odpadní trouby z plechu pozinkovaného lakovaného 100mm</t>
  </si>
  <si>
    <t>K/9 : 2,5</t>
  </si>
  <si>
    <t>K/10 : 1</t>
  </si>
  <si>
    <t>K/01 : 20</t>
  </si>
  <si>
    <t>764903008T02</t>
  </si>
  <si>
    <t>Závětrná lišta z plechu T/F, rš 325 mm</t>
  </si>
  <si>
    <t>K/03 : 4</t>
  </si>
  <si>
    <t>K/02 : 19</t>
  </si>
  <si>
    <t>767316525</t>
  </si>
  <si>
    <t>Montáž světlíků otvíravých elektrických</t>
  </si>
  <si>
    <t>OV/01 : 5</t>
  </si>
  <si>
    <t>767316528R11</t>
  </si>
  <si>
    <t>Montáž zvedacího rámu pod světlík  výška 15 cm</t>
  </si>
  <si>
    <t>61100145</t>
  </si>
  <si>
    <t>Světlík PVC se zaobleným zasklením  90 x 120 cm el. ovládaný</t>
  </si>
  <si>
    <t>61140250v748</t>
  </si>
  <si>
    <t>Zvedací rám 90 x 120  pro světlík výška 15 cm, spodní rám s náběhem</t>
  </si>
  <si>
    <t>998766202</t>
  </si>
  <si>
    <t>Přesun hmot pro truhlářské konstr., výšky do 12 m</t>
  </si>
  <si>
    <t>5,8</t>
  </si>
  <si>
    <t>42,5</t>
  </si>
  <si>
    <t>35*2,5</t>
  </si>
  <si>
    <t>43*2,5</t>
  </si>
  <si>
    <t>Jedná se o tyto údaje:</t>
  </si>
  <si>
    <t>a)   údaje o firmě</t>
  </si>
  <si>
    <t>b)   jednotlivé ceny položek zadané maximálně na dvě desetinná místa</t>
  </si>
  <si>
    <t>Ve všech listech tohoto souboru je možno měnit pouze buňky s modrým pozadím.</t>
  </si>
  <si>
    <t xml:space="preserve">                       P o l o ž k o v ý    r o z p o č e t                                             </t>
  </si>
  <si>
    <t>Vyplňuje se pouze list SO 04 a následně list Stavba</t>
  </si>
  <si>
    <t xml:space="preserve">                                                                                                                                                           Příloha č. 1</t>
  </si>
  <si>
    <t>Příloha č. 1.1</t>
  </si>
  <si>
    <t>Základní škola Blansko, Nad Čertovkou, příspěvková organizace</t>
  </si>
  <si>
    <t>Nad Čertovkou 2304/17</t>
  </si>
  <si>
    <t>620 76 060</t>
  </si>
  <si>
    <t xml:space="preserve"> Blansko</t>
  </si>
  <si>
    <r>
      <t xml:space="preserve">                   </t>
    </r>
    <r>
      <rPr>
        <b/>
        <sz val="12"/>
        <rFont val="Arial CE"/>
        <family val="2"/>
      </rPr>
      <t xml:space="preserve">          Zastřešení spojovací chodby</t>
    </r>
  </si>
  <si>
    <r>
      <t xml:space="preserve">  </t>
    </r>
    <r>
      <rPr>
        <b/>
        <sz val="14"/>
        <rFont val="Arial CE"/>
        <family val="2"/>
      </rPr>
      <t xml:space="preserve"> SO.04   -     Rekonstrukce střechy - havárie             </t>
    </r>
    <r>
      <rPr>
        <b/>
        <sz val="12"/>
        <rFont val="Arial CE"/>
        <family val="2"/>
      </rPr>
      <t xml:space="preserve">                                                                                           </t>
    </r>
  </si>
  <si>
    <r>
      <t xml:space="preserve">         </t>
    </r>
    <r>
      <rPr>
        <b/>
        <sz val="14"/>
        <rFont val="Arial CE"/>
        <family val="2"/>
      </rPr>
      <t xml:space="preserve"> SO.04   -     Rekonstrukce střechy - havárie             </t>
    </r>
    <r>
      <rPr>
        <b/>
        <sz val="12"/>
        <rFont val="Arial CE"/>
        <family val="2"/>
      </rPr>
      <t xml:space="preserve">                                                                                           </t>
    </r>
  </si>
  <si>
    <r>
      <t xml:space="preserve">                        </t>
    </r>
    <r>
      <rPr>
        <b/>
        <sz val="12"/>
        <rFont val="Arial CE"/>
        <family val="2"/>
      </rPr>
      <t>Zastřešení spojovací chodby</t>
    </r>
  </si>
</sst>
</file>

<file path=xl/styles.xml><?xml version="1.0" encoding="utf-8"?>
<styleSheet xmlns="http://schemas.openxmlformats.org/spreadsheetml/2006/main">
  <numFmts count="1">
    <numFmt numFmtId="164" formatCode="#,##0.00000"/>
  </numFmts>
  <fonts count="2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8"/>
      <color rgb="FF00000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rgb="FF000000"/>
      <name val="Calibri"/>
      <family val="2"/>
      <scheme val="minor"/>
    </font>
    <font>
      <b/>
      <sz val="16"/>
      <name val="Arial CE"/>
      <family val="2"/>
    </font>
    <font>
      <b/>
      <sz val="18"/>
      <name val="Tahom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</fills>
  <borders count="5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  <border>
      <left/>
      <right style="thin"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thin"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808080"/>
      </right>
      <top style="thin"/>
      <bottom/>
    </border>
    <border>
      <left style="thin">
        <color rgb="FF808080"/>
      </left>
      <right style="medium"/>
      <top style="thin"/>
      <bottom/>
    </border>
    <border>
      <left style="medium"/>
      <right style="thin">
        <color rgb="FF808080"/>
      </right>
      <top style="thin"/>
      <bottom style="thin"/>
    </border>
    <border>
      <left style="thin">
        <color rgb="FF808080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14" fontId="3" fillId="0" borderId="0" xfId="0" applyNumberFormat="1" applyFont="1" applyAlignment="1">
      <alignment horizontal="left"/>
    </xf>
    <xf numFmtId="0" fontId="0" fillId="2" borderId="2" xfId="0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wrapText="1"/>
    </xf>
    <xf numFmtId="0" fontId="2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5" xfId="0" applyBorder="1"/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6" xfId="0" applyBorder="1"/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right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Font="1" applyBorder="1" applyAlignment="1">
      <alignment horizontal="left" vertical="top" indent="1"/>
    </xf>
    <xf numFmtId="0" fontId="0" fillId="0" borderId="8" xfId="0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9" xfId="0" applyBorder="1"/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49" fontId="0" fillId="0" borderId="2" xfId="0" applyNumberFormat="1" applyFont="1" applyBorder="1"/>
    <xf numFmtId="0" fontId="0" fillId="0" borderId="10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0" fillId="0" borderId="10" xfId="0" applyFont="1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2" xfId="0" applyNumberFormat="1" applyBorder="1" applyAlignment="1">
      <alignment horizontal="left" vertical="center"/>
    </xf>
    <xf numFmtId="1" fontId="2" fillId="0" borderId="1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horizontal="left" vertical="center" indent="1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wrapText="1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/>
    </xf>
    <xf numFmtId="14" fontId="2" fillId="0" borderId="4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" fontId="0" fillId="0" borderId="21" xfId="0" applyNumberFormat="1" applyFont="1" applyBorder="1"/>
    <xf numFmtId="4" fontId="3" fillId="4" borderId="13" xfId="0" applyNumberFormat="1" applyFont="1" applyFill="1" applyBorder="1" applyAlignment="1">
      <alignment vertical="center"/>
    </xf>
    <xf numFmtId="4" fontId="3" fillId="4" borderId="11" xfId="0" applyNumberFormat="1" applyFont="1" applyFill="1" applyBorder="1" applyAlignment="1">
      <alignment vertical="center" wrapText="1"/>
    </xf>
    <xf numFmtId="4" fontId="10" fillId="4" borderId="22" xfId="0" applyNumberFormat="1" applyFont="1" applyFill="1" applyBorder="1" applyAlignment="1">
      <alignment horizontal="center" vertical="center" wrapText="1" shrinkToFit="1"/>
    </xf>
    <xf numFmtId="4" fontId="3" fillId="4" borderId="22" xfId="0" applyNumberFormat="1" applyFont="1" applyFill="1" applyBorder="1" applyAlignment="1">
      <alignment horizontal="center" vertical="center" wrapText="1" shrinkToFit="1"/>
    </xf>
    <xf numFmtId="3" fontId="3" fillId="4" borderId="2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right" vertical="center" wrapText="1" shrinkToFit="1"/>
    </xf>
    <xf numFmtId="4" fontId="3" fillId="0" borderId="22" xfId="0" applyNumberFormat="1" applyFont="1" applyBorder="1" applyAlignment="1">
      <alignment horizontal="right" vertical="center" shrinkToFit="1"/>
    </xf>
    <xf numFmtId="4" fontId="0" fillId="0" borderId="22" xfId="0" applyNumberFormat="1" applyBorder="1" applyAlignment="1">
      <alignment vertical="center" shrinkToFit="1"/>
    </xf>
    <xf numFmtId="3" fontId="0" fillId="0" borderId="22" xfId="0" applyNumberForma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 wrapText="1" shrinkToFit="1"/>
    </xf>
    <xf numFmtId="4" fontId="2" fillId="0" borderId="22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left" vertical="center"/>
    </xf>
    <xf numFmtId="4" fontId="0" fillId="0" borderId="22" xfId="0" applyNumberFormat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wrapText="1" shrinkToFit="1"/>
    </xf>
    <xf numFmtId="4" fontId="0" fillId="2" borderId="22" xfId="0" applyNumberFormat="1" applyFill="1" applyBorder="1" applyAlignment="1">
      <alignment vertical="center" shrinkToFit="1"/>
    </xf>
    <xf numFmtId="3" fontId="0" fillId="2" borderId="22" xfId="0" applyNumberFormat="1" applyFill="1" applyBorder="1" applyAlignment="1">
      <alignment vertical="center"/>
    </xf>
    <xf numFmtId="0" fontId="6" fillId="0" borderId="0" xfId="0" applyFont="1"/>
    <xf numFmtId="0" fontId="11" fillId="0" borderId="21" xfId="0" applyFont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1" xfId="0" applyFont="1" applyBorder="1"/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4" fontId="3" fillId="2" borderId="22" xfId="0" applyNumberFormat="1" applyFont="1" applyFill="1" applyBorder="1" applyAlignment="1">
      <alignment horizontal="center" vertical="center"/>
    </xf>
    <xf numFmtId="4" fontId="3" fillId="2" borderId="22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2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2" borderId="22" xfId="0" applyFont="1" applyFill="1" applyBorder="1" applyAlignment="1">
      <alignment vertical="center"/>
    </xf>
    <xf numFmtId="49" fontId="0" fillId="2" borderId="11" xfId="0" applyNumberFormat="1" applyFont="1" applyFill="1" applyBorder="1" applyAlignment="1">
      <alignment vertical="center"/>
    </xf>
    <xf numFmtId="0" fontId="0" fillId="4" borderId="22" xfId="0" applyFont="1" applyFill="1" applyBorder="1"/>
    <xf numFmtId="49" fontId="0" fillId="4" borderId="22" xfId="0" applyNumberFormat="1" applyFont="1" applyFill="1" applyBorder="1"/>
    <xf numFmtId="0" fontId="0" fillId="4" borderId="22" xfId="0" applyFont="1" applyFill="1" applyBorder="1" applyAlignment="1">
      <alignment horizontal="center"/>
    </xf>
    <xf numFmtId="0" fontId="0" fillId="4" borderId="13" xfId="0" applyFont="1" applyFill="1" applyBorder="1"/>
    <xf numFmtId="0" fontId="0" fillId="4" borderId="22" xfId="0" applyFont="1" applyFill="1" applyBorder="1" applyAlignment="1">
      <alignment wrapText="1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23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shrinkToFit="1"/>
    </xf>
    <xf numFmtId="164" fontId="2" fillId="2" borderId="8" xfId="0" applyNumberFormat="1" applyFont="1" applyFill="1" applyBorder="1" applyAlignment="1">
      <alignment vertical="top" shrinkToFit="1"/>
    </xf>
    <xf numFmtId="4" fontId="2" fillId="2" borderId="8" xfId="0" applyNumberFormat="1" applyFont="1" applyFill="1" applyBorder="1" applyAlignment="1">
      <alignment vertical="top" shrinkToFit="1"/>
    </xf>
    <xf numFmtId="4" fontId="2" fillId="2" borderId="24" xfId="0" applyNumberFormat="1" applyFont="1" applyFill="1" applyBorder="1" applyAlignment="1">
      <alignment vertical="top" shrinkToFit="1"/>
    </xf>
    <xf numFmtId="4" fontId="2" fillId="2" borderId="0" xfId="0" applyNumberFormat="1" applyFont="1" applyFill="1" applyBorder="1" applyAlignment="1">
      <alignment vertical="top" shrinkToFit="1"/>
    </xf>
    <xf numFmtId="0" fontId="13" fillId="0" borderId="25" xfId="0" applyFont="1" applyBorder="1" applyAlignment="1">
      <alignment vertical="top"/>
    </xf>
    <xf numFmtId="49" fontId="13" fillId="0" borderId="26" xfId="0" applyNumberFormat="1" applyFont="1" applyBorder="1" applyAlignment="1">
      <alignment vertical="top"/>
    </xf>
    <xf numFmtId="49" fontId="13" fillId="0" borderId="26" xfId="0" applyNumberFormat="1" applyFont="1" applyBorder="1" applyAlignment="1">
      <alignment horizontal="left" vertical="top" wrapText="1"/>
    </xf>
    <xf numFmtId="0" fontId="13" fillId="0" borderId="26" xfId="0" applyFont="1" applyBorder="1" applyAlignment="1">
      <alignment horizontal="center" vertical="top" shrinkToFit="1"/>
    </xf>
    <xf numFmtId="164" fontId="13" fillId="0" borderId="26" xfId="0" applyNumberFormat="1" applyFont="1" applyBorder="1" applyAlignment="1">
      <alignment vertical="top" shrinkToFit="1"/>
    </xf>
    <xf numFmtId="4" fontId="13" fillId="3" borderId="26" xfId="0" applyNumberFormat="1" applyFont="1" applyFill="1" applyBorder="1" applyAlignment="1" applyProtection="1">
      <alignment vertical="top" shrinkToFit="1"/>
      <protection locked="0"/>
    </xf>
    <xf numFmtId="4" fontId="13" fillId="0" borderId="27" xfId="0" applyNumberFormat="1" applyFont="1" applyBorder="1" applyAlignment="1">
      <alignment vertical="top" shrinkToFit="1"/>
    </xf>
    <xf numFmtId="4" fontId="13" fillId="3" borderId="0" xfId="0" applyNumberFormat="1" applyFont="1" applyFill="1" applyBorder="1" applyAlignment="1" applyProtection="1">
      <alignment vertical="top" shrinkToFit="1"/>
      <protection locked="0"/>
    </xf>
    <xf numFmtId="4" fontId="13" fillId="0" borderId="0" xfId="0" applyNumberFormat="1" applyFont="1" applyBorder="1" applyAlignment="1">
      <alignment vertical="top" shrinkToFit="1"/>
    </xf>
    <xf numFmtId="0" fontId="13" fillId="0" borderId="0" xfId="0" applyFont="1"/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4" fontId="14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>
      <alignment horizontal="center"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0" fontId="13" fillId="0" borderId="28" xfId="0" applyFont="1" applyBorder="1" applyAlignment="1">
      <alignment vertical="top"/>
    </xf>
    <xf numFmtId="49" fontId="13" fillId="0" borderId="29" xfId="0" applyNumberFormat="1" applyFont="1" applyBorder="1" applyAlignment="1">
      <alignment vertical="top"/>
    </xf>
    <xf numFmtId="49" fontId="13" fillId="0" borderId="29" xfId="0" applyNumberFormat="1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vertical="top" shrinkToFit="1"/>
    </xf>
    <xf numFmtId="164" fontId="13" fillId="0" borderId="29" xfId="0" applyNumberFormat="1" applyFont="1" applyBorder="1" applyAlignment="1">
      <alignment vertical="top" shrinkToFit="1"/>
    </xf>
    <xf numFmtId="4" fontId="13" fillId="3" borderId="29" xfId="0" applyNumberFormat="1" applyFont="1" applyFill="1" applyBorder="1" applyAlignment="1" applyProtection="1">
      <alignment vertical="top" shrinkToFit="1"/>
      <protection locked="0"/>
    </xf>
    <xf numFmtId="4" fontId="13" fillId="0" borderId="30" xfId="0" applyNumberFormat="1" applyFont="1" applyBorder="1" applyAlignment="1">
      <alignment vertical="top" shrinkToFit="1"/>
    </xf>
    <xf numFmtId="49" fontId="13" fillId="0" borderId="0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shrinkToFit="1"/>
    </xf>
    <xf numFmtId="164" fontId="13" fillId="3" borderId="0" xfId="0" applyNumberFormat="1" applyFont="1" applyFill="1" applyBorder="1" applyAlignment="1" applyProtection="1">
      <alignment vertical="top" shrinkToFit="1"/>
      <protection locked="0"/>
    </xf>
    <xf numFmtId="49" fontId="0" fillId="0" borderId="0" xfId="0" applyNumberFormat="1" applyAlignment="1">
      <alignment horizontal="left" vertical="top" wrapText="1"/>
    </xf>
    <xf numFmtId="0" fontId="2" fillId="2" borderId="13" xfId="0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vertical="top"/>
    </xf>
    <xf numFmtId="4" fontId="2" fillId="2" borderId="31" xfId="0" applyNumberFormat="1" applyFont="1" applyFill="1" applyBorder="1" applyAlignment="1">
      <alignment vertical="top"/>
    </xf>
    <xf numFmtId="49" fontId="0" fillId="0" borderId="0" xfId="0" applyNumberFormat="1" applyAlignment="1">
      <alignment horizontal="left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" fillId="5" borderId="35" xfId="0" applyFont="1" applyFill="1" applyBorder="1" applyAlignment="1">
      <alignment vertical="center"/>
    </xf>
    <xf numFmtId="0" fontId="0" fillId="4" borderId="31" xfId="0" applyFont="1" applyFill="1" applyBorder="1" applyAlignment="1">
      <alignment wrapText="1"/>
    </xf>
    <xf numFmtId="0" fontId="0" fillId="4" borderId="36" xfId="0" applyFont="1" applyFill="1" applyBorder="1"/>
    <xf numFmtId="0" fontId="0" fillId="4" borderId="37" xfId="0" applyFont="1" applyFill="1" applyBorder="1"/>
    <xf numFmtId="0" fontId="0" fillId="0" borderId="2" xfId="0" applyBorder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164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0" fontId="2" fillId="2" borderId="7" xfId="0" applyFont="1" applyFill="1" applyBorder="1" applyAlignment="1">
      <alignment vertical="top"/>
    </xf>
    <xf numFmtId="4" fontId="2" fillId="2" borderId="9" xfId="0" applyNumberFormat="1" applyFont="1" applyFill="1" applyBorder="1" applyAlignment="1">
      <alignment vertical="top" shrinkToFit="1"/>
    </xf>
    <xf numFmtId="0" fontId="13" fillId="0" borderId="38" xfId="0" applyFont="1" applyBorder="1" applyAlignment="1">
      <alignment vertical="top"/>
    </xf>
    <xf numFmtId="4" fontId="13" fillId="0" borderId="39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/>
    </xf>
    <xf numFmtId="4" fontId="13" fillId="0" borderId="41" xfId="0" applyNumberFormat="1" applyFont="1" applyBorder="1" applyAlignment="1">
      <alignment vertical="top" shrinkToFit="1"/>
    </xf>
    <xf numFmtId="0" fontId="13" fillId="0" borderId="2" xfId="0" applyFont="1" applyBorder="1" applyAlignment="1">
      <alignment vertical="top"/>
    </xf>
    <xf numFmtId="4" fontId="13" fillId="0" borderId="5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5" xfId="0" applyBorder="1" applyAlignment="1">
      <alignment vertical="top"/>
    </xf>
    <xf numFmtId="0" fontId="2" fillId="2" borderId="42" xfId="0" applyFont="1" applyFill="1" applyBorder="1" applyAlignment="1">
      <alignment vertical="top"/>
    </xf>
    <xf numFmtId="49" fontId="2" fillId="2" borderId="43" xfId="0" applyNumberFormat="1" applyFont="1" applyFill="1" applyBorder="1" applyAlignment="1">
      <alignment vertical="top"/>
    </xf>
    <xf numFmtId="49" fontId="2" fillId="2" borderId="43" xfId="0" applyNumberFormat="1" applyFont="1" applyFill="1" applyBorder="1" applyAlignment="1">
      <alignment horizontal="left" vertical="top" wrapText="1"/>
    </xf>
    <xf numFmtId="0" fontId="2" fillId="2" borderId="43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vertical="top"/>
    </xf>
    <xf numFmtId="4" fontId="2" fillId="2" borderId="44" xfId="0" applyNumberFormat="1" applyFont="1" applyFill="1" applyBorder="1" applyAlignment="1">
      <alignment vertical="top"/>
    </xf>
    <xf numFmtId="0" fontId="2" fillId="5" borderId="4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1" fontId="0" fillId="0" borderId="4" xfId="0" applyNumberForma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37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2" fontId="9" fillId="2" borderId="16" xfId="0" applyNumberFormat="1" applyFont="1" applyFill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4" fontId="0" fillId="0" borderId="11" xfId="0" applyNumberForma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0" fillId="2" borderId="22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/>
    </xf>
    <xf numFmtId="49" fontId="0" fillId="0" borderId="31" xfId="0" applyNumberFormat="1" applyBorder="1" applyAlignment="1">
      <alignment vertical="center" shrinkToFit="1"/>
    </xf>
    <xf numFmtId="0" fontId="0" fillId="3" borderId="22" xfId="0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/>
    </xf>
    <xf numFmtId="49" fontId="0" fillId="0" borderId="31" xfId="0" applyNumberFormat="1" applyFont="1" applyBorder="1" applyAlignment="1">
      <alignment vertical="center"/>
    </xf>
    <xf numFmtId="49" fontId="0" fillId="2" borderId="3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4" fillId="5" borderId="48" xfId="0" applyFont="1" applyFill="1" applyBorder="1" applyAlignment="1">
      <alignment vertical="center"/>
    </xf>
    <xf numFmtId="0" fontId="4" fillId="5" borderId="49" xfId="0" applyFont="1" applyFill="1" applyBorder="1" applyAlignment="1">
      <alignment vertical="center"/>
    </xf>
    <xf numFmtId="0" fontId="4" fillId="5" borderId="50" xfId="0" applyFont="1" applyFill="1" applyBorder="1" applyAlignment="1">
      <alignment vertical="center"/>
    </xf>
    <xf numFmtId="0" fontId="22" fillId="0" borderId="1" xfId="0" applyFont="1" applyBorder="1" applyAlignment="1">
      <alignment horizontal="left"/>
    </xf>
    <xf numFmtId="0" fontId="22" fillId="0" borderId="51" xfId="0" applyFont="1" applyBorder="1" applyAlignment="1">
      <alignment horizontal="left"/>
    </xf>
    <xf numFmtId="0" fontId="22" fillId="0" borderId="52" xfId="0" applyFont="1" applyBorder="1" applyAlignment="1">
      <alignment horizontal="left"/>
    </xf>
    <xf numFmtId="0" fontId="2" fillId="5" borderId="53" xfId="0" applyFont="1" applyFill="1" applyBorder="1" applyAlignment="1">
      <alignment vertical="center"/>
    </xf>
    <xf numFmtId="0" fontId="2" fillId="5" borderId="5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1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hared\isrts\ISRT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PageLayoutView="75" workbookViewId="0" topLeftCell="B1">
      <selection activeCell="E3" sqref="E3:J3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2" customWidth="1"/>
    <col min="4" max="4" width="13.00390625" style="2" customWidth="1"/>
    <col min="5" max="5" width="9.75390625" style="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ht="12.75">
      <c r="B1" t="s">
        <v>710</v>
      </c>
    </row>
    <row r="2" spans="1:10" ht="33.75" customHeight="1">
      <c r="A2" s="3" t="s">
        <v>1</v>
      </c>
      <c r="B2" s="225" t="s">
        <v>2</v>
      </c>
      <c r="C2" s="225"/>
      <c r="D2" s="226"/>
      <c r="E2" s="225"/>
      <c r="F2" s="225"/>
      <c r="G2" s="225"/>
      <c r="H2" s="225"/>
      <c r="I2" s="225"/>
      <c r="J2" s="225"/>
    </row>
    <row r="3" spans="1:15" ht="36" customHeight="1">
      <c r="A3" s="4"/>
      <c r="B3" s="5" t="s">
        <v>3</v>
      </c>
      <c r="C3" s="6"/>
      <c r="D3" s="224">
        <v>200360</v>
      </c>
      <c r="E3" s="227" t="s">
        <v>717</v>
      </c>
      <c r="F3" s="228"/>
      <c r="G3" s="228"/>
      <c r="H3" s="228"/>
      <c r="I3" s="228"/>
      <c r="J3" s="229"/>
      <c r="O3" s="7"/>
    </row>
    <row r="4" spans="1:10" ht="27" customHeight="1" hidden="1">
      <c r="A4" s="4"/>
      <c r="B4" s="8"/>
      <c r="C4" s="6"/>
      <c r="D4" s="9"/>
      <c r="E4" s="230"/>
      <c r="F4" s="230"/>
      <c r="G4" s="230"/>
      <c r="H4" s="230"/>
      <c r="I4" s="230"/>
      <c r="J4" s="230"/>
    </row>
    <row r="5" spans="1:10" ht="23.25" customHeight="1">
      <c r="A5" s="4"/>
      <c r="B5" s="10"/>
      <c r="C5" s="11"/>
      <c r="D5" s="12"/>
      <c r="E5" s="231" t="s">
        <v>716</v>
      </c>
      <c r="F5" s="231"/>
      <c r="G5" s="231"/>
      <c r="H5" s="231"/>
      <c r="I5" s="231"/>
      <c r="J5" s="231"/>
    </row>
    <row r="6" spans="1:10" ht="24" customHeight="1">
      <c r="A6" s="4"/>
      <c r="B6" s="13" t="s">
        <v>6</v>
      </c>
      <c r="D6" s="232" t="s">
        <v>712</v>
      </c>
      <c r="E6" s="232"/>
      <c r="F6" s="232"/>
      <c r="G6" s="232"/>
      <c r="H6" s="14" t="s">
        <v>7</v>
      </c>
      <c r="I6" s="15" t="s">
        <v>714</v>
      </c>
      <c r="J6" s="16"/>
    </row>
    <row r="7" spans="1:10" ht="15.75" customHeight="1">
      <c r="A7" s="4"/>
      <c r="B7" s="17"/>
      <c r="C7" s="18"/>
      <c r="D7" s="233" t="s">
        <v>713</v>
      </c>
      <c r="E7" s="233"/>
      <c r="F7" s="233"/>
      <c r="G7" s="233"/>
      <c r="H7" s="14" t="s">
        <v>8</v>
      </c>
      <c r="I7" s="15"/>
      <c r="J7" s="16"/>
    </row>
    <row r="8" spans="1:10" ht="15.75" customHeight="1">
      <c r="A8" s="4"/>
      <c r="B8" s="19"/>
      <c r="C8" s="20"/>
      <c r="D8" s="21" t="s">
        <v>715</v>
      </c>
      <c r="E8" s="234"/>
      <c r="F8" s="234"/>
      <c r="G8" s="234"/>
      <c r="H8" s="22"/>
      <c r="I8" s="23"/>
      <c r="J8" s="24"/>
    </row>
    <row r="9" spans="1:10" ht="24" customHeight="1" hidden="1">
      <c r="A9" s="4"/>
      <c r="B9" s="13" t="s">
        <v>9</v>
      </c>
      <c r="D9" s="25"/>
      <c r="H9" s="14" t="s">
        <v>7</v>
      </c>
      <c r="I9" s="15"/>
      <c r="J9" s="16"/>
    </row>
    <row r="10" spans="1:10" ht="15.75" customHeight="1" hidden="1">
      <c r="A10" s="4"/>
      <c r="B10" s="4"/>
      <c r="D10" s="25"/>
      <c r="H10" s="14" t="s">
        <v>8</v>
      </c>
      <c r="I10" s="15"/>
      <c r="J10" s="16"/>
    </row>
    <row r="11" spans="1:10" ht="15.75" customHeight="1" hidden="1">
      <c r="A11" s="4"/>
      <c r="B11" s="26"/>
      <c r="C11" s="20"/>
      <c r="D11" s="21"/>
      <c r="E11" s="27"/>
      <c r="F11" s="22"/>
      <c r="G11" s="28"/>
      <c r="H11" s="28"/>
      <c r="I11" s="29"/>
      <c r="J11" s="24"/>
    </row>
    <row r="12" spans="1:10" ht="24" customHeight="1">
      <c r="A12" s="4"/>
      <c r="B12" s="13" t="s">
        <v>10</v>
      </c>
      <c r="D12" s="235"/>
      <c r="E12" s="235"/>
      <c r="F12" s="235"/>
      <c r="G12" s="235"/>
      <c r="H12" s="14" t="s">
        <v>7</v>
      </c>
      <c r="I12" s="30"/>
      <c r="J12" s="16"/>
    </row>
    <row r="13" spans="1:10" ht="15.75" customHeight="1">
      <c r="A13" s="4"/>
      <c r="B13" s="17"/>
      <c r="C13" s="18"/>
      <c r="D13" s="236"/>
      <c r="E13" s="236"/>
      <c r="F13" s="236"/>
      <c r="G13" s="236"/>
      <c r="H13" s="14" t="s">
        <v>8</v>
      </c>
      <c r="I13" s="30"/>
      <c r="J13" s="16"/>
    </row>
    <row r="14" spans="1:10" ht="15.75" customHeight="1">
      <c r="A14" s="4"/>
      <c r="B14" s="19"/>
      <c r="C14" s="20"/>
      <c r="D14" s="31"/>
      <c r="E14" s="237"/>
      <c r="F14" s="237"/>
      <c r="G14" s="237"/>
      <c r="H14" s="32"/>
      <c r="I14" s="23"/>
      <c r="J14" s="24"/>
    </row>
    <row r="15" spans="1:10" ht="24" customHeight="1">
      <c r="A15" s="4"/>
      <c r="B15" s="33" t="s">
        <v>11</v>
      </c>
      <c r="C15" s="34"/>
      <c r="D15" s="35"/>
      <c r="E15" s="36"/>
      <c r="F15" s="37"/>
      <c r="G15" s="37"/>
      <c r="H15" s="38"/>
      <c r="I15" s="37"/>
      <c r="J15" s="39"/>
    </row>
    <row r="16" spans="1:10" ht="32.25" customHeight="1">
      <c r="A16" s="4"/>
      <c r="B16" s="26" t="s">
        <v>12</v>
      </c>
      <c r="C16" s="40"/>
      <c r="D16" s="41"/>
      <c r="E16" s="238"/>
      <c r="F16" s="238"/>
      <c r="G16" s="239"/>
      <c r="H16" s="239"/>
      <c r="I16" s="240" t="s">
        <v>13</v>
      </c>
      <c r="J16" s="240"/>
    </row>
    <row r="17" spans="1:10" ht="23.25" customHeight="1">
      <c r="A17" s="42" t="s">
        <v>14</v>
      </c>
      <c r="B17" s="43" t="s">
        <v>14</v>
      </c>
      <c r="C17" s="44"/>
      <c r="D17" s="45"/>
      <c r="E17" s="241"/>
      <c r="F17" s="241"/>
      <c r="G17" s="241"/>
      <c r="H17" s="241"/>
      <c r="I17" s="242">
        <f>SUMIF(F53:F76,A17,I53:I76)+SUMIF(F53:F76,"PSU",I53:I76)</f>
        <v>0</v>
      </c>
      <c r="J17" s="242"/>
    </row>
    <row r="18" spans="1:10" ht="23.25" customHeight="1">
      <c r="A18" s="42" t="s">
        <v>15</v>
      </c>
      <c r="B18" s="43" t="s">
        <v>15</v>
      </c>
      <c r="C18" s="44"/>
      <c r="D18" s="45"/>
      <c r="E18" s="241"/>
      <c r="F18" s="241"/>
      <c r="G18" s="241"/>
      <c r="H18" s="241"/>
      <c r="I18" s="242">
        <f>SUMIF(F53:F76,A18,I53:I76)</f>
        <v>0</v>
      </c>
      <c r="J18" s="242"/>
    </row>
    <row r="19" spans="1:10" ht="23.25" customHeight="1">
      <c r="A19" s="42" t="s">
        <v>16</v>
      </c>
      <c r="B19" s="43" t="s">
        <v>16</v>
      </c>
      <c r="C19" s="44"/>
      <c r="D19" s="45"/>
      <c r="E19" s="241"/>
      <c r="F19" s="241"/>
      <c r="G19" s="241"/>
      <c r="H19" s="241"/>
      <c r="I19" s="242">
        <f>SUMIF(F53:F76,A19,I53:I76)</f>
        <v>0</v>
      </c>
      <c r="J19" s="242"/>
    </row>
    <row r="20" spans="1:10" ht="23.25" customHeight="1">
      <c r="A20" s="42" t="s">
        <v>17</v>
      </c>
      <c r="B20" s="43" t="s">
        <v>18</v>
      </c>
      <c r="C20" s="44"/>
      <c r="D20" s="45"/>
      <c r="E20" s="241"/>
      <c r="F20" s="241"/>
      <c r="G20" s="241"/>
      <c r="H20" s="241"/>
      <c r="I20" s="242">
        <f>SUMIF(F53:F76,A20,I53:I76)</f>
        <v>0</v>
      </c>
      <c r="J20" s="242"/>
    </row>
    <row r="21" spans="1:10" ht="23.25" customHeight="1">
      <c r="A21" s="42" t="s">
        <v>19</v>
      </c>
      <c r="B21" s="43" t="s">
        <v>20</v>
      </c>
      <c r="C21" s="44"/>
      <c r="D21" s="45"/>
      <c r="E21" s="241"/>
      <c r="F21" s="241"/>
      <c r="G21" s="241"/>
      <c r="H21" s="241"/>
      <c r="I21" s="242">
        <f>SUMIF(F53:F76,A21,I53:I76)</f>
        <v>0</v>
      </c>
      <c r="J21" s="242"/>
    </row>
    <row r="22" spans="1:10" ht="23.25" customHeight="1">
      <c r="A22" s="4"/>
      <c r="B22" s="46" t="s">
        <v>13</v>
      </c>
      <c r="C22" s="47"/>
      <c r="D22" s="48"/>
      <c r="E22" s="243"/>
      <c r="F22" s="243"/>
      <c r="G22" s="243"/>
      <c r="H22" s="243"/>
      <c r="I22" s="244">
        <f>SUM(I17:J21)</f>
        <v>0</v>
      </c>
      <c r="J22" s="244"/>
    </row>
    <row r="23" spans="1:10" ht="33" customHeight="1">
      <c r="A23" s="4"/>
      <c r="B23" s="49" t="s">
        <v>21</v>
      </c>
      <c r="C23" s="44"/>
      <c r="D23" s="45"/>
      <c r="E23" s="50"/>
      <c r="F23" s="51"/>
      <c r="G23" s="52"/>
      <c r="H23" s="52"/>
      <c r="I23" s="52"/>
      <c r="J23" s="53"/>
    </row>
    <row r="24" spans="1:10" ht="23.25" customHeight="1">
      <c r="A24" s="4">
        <f>ZakladDPHSni*SazbaDPH1/100</f>
        <v>0</v>
      </c>
      <c r="B24" s="43" t="s">
        <v>22</v>
      </c>
      <c r="C24" s="44"/>
      <c r="D24" s="45"/>
      <c r="E24" s="54">
        <v>15</v>
      </c>
      <c r="F24" s="51" t="s">
        <v>23</v>
      </c>
      <c r="G24" s="245">
        <f>ZakladDPHSniVypocet</f>
        <v>0</v>
      </c>
      <c r="H24" s="245"/>
      <c r="I24" s="245"/>
      <c r="J24" s="53" t="str">
        <f aca="true" t="shared" si="0" ref="J24:J29">Mena</f>
        <v>CZK</v>
      </c>
    </row>
    <row r="25" spans="1:10" ht="23.25" customHeight="1">
      <c r="A25" s="4">
        <f>(A24-INT(A24))*100</f>
        <v>0</v>
      </c>
      <c r="B25" s="43" t="s">
        <v>24</v>
      </c>
      <c r="C25" s="44"/>
      <c r="D25" s="45"/>
      <c r="E25" s="54">
        <f>SazbaDPH1</f>
        <v>15</v>
      </c>
      <c r="F25" s="51" t="s">
        <v>23</v>
      </c>
      <c r="G25" s="246">
        <f>A24</f>
        <v>0</v>
      </c>
      <c r="H25" s="246"/>
      <c r="I25" s="246"/>
      <c r="J25" s="53" t="str">
        <f t="shared" si="0"/>
        <v>CZK</v>
      </c>
    </row>
    <row r="26" spans="1:10" ht="23.25" customHeight="1">
      <c r="A26" s="4">
        <f>ZakladDPHZakl*SazbaDPH2/100</f>
        <v>0</v>
      </c>
      <c r="B26" s="43" t="s">
        <v>25</v>
      </c>
      <c r="C26" s="44"/>
      <c r="D26" s="45"/>
      <c r="E26" s="54">
        <v>21</v>
      </c>
      <c r="F26" s="51" t="s">
        <v>23</v>
      </c>
      <c r="G26" s="245">
        <f>ZakladDPHZaklVypocet</f>
        <v>0</v>
      </c>
      <c r="H26" s="245"/>
      <c r="I26" s="245"/>
      <c r="J26" s="53" t="str">
        <f t="shared" si="0"/>
        <v>CZK</v>
      </c>
    </row>
    <row r="27" spans="1:10" ht="23.25" customHeight="1">
      <c r="A27" s="4">
        <f>(A26-INT(A26))*100</f>
        <v>0</v>
      </c>
      <c r="B27" s="55" t="s">
        <v>26</v>
      </c>
      <c r="C27" s="56"/>
      <c r="D27" s="41"/>
      <c r="E27" s="57">
        <f>SazbaDPH2</f>
        <v>21</v>
      </c>
      <c r="F27" s="58" t="s">
        <v>23</v>
      </c>
      <c r="G27" s="247">
        <f>A26</f>
        <v>0</v>
      </c>
      <c r="H27" s="247"/>
      <c r="I27" s="247"/>
      <c r="J27" s="59" t="str">
        <f t="shared" si="0"/>
        <v>CZK</v>
      </c>
    </row>
    <row r="28" spans="1:10" ht="23.25" customHeight="1">
      <c r="A28" s="4">
        <f>ZakladDPHSni+DPHSni+ZakladDPHZakl+DPHZakl</f>
        <v>0</v>
      </c>
      <c r="B28" s="13" t="s">
        <v>27</v>
      </c>
      <c r="C28" s="60"/>
      <c r="D28" s="61"/>
      <c r="E28" s="60"/>
      <c r="F28" s="62"/>
      <c r="G28" s="248">
        <f>CenaCelkem-(ZakladDPHSni+DPHSni+ZakladDPHZakl+DPHZakl)</f>
        <v>0</v>
      </c>
      <c r="H28" s="248"/>
      <c r="I28" s="248"/>
      <c r="J28" s="63" t="str">
        <f t="shared" si="0"/>
        <v>CZK</v>
      </c>
    </row>
    <row r="29" spans="1:10" ht="27.75" customHeight="1" hidden="1">
      <c r="A29" s="4"/>
      <c r="B29" s="64" t="s">
        <v>28</v>
      </c>
      <c r="C29" s="65"/>
      <c r="D29" s="65"/>
      <c r="E29" s="66"/>
      <c r="F29" s="67"/>
      <c r="G29" s="249">
        <f>ZakladDPHSniVypocet+ZakladDPHZaklVypocet</f>
        <v>0</v>
      </c>
      <c r="H29" s="249"/>
      <c r="I29" s="249"/>
      <c r="J29" s="68" t="str">
        <f t="shared" si="0"/>
        <v>CZK</v>
      </c>
    </row>
    <row r="30" spans="1:10" ht="27.75" customHeight="1">
      <c r="A30" s="4">
        <f>(A28-INT(A28))*100</f>
        <v>0</v>
      </c>
      <c r="B30" s="64" t="s">
        <v>29</v>
      </c>
      <c r="C30" s="69"/>
      <c r="D30" s="69"/>
      <c r="E30" s="69"/>
      <c r="F30" s="70"/>
      <c r="G30" s="250">
        <f>IF(A30&gt;50,ROUNDUP(A28,0),ROUNDDOWN(A28,0))</f>
        <v>0</v>
      </c>
      <c r="H30" s="250"/>
      <c r="I30" s="250"/>
      <c r="J30" s="71" t="s">
        <v>30</v>
      </c>
    </row>
    <row r="31" spans="1:10" ht="12.75" customHeight="1">
      <c r="A31" s="4"/>
      <c r="B31" s="4"/>
      <c r="J31" s="72"/>
    </row>
    <row r="32" spans="1:10" ht="30" customHeight="1">
      <c r="A32" s="4"/>
      <c r="B32" s="4"/>
      <c r="J32" s="72"/>
    </row>
    <row r="33" spans="1:10" ht="18.75" customHeight="1">
      <c r="A33" s="4"/>
      <c r="B33" s="73"/>
      <c r="C33" s="74" t="s">
        <v>31</v>
      </c>
      <c r="D33" s="75"/>
      <c r="E33" s="75"/>
      <c r="F33" s="76" t="s">
        <v>32</v>
      </c>
      <c r="G33" s="77"/>
      <c r="H33" s="78"/>
      <c r="I33" s="77"/>
      <c r="J33" s="72"/>
    </row>
    <row r="34" spans="1:10" ht="47.25" customHeight="1">
      <c r="A34" s="4"/>
      <c r="B34" s="4"/>
      <c r="J34" s="72"/>
    </row>
    <row r="35" spans="1:10" s="1" customFormat="1" ht="18.75" customHeight="1">
      <c r="A35" s="79"/>
      <c r="B35" s="79"/>
      <c r="C35" s="80"/>
      <c r="D35" s="251"/>
      <c r="E35" s="251"/>
      <c r="G35" s="252"/>
      <c r="H35" s="252"/>
      <c r="I35" s="252"/>
      <c r="J35" s="81"/>
    </row>
    <row r="36" spans="1:10" ht="12.75" customHeight="1">
      <c r="A36" s="4"/>
      <c r="B36" s="4"/>
      <c r="D36" s="253" t="s">
        <v>33</v>
      </c>
      <c r="E36" s="253"/>
      <c r="H36" s="82" t="s">
        <v>34</v>
      </c>
      <c r="J36" s="72"/>
    </row>
    <row r="37" spans="1:10" ht="13.5" customHeight="1">
      <c r="A37" s="83"/>
      <c r="B37" s="83"/>
      <c r="C37" s="84"/>
      <c r="D37" s="84"/>
      <c r="E37" s="84"/>
      <c r="F37" s="85"/>
      <c r="G37" s="85"/>
      <c r="H37" s="85"/>
      <c r="I37" s="85"/>
      <c r="J37" s="86"/>
    </row>
    <row r="38" spans="2:10" ht="27" customHeight="1">
      <c r="B38" s="87" t="s">
        <v>35</v>
      </c>
      <c r="C38" s="88"/>
      <c r="D38" s="88"/>
      <c r="E38" s="88"/>
      <c r="F38" s="89"/>
      <c r="G38" s="89"/>
      <c r="H38" s="89"/>
      <c r="I38" s="89"/>
      <c r="J38" s="90"/>
    </row>
    <row r="39" spans="1:10" ht="25.5" customHeight="1">
      <c r="A39" s="91" t="s">
        <v>36</v>
      </c>
      <c r="B39" s="92" t="s">
        <v>37</v>
      </c>
      <c r="C39" s="93" t="s">
        <v>38</v>
      </c>
      <c r="D39" s="93"/>
      <c r="E39" s="93"/>
      <c r="F39" s="94" t="str">
        <f>B24</f>
        <v>Základ pro sníženou DPH</v>
      </c>
      <c r="G39" s="94" t="str">
        <f>B26</f>
        <v>Základ pro základní DPH</v>
      </c>
      <c r="H39" s="95" t="s">
        <v>39</v>
      </c>
      <c r="I39" s="95" t="s">
        <v>40</v>
      </c>
      <c r="J39" s="96" t="s">
        <v>23</v>
      </c>
    </row>
    <row r="40" spans="1:10" ht="25.5" customHeight="1" hidden="1">
      <c r="A40" s="91">
        <v>1</v>
      </c>
      <c r="B40" s="97" t="s">
        <v>41</v>
      </c>
      <c r="C40" s="254"/>
      <c r="D40" s="254"/>
      <c r="E40" s="254"/>
      <c r="F40" s="98">
        <f>X!AE191+Y!AE209+Z!AE205+'SO 04'!AE211</f>
        <v>0</v>
      </c>
      <c r="G40" s="99">
        <f>X!AF191+Y!AF209+Z!AF205+'SO 04'!AF211</f>
        <v>0</v>
      </c>
      <c r="H40" s="100">
        <f aca="true" t="shared" si="1" ref="H40:H45">(F40*SazbaDPH1/100)+(G40*SazbaDPH2/100)</f>
        <v>0</v>
      </c>
      <c r="I40" s="100">
        <f aca="true" t="shared" si="2" ref="I40:I45">F40+G40+H40</f>
        <v>0</v>
      </c>
      <c r="J40" s="101" t="str">
        <f aca="true" t="shared" si="3" ref="J40:J45">IF(CenaCelkemVypocet=0,"",I40/CenaCelkemVypocet*100)</f>
        <v/>
      </c>
    </row>
    <row r="41" spans="1:10" ht="25.5" customHeight="1">
      <c r="A41" s="91">
        <v>2</v>
      </c>
      <c r="B41" s="102" t="s">
        <v>42</v>
      </c>
      <c r="C41" s="255" t="s">
        <v>43</v>
      </c>
      <c r="D41" s="255"/>
      <c r="E41" s="255"/>
      <c r="F41" s="103">
        <f>X!AE191+Y!AE209+Z!AE205+'SO 04'!AE211</f>
        <v>0</v>
      </c>
      <c r="G41" s="104">
        <f>X!AF191+Y!AF209+Z!AF205+'SO 04'!AF211</f>
        <v>0</v>
      </c>
      <c r="H41" s="104">
        <f t="shared" si="1"/>
        <v>0</v>
      </c>
      <c r="I41" s="104">
        <f t="shared" si="2"/>
        <v>0</v>
      </c>
      <c r="J41" s="105" t="str">
        <f t="shared" si="3"/>
        <v/>
      </c>
    </row>
    <row r="42" spans="1:10" ht="25.5" customHeight="1">
      <c r="A42" s="91">
        <v>3</v>
      </c>
      <c r="B42" s="106" t="s">
        <v>44</v>
      </c>
      <c r="C42" s="254" t="s">
        <v>45</v>
      </c>
      <c r="D42" s="254"/>
      <c r="E42" s="254"/>
      <c r="F42" s="107">
        <f>X!AE191</f>
        <v>0</v>
      </c>
      <c r="G42" s="100">
        <f>X!AF191</f>
        <v>0</v>
      </c>
      <c r="H42" s="100">
        <f t="shared" si="1"/>
        <v>0</v>
      </c>
      <c r="I42" s="100">
        <f t="shared" si="2"/>
        <v>0</v>
      </c>
      <c r="J42" s="101" t="str">
        <f t="shared" si="3"/>
        <v/>
      </c>
    </row>
    <row r="43" spans="1:10" ht="25.5" customHeight="1">
      <c r="A43" s="91">
        <v>3</v>
      </c>
      <c r="B43" s="106" t="s">
        <v>46</v>
      </c>
      <c r="C43" s="254" t="s">
        <v>47</v>
      </c>
      <c r="D43" s="254"/>
      <c r="E43" s="254"/>
      <c r="F43" s="107">
        <f>Y!AE209</f>
        <v>0</v>
      </c>
      <c r="G43" s="100">
        <f>Y!AF209</f>
        <v>0</v>
      </c>
      <c r="H43" s="100">
        <f t="shared" si="1"/>
        <v>0</v>
      </c>
      <c r="I43" s="100">
        <f t="shared" si="2"/>
        <v>0</v>
      </c>
      <c r="J43" s="101" t="str">
        <f t="shared" si="3"/>
        <v/>
      </c>
    </row>
    <row r="44" spans="1:10" ht="25.5" customHeight="1">
      <c r="A44" s="91">
        <v>3</v>
      </c>
      <c r="B44" s="106" t="s">
        <v>48</v>
      </c>
      <c r="C44" s="254" t="s">
        <v>49</v>
      </c>
      <c r="D44" s="254"/>
      <c r="E44" s="254"/>
      <c r="F44" s="107">
        <f>Z!AE205</f>
        <v>0</v>
      </c>
      <c r="G44" s="100">
        <f>Z!AF205</f>
        <v>0</v>
      </c>
      <c r="H44" s="100">
        <f t="shared" si="1"/>
        <v>0</v>
      </c>
      <c r="I44" s="100">
        <f t="shared" si="2"/>
        <v>0</v>
      </c>
      <c r="J44" s="101" t="str">
        <f t="shared" si="3"/>
        <v/>
      </c>
    </row>
    <row r="45" spans="1:10" ht="25.5" customHeight="1">
      <c r="A45" s="91">
        <v>3</v>
      </c>
      <c r="B45" s="106" t="s">
        <v>50</v>
      </c>
      <c r="C45" s="254" t="s">
        <v>51</v>
      </c>
      <c r="D45" s="254"/>
      <c r="E45" s="254"/>
      <c r="F45" s="107">
        <f>'SO 04'!AE211</f>
        <v>0</v>
      </c>
      <c r="G45" s="100">
        <f>'SO 04'!AF211</f>
        <v>0</v>
      </c>
      <c r="H45" s="100">
        <f t="shared" si="1"/>
        <v>0</v>
      </c>
      <c r="I45" s="100">
        <f t="shared" si="2"/>
        <v>0</v>
      </c>
      <c r="J45" s="101" t="str">
        <f t="shared" si="3"/>
        <v/>
      </c>
    </row>
    <row r="46" spans="1:10" ht="25.5" customHeight="1">
      <c r="A46" s="91"/>
      <c r="B46" s="256" t="s">
        <v>52</v>
      </c>
      <c r="C46" s="256"/>
      <c r="D46" s="256"/>
      <c r="E46" s="256"/>
      <c r="F46" s="108">
        <f>SUMIF(A40:A45,"=1",F40:F45)</f>
        <v>0</v>
      </c>
      <c r="G46" s="109">
        <f>SUMIF(A40:A45,"=1",G40:G45)</f>
        <v>0</v>
      </c>
      <c r="H46" s="109">
        <f>SUMIF(A40:A45,"=1",H40:H45)</f>
        <v>0</v>
      </c>
      <c r="I46" s="109">
        <f>SUMIF(A40:A45,"=1",I40:I45)</f>
        <v>0</v>
      </c>
      <c r="J46" s="110">
        <f>SUMIF(A40:A45,"=1",J40:J45)</f>
        <v>0</v>
      </c>
    </row>
    <row r="50" ht="15.75">
      <c r="B50" s="111" t="s">
        <v>53</v>
      </c>
    </row>
    <row r="52" spans="1:10" ht="25.5" customHeight="1">
      <c r="A52" s="112"/>
      <c r="B52" s="113" t="s">
        <v>37</v>
      </c>
      <c r="C52" s="113" t="s">
        <v>38</v>
      </c>
      <c r="D52" s="114"/>
      <c r="E52" s="114"/>
      <c r="F52" s="115" t="s">
        <v>54</v>
      </c>
      <c r="G52" s="115"/>
      <c r="H52" s="115"/>
      <c r="I52" s="115" t="s">
        <v>13</v>
      </c>
      <c r="J52" s="115" t="s">
        <v>23</v>
      </c>
    </row>
    <row r="53" spans="1:10" ht="36.75" customHeight="1">
      <c r="A53" s="116"/>
      <c r="B53" s="117" t="s">
        <v>55</v>
      </c>
      <c r="C53" s="257" t="s">
        <v>56</v>
      </c>
      <c r="D53" s="257"/>
      <c r="E53" s="257"/>
      <c r="F53" s="118" t="s">
        <v>14</v>
      </c>
      <c r="G53" s="119"/>
      <c r="H53" s="119"/>
      <c r="I53" s="119">
        <f>'SO 04'!G9</f>
        <v>0</v>
      </c>
      <c r="J53" s="120" t="str">
        <f>IF(I77=0,"",I53/I77*100)</f>
        <v/>
      </c>
    </row>
    <row r="54" spans="1:10" ht="36.75" customHeight="1">
      <c r="A54" s="116"/>
      <c r="B54" s="117" t="s">
        <v>57</v>
      </c>
      <c r="C54" s="257" t="s">
        <v>58</v>
      </c>
      <c r="D54" s="257"/>
      <c r="E54" s="257"/>
      <c r="F54" s="118" t="s">
        <v>14</v>
      </c>
      <c r="G54" s="119"/>
      <c r="H54" s="119"/>
      <c r="I54" s="119">
        <f>X!G8+'SO 04'!G17</f>
        <v>0</v>
      </c>
      <c r="J54" s="120" t="str">
        <f>IF(I77=0,"",I54/I77*100)</f>
        <v/>
      </c>
    </row>
    <row r="55" spans="1:10" ht="36.75" customHeight="1">
      <c r="A55" s="116"/>
      <c r="B55" s="117" t="s">
        <v>59</v>
      </c>
      <c r="C55" s="257" t="s">
        <v>60</v>
      </c>
      <c r="D55" s="257"/>
      <c r="E55" s="257"/>
      <c r="F55" s="118" t="s">
        <v>14</v>
      </c>
      <c r="G55" s="119"/>
      <c r="H55" s="119"/>
      <c r="I55" s="119">
        <f>'SO 04'!G20</f>
        <v>0</v>
      </c>
      <c r="J55" s="120" t="str">
        <f>IF(I77=0,"",I55/I77*100)</f>
        <v/>
      </c>
    </row>
    <row r="56" spans="1:10" ht="36.75" customHeight="1">
      <c r="A56" s="116"/>
      <c r="B56" s="117" t="s">
        <v>61</v>
      </c>
      <c r="C56" s="257" t="s">
        <v>62</v>
      </c>
      <c r="D56" s="257"/>
      <c r="E56" s="257"/>
      <c r="F56" s="118" t="s">
        <v>14</v>
      </c>
      <c r="G56" s="119"/>
      <c r="H56" s="119"/>
      <c r="I56" s="119">
        <f>'SO 04'!G29</f>
        <v>0</v>
      </c>
      <c r="J56" s="120" t="str">
        <f>IF(I77=0,"",I56/I77*100)</f>
        <v/>
      </c>
    </row>
    <row r="57" spans="1:10" ht="36.75" customHeight="1">
      <c r="A57" s="116"/>
      <c r="B57" s="117" t="s">
        <v>63</v>
      </c>
      <c r="C57" s="257" t="s">
        <v>64</v>
      </c>
      <c r="D57" s="257"/>
      <c r="E57" s="257"/>
      <c r="F57" s="118" t="s">
        <v>14</v>
      </c>
      <c r="G57" s="119"/>
      <c r="H57" s="119"/>
      <c r="I57" s="119">
        <f>X!G15+Y!G8+Z!G8+'SO 04'!G31</f>
        <v>0</v>
      </c>
      <c r="J57" s="120" t="str">
        <f>IF(I77=0,"",I57/I77*100)</f>
        <v/>
      </c>
    </row>
    <row r="58" spans="1:10" ht="36.75" customHeight="1">
      <c r="A58" s="116"/>
      <c r="B58" s="117" t="s">
        <v>65</v>
      </c>
      <c r="C58" s="257" t="s">
        <v>66</v>
      </c>
      <c r="D58" s="257"/>
      <c r="E58" s="257"/>
      <c r="F58" s="118" t="s">
        <v>14</v>
      </c>
      <c r="G58" s="119"/>
      <c r="H58" s="119"/>
      <c r="I58" s="119">
        <f>Y!G11+Z!G11</f>
        <v>0</v>
      </c>
      <c r="J58" s="120" t="str">
        <f>IF(I77=0,"",I58/I77*100)</f>
        <v/>
      </c>
    </row>
    <row r="59" spans="1:10" ht="36.75" customHeight="1">
      <c r="A59" s="116"/>
      <c r="B59" s="117" t="s">
        <v>67</v>
      </c>
      <c r="C59" s="257" t="s">
        <v>68</v>
      </c>
      <c r="D59" s="257"/>
      <c r="E59" s="257"/>
      <c r="F59" s="118" t="s">
        <v>14</v>
      </c>
      <c r="G59" s="119"/>
      <c r="H59" s="119"/>
      <c r="I59" s="119">
        <f>'SO 04'!G34</f>
        <v>0</v>
      </c>
      <c r="J59" s="120" t="str">
        <f>IF(I77=0,"",I59/I77*100)</f>
        <v/>
      </c>
    </row>
    <row r="60" spans="1:10" ht="36.75" customHeight="1">
      <c r="A60" s="116"/>
      <c r="B60" s="117" t="s">
        <v>69</v>
      </c>
      <c r="C60" s="257" t="s">
        <v>70</v>
      </c>
      <c r="D60" s="257"/>
      <c r="E60" s="257"/>
      <c r="F60" s="118" t="s">
        <v>14</v>
      </c>
      <c r="G60" s="119"/>
      <c r="H60" s="119"/>
      <c r="I60" s="119">
        <f>X!G19+Y!G14+Z!G14</f>
        <v>0</v>
      </c>
      <c r="J60" s="120" t="str">
        <f>IF(I77=0,"",I60/I77*100)</f>
        <v/>
      </c>
    </row>
    <row r="61" spans="1:10" ht="36.75" customHeight="1">
      <c r="A61" s="116"/>
      <c r="B61" s="117" t="s">
        <v>71</v>
      </c>
      <c r="C61" s="257" t="s">
        <v>72</v>
      </c>
      <c r="D61" s="257"/>
      <c r="E61" s="257"/>
      <c r="F61" s="118" t="s">
        <v>14</v>
      </c>
      <c r="G61" s="119"/>
      <c r="H61" s="119"/>
      <c r="I61" s="119">
        <f>X!G28+Y!G21+Z!G21+'SO 04'!G36</f>
        <v>0</v>
      </c>
      <c r="J61" s="120" t="str">
        <f>IF(I77=0,"",I61/I77*100)</f>
        <v/>
      </c>
    </row>
    <row r="62" spans="1:10" ht="36.75" customHeight="1">
      <c r="A62" s="116"/>
      <c r="B62" s="117" t="s">
        <v>73</v>
      </c>
      <c r="C62" s="257" t="s">
        <v>74</v>
      </c>
      <c r="D62" s="257"/>
      <c r="E62" s="257"/>
      <c r="F62" s="118" t="s">
        <v>14</v>
      </c>
      <c r="G62" s="119"/>
      <c r="H62" s="119"/>
      <c r="I62" s="119">
        <f>X!G34+Y!G26+Z!G28+'SO 04'!G40</f>
        <v>0</v>
      </c>
      <c r="J62" s="120" t="str">
        <f>IF(I77=0,"",I62/I77*100)</f>
        <v/>
      </c>
    </row>
    <row r="63" spans="1:10" ht="36.75" customHeight="1">
      <c r="A63" s="116"/>
      <c r="B63" s="117" t="s">
        <v>75</v>
      </c>
      <c r="C63" s="257" t="s">
        <v>76</v>
      </c>
      <c r="D63" s="257"/>
      <c r="E63" s="257"/>
      <c r="F63" s="118" t="s">
        <v>14</v>
      </c>
      <c r="G63" s="119"/>
      <c r="H63" s="119"/>
      <c r="I63" s="119">
        <f>X!G38+Y!G30+Z!G32+'SO 04'!G43</f>
        <v>0</v>
      </c>
      <c r="J63" s="120" t="str">
        <f>IF(I77=0,"",I63/I77*100)</f>
        <v/>
      </c>
    </row>
    <row r="64" spans="1:10" ht="36.75" customHeight="1">
      <c r="A64" s="116"/>
      <c r="B64" s="117" t="s">
        <v>77</v>
      </c>
      <c r="C64" s="257" t="s">
        <v>78</v>
      </c>
      <c r="D64" s="257"/>
      <c r="E64" s="257"/>
      <c r="F64" s="118" t="s">
        <v>15</v>
      </c>
      <c r="G64" s="119"/>
      <c r="H64" s="119"/>
      <c r="I64" s="119">
        <f>X!G40+Y!G32+Z!G34+'SO 04'!G45</f>
        <v>0</v>
      </c>
      <c r="J64" s="120" t="str">
        <f>IF(I77=0,"",I64/I77*100)</f>
        <v/>
      </c>
    </row>
    <row r="65" spans="1:10" ht="36.75" customHeight="1">
      <c r="A65" s="116"/>
      <c r="B65" s="117" t="s">
        <v>79</v>
      </c>
      <c r="C65" s="257" t="s">
        <v>80</v>
      </c>
      <c r="D65" s="257"/>
      <c r="E65" s="257"/>
      <c r="F65" s="118" t="s">
        <v>15</v>
      </c>
      <c r="G65" s="119"/>
      <c r="H65" s="119"/>
      <c r="I65" s="119">
        <f>X!G72+Y!G74+Z!G67+'SO 04'!G79</f>
        <v>0</v>
      </c>
      <c r="J65" s="120" t="str">
        <f>IF(I77=0,"",I65/I77*100)</f>
        <v/>
      </c>
    </row>
    <row r="66" spans="1:10" ht="36.75" customHeight="1">
      <c r="A66" s="116"/>
      <c r="B66" s="117" t="s">
        <v>81</v>
      </c>
      <c r="C66" s="257" t="s">
        <v>82</v>
      </c>
      <c r="D66" s="257"/>
      <c r="E66" s="257"/>
      <c r="F66" s="118" t="s">
        <v>15</v>
      </c>
      <c r="G66" s="119"/>
      <c r="H66" s="119"/>
      <c r="I66" s="119">
        <f>X!G90+Y!G87+Z!G88+'SO 04'!G92</f>
        <v>0</v>
      </c>
      <c r="J66" s="120" t="str">
        <f>IF(I77=0,"",I66/I77*100)</f>
        <v/>
      </c>
    </row>
    <row r="67" spans="1:10" ht="36.75" customHeight="1">
      <c r="A67" s="116"/>
      <c r="B67" s="117" t="s">
        <v>83</v>
      </c>
      <c r="C67" s="257" t="s">
        <v>84</v>
      </c>
      <c r="D67" s="257"/>
      <c r="E67" s="257"/>
      <c r="F67" s="118" t="s">
        <v>15</v>
      </c>
      <c r="G67" s="119"/>
      <c r="H67" s="119"/>
      <c r="I67" s="119">
        <f>X!G100+Y!G106+Z!G109+'SO 04'!G105</f>
        <v>0</v>
      </c>
      <c r="J67" s="120" t="str">
        <f>IF(I77=0,"",I67/I77*100)</f>
        <v/>
      </c>
    </row>
    <row r="68" spans="1:10" ht="36.75" customHeight="1">
      <c r="A68" s="116"/>
      <c r="B68" s="117" t="s">
        <v>85</v>
      </c>
      <c r="C68" s="257" t="s">
        <v>86</v>
      </c>
      <c r="D68" s="257"/>
      <c r="E68" s="257"/>
      <c r="F68" s="118" t="s">
        <v>15</v>
      </c>
      <c r="G68" s="119"/>
      <c r="H68" s="119"/>
      <c r="I68" s="119">
        <f>X!G128+Y!G142+Z!G145+'SO 04'!G157</f>
        <v>0</v>
      </c>
      <c r="J68" s="120" t="str">
        <f>IF(I77=0,"",I68/I77*100)</f>
        <v/>
      </c>
    </row>
    <row r="69" spans="1:10" ht="36.75" customHeight="1">
      <c r="A69" s="116"/>
      <c r="B69" s="117" t="s">
        <v>87</v>
      </c>
      <c r="C69" s="257" t="s">
        <v>88</v>
      </c>
      <c r="D69" s="257"/>
      <c r="E69" s="257"/>
      <c r="F69" s="118" t="s">
        <v>15</v>
      </c>
      <c r="G69" s="119"/>
      <c r="H69" s="119"/>
      <c r="I69" s="119">
        <f>X!G160</f>
        <v>0</v>
      </c>
      <c r="J69" s="120" t="str">
        <f>IF(I77=0,"",I69/I77*100)</f>
        <v/>
      </c>
    </row>
    <row r="70" spans="1:10" ht="36.75" customHeight="1">
      <c r="A70" s="116"/>
      <c r="B70" s="117" t="s">
        <v>89</v>
      </c>
      <c r="C70" s="257" t="s">
        <v>90</v>
      </c>
      <c r="D70" s="257"/>
      <c r="E70" s="257"/>
      <c r="F70" s="118" t="s">
        <v>15</v>
      </c>
      <c r="G70" s="119"/>
      <c r="H70" s="119"/>
      <c r="I70" s="119">
        <f>'SO 04'!G175</f>
        <v>0</v>
      </c>
      <c r="J70" s="120" t="str">
        <f>IF(I77=0,"",I70/I77*100)</f>
        <v/>
      </c>
    </row>
    <row r="71" spans="1:10" ht="36.75" customHeight="1">
      <c r="A71" s="116"/>
      <c r="B71" s="117" t="s">
        <v>91</v>
      </c>
      <c r="C71" s="257" t="s">
        <v>92</v>
      </c>
      <c r="D71" s="257"/>
      <c r="E71" s="257"/>
      <c r="F71" s="118" t="s">
        <v>15</v>
      </c>
      <c r="G71" s="119"/>
      <c r="H71" s="119"/>
      <c r="I71" s="119">
        <f>X!G163+Y!G185+Z!G177+'SO 04'!G185</f>
        <v>0</v>
      </c>
      <c r="J71" s="120" t="str">
        <f>IF(I77=0,"",I71/I77*100)</f>
        <v/>
      </c>
    </row>
    <row r="72" spans="1:10" ht="36.75" customHeight="1">
      <c r="A72" s="116"/>
      <c r="B72" s="117" t="s">
        <v>93</v>
      </c>
      <c r="C72" s="257" t="s">
        <v>94</v>
      </c>
      <c r="D72" s="257"/>
      <c r="E72" s="257"/>
      <c r="F72" s="118" t="s">
        <v>15</v>
      </c>
      <c r="G72" s="119"/>
      <c r="H72" s="119"/>
      <c r="I72" s="119">
        <f>X!G175+Y!G193+Z!G186</f>
        <v>0</v>
      </c>
      <c r="J72" s="120" t="str">
        <f>IF(I77=0,"",I72/I77*100)</f>
        <v/>
      </c>
    </row>
    <row r="73" spans="1:10" ht="36.75" customHeight="1">
      <c r="A73" s="116"/>
      <c r="B73" s="117" t="s">
        <v>95</v>
      </c>
      <c r="C73" s="257" t="s">
        <v>96</v>
      </c>
      <c r="D73" s="257"/>
      <c r="E73" s="257"/>
      <c r="F73" s="118" t="s">
        <v>15</v>
      </c>
      <c r="G73" s="119"/>
      <c r="H73" s="119"/>
      <c r="I73" s="119">
        <f>Z!G189+'SO 04'!G194</f>
        <v>0</v>
      </c>
      <c r="J73" s="120" t="str">
        <f>IF(I77=0,"",I73/I77*100)</f>
        <v/>
      </c>
    </row>
    <row r="74" spans="1:10" ht="36.75" customHeight="1">
      <c r="A74" s="116"/>
      <c r="B74" s="117" t="s">
        <v>97</v>
      </c>
      <c r="C74" s="257" t="s">
        <v>98</v>
      </c>
      <c r="D74" s="257"/>
      <c r="E74" s="257"/>
      <c r="F74" s="118" t="s">
        <v>16</v>
      </c>
      <c r="G74" s="119"/>
      <c r="H74" s="119"/>
      <c r="I74" s="119">
        <f>X!G178+Y!G196+Z!G192</f>
        <v>0</v>
      </c>
      <c r="J74" s="120" t="str">
        <f>IF(I77=0,"",I74/I77*100)</f>
        <v/>
      </c>
    </row>
    <row r="75" spans="1:10" ht="36.75" customHeight="1">
      <c r="A75" s="116"/>
      <c r="B75" s="117" t="s">
        <v>99</v>
      </c>
      <c r="C75" s="257" t="s">
        <v>100</v>
      </c>
      <c r="D75" s="257"/>
      <c r="E75" s="257"/>
      <c r="F75" s="118" t="s">
        <v>101</v>
      </c>
      <c r="G75" s="119"/>
      <c r="H75" s="119"/>
      <c r="I75" s="119">
        <f>X!G180+Y!G198+Z!G194+'SO 04'!G200</f>
        <v>0</v>
      </c>
      <c r="J75" s="120" t="str">
        <f>IF(I77=0,"",I75/I77*100)</f>
        <v/>
      </c>
    </row>
    <row r="76" spans="1:10" ht="36.75" customHeight="1">
      <c r="A76" s="116"/>
      <c r="B76" s="117" t="s">
        <v>17</v>
      </c>
      <c r="C76" s="257" t="s">
        <v>18</v>
      </c>
      <c r="D76" s="257"/>
      <c r="E76" s="257"/>
      <c r="F76" s="118" t="s">
        <v>17</v>
      </c>
      <c r="G76" s="119"/>
      <c r="H76" s="119"/>
      <c r="I76" s="119">
        <f>X!G188+Y!G206+Z!G202+'SO 04'!G208</f>
        <v>0</v>
      </c>
      <c r="J76" s="120" t="str">
        <f>IF(I77=0,"",I76/I77*100)</f>
        <v/>
      </c>
    </row>
    <row r="77" spans="1:10" ht="25.5" customHeight="1">
      <c r="A77" s="121"/>
      <c r="B77" s="122" t="s">
        <v>40</v>
      </c>
      <c r="C77" s="123"/>
      <c r="D77" s="124"/>
      <c r="E77" s="124"/>
      <c r="F77" s="125"/>
      <c r="G77" s="126"/>
      <c r="H77" s="126"/>
      <c r="I77" s="126">
        <f>SUM(I53:I76)</f>
        <v>0</v>
      </c>
      <c r="J77" s="127">
        <f>SUM(J53:J76)</f>
        <v>0</v>
      </c>
    </row>
    <row r="78" spans="6:10" ht="12.75">
      <c r="F78" s="128"/>
      <c r="G78" s="128"/>
      <c r="H78" s="128"/>
      <c r="I78" s="128"/>
      <c r="J78" s="129"/>
    </row>
    <row r="79" spans="6:10" ht="12.75">
      <c r="F79" s="128"/>
      <c r="G79" s="128"/>
      <c r="H79" s="128"/>
      <c r="I79" s="128"/>
      <c r="J79" s="129"/>
    </row>
    <row r="80" spans="6:10" ht="12.75">
      <c r="F80" s="128"/>
      <c r="G80" s="128"/>
      <c r="H80" s="128"/>
      <c r="I80" s="128"/>
      <c r="J80" s="129"/>
    </row>
  </sheetData>
  <sheetProtection password="E9F0" sheet="1" objects="1" scenarios="1"/>
  <mergeCells count="72">
    <mergeCell ref="C73:E73"/>
    <mergeCell ref="C74:E74"/>
    <mergeCell ref="C75:E75"/>
    <mergeCell ref="C76:E76"/>
    <mergeCell ref="C68:E68"/>
    <mergeCell ref="C69:E69"/>
    <mergeCell ref="C70:E70"/>
    <mergeCell ref="C71:E71"/>
    <mergeCell ref="C72:E72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42:E42"/>
    <mergeCell ref="C43:E43"/>
    <mergeCell ref="C44:E44"/>
    <mergeCell ref="C45:E45"/>
    <mergeCell ref="B46:E46"/>
    <mergeCell ref="D35:E35"/>
    <mergeCell ref="G35:I35"/>
    <mergeCell ref="D36:E36"/>
    <mergeCell ref="C40:E40"/>
    <mergeCell ref="C41:E41"/>
    <mergeCell ref="G26:I26"/>
    <mergeCell ref="G27:I27"/>
    <mergeCell ref="G28:I28"/>
    <mergeCell ref="G29:I29"/>
    <mergeCell ref="G30:I30"/>
    <mergeCell ref="E22:F22"/>
    <mergeCell ref="G22:H22"/>
    <mergeCell ref="I22:J22"/>
    <mergeCell ref="G24:I24"/>
    <mergeCell ref="G25:I25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D7:G7"/>
    <mergeCell ref="E8:G8"/>
    <mergeCell ref="D12:G12"/>
    <mergeCell ref="D13:G13"/>
    <mergeCell ref="E14:G14"/>
    <mergeCell ref="B2:J2"/>
    <mergeCell ref="E3:J3"/>
    <mergeCell ref="E4:J4"/>
    <mergeCell ref="E5:J5"/>
    <mergeCell ref="D6:G6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 r:id="rId3"/>
  <headerFooter>
    <oddFooter>&amp;L&amp;9Zpracováno programem BUILDpower S,  © RTS, a.s.&amp;R&amp;9Stránka &amp;P z &amp;N</oddFooter>
  </headerFooter>
  <rowBreaks count="1" manualBreakCount="1"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pane ySplit="7" topLeftCell="A8" activePane="bottomLeft" state="frozen"/>
      <selection pane="bottomLeft" activeCell="I8" sqref="I8"/>
    </sheetView>
  </sheetViews>
  <sheetFormatPr defaultColWidth="9.125" defaultRowHeight="12.75"/>
  <cols>
    <col min="1" max="1" width="4.25390625" style="130" customWidth="1"/>
    <col min="2" max="2" width="14.375" style="130" customWidth="1"/>
    <col min="3" max="3" width="38.25390625" style="131" customWidth="1"/>
    <col min="4" max="4" width="4.625" style="130" customWidth="1"/>
    <col min="5" max="5" width="10.625" style="130" customWidth="1"/>
    <col min="6" max="6" width="9.875" style="130" customWidth="1"/>
    <col min="7" max="7" width="12.75390625" style="130" customWidth="1"/>
    <col min="8" max="1024" width="9.125" style="130" customWidth="1"/>
  </cols>
  <sheetData>
    <row r="1" spans="1:7" ht="15.75">
      <c r="A1" s="258" t="s">
        <v>102</v>
      </c>
      <c r="B1" s="258"/>
      <c r="C1" s="258"/>
      <c r="D1" s="258"/>
      <c r="E1" s="258"/>
      <c r="F1" s="258"/>
      <c r="G1" s="258"/>
    </row>
    <row r="2" spans="1:7" ht="24.95" customHeight="1">
      <c r="A2" s="132" t="s">
        <v>103</v>
      </c>
      <c r="B2" s="133"/>
      <c r="C2" s="259"/>
      <c r="D2" s="259"/>
      <c r="E2" s="259"/>
      <c r="F2" s="259"/>
      <c r="G2" s="259"/>
    </row>
    <row r="3" spans="1:7" ht="24.95" customHeight="1">
      <c r="A3" s="132" t="s">
        <v>104</v>
      </c>
      <c r="B3" s="133"/>
      <c r="C3" s="259"/>
      <c r="D3" s="259"/>
      <c r="E3" s="259"/>
      <c r="F3" s="259"/>
      <c r="G3" s="259"/>
    </row>
    <row r="4" spans="1:7" ht="24.95" customHeight="1">
      <c r="A4" s="132" t="s">
        <v>105</v>
      </c>
      <c r="B4" s="133"/>
      <c r="C4" s="259"/>
      <c r="D4" s="259"/>
      <c r="E4" s="259"/>
      <c r="F4" s="259"/>
      <c r="G4" s="259"/>
    </row>
    <row r="5" spans="2:4" ht="12.75">
      <c r="B5" s="134"/>
      <c r="C5" s="135"/>
      <c r="D5" s="136"/>
    </row>
  </sheetData>
  <sheetProtection password="E9F0" sheet="1"/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/>
  <headerFooter>
    <oddFooter>&amp;L&amp;9Zpracováno programem 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H1201"/>
  <sheetViews>
    <sheetView workbookViewId="0" topLeftCell="A1">
      <pane ySplit="7" topLeftCell="A8" activePane="bottomLeft" state="frozen"/>
      <selection pane="bottomLeft" activeCell="A1" sqref="A1:G1"/>
    </sheetView>
  </sheetViews>
  <sheetFormatPr defaultColWidth="8.625" defaultRowHeight="12.75" outlineLevelRow="1"/>
  <cols>
    <col min="1" max="1" width="3.375" style="0" customWidth="1"/>
    <col min="2" max="2" width="12.625" style="137" customWidth="1"/>
    <col min="3" max="3" width="38.25390625" style="137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61" t="s">
        <v>102</v>
      </c>
      <c r="B1" s="261"/>
      <c r="C1" s="261"/>
      <c r="D1" s="261"/>
      <c r="E1" s="261"/>
      <c r="F1" s="261"/>
      <c r="G1" s="261"/>
      <c r="AG1" t="s">
        <v>106</v>
      </c>
    </row>
    <row r="2" spans="1:33" ht="24.95" customHeight="1">
      <c r="A2" s="132" t="s">
        <v>103</v>
      </c>
      <c r="B2" s="133" t="s">
        <v>4</v>
      </c>
      <c r="C2" s="262" t="s">
        <v>5</v>
      </c>
      <c r="D2" s="262"/>
      <c r="E2" s="262"/>
      <c r="F2" s="262"/>
      <c r="G2" s="262"/>
      <c r="AG2" t="s">
        <v>107</v>
      </c>
    </row>
    <row r="3" spans="1:33" ht="24.95" customHeight="1">
      <c r="A3" s="132" t="s">
        <v>104</v>
      </c>
      <c r="B3" s="133" t="s">
        <v>42</v>
      </c>
      <c r="C3" s="262" t="s">
        <v>43</v>
      </c>
      <c r="D3" s="262"/>
      <c r="E3" s="262"/>
      <c r="F3" s="262"/>
      <c r="G3" s="262"/>
      <c r="AC3" s="137" t="s">
        <v>107</v>
      </c>
      <c r="AG3" t="s">
        <v>108</v>
      </c>
    </row>
    <row r="4" spans="1:33" ht="24.95" customHeight="1">
      <c r="A4" s="138" t="s">
        <v>105</v>
      </c>
      <c r="B4" s="139" t="s">
        <v>44</v>
      </c>
      <c r="C4" s="263" t="s">
        <v>45</v>
      </c>
      <c r="D4" s="263"/>
      <c r="E4" s="263"/>
      <c r="F4" s="263"/>
      <c r="G4" s="263"/>
      <c r="AG4" t="s">
        <v>109</v>
      </c>
    </row>
    <row r="5" ht="12.75">
      <c r="D5" s="82"/>
    </row>
    <row r="6" spans="1:24" ht="38.25">
      <c r="A6" s="140" t="s">
        <v>110</v>
      </c>
      <c r="B6" s="141" t="s">
        <v>111</v>
      </c>
      <c r="C6" s="141" t="s">
        <v>112</v>
      </c>
      <c r="D6" s="142" t="s">
        <v>113</v>
      </c>
      <c r="E6" s="140" t="s">
        <v>114</v>
      </c>
      <c r="F6" s="143" t="s">
        <v>115</v>
      </c>
      <c r="G6" s="140" t="s">
        <v>13</v>
      </c>
      <c r="H6" s="144" t="s">
        <v>116</v>
      </c>
      <c r="I6" s="144" t="s">
        <v>117</v>
      </c>
      <c r="J6" s="144" t="s">
        <v>118</v>
      </c>
      <c r="K6" s="144" t="s">
        <v>119</v>
      </c>
      <c r="L6" s="144" t="s">
        <v>120</v>
      </c>
      <c r="M6" s="144" t="s">
        <v>121</v>
      </c>
      <c r="N6" s="144" t="s">
        <v>122</v>
      </c>
      <c r="O6" s="144" t="s">
        <v>123</v>
      </c>
      <c r="P6" s="144" t="s">
        <v>124</v>
      </c>
      <c r="Q6" s="144" t="s">
        <v>125</v>
      </c>
      <c r="R6" s="144" t="s">
        <v>126</v>
      </c>
      <c r="S6" s="144" t="s">
        <v>127</v>
      </c>
      <c r="T6" s="144" t="s">
        <v>128</v>
      </c>
      <c r="U6" s="144" t="s">
        <v>129</v>
      </c>
      <c r="V6" s="144" t="s">
        <v>130</v>
      </c>
      <c r="W6" s="144" t="s">
        <v>131</v>
      </c>
      <c r="X6" s="144" t="s">
        <v>132</v>
      </c>
    </row>
    <row r="7" spans="1:24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33" ht="12.75">
      <c r="A8" s="147" t="s">
        <v>133</v>
      </c>
      <c r="B8" s="148" t="s">
        <v>57</v>
      </c>
      <c r="C8" s="149" t="s">
        <v>58</v>
      </c>
      <c r="D8" s="150"/>
      <c r="E8" s="151"/>
      <c r="F8" s="152"/>
      <c r="G8" s="153">
        <f>SUMIF(AG9:AG14,"&lt;&gt;NOR",G9:G14)</f>
        <v>0</v>
      </c>
      <c r="H8" s="154"/>
      <c r="I8" s="154">
        <f>SUM(I9:I14)</f>
        <v>0</v>
      </c>
      <c r="J8" s="154"/>
      <c r="K8" s="154">
        <f>SUM(K9:K14)</f>
        <v>0</v>
      </c>
      <c r="L8" s="154"/>
      <c r="M8" s="154">
        <f>SUM(M9:M14)</f>
        <v>0</v>
      </c>
      <c r="N8" s="154"/>
      <c r="O8" s="154">
        <f>SUM(O9:O14)</f>
        <v>31.700000000000003</v>
      </c>
      <c r="P8" s="154"/>
      <c r="Q8" s="154">
        <f>SUM(Q9:Q14)</f>
        <v>0</v>
      </c>
      <c r="R8" s="154"/>
      <c r="S8" s="154"/>
      <c r="T8" s="154"/>
      <c r="U8" s="154"/>
      <c r="V8" s="154">
        <f>SUM(V9:V14)</f>
        <v>2312.1800000000003</v>
      </c>
      <c r="W8" s="154"/>
      <c r="X8" s="154"/>
      <c r="AG8" t="s">
        <v>134</v>
      </c>
    </row>
    <row r="9" spans="1:60" ht="12.75" outlineLevel="1">
      <c r="A9" s="155">
        <v>1</v>
      </c>
      <c r="B9" s="156" t="s">
        <v>135</v>
      </c>
      <c r="C9" s="157" t="s">
        <v>136</v>
      </c>
      <c r="D9" s="158" t="s">
        <v>137</v>
      </c>
      <c r="E9" s="159">
        <v>826</v>
      </c>
      <c r="F9" s="160"/>
      <c r="G9" s="161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0.0143</v>
      </c>
      <c r="O9" s="163">
        <f>ROUND(E9*N9,2)</f>
        <v>11.81</v>
      </c>
      <c r="P9" s="163">
        <v>0</v>
      </c>
      <c r="Q9" s="163">
        <f>ROUND(E9*P9,2)</f>
        <v>0</v>
      </c>
      <c r="R9" s="163"/>
      <c r="S9" s="163" t="s">
        <v>138</v>
      </c>
      <c r="T9" s="163" t="s">
        <v>139</v>
      </c>
      <c r="U9" s="163">
        <v>0.485</v>
      </c>
      <c r="V9" s="163">
        <f>ROUND(E9*U9,2)</f>
        <v>400.61</v>
      </c>
      <c r="W9" s="163"/>
      <c r="X9" s="163" t="s">
        <v>140</v>
      </c>
      <c r="Y9" s="164"/>
      <c r="Z9" s="164"/>
      <c r="AA9" s="164"/>
      <c r="AB9" s="164"/>
      <c r="AC9" s="164"/>
      <c r="AD9" s="164"/>
      <c r="AE9" s="164"/>
      <c r="AF9" s="164"/>
      <c r="AG9" s="164" t="s">
        <v>141</v>
      </c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ht="12.75" outlineLevel="1">
      <c r="A10" s="165"/>
      <c r="B10" s="166"/>
      <c r="C10" s="167" t="s">
        <v>142</v>
      </c>
      <c r="D10" s="168"/>
      <c r="E10" s="169">
        <v>826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164"/>
      <c r="AA10" s="164"/>
      <c r="AB10" s="164"/>
      <c r="AC10" s="164"/>
      <c r="AD10" s="164"/>
      <c r="AE10" s="164"/>
      <c r="AF10" s="164"/>
      <c r="AG10" s="164" t="s">
        <v>143</v>
      </c>
      <c r="AH10" s="164">
        <v>0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ht="22.5" outlineLevel="1">
      <c r="A11" s="155">
        <v>2</v>
      </c>
      <c r="B11" s="156" t="s">
        <v>144</v>
      </c>
      <c r="C11" s="157" t="s">
        <v>145</v>
      </c>
      <c r="D11" s="158" t="s">
        <v>137</v>
      </c>
      <c r="E11" s="159">
        <v>665.25</v>
      </c>
      <c r="F11" s="160"/>
      <c r="G11" s="161">
        <f>ROUND(E11*F11,2)</f>
        <v>0</v>
      </c>
      <c r="H11" s="162"/>
      <c r="I11" s="163">
        <f>ROUND(E11*H11,2)</f>
        <v>0</v>
      </c>
      <c r="J11" s="162"/>
      <c r="K11" s="163">
        <f>ROUND(E11*J11,2)</f>
        <v>0</v>
      </c>
      <c r="L11" s="163">
        <v>21</v>
      </c>
      <c r="M11" s="163">
        <f>G11*(1+L11/100)</f>
        <v>0</v>
      </c>
      <c r="N11" s="163">
        <v>0.01215</v>
      </c>
      <c r="O11" s="163">
        <f>ROUND(E11*N11,2)</f>
        <v>8.08</v>
      </c>
      <c r="P11" s="163">
        <v>0</v>
      </c>
      <c r="Q11" s="163">
        <f>ROUND(E11*P11,2)</f>
        <v>0</v>
      </c>
      <c r="R11" s="163"/>
      <c r="S11" s="163" t="s">
        <v>138</v>
      </c>
      <c r="T11" s="163" t="s">
        <v>139</v>
      </c>
      <c r="U11" s="163">
        <v>1.011</v>
      </c>
      <c r="V11" s="163">
        <f>ROUND(E11*U11,2)</f>
        <v>672.57</v>
      </c>
      <c r="W11" s="163"/>
      <c r="X11" s="163" t="s">
        <v>140</v>
      </c>
      <c r="Y11" s="164"/>
      <c r="Z11" s="164"/>
      <c r="AA11" s="164"/>
      <c r="AB11" s="164"/>
      <c r="AC11" s="164"/>
      <c r="AD11" s="164"/>
      <c r="AE11" s="164"/>
      <c r="AF11" s="164"/>
      <c r="AG11" s="164" t="s">
        <v>141</v>
      </c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ht="12.75" outlineLevel="1">
      <c r="A12" s="165"/>
      <c r="B12" s="166"/>
      <c r="C12" s="167" t="s">
        <v>146</v>
      </c>
      <c r="D12" s="168"/>
      <c r="E12" s="169">
        <v>665.25</v>
      </c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4"/>
      <c r="Z12" s="164"/>
      <c r="AA12" s="164"/>
      <c r="AB12" s="164"/>
      <c r="AC12" s="164"/>
      <c r="AD12" s="164"/>
      <c r="AE12" s="164"/>
      <c r="AF12" s="164"/>
      <c r="AG12" s="164" t="s">
        <v>143</v>
      </c>
      <c r="AH12" s="164">
        <v>0</v>
      </c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ht="22.5" outlineLevel="1">
      <c r="A13" s="155">
        <v>3</v>
      </c>
      <c r="B13" s="156" t="s">
        <v>147</v>
      </c>
      <c r="C13" s="157" t="s">
        <v>148</v>
      </c>
      <c r="D13" s="158" t="s">
        <v>137</v>
      </c>
      <c r="E13" s="159">
        <v>826</v>
      </c>
      <c r="F13" s="160"/>
      <c r="G13" s="161">
        <f>ROUND(E13*F13,2)</f>
        <v>0</v>
      </c>
      <c r="H13" s="162"/>
      <c r="I13" s="163">
        <f>ROUND(E13*H13,2)</f>
        <v>0</v>
      </c>
      <c r="J13" s="162"/>
      <c r="K13" s="163">
        <f>ROUND(E13*J13,2)</f>
        <v>0</v>
      </c>
      <c r="L13" s="163">
        <v>21</v>
      </c>
      <c r="M13" s="163">
        <f>G13*(1+L13/100)</f>
        <v>0</v>
      </c>
      <c r="N13" s="163">
        <v>0.0143</v>
      </c>
      <c r="O13" s="163">
        <f>ROUND(E13*N13,2)</f>
        <v>11.81</v>
      </c>
      <c r="P13" s="163">
        <v>0</v>
      </c>
      <c r="Q13" s="163">
        <f>ROUND(E13*P13,2)</f>
        <v>0</v>
      </c>
      <c r="R13" s="163"/>
      <c r="S13" s="163" t="s">
        <v>138</v>
      </c>
      <c r="T13" s="163" t="s">
        <v>139</v>
      </c>
      <c r="U13" s="163">
        <v>1.5</v>
      </c>
      <c r="V13" s="163">
        <f>ROUND(E13*U13,2)</f>
        <v>1239</v>
      </c>
      <c r="W13" s="163"/>
      <c r="X13" s="163" t="s">
        <v>140</v>
      </c>
      <c r="Y13" s="164"/>
      <c r="Z13" s="164"/>
      <c r="AA13" s="164"/>
      <c r="AB13" s="164"/>
      <c r="AC13" s="164"/>
      <c r="AD13" s="164"/>
      <c r="AE13" s="164"/>
      <c r="AF13" s="164"/>
      <c r="AG13" s="164" t="s">
        <v>141</v>
      </c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ht="12.75" outlineLevel="1">
      <c r="A14" s="165"/>
      <c r="B14" s="166"/>
      <c r="C14" s="167" t="s">
        <v>142</v>
      </c>
      <c r="D14" s="168"/>
      <c r="E14" s="169">
        <v>826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64"/>
      <c r="AA14" s="164"/>
      <c r="AB14" s="164"/>
      <c r="AC14" s="164"/>
      <c r="AD14" s="164"/>
      <c r="AE14" s="164"/>
      <c r="AF14" s="164"/>
      <c r="AG14" s="164" t="s">
        <v>143</v>
      </c>
      <c r="AH14" s="164">
        <v>0</v>
      </c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33" ht="12.75">
      <c r="A15" s="147" t="s">
        <v>133</v>
      </c>
      <c r="B15" s="148" t="s">
        <v>63</v>
      </c>
      <c r="C15" s="149" t="s">
        <v>64</v>
      </c>
      <c r="D15" s="150"/>
      <c r="E15" s="151"/>
      <c r="F15" s="152"/>
      <c r="G15" s="153">
        <f>SUMIF(AG16:AG18,"&lt;&gt;NOR",G16:G18)</f>
        <v>0</v>
      </c>
      <c r="H15" s="154"/>
      <c r="I15" s="154">
        <f>SUM(I16:I18)</f>
        <v>0</v>
      </c>
      <c r="J15" s="154"/>
      <c r="K15" s="154">
        <f>SUM(K16:K18)</f>
        <v>0</v>
      </c>
      <c r="L15" s="154"/>
      <c r="M15" s="154">
        <f>SUM(M16:M18)</f>
        <v>0</v>
      </c>
      <c r="N15" s="154"/>
      <c r="O15" s="154">
        <f>SUM(O16:O18)</f>
        <v>0.35</v>
      </c>
      <c r="P15" s="154"/>
      <c r="Q15" s="154">
        <f>SUM(Q16:Q18)</f>
        <v>0</v>
      </c>
      <c r="R15" s="154"/>
      <c r="S15" s="154"/>
      <c r="T15" s="154"/>
      <c r="U15" s="154"/>
      <c r="V15" s="154">
        <f>SUM(V16:V18)</f>
        <v>21.89</v>
      </c>
      <c r="W15" s="154"/>
      <c r="X15" s="154"/>
      <c r="AG15" t="s">
        <v>134</v>
      </c>
    </row>
    <row r="16" spans="1:60" ht="22.5" outlineLevel="1">
      <c r="A16" s="155">
        <v>4</v>
      </c>
      <c r="B16" s="156" t="s">
        <v>149</v>
      </c>
      <c r="C16" s="157" t="s">
        <v>150</v>
      </c>
      <c r="D16" s="158" t="s">
        <v>137</v>
      </c>
      <c r="E16" s="159">
        <v>82.6</v>
      </c>
      <c r="F16" s="160"/>
      <c r="G16" s="161">
        <f>ROUND(E16*F16,2)</f>
        <v>0</v>
      </c>
      <c r="H16" s="162"/>
      <c r="I16" s="163">
        <f>ROUND(E16*H16,2)</f>
        <v>0</v>
      </c>
      <c r="J16" s="162"/>
      <c r="K16" s="163">
        <f>ROUND(E16*J16,2)</f>
        <v>0</v>
      </c>
      <c r="L16" s="163">
        <v>21</v>
      </c>
      <c r="M16" s="163">
        <f>G16*(1+L16/100)</f>
        <v>0</v>
      </c>
      <c r="N16" s="163">
        <v>0.00422</v>
      </c>
      <c r="O16" s="163">
        <f>ROUND(E16*N16,2)</f>
        <v>0.35</v>
      </c>
      <c r="P16" s="163">
        <v>0</v>
      </c>
      <c r="Q16" s="163">
        <f>ROUND(E16*P16,2)</f>
        <v>0</v>
      </c>
      <c r="R16" s="163"/>
      <c r="S16" s="163" t="s">
        <v>151</v>
      </c>
      <c r="T16" s="163" t="s">
        <v>139</v>
      </c>
      <c r="U16" s="163">
        <v>0.265</v>
      </c>
      <c r="V16" s="163">
        <f>ROUND(E16*U16,2)</f>
        <v>21.89</v>
      </c>
      <c r="W16" s="163"/>
      <c r="X16" s="163" t="s">
        <v>140</v>
      </c>
      <c r="Y16" s="164"/>
      <c r="Z16" s="164"/>
      <c r="AA16" s="164"/>
      <c r="AB16" s="164"/>
      <c r="AC16" s="164"/>
      <c r="AD16" s="164"/>
      <c r="AE16" s="164"/>
      <c r="AF16" s="164"/>
      <c r="AG16" s="164" t="s">
        <v>141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ht="12.75" outlineLevel="1">
      <c r="A17" s="165"/>
      <c r="B17" s="166"/>
      <c r="C17" s="167" t="s">
        <v>152</v>
      </c>
      <c r="D17" s="168"/>
      <c r="E17" s="169">
        <v>77.4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4"/>
      <c r="Z17" s="164"/>
      <c r="AA17" s="164"/>
      <c r="AB17" s="164"/>
      <c r="AC17" s="164"/>
      <c r="AD17" s="164"/>
      <c r="AE17" s="164"/>
      <c r="AF17" s="164"/>
      <c r="AG17" s="164" t="s">
        <v>143</v>
      </c>
      <c r="AH17" s="164">
        <v>0</v>
      </c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ht="12.75" outlineLevel="1">
      <c r="A18" s="165"/>
      <c r="B18" s="166"/>
      <c r="C18" s="167" t="s">
        <v>153</v>
      </c>
      <c r="D18" s="168"/>
      <c r="E18" s="169">
        <v>5.2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164"/>
      <c r="AA18" s="164"/>
      <c r="AB18" s="164"/>
      <c r="AC18" s="164"/>
      <c r="AD18" s="164"/>
      <c r="AE18" s="164"/>
      <c r="AF18" s="164"/>
      <c r="AG18" s="164" t="s">
        <v>143</v>
      </c>
      <c r="AH18" s="164">
        <v>0</v>
      </c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33" ht="12.75">
      <c r="A19" s="147" t="s">
        <v>133</v>
      </c>
      <c r="B19" s="148" t="s">
        <v>69</v>
      </c>
      <c r="C19" s="149" t="s">
        <v>70</v>
      </c>
      <c r="D19" s="150"/>
      <c r="E19" s="151"/>
      <c r="F19" s="152"/>
      <c r="G19" s="153">
        <f>SUMIF(AG20:AG27,"&lt;&gt;NOR",G20:G27)</f>
        <v>0</v>
      </c>
      <c r="H19" s="154"/>
      <c r="I19" s="154">
        <f>SUM(I20:I27)</f>
        <v>0</v>
      </c>
      <c r="J19" s="154"/>
      <c r="K19" s="154">
        <f>SUM(K20:K27)</f>
        <v>0</v>
      </c>
      <c r="L19" s="154"/>
      <c r="M19" s="154">
        <f>SUM(M20:M27)</f>
        <v>0</v>
      </c>
      <c r="N19" s="154"/>
      <c r="O19" s="154">
        <f>SUM(O20:O27)</f>
        <v>5.35</v>
      </c>
      <c r="P19" s="154"/>
      <c r="Q19" s="154">
        <f>SUM(Q20:Q27)</f>
        <v>0</v>
      </c>
      <c r="R19" s="154"/>
      <c r="S19" s="154"/>
      <c r="T19" s="154"/>
      <c r="U19" s="154"/>
      <c r="V19" s="154">
        <f>SUM(V20:V27)</f>
        <v>506.25000000000006</v>
      </c>
      <c r="W19" s="154"/>
      <c r="X19" s="154"/>
      <c r="AG19" t="s">
        <v>134</v>
      </c>
    </row>
    <row r="20" spans="1:60" ht="12.75" outlineLevel="1">
      <c r="A20" s="170">
        <v>5</v>
      </c>
      <c r="B20" s="171" t="s">
        <v>154</v>
      </c>
      <c r="C20" s="172" t="s">
        <v>155</v>
      </c>
      <c r="D20" s="173" t="s">
        <v>137</v>
      </c>
      <c r="E20" s="174">
        <v>1035</v>
      </c>
      <c r="F20" s="175"/>
      <c r="G20" s="176">
        <f>ROUND(E20*F20,2)</f>
        <v>0</v>
      </c>
      <c r="H20" s="162"/>
      <c r="I20" s="163">
        <f>ROUND(E20*H20,2)</f>
        <v>0</v>
      </c>
      <c r="J20" s="162"/>
      <c r="K20" s="163">
        <f>ROUND(E20*J20,2)</f>
        <v>0</v>
      </c>
      <c r="L20" s="163">
        <v>21</v>
      </c>
      <c r="M20" s="163">
        <f>G20*(1+L20/100)</f>
        <v>0</v>
      </c>
      <c r="N20" s="163">
        <v>0</v>
      </c>
      <c r="O20" s="163">
        <f>ROUND(E20*N20,2)</f>
        <v>0</v>
      </c>
      <c r="P20" s="163">
        <v>0</v>
      </c>
      <c r="Q20" s="163">
        <f>ROUND(E20*P20,2)</f>
        <v>0</v>
      </c>
      <c r="R20" s="163"/>
      <c r="S20" s="163" t="s">
        <v>151</v>
      </c>
      <c r="T20" s="163" t="s">
        <v>139</v>
      </c>
      <c r="U20" s="163">
        <v>0.139</v>
      </c>
      <c r="V20" s="163">
        <f>ROUND(E20*U20,2)</f>
        <v>143.87</v>
      </c>
      <c r="W20" s="163"/>
      <c r="X20" s="163" t="s">
        <v>140</v>
      </c>
      <c r="Y20" s="164"/>
      <c r="Z20" s="164"/>
      <c r="AA20" s="164"/>
      <c r="AB20" s="164"/>
      <c r="AC20" s="164"/>
      <c r="AD20" s="164"/>
      <c r="AE20" s="164"/>
      <c r="AF20" s="164"/>
      <c r="AG20" s="164" t="s">
        <v>156</v>
      </c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60" ht="12.75" outlineLevel="1">
      <c r="A21" s="155">
        <v>6</v>
      </c>
      <c r="B21" s="156" t="s">
        <v>157</v>
      </c>
      <c r="C21" s="157" t="s">
        <v>158</v>
      </c>
      <c r="D21" s="158" t="s">
        <v>137</v>
      </c>
      <c r="E21" s="159">
        <v>2070</v>
      </c>
      <c r="F21" s="160"/>
      <c r="G21" s="161">
        <f>ROUND(E21*F21,2)</f>
        <v>0</v>
      </c>
      <c r="H21" s="162"/>
      <c r="I21" s="163">
        <f>ROUND(E21*H21,2)</f>
        <v>0</v>
      </c>
      <c r="J21" s="162"/>
      <c r="K21" s="163">
        <f>ROUND(E21*J21,2)</f>
        <v>0</v>
      </c>
      <c r="L21" s="163">
        <v>21</v>
      </c>
      <c r="M21" s="163">
        <f>G21*(1+L21/100)</f>
        <v>0</v>
      </c>
      <c r="N21" s="163">
        <v>0</v>
      </c>
      <c r="O21" s="163">
        <f>ROUND(E21*N21,2)</f>
        <v>0</v>
      </c>
      <c r="P21" s="163">
        <v>0</v>
      </c>
      <c r="Q21" s="163">
        <f>ROUND(E21*P21,2)</f>
        <v>0</v>
      </c>
      <c r="R21" s="163"/>
      <c r="S21" s="163" t="s">
        <v>151</v>
      </c>
      <c r="T21" s="163" t="s">
        <v>139</v>
      </c>
      <c r="U21" s="163">
        <v>0.007</v>
      </c>
      <c r="V21" s="163">
        <f>ROUND(E21*U21,2)</f>
        <v>14.49</v>
      </c>
      <c r="W21" s="163"/>
      <c r="X21" s="163" t="s">
        <v>140</v>
      </c>
      <c r="Y21" s="164"/>
      <c r="Z21" s="164"/>
      <c r="AA21" s="164"/>
      <c r="AB21" s="164"/>
      <c r="AC21" s="164"/>
      <c r="AD21" s="164"/>
      <c r="AE21" s="164"/>
      <c r="AF21" s="164"/>
      <c r="AG21" s="164" t="s">
        <v>156</v>
      </c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ht="12.75" outlineLevel="1">
      <c r="A22" s="165"/>
      <c r="B22" s="166"/>
      <c r="C22" s="167" t="s">
        <v>159</v>
      </c>
      <c r="D22" s="168"/>
      <c r="E22" s="169">
        <v>2070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64"/>
      <c r="AA22" s="164"/>
      <c r="AB22" s="164"/>
      <c r="AC22" s="164"/>
      <c r="AD22" s="164"/>
      <c r="AE22" s="164"/>
      <c r="AF22" s="164"/>
      <c r="AG22" s="164" t="s">
        <v>143</v>
      </c>
      <c r="AH22" s="164">
        <v>0</v>
      </c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ht="12.75" outlineLevel="1">
      <c r="A23" s="170">
        <v>7</v>
      </c>
      <c r="B23" s="171" t="s">
        <v>160</v>
      </c>
      <c r="C23" s="172" t="s">
        <v>161</v>
      </c>
      <c r="D23" s="173" t="s">
        <v>137</v>
      </c>
      <c r="E23" s="174">
        <v>1035</v>
      </c>
      <c r="F23" s="175"/>
      <c r="G23" s="176">
        <f>ROUND(E23*F23,2)</f>
        <v>0</v>
      </c>
      <c r="H23" s="162"/>
      <c r="I23" s="163">
        <f>ROUND(E23*H23,2)</f>
        <v>0</v>
      </c>
      <c r="J23" s="162"/>
      <c r="K23" s="163">
        <f>ROUND(E23*J23,2)</f>
        <v>0</v>
      </c>
      <c r="L23" s="163">
        <v>21</v>
      </c>
      <c r="M23" s="163">
        <f>G23*(1+L23/100)</f>
        <v>0</v>
      </c>
      <c r="N23" s="163">
        <v>0</v>
      </c>
      <c r="O23" s="163">
        <f>ROUND(E23*N23,2)</f>
        <v>0</v>
      </c>
      <c r="P23" s="163">
        <v>0</v>
      </c>
      <c r="Q23" s="163">
        <f>ROUND(E23*P23,2)</f>
        <v>0</v>
      </c>
      <c r="R23" s="163"/>
      <c r="S23" s="163" t="s">
        <v>151</v>
      </c>
      <c r="T23" s="163" t="s">
        <v>139</v>
      </c>
      <c r="U23" s="163">
        <v>0.117</v>
      </c>
      <c r="V23" s="163">
        <f>ROUND(E23*U23,2)</f>
        <v>121.1</v>
      </c>
      <c r="W23" s="163"/>
      <c r="X23" s="163" t="s">
        <v>140</v>
      </c>
      <c r="Y23" s="164"/>
      <c r="Z23" s="164"/>
      <c r="AA23" s="164"/>
      <c r="AB23" s="164"/>
      <c r="AC23" s="164"/>
      <c r="AD23" s="164"/>
      <c r="AE23" s="164"/>
      <c r="AF23" s="164"/>
      <c r="AG23" s="164" t="s">
        <v>156</v>
      </c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ht="12.75" outlineLevel="1">
      <c r="A24" s="170">
        <v>8</v>
      </c>
      <c r="B24" s="171" t="s">
        <v>162</v>
      </c>
      <c r="C24" s="172" t="s">
        <v>163</v>
      </c>
      <c r="D24" s="173" t="s">
        <v>137</v>
      </c>
      <c r="E24" s="174">
        <v>826</v>
      </c>
      <c r="F24" s="175"/>
      <c r="G24" s="176">
        <f>ROUND(E24*F24,2)</f>
        <v>0</v>
      </c>
      <c r="H24" s="162"/>
      <c r="I24" s="163">
        <f>ROUND(E24*H24,2)</f>
        <v>0</v>
      </c>
      <c r="J24" s="162"/>
      <c r="K24" s="163">
        <f>ROUND(E24*J24,2)</f>
        <v>0</v>
      </c>
      <c r="L24" s="163">
        <v>21</v>
      </c>
      <c r="M24" s="163">
        <f>G24*(1+L24/100)</f>
        <v>0</v>
      </c>
      <c r="N24" s="163">
        <v>0.00635</v>
      </c>
      <c r="O24" s="163">
        <f>ROUND(E24*N24,2)</f>
        <v>5.25</v>
      </c>
      <c r="P24" s="163">
        <v>0</v>
      </c>
      <c r="Q24" s="163">
        <f>ROUND(E24*P24,2)</f>
        <v>0</v>
      </c>
      <c r="R24" s="163"/>
      <c r="S24" s="163" t="s">
        <v>151</v>
      </c>
      <c r="T24" s="163" t="s">
        <v>139</v>
      </c>
      <c r="U24" s="163">
        <v>0.26</v>
      </c>
      <c r="V24" s="163">
        <f>ROUND(E24*U24,2)</f>
        <v>214.76</v>
      </c>
      <c r="W24" s="163"/>
      <c r="X24" s="163" t="s">
        <v>140</v>
      </c>
      <c r="Y24" s="164"/>
      <c r="Z24" s="164"/>
      <c r="AA24" s="164"/>
      <c r="AB24" s="164"/>
      <c r="AC24" s="164"/>
      <c r="AD24" s="164"/>
      <c r="AE24" s="164"/>
      <c r="AF24" s="164"/>
      <c r="AG24" s="164" t="s">
        <v>141</v>
      </c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ht="12.75" outlineLevel="1">
      <c r="A25" s="170">
        <v>9</v>
      </c>
      <c r="B25" s="171" t="s">
        <v>164</v>
      </c>
      <c r="C25" s="172" t="s">
        <v>165</v>
      </c>
      <c r="D25" s="173" t="s">
        <v>137</v>
      </c>
      <c r="E25" s="174">
        <v>36</v>
      </c>
      <c r="F25" s="175"/>
      <c r="G25" s="176">
        <f>ROUND(E25*F25,2)</f>
        <v>0</v>
      </c>
      <c r="H25" s="162"/>
      <c r="I25" s="163">
        <f>ROUND(E25*H25,2)</f>
        <v>0</v>
      </c>
      <c r="J25" s="162"/>
      <c r="K25" s="163">
        <f>ROUND(E25*J25,2)</f>
        <v>0</v>
      </c>
      <c r="L25" s="163">
        <v>21</v>
      </c>
      <c r="M25" s="163">
        <f>G25*(1+L25/100)</f>
        <v>0</v>
      </c>
      <c r="N25" s="163">
        <v>0.00213</v>
      </c>
      <c r="O25" s="163">
        <f>ROUND(E25*N25,2)</f>
        <v>0.08</v>
      </c>
      <c r="P25" s="163">
        <v>0</v>
      </c>
      <c r="Q25" s="163">
        <f>ROUND(E25*P25,2)</f>
        <v>0</v>
      </c>
      <c r="R25" s="163"/>
      <c r="S25" s="163" t="s">
        <v>151</v>
      </c>
      <c r="T25" s="163" t="s">
        <v>139</v>
      </c>
      <c r="U25" s="163">
        <v>0.203</v>
      </c>
      <c r="V25" s="163">
        <f>ROUND(E25*U25,2)</f>
        <v>7.31</v>
      </c>
      <c r="W25" s="163"/>
      <c r="X25" s="163" t="s">
        <v>140</v>
      </c>
      <c r="Y25" s="164"/>
      <c r="Z25" s="164"/>
      <c r="AA25" s="164"/>
      <c r="AB25" s="164"/>
      <c r="AC25" s="164"/>
      <c r="AD25" s="164"/>
      <c r="AE25" s="164"/>
      <c r="AF25" s="164"/>
      <c r="AG25" s="164" t="s">
        <v>156</v>
      </c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ht="12.75" outlineLevel="1">
      <c r="A26" s="170">
        <v>10</v>
      </c>
      <c r="B26" s="171" t="s">
        <v>166</v>
      </c>
      <c r="C26" s="172" t="s">
        <v>167</v>
      </c>
      <c r="D26" s="173" t="s">
        <v>137</v>
      </c>
      <c r="E26" s="174">
        <v>36</v>
      </c>
      <c r="F26" s="175"/>
      <c r="G26" s="176">
        <f>ROUND(E26*F26,2)</f>
        <v>0</v>
      </c>
      <c r="H26" s="162"/>
      <c r="I26" s="163">
        <f>ROUND(E26*H26,2)</f>
        <v>0</v>
      </c>
      <c r="J26" s="162"/>
      <c r="K26" s="163">
        <f>ROUND(E26*J26,2)</f>
        <v>0</v>
      </c>
      <c r="L26" s="163">
        <v>21</v>
      </c>
      <c r="M26" s="163">
        <f>G26*(1+L26/100)</f>
        <v>0</v>
      </c>
      <c r="N26" s="163">
        <v>0</v>
      </c>
      <c r="O26" s="163">
        <f>ROUND(E26*N26,2)</f>
        <v>0</v>
      </c>
      <c r="P26" s="163">
        <v>0</v>
      </c>
      <c r="Q26" s="163">
        <f>ROUND(E26*P26,2)</f>
        <v>0</v>
      </c>
      <c r="R26" s="163"/>
      <c r="S26" s="163" t="s">
        <v>151</v>
      </c>
      <c r="T26" s="163" t="s">
        <v>139</v>
      </c>
      <c r="U26" s="163">
        <v>0.131</v>
      </c>
      <c r="V26" s="163">
        <f>ROUND(E26*U26,2)</f>
        <v>4.72</v>
      </c>
      <c r="W26" s="163"/>
      <c r="X26" s="163" t="s">
        <v>140</v>
      </c>
      <c r="Y26" s="164"/>
      <c r="Z26" s="164"/>
      <c r="AA26" s="164"/>
      <c r="AB26" s="164"/>
      <c r="AC26" s="164"/>
      <c r="AD26" s="164"/>
      <c r="AE26" s="164"/>
      <c r="AF26" s="164"/>
      <c r="AG26" s="164" t="s">
        <v>156</v>
      </c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ht="12.75" outlineLevel="1">
      <c r="A27" s="170">
        <v>11</v>
      </c>
      <c r="B27" s="171" t="s">
        <v>168</v>
      </c>
      <c r="C27" s="172" t="s">
        <v>169</v>
      </c>
      <c r="D27" s="173" t="s">
        <v>170</v>
      </c>
      <c r="E27" s="174">
        <v>72</v>
      </c>
      <c r="F27" s="175"/>
      <c r="G27" s="176">
        <f>ROUND(E27*F27,2)</f>
        <v>0</v>
      </c>
      <c r="H27" s="162"/>
      <c r="I27" s="163">
        <f>ROUND(E27*H27,2)</f>
        <v>0</v>
      </c>
      <c r="J27" s="162"/>
      <c r="K27" s="163">
        <f>ROUND(E27*J27,2)</f>
        <v>0</v>
      </c>
      <c r="L27" s="163">
        <v>21</v>
      </c>
      <c r="M27" s="163">
        <f>G27*(1+L27/100)</f>
        <v>0</v>
      </c>
      <c r="N27" s="163">
        <v>0.0003</v>
      </c>
      <c r="O27" s="163">
        <f>ROUND(E27*N27,2)</f>
        <v>0.02</v>
      </c>
      <c r="P27" s="163">
        <v>0</v>
      </c>
      <c r="Q27" s="163">
        <f>ROUND(E27*P27,2)</f>
        <v>0</v>
      </c>
      <c r="R27" s="163"/>
      <c r="S27" s="163" t="s">
        <v>138</v>
      </c>
      <c r="T27" s="163" t="s">
        <v>139</v>
      </c>
      <c r="U27" s="163">
        <v>0</v>
      </c>
      <c r="V27" s="163">
        <f>ROUND(E27*U27,2)</f>
        <v>0</v>
      </c>
      <c r="W27" s="163"/>
      <c r="X27" s="163" t="s">
        <v>140</v>
      </c>
      <c r="Y27" s="164"/>
      <c r="Z27" s="164"/>
      <c r="AA27" s="164"/>
      <c r="AB27" s="164"/>
      <c r="AC27" s="164"/>
      <c r="AD27" s="164"/>
      <c r="AE27" s="164"/>
      <c r="AF27" s="164"/>
      <c r="AG27" s="164" t="s">
        <v>141</v>
      </c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33" ht="25.5">
      <c r="A28" s="147" t="s">
        <v>133</v>
      </c>
      <c r="B28" s="148" t="s">
        <v>71</v>
      </c>
      <c r="C28" s="149" t="s">
        <v>72</v>
      </c>
      <c r="D28" s="150"/>
      <c r="E28" s="151"/>
      <c r="F28" s="152"/>
      <c r="G28" s="153">
        <f>SUMIF(AG29:AG33,"&lt;&gt;NOR",G29:G33)</f>
        <v>0</v>
      </c>
      <c r="H28" s="154"/>
      <c r="I28" s="154">
        <f>SUM(I29:I33)</f>
        <v>0</v>
      </c>
      <c r="J28" s="154"/>
      <c r="K28" s="154">
        <f>SUM(K29:K33)</f>
        <v>0</v>
      </c>
      <c r="L28" s="154"/>
      <c r="M28" s="154">
        <f>SUM(M29:M33)</f>
        <v>0</v>
      </c>
      <c r="N28" s="154"/>
      <c r="O28" s="154">
        <f>SUM(O29:O33)</f>
        <v>0</v>
      </c>
      <c r="P28" s="154"/>
      <c r="Q28" s="154">
        <f>SUM(Q29:Q33)</f>
        <v>0</v>
      </c>
      <c r="R28" s="154"/>
      <c r="S28" s="154"/>
      <c r="T28" s="154"/>
      <c r="U28" s="154"/>
      <c r="V28" s="154">
        <f>SUM(V29:V33)</f>
        <v>114.81</v>
      </c>
      <c r="W28" s="154"/>
      <c r="X28" s="154"/>
      <c r="AG28" t="s">
        <v>134</v>
      </c>
    </row>
    <row r="29" spans="1:60" ht="12.75" outlineLevel="1">
      <c r="A29" s="170">
        <v>12</v>
      </c>
      <c r="B29" s="171" t="s">
        <v>171</v>
      </c>
      <c r="C29" s="172" t="s">
        <v>172</v>
      </c>
      <c r="D29" s="173" t="s">
        <v>137</v>
      </c>
      <c r="E29" s="174">
        <v>826</v>
      </c>
      <c r="F29" s="175"/>
      <c r="G29" s="176">
        <f>ROUND(E29*F29,2)</f>
        <v>0</v>
      </c>
      <c r="H29" s="162"/>
      <c r="I29" s="163">
        <f>ROUND(E29*H29,2)</f>
        <v>0</v>
      </c>
      <c r="J29" s="162"/>
      <c r="K29" s="163">
        <f>ROUND(E29*J29,2)</f>
        <v>0</v>
      </c>
      <c r="L29" s="163">
        <v>21</v>
      </c>
      <c r="M29" s="163">
        <f>G29*(1+L29/100)</f>
        <v>0</v>
      </c>
      <c r="N29" s="163">
        <v>0</v>
      </c>
      <c r="O29" s="163">
        <f>ROUND(E29*N29,2)</f>
        <v>0</v>
      </c>
      <c r="P29" s="163">
        <v>0</v>
      </c>
      <c r="Q29" s="163">
        <f>ROUND(E29*P29,2)</f>
        <v>0</v>
      </c>
      <c r="R29" s="163"/>
      <c r="S29" s="163" t="s">
        <v>151</v>
      </c>
      <c r="T29" s="163" t="s">
        <v>173</v>
      </c>
      <c r="U29" s="163">
        <v>0.139</v>
      </c>
      <c r="V29" s="163">
        <f>ROUND(E29*U29,2)</f>
        <v>114.81</v>
      </c>
      <c r="W29" s="163"/>
      <c r="X29" s="163" t="s">
        <v>140</v>
      </c>
      <c r="Y29" s="164"/>
      <c r="Z29" s="164"/>
      <c r="AA29" s="164"/>
      <c r="AB29" s="164"/>
      <c r="AC29" s="164"/>
      <c r="AD29" s="164"/>
      <c r="AE29" s="164"/>
      <c r="AF29" s="164"/>
      <c r="AG29" s="164" t="s">
        <v>141</v>
      </c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ht="12.75" outlineLevel="1">
      <c r="A30" s="170">
        <v>13</v>
      </c>
      <c r="B30" s="171" t="s">
        <v>174</v>
      </c>
      <c r="C30" s="172" t="s">
        <v>175</v>
      </c>
      <c r="D30" s="173" t="s">
        <v>176</v>
      </c>
      <c r="E30" s="174">
        <v>60</v>
      </c>
      <c r="F30" s="175"/>
      <c r="G30" s="176">
        <f>ROUND(E30*F30,2)</f>
        <v>0</v>
      </c>
      <c r="H30" s="162"/>
      <c r="I30" s="163">
        <f>ROUND(E30*H30,2)</f>
        <v>0</v>
      </c>
      <c r="J30" s="162"/>
      <c r="K30" s="163">
        <f>ROUND(E30*J30,2)</f>
        <v>0</v>
      </c>
      <c r="L30" s="163">
        <v>21</v>
      </c>
      <c r="M30" s="163">
        <f>G30*(1+L30/100)</f>
        <v>0</v>
      </c>
      <c r="N30" s="163">
        <v>0</v>
      </c>
      <c r="O30" s="163">
        <f>ROUND(E30*N30,2)</f>
        <v>0</v>
      </c>
      <c r="P30" s="163">
        <v>0</v>
      </c>
      <c r="Q30" s="163">
        <f>ROUND(E30*P30,2)</f>
        <v>0</v>
      </c>
      <c r="R30" s="163"/>
      <c r="S30" s="163" t="s">
        <v>138</v>
      </c>
      <c r="T30" s="163" t="s">
        <v>139</v>
      </c>
      <c r="U30" s="163">
        <v>0</v>
      </c>
      <c r="V30" s="163">
        <f>ROUND(E30*U30,2)</f>
        <v>0</v>
      </c>
      <c r="W30" s="163"/>
      <c r="X30" s="163" t="s">
        <v>140</v>
      </c>
      <c r="Y30" s="164"/>
      <c r="Z30" s="164"/>
      <c r="AA30" s="164"/>
      <c r="AB30" s="164"/>
      <c r="AC30" s="164"/>
      <c r="AD30" s="164"/>
      <c r="AE30" s="164"/>
      <c r="AF30" s="164"/>
      <c r="AG30" s="164" t="s">
        <v>141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</row>
    <row r="31" spans="1:60" ht="12.75" outlineLevel="1">
      <c r="A31" s="170">
        <v>14</v>
      </c>
      <c r="B31" s="171" t="s">
        <v>177</v>
      </c>
      <c r="C31" s="172" t="s">
        <v>178</v>
      </c>
      <c r="D31" s="173" t="s">
        <v>179</v>
      </c>
      <c r="E31" s="174">
        <v>40</v>
      </c>
      <c r="F31" s="175"/>
      <c r="G31" s="176">
        <f>ROUND(E31*F31,2)</f>
        <v>0</v>
      </c>
      <c r="H31" s="162"/>
      <c r="I31" s="163">
        <f>ROUND(E31*H31,2)</f>
        <v>0</v>
      </c>
      <c r="J31" s="162"/>
      <c r="K31" s="163">
        <f>ROUND(E31*J31,2)</f>
        <v>0</v>
      </c>
      <c r="L31" s="163">
        <v>21</v>
      </c>
      <c r="M31" s="163">
        <f>G31*(1+L31/100)</f>
        <v>0</v>
      </c>
      <c r="N31" s="163">
        <v>0</v>
      </c>
      <c r="O31" s="163">
        <f>ROUND(E31*N31,2)</f>
        <v>0</v>
      </c>
      <c r="P31" s="163">
        <v>0</v>
      </c>
      <c r="Q31" s="163">
        <f>ROUND(E31*P31,2)</f>
        <v>0</v>
      </c>
      <c r="R31" s="163"/>
      <c r="S31" s="163" t="s">
        <v>138</v>
      </c>
      <c r="T31" s="163" t="s">
        <v>173</v>
      </c>
      <c r="U31" s="163">
        <v>0</v>
      </c>
      <c r="V31" s="163">
        <f>ROUND(E31*U31,2)</f>
        <v>0</v>
      </c>
      <c r="W31" s="163"/>
      <c r="X31" s="163" t="s">
        <v>140</v>
      </c>
      <c r="Y31" s="164"/>
      <c r="Z31" s="164"/>
      <c r="AA31" s="164"/>
      <c r="AB31" s="164"/>
      <c r="AC31" s="164"/>
      <c r="AD31" s="164"/>
      <c r="AE31" s="164"/>
      <c r="AF31" s="164"/>
      <c r="AG31" s="164" t="s">
        <v>141</v>
      </c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60" ht="22.5" outlineLevel="1">
      <c r="A32" s="170">
        <v>15</v>
      </c>
      <c r="B32" s="171" t="s">
        <v>180</v>
      </c>
      <c r="C32" s="172" t="s">
        <v>181</v>
      </c>
      <c r="D32" s="173" t="s">
        <v>182</v>
      </c>
      <c r="E32" s="174">
        <v>1</v>
      </c>
      <c r="F32" s="175"/>
      <c r="G32" s="176">
        <f>ROUND(E32*F32,2)</f>
        <v>0</v>
      </c>
      <c r="H32" s="162"/>
      <c r="I32" s="163">
        <f>ROUND(E32*H32,2)</f>
        <v>0</v>
      </c>
      <c r="J32" s="162"/>
      <c r="K32" s="163">
        <f>ROUND(E32*J32,2)</f>
        <v>0</v>
      </c>
      <c r="L32" s="163">
        <v>21</v>
      </c>
      <c r="M32" s="163">
        <f>G32*(1+L32/100)</f>
        <v>0</v>
      </c>
      <c r="N32" s="163">
        <v>0</v>
      </c>
      <c r="O32" s="163">
        <f>ROUND(E32*N32,2)</f>
        <v>0</v>
      </c>
      <c r="P32" s="163">
        <v>0</v>
      </c>
      <c r="Q32" s="163">
        <f>ROUND(E32*P32,2)</f>
        <v>0</v>
      </c>
      <c r="R32" s="163"/>
      <c r="S32" s="163" t="s">
        <v>138</v>
      </c>
      <c r="T32" s="163" t="s">
        <v>173</v>
      </c>
      <c r="U32" s="163">
        <v>0</v>
      </c>
      <c r="V32" s="163">
        <f>ROUND(E32*U32,2)</f>
        <v>0</v>
      </c>
      <c r="W32" s="163"/>
      <c r="X32" s="163" t="s">
        <v>140</v>
      </c>
      <c r="Y32" s="164"/>
      <c r="Z32" s="164"/>
      <c r="AA32" s="164"/>
      <c r="AB32" s="164"/>
      <c r="AC32" s="164"/>
      <c r="AD32" s="164"/>
      <c r="AE32" s="164"/>
      <c r="AF32" s="164"/>
      <c r="AG32" s="164" t="s">
        <v>141</v>
      </c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ht="12.75" outlineLevel="1">
      <c r="A33" s="170">
        <v>16</v>
      </c>
      <c r="B33" s="171" t="s">
        <v>183</v>
      </c>
      <c r="C33" s="172" t="s">
        <v>184</v>
      </c>
      <c r="D33" s="173" t="s">
        <v>182</v>
      </c>
      <c r="E33" s="174">
        <v>1</v>
      </c>
      <c r="F33" s="175"/>
      <c r="G33" s="176">
        <f>ROUND(E33*F33,2)</f>
        <v>0</v>
      </c>
      <c r="H33" s="162"/>
      <c r="I33" s="163">
        <f>ROUND(E33*H33,2)</f>
        <v>0</v>
      </c>
      <c r="J33" s="162"/>
      <c r="K33" s="163">
        <f>ROUND(E33*J33,2)</f>
        <v>0</v>
      </c>
      <c r="L33" s="163">
        <v>21</v>
      </c>
      <c r="M33" s="163">
        <f>G33*(1+L33/100)</f>
        <v>0</v>
      </c>
      <c r="N33" s="163">
        <v>0</v>
      </c>
      <c r="O33" s="163">
        <f>ROUND(E33*N33,2)</f>
        <v>0</v>
      </c>
      <c r="P33" s="163">
        <v>0</v>
      </c>
      <c r="Q33" s="163">
        <f>ROUND(E33*P33,2)</f>
        <v>0</v>
      </c>
      <c r="R33" s="163"/>
      <c r="S33" s="163" t="s">
        <v>138</v>
      </c>
      <c r="T33" s="163" t="s">
        <v>173</v>
      </c>
      <c r="U33" s="163">
        <v>0</v>
      </c>
      <c r="V33" s="163">
        <f>ROUND(E33*U33,2)</f>
        <v>0</v>
      </c>
      <c r="W33" s="163"/>
      <c r="X33" s="163" t="s">
        <v>185</v>
      </c>
      <c r="Y33" s="164"/>
      <c r="Z33" s="164"/>
      <c r="AA33" s="164"/>
      <c r="AB33" s="164"/>
      <c r="AC33" s="164"/>
      <c r="AD33" s="164"/>
      <c r="AE33" s="164"/>
      <c r="AF33" s="164"/>
      <c r="AG33" s="164" t="s">
        <v>186</v>
      </c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33" ht="12.75">
      <c r="A34" s="147" t="s">
        <v>133</v>
      </c>
      <c r="B34" s="148" t="s">
        <v>73</v>
      </c>
      <c r="C34" s="149" t="s">
        <v>74</v>
      </c>
      <c r="D34" s="150"/>
      <c r="E34" s="151"/>
      <c r="F34" s="152"/>
      <c r="G34" s="153">
        <f>SUMIF(AG35:AG37,"&lt;&gt;NOR",G35:G37)</f>
        <v>0</v>
      </c>
      <c r="H34" s="154"/>
      <c r="I34" s="154">
        <f>SUM(I35:I37)</f>
        <v>0</v>
      </c>
      <c r="J34" s="154"/>
      <c r="K34" s="154">
        <f>SUM(K35:K37)</f>
        <v>0</v>
      </c>
      <c r="L34" s="154"/>
      <c r="M34" s="154">
        <f>SUM(M35:M37)</f>
        <v>0</v>
      </c>
      <c r="N34" s="154"/>
      <c r="O34" s="154">
        <f>SUM(O35:O37)</f>
        <v>0</v>
      </c>
      <c r="P34" s="154"/>
      <c r="Q34" s="154">
        <f>SUM(Q35:Q37)</f>
        <v>0.29</v>
      </c>
      <c r="R34" s="154"/>
      <c r="S34" s="154"/>
      <c r="T34" s="154"/>
      <c r="U34" s="154"/>
      <c r="V34" s="154">
        <f>SUM(V35:V37)</f>
        <v>3.1</v>
      </c>
      <c r="W34" s="154"/>
      <c r="X34" s="154"/>
      <c r="AG34" t="s">
        <v>134</v>
      </c>
    </row>
    <row r="35" spans="1:60" ht="12.75" outlineLevel="1">
      <c r="A35" s="155">
        <v>17</v>
      </c>
      <c r="B35" s="156" t="s">
        <v>187</v>
      </c>
      <c r="C35" s="157" t="s">
        <v>188</v>
      </c>
      <c r="D35" s="158" t="s">
        <v>137</v>
      </c>
      <c r="E35" s="159">
        <v>10.34</v>
      </c>
      <c r="F35" s="160"/>
      <c r="G35" s="161">
        <f>ROUND(E35*F35,2)</f>
        <v>0</v>
      </c>
      <c r="H35" s="162"/>
      <c r="I35" s="163">
        <f>ROUND(E35*H35,2)</f>
        <v>0</v>
      </c>
      <c r="J35" s="162"/>
      <c r="K35" s="163">
        <f>ROUND(E35*J35,2)</f>
        <v>0</v>
      </c>
      <c r="L35" s="163">
        <v>21</v>
      </c>
      <c r="M35" s="163">
        <f>G35*(1+L35/100)</f>
        <v>0</v>
      </c>
      <c r="N35" s="163">
        <v>0</v>
      </c>
      <c r="O35" s="163">
        <f>ROUND(E35*N35,2)</f>
        <v>0</v>
      </c>
      <c r="P35" s="163">
        <v>0.02798</v>
      </c>
      <c r="Q35" s="163">
        <f>ROUND(E35*P35,2)</f>
        <v>0.29</v>
      </c>
      <c r="R35" s="163"/>
      <c r="S35" s="163" t="s">
        <v>138</v>
      </c>
      <c r="T35" s="163" t="s">
        <v>139</v>
      </c>
      <c r="U35" s="163">
        <v>0.3</v>
      </c>
      <c r="V35" s="163">
        <f>ROUND(E35*U35,2)</f>
        <v>3.1</v>
      </c>
      <c r="W35" s="163"/>
      <c r="X35" s="163" t="s">
        <v>140</v>
      </c>
      <c r="Y35" s="164"/>
      <c r="Z35" s="164"/>
      <c r="AA35" s="164"/>
      <c r="AB35" s="164"/>
      <c r="AC35" s="164"/>
      <c r="AD35" s="164"/>
      <c r="AE35" s="164"/>
      <c r="AF35" s="164"/>
      <c r="AG35" s="164" t="s">
        <v>141</v>
      </c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ht="12.75" outlineLevel="1">
      <c r="A36" s="165"/>
      <c r="B36" s="166"/>
      <c r="C36" s="167" t="s">
        <v>189</v>
      </c>
      <c r="D36" s="168"/>
      <c r="E36" s="169">
        <v>7.74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4"/>
      <c r="Z36" s="164"/>
      <c r="AA36" s="164"/>
      <c r="AB36" s="164"/>
      <c r="AC36" s="164"/>
      <c r="AD36" s="164"/>
      <c r="AE36" s="164"/>
      <c r="AF36" s="164"/>
      <c r="AG36" s="164" t="s">
        <v>143</v>
      </c>
      <c r="AH36" s="164">
        <v>0</v>
      </c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ht="12.75" outlineLevel="1">
      <c r="A37" s="165"/>
      <c r="B37" s="166"/>
      <c r="C37" s="167" t="s">
        <v>190</v>
      </c>
      <c r="D37" s="168"/>
      <c r="E37" s="169">
        <v>2.6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4"/>
      <c r="Z37" s="164"/>
      <c r="AA37" s="164"/>
      <c r="AB37" s="164"/>
      <c r="AC37" s="164"/>
      <c r="AD37" s="164"/>
      <c r="AE37" s="164"/>
      <c r="AF37" s="164"/>
      <c r="AG37" s="164" t="s">
        <v>143</v>
      </c>
      <c r="AH37" s="164">
        <v>0</v>
      </c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33" ht="12.75">
      <c r="A38" s="147" t="s">
        <v>133</v>
      </c>
      <c r="B38" s="148" t="s">
        <v>75</v>
      </c>
      <c r="C38" s="149" t="s">
        <v>76</v>
      </c>
      <c r="D38" s="150"/>
      <c r="E38" s="151"/>
      <c r="F38" s="152"/>
      <c r="G38" s="153">
        <f>SUMIF(AG39:AG39,"&lt;&gt;NOR",G39:G39)</f>
        <v>0</v>
      </c>
      <c r="H38" s="154"/>
      <c r="I38" s="154">
        <f>SUM(I39:I39)</f>
        <v>0</v>
      </c>
      <c r="J38" s="154"/>
      <c r="K38" s="154">
        <f>SUM(K39:K39)</f>
        <v>0</v>
      </c>
      <c r="L38" s="154"/>
      <c r="M38" s="154">
        <f>SUM(M39:M39)</f>
        <v>0</v>
      </c>
      <c r="N38" s="154"/>
      <c r="O38" s="154">
        <f>SUM(O39:O39)</f>
        <v>0</v>
      </c>
      <c r="P38" s="154"/>
      <c r="Q38" s="154">
        <f>SUM(Q39:Q39)</f>
        <v>0</v>
      </c>
      <c r="R38" s="154"/>
      <c r="S38" s="154"/>
      <c r="T38" s="154"/>
      <c r="U38" s="154"/>
      <c r="V38" s="154">
        <f>SUM(V39:V39)</f>
        <v>11.48</v>
      </c>
      <c r="W38" s="154"/>
      <c r="X38" s="154"/>
      <c r="AG38" t="s">
        <v>134</v>
      </c>
    </row>
    <row r="39" spans="1:60" ht="12.75" outlineLevel="1">
      <c r="A39" s="170">
        <v>18</v>
      </c>
      <c r="B39" s="171" t="s">
        <v>191</v>
      </c>
      <c r="C39" s="172" t="s">
        <v>192</v>
      </c>
      <c r="D39" s="173" t="s">
        <v>193</v>
      </c>
      <c r="E39" s="174">
        <v>37.39834</v>
      </c>
      <c r="F39" s="175"/>
      <c r="G39" s="176">
        <f>ROUND(E39*F39,2)</f>
        <v>0</v>
      </c>
      <c r="H39" s="162"/>
      <c r="I39" s="163">
        <f>ROUND(E39*H39,2)</f>
        <v>0</v>
      </c>
      <c r="J39" s="162"/>
      <c r="K39" s="163">
        <f>ROUND(E39*J39,2)</f>
        <v>0</v>
      </c>
      <c r="L39" s="163">
        <v>21</v>
      </c>
      <c r="M39" s="163">
        <f>G39*(1+L39/100)</f>
        <v>0</v>
      </c>
      <c r="N39" s="163">
        <v>0</v>
      </c>
      <c r="O39" s="163">
        <f>ROUND(E39*N39,2)</f>
        <v>0</v>
      </c>
      <c r="P39" s="163">
        <v>0</v>
      </c>
      <c r="Q39" s="163">
        <f>ROUND(E39*P39,2)</f>
        <v>0</v>
      </c>
      <c r="R39" s="163"/>
      <c r="S39" s="163" t="s">
        <v>151</v>
      </c>
      <c r="T39" s="163" t="s">
        <v>139</v>
      </c>
      <c r="U39" s="163">
        <v>0.307</v>
      </c>
      <c r="V39" s="163">
        <f>ROUND(E39*U39,2)</f>
        <v>11.48</v>
      </c>
      <c r="W39" s="163"/>
      <c r="X39" s="163" t="s">
        <v>194</v>
      </c>
      <c r="Y39" s="164"/>
      <c r="Z39" s="164"/>
      <c r="AA39" s="164"/>
      <c r="AB39" s="164"/>
      <c r="AC39" s="164"/>
      <c r="AD39" s="164"/>
      <c r="AE39" s="164"/>
      <c r="AF39" s="164"/>
      <c r="AG39" s="164" t="s">
        <v>195</v>
      </c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33" ht="12.75">
      <c r="A40" s="147" t="s">
        <v>133</v>
      </c>
      <c r="B40" s="148" t="s">
        <v>77</v>
      </c>
      <c r="C40" s="149" t="s">
        <v>78</v>
      </c>
      <c r="D40" s="150"/>
      <c r="E40" s="151"/>
      <c r="F40" s="152"/>
      <c r="G40" s="153">
        <f>SUMIF(AG41:AG71,"&lt;&gt;NOR",G41:G71)</f>
        <v>0</v>
      </c>
      <c r="H40" s="154"/>
      <c r="I40" s="154">
        <f>SUM(I41:I71)</f>
        <v>0</v>
      </c>
      <c r="J40" s="154"/>
      <c r="K40" s="154">
        <f>SUM(K41:K71)</f>
        <v>0</v>
      </c>
      <c r="L40" s="154"/>
      <c r="M40" s="154">
        <f>SUM(M41:M71)</f>
        <v>0</v>
      </c>
      <c r="N40" s="154"/>
      <c r="O40" s="154">
        <f>SUM(O41:O71)</f>
        <v>2.54</v>
      </c>
      <c r="P40" s="154"/>
      <c r="Q40" s="154">
        <f>SUM(Q41:Q71)</f>
        <v>8.26</v>
      </c>
      <c r="R40" s="154"/>
      <c r="S40" s="154"/>
      <c r="T40" s="154"/>
      <c r="U40" s="154"/>
      <c r="V40" s="154">
        <f>SUM(V41:V71)</f>
        <v>481.97</v>
      </c>
      <c r="W40" s="154"/>
      <c r="X40" s="154"/>
      <c r="AG40" t="s">
        <v>134</v>
      </c>
    </row>
    <row r="41" spans="1:60" ht="22.5" outlineLevel="1">
      <c r="A41" s="155">
        <v>19</v>
      </c>
      <c r="B41" s="156" t="s">
        <v>196</v>
      </c>
      <c r="C41" s="157" t="s">
        <v>197</v>
      </c>
      <c r="D41" s="158" t="s">
        <v>137</v>
      </c>
      <c r="E41" s="159">
        <v>147.84</v>
      </c>
      <c r="F41" s="160"/>
      <c r="G41" s="161">
        <f>ROUND(E41*F41,2)</f>
        <v>0</v>
      </c>
      <c r="H41" s="162"/>
      <c r="I41" s="163">
        <f>ROUND(E41*H41,2)</f>
        <v>0</v>
      </c>
      <c r="J41" s="162"/>
      <c r="K41" s="163">
        <f>ROUND(E41*J41,2)</f>
        <v>0</v>
      </c>
      <c r="L41" s="163">
        <v>21</v>
      </c>
      <c r="M41" s="163">
        <f>G41*(1+L41/100)</f>
        <v>0</v>
      </c>
      <c r="N41" s="163">
        <v>0.00038</v>
      </c>
      <c r="O41" s="163">
        <f>ROUND(E41*N41,2)</f>
        <v>0.06</v>
      </c>
      <c r="P41" s="163">
        <v>0</v>
      </c>
      <c r="Q41" s="163">
        <f>ROUND(E41*P41,2)</f>
        <v>0</v>
      </c>
      <c r="R41" s="163"/>
      <c r="S41" s="163" t="s">
        <v>138</v>
      </c>
      <c r="T41" s="163" t="s">
        <v>139</v>
      </c>
      <c r="U41" s="163">
        <v>0.40625</v>
      </c>
      <c r="V41" s="163">
        <f>ROUND(E41*U41,2)</f>
        <v>60.06</v>
      </c>
      <c r="W41" s="163"/>
      <c r="X41" s="163" t="s">
        <v>140</v>
      </c>
      <c r="Y41" s="164"/>
      <c r="Z41" s="164"/>
      <c r="AA41" s="164"/>
      <c r="AB41" s="164"/>
      <c r="AC41" s="164"/>
      <c r="AD41" s="164"/>
      <c r="AE41" s="164"/>
      <c r="AF41" s="164"/>
      <c r="AG41" s="164" t="s">
        <v>198</v>
      </c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ht="12.75" outlineLevel="1">
      <c r="A42" s="165"/>
      <c r="B42" s="166"/>
      <c r="C42" s="167" t="s">
        <v>199</v>
      </c>
      <c r="D42" s="168"/>
      <c r="E42" s="169">
        <v>6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4"/>
      <c r="Z42" s="164"/>
      <c r="AA42" s="164"/>
      <c r="AB42" s="164"/>
      <c r="AC42" s="164"/>
      <c r="AD42" s="164"/>
      <c r="AE42" s="164"/>
      <c r="AF42" s="164"/>
      <c r="AG42" s="164" t="s">
        <v>143</v>
      </c>
      <c r="AH42" s="164">
        <v>0</v>
      </c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ht="12.75" outlineLevel="1">
      <c r="A43" s="165"/>
      <c r="B43" s="166"/>
      <c r="C43" s="167" t="s">
        <v>200</v>
      </c>
      <c r="D43" s="168"/>
      <c r="E43" s="169">
        <v>127.2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4"/>
      <c r="Z43" s="164"/>
      <c r="AA43" s="164"/>
      <c r="AB43" s="164"/>
      <c r="AC43" s="164"/>
      <c r="AD43" s="164"/>
      <c r="AE43" s="164"/>
      <c r="AF43" s="164"/>
      <c r="AG43" s="164" t="s">
        <v>143</v>
      </c>
      <c r="AH43" s="164">
        <v>0</v>
      </c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ht="12.75" outlineLevel="1">
      <c r="A44" s="165"/>
      <c r="B44" s="166"/>
      <c r="C44" s="167" t="s">
        <v>201</v>
      </c>
      <c r="D44" s="168"/>
      <c r="E44" s="169">
        <v>14.64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4"/>
      <c r="Z44" s="164"/>
      <c r="AA44" s="164"/>
      <c r="AB44" s="164"/>
      <c r="AC44" s="164"/>
      <c r="AD44" s="164"/>
      <c r="AE44" s="164"/>
      <c r="AF44" s="164"/>
      <c r="AG44" s="164" t="s">
        <v>143</v>
      </c>
      <c r="AH44" s="164">
        <v>0</v>
      </c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2.75" outlineLevel="1">
      <c r="A45" s="155">
        <v>20</v>
      </c>
      <c r="B45" s="156" t="s">
        <v>202</v>
      </c>
      <c r="C45" s="157" t="s">
        <v>203</v>
      </c>
      <c r="D45" s="158" t="s">
        <v>137</v>
      </c>
      <c r="E45" s="159">
        <v>826</v>
      </c>
      <c r="F45" s="160"/>
      <c r="G45" s="161">
        <f>ROUND(E45*F45,2)</f>
        <v>0</v>
      </c>
      <c r="H45" s="162"/>
      <c r="I45" s="163">
        <f>ROUND(E45*H45,2)</f>
        <v>0</v>
      </c>
      <c r="J45" s="162"/>
      <c r="K45" s="163">
        <f>ROUND(E45*J45,2)</f>
        <v>0</v>
      </c>
      <c r="L45" s="163">
        <v>21</v>
      </c>
      <c r="M45" s="163">
        <f>G45*(1+L45/100)</f>
        <v>0</v>
      </c>
      <c r="N45" s="163">
        <v>0</v>
      </c>
      <c r="O45" s="163">
        <f>ROUND(E45*N45,2)</f>
        <v>0</v>
      </c>
      <c r="P45" s="163">
        <v>0.01</v>
      </c>
      <c r="Q45" s="163">
        <f>ROUND(E45*P45,2)</f>
        <v>8.26</v>
      </c>
      <c r="R45" s="163"/>
      <c r="S45" s="163" t="s">
        <v>151</v>
      </c>
      <c r="T45" s="163" t="s">
        <v>139</v>
      </c>
      <c r="U45" s="163">
        <v>0.06</v>
      </c>
      <c r="V45" s="163">
        <f>ROUND(E45*U45,2)</f>
        <v>49.56</v>
      </c>
      <c r="W45" s="163"/>
      <c r="X45" s="163" t="s">
        <v>140</v>
      </c>
      <c r="Y45" s="164"/>
      <c r="Z45" s="164"/>
      <c r="AA45" s="164"/>
      <c r="AB45" s="164"/>
      <c r="AC45" s="164"/>
      <c r="AD45" s="164"/>
      <c r="AE45" s="164"/>
      <c r="AF45" s="164"/>
      <c r="AG45" s="164" t="s">
        <v>141</v>
      </c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ht="12.75" outlineLevel="1">
      <c r="A46" s="165"/>
      <c r="B46" s="166"/>
      <c r="C46" s="167" t="s">
        <v>142</v>
      </c>
      <c r="D46" s="168"/>
      <c r="E46" s="169">
        <v>826</v>
      </c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4"/>
      <c r="Z46" s="164"/>
      <c r="AA46" s="164"/>
      <c r="AB46" s="164"/>
      <c r="AC46" s="164"/>
      <c r="AD46" s="164"/>
      <c r="AE46" s="164"/>
      <c r="AF46" s="164"/>
      <c r="AG46" s="164" t="s">
        <v>143</v>
      </c>
      <c r="AH46" s="164">
        <v>0</v>
      </c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22.5" outlineLevel="1">
      <c r="A47" s="155">
        <v>21</v>
      </c>
      <c r="B47" s="156" t="s">
        <v>204</v>
      </c>
      <c r="C47" s="157" t="s">
        <v>205</v>
      </c>
      <c r="D47" s="158" t="s">
        <v>137</v>
      </c>
      <c r="E47" s="159">
        <v>850.84</v>
      </c>
      <c r="F47" s="160"/>
      <c r="G47" s="161">
        <f>ROUND(E47*F47,2)</f>
        <v>0</v>
      </c>
      <c r="H47" s="162"/>
      <c r="I47" s="163">
        <f>ROUND(E47*H47,2)</f>
        <v>0</v>
      </c>
      <c r="J47" s="162"/>
      <c r="K47" s="163">
        <f>ROUND(E47*J47,2)</f>
        <v>0</v>
      </c>
      <c r="L47" s="163">
        <v>21</v>
      </c>
      <c r="M47" s="163">
        <f>G47*(1+L47/100)</f>
        <v>0</v>
      </c>
      <c r="N47" s="163">
        <v>0</v>
      </c>
      <c r="O47" s="163">
        <f>ROUND(E47*N47,2)</f>
        <v>0</v>
      </c>
      <c r="P47" s="163">
        <v>0</v>
      </c>
      <c r="Q47" s="163">
        <f>ROUND(E47*P47,2)</f>
        <v>0</v>
      </c>
      <c r="R47" s="163"/>
      <c r="S47" s="163" t="s">
        <v>138</v>
      </c>
      <c r="T47" s="163" t="s">
        <v>139</v>
      </c>
      <c r="U47" s="163">
        <v>0.065</v>
      </c>
      <c r="V47" s="163">
        <f>ROUND(E47*U47,2)</f>
        <v>55.3</v>
      </c>
      <c r="W47" s="163"/>
      <c r="X47" s="163" t="s">
        <v>140</v>
      </c>
      <c r="Y47" s="164"/>
      <c r="Z47" s="164"/>
      <c r="AA47" s="164"/>
      <c r="AB47" s="164"/>
      <c r="AC47" s="164"/>
      <c r="AD47" s="164"/>
      <c r="AE47" s="164"/>
      <c r="AF47" s="164"/>
      <c r="AG47" s="164" t="s">
        <v>198</v>
      </c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12.75" outlineLevel="1">
      <c r="A48" s="165"/>
      <c r="B48" s="166"/>
      <c r="C48" s="167" t="s">
        <v>142</v>
      </c>
      <c r="D48" s="168"/>
      <c r="E48" s="169">
        <v>826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4"/>
      <c r="Z48" s="164"/>
      <c r="AA48" s="164"/>
      <c r="AB48" s="164"/>
      <c r="AC48" s="164"/>
      <c r="AD48" s="164"/>
      <c r="AE48" s="164"/>
      <c r="AF48" s="164"/>
      <c r="AG48" s="164" t="s">
        <v>143</v>
      </c>
      <c r="AH48" s="164">
        <v>0</v>
      </c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ht="12.75" outlineLevel="1">
      <c r="A49" s="165"/>
      <c r="B49" s="166"/>
      <c r="C49" s="167" t="s">
        <v>206</v>
      </c>
      <c r="D49" s="168"/>
      <c r="E49" s="169">
        <v>24.84</v>
      </c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4"/>
      <c r="Z49" s="164"/>
      <c r="AA49" s="164"/>
      <c r="AB49" s="164"/>
      <c r="AC49" s="164"/>
      <c r="AD49" s="164"/>
      <c r="AE49" s="164"/>
      <c r="AF49" s="164"/>
      <c r="AG49" s="164" t="s">
        <v>143</v>
      </c>
      <c r="AH49" s="164">
        <v>0</v>
      </c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12.75" outlineLevel="1">
      <c r="A50" s="170">
        <v>22</v>
      </c>
      <c r="B50" s="171" t="s">
        <v>207</v>
      </c>
      <c r="C50" s="172" t="s">
        <v>208</v>
      </c>
      <c r="D50" s="173" t="s">
        <v>209</v>
      </c>
      <c r="E50" s="174">
        <v>13</v>
      </c>
      <c r="F50" s="175"/>
      <c r="G50" s="176">
        <f>ROUND(E50*F50,2)</f>
        <v>0</v>
      </c>
      <c r="H50" s="162"/>
      <c r="I50" s="163">
        <f>ROUND(E50*H50,2)</f>
        <v>0</v>
      </c>
      <c r="J50" s="162"/>
      <c r="K50" s="163">
        <f>ROUND(E50*J50,2)</f>
        <v>0</v>
      </c>
      <c r="L50" s="163">
        <v>21</v>
      </c>
      <c r="M50" s="163">
        <f>G50*(1+L50/100)</f>
        <v>0</v>
      </c>
      <c r="N50" s="163">
        <v>0</v>
      </c>
      <c r="O50" s="163">
        <f>ROUND(E50*N50,2)</f>
        <v>0</v>
      </c>
      <c r="P50" s="163">
        <v>0</v>
      </c>
      <c r="Q50" s="163">
        <f>ROUND(E50*P50,2)</f>
        <v>0</v>
      </c>
      <c r="R50" s="163"/>
      <c r="S50" s="163" t="s">
        <v>138</v>
      </c>
      <c r="T50" s="163" t="s">
        <v>139</v>
      </c>
      <c r="U50" s="163">
        <v>0.4</v>
      </c>
      <c r="V50" s="163">
        <f>ROUND(E50*U50,2)</f>
        <v>5.2</v>
      </c>
      <c r="W50" s="163"/>
      <c r="X50" s="163" t="s">
        <v>140</v>
      </c>
      <c r="Y50" s="164"/>
      <c r="Z50" s="164"/>
      <c r="AA50" s="164"/>
      <c r="AB50" s="164"/>
      <c r="AC50" s="164"/>
      <c r="AD50" s="164"/>
      <c r="AE50" s="164"/>
      <c r="AF50" s="164"/>
      <c r="AG50" s="164" t="s">
        <v>198</v>
      </c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ht="12.75" outlineLevel="1">
      <c r="A51" s="155">
        <v>23</v>
      </c>
      <c r="B51" s="156" t="s">
        <v>210</v>
      </c>
      <c r="C51" s="157" t="s">
        <v>211</v>
      </c>
      <c r="D51" s="158" t="s">
        <v>209</v>
      </c>
      <c r="E51" s="159">
        <v>1</v>
      </c>
      <c r="F51" s="160"/>
      <c r="G51" s="161">
        <f>ROUND(E51*F51,2)</f>
        <v>0</v>
      </c>
      <c r="H51" s="162"/>
      <c r="I51" s="163">
        <f>ROUND(E51*H51,2)</f>
        <v>0</v>
      </c>
      <c r="J51" s="162"/>
      <c r="K51" s="163">
        <f>ROUND(E51*J51,2)</f>
        <v>0</v>
      </c>
      <c r="L51" s="163">
        <v>21</v>
      </c>
      <c r="M51" s="163">
        <f>G51*(1+L51/100)</f>
        <v>0</v>
      </c>
      <c r="N51" s="163">
        <v>0</v>
      </c>
      <c r="O51" s="163">
        <f>ROUND(E51*N51,2)</f>
        <v>0</v>
      </c>
      <c r="P51" s="163">
        <v>0</v>
      </c>
      <c r="Q51" s="163">
        <f>ROUND(E51*P51,2)</f>
        <v>0</v>
      </c>
      <c r="R51" s="163"/>
      <c r="S51" s="163" t="s">
        <v>138</v>
      </c>
      <c r="T51" s="163" t="s">
        <v>139</v>
      </c>
      <c r="U51" s="163">
        <v>0.975</v>
      </c>
      <c r="V51" s="163">
        <f>ROUND(E51*U51,2)</f>
        <v>0.98</v>
      </c>
      <c r="W51" s="163"/>
      <c r="X51" s="163" t="s">
        <v>140</v>
      </c>
      <c r="Y51" s="164"/>
      <c r="Z51" s="164"/>
      <c r="AA51" s="164"/>
      <c r="AB51" s="164"/>
      <c r="AC51" s="164"/>
      <c r="AD51" s="164"/>
      <c r="AE51" s="164"/>
      <c r="AF51" s="164"/>
      <c r="AG51" s="164" t="s">
        <v>198</v>
      </c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ht="12.75" outlineLevel="1">
      <c r="A52" s="165"/>
      <c r="B52" s="166"/>
      <c r="C52" s="167" t="s">
        <v>212</v>
      </c>
      <c r="D52" s="168"/>
      <c r="E52" s="169">
        <v>1</v>
      </c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4"/>
      <c r="Z52" s="164"/>
      <c r="AA52" s="164"/>
      <c r="AB52" s="164"/>
      <c r="AC52" s="164"/>
      <c r="AD52" s="164"/>
      <c r="AE52" s="164"/>
      <c r="AF52" s="164"/>
      <c r="AG52" s="164" t="s">
        <v>143</v>
      </c>
      <c r="AH52" s="164">
        <v>0</v>
      </c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ht="22.5" outlineLevel="1">
      <c r="A53" s="155">
        <v>24</v>
      </c>
      <c r="B53" s="156" t="s">
        <v>213</v>
      </c>
      <c r="C53" s="157" t="s">
        <v>214</v>
      </c>
      <c r="D53" s="158" t="s">
        <v>137</v>
      </c>
      <c r="E53" s="159">
        <v>10.2</v>
      </c>
      <c r="F53" s="160"/>
      <c r="G53" s="161">
        <f>ROUND(E53*F53,2)</f>
        <v>0</v>
      </c>
      <c r="H53" s="162"/>
      <c r="I53" s="163">
        <f>ROUND(E53*H53,2)</f>
        <v>0</v>
      </c>
      <c r="J53" s="162"/>
      <c r="K53" s="163">
        <f>ROUND(E53*J53,2)</f>
        <v>0</v>
      </c>
      <c r="L53" s="163">
        <v>21</v>
      </c>
      <c r="M53" s="163">
        <f>G53*(1+L53/100)</f>
        <v>0</v>
      </c>
      <c r="N53" s="163">
        <v>0.00035</v>
      </c>
      <c r="O53" s="163">
        <f>ROUND(E53*N53,2)</f>
        <v>0</v>
      </c>
      <c r="P53" s="163">
        <v>0</v>
      </c>
      <c r="Q53" s="163">
        <f>ROUND(E53*P53,2)</f>
        <v>0</v>
      </c>
      <c r="R53" s="163"/>
      <c r="S53" s="163" t="s">
        <v>151</v>
      </c>
      <c r="T53" s="163" t="s">
        <v>139</v>
      </c>
      <c r="U53" s="163">
        <v>0.21125</v>
      </c>
      <c r="V53" s="163">
        <f>ROUND(E53*U53,2)</f>
        <v>2.15</v>
      </c>
      <c r="W53" s="163"/>
      <c r="X53" s="163" t="s">
        <v>140</v>
      </c>
      <c r="Y53" s="164"/>
      <c r="Z53" s="164"/>
      <c r="AA53" s="164"/>
      <c r="AB53" s="164"/>
      <c r="AC53" s="164"/>
      <c r="AD53" s="164"/>
      <c r="AE53" s="164"/>
      <c r="AF53" s="164"/>
      <c r="AG53" s="164" t="s">
        <v>198</v>
      </c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ht="12.75" outlineLevel="1">
      <c r="A54" s="165"/>
      <c r="B54" s="166"/>
      <c r="C54" s="167" t="s">
        <v>215</v>
      </c>
      <c r="D54" s="168"/>
      <c r="E54" s="169">
        <v>10.2</v>
      </c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4"/>
      <c r="Z54" s="164"/>
      <c r="AA54" s="164"/>
      <c r="AB54" s="164"/>
      <c r="AC54" s="164"/>
      <c r="AD54" s="164"/>
      <c r="AE54" s="164"/>
      <c r="AF54" s="164"/>
      <c r="AG54" s="164" t="s">
        <v>143</v>
      </c>
      <c r="AH54" s="164">
        <v>0</v>
      </c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ht="22.5" outlineLevel="1">
      <c r="A55" s="155">
        <v>25</v>
      </c>
      <c r="B55" s="156" t="s">
        <v>216</v>
      </c>
      <c r="C55" s="157" t="s">
        <v>217</v>
      </c>
      <c r="D55" s="158" t="s">
        <v>137</v>
      </c>
      <c r="E55" s="159">
        <v>826</v>
      </c>
      <c r="F55" s="160"/>
      <c r="G55" s="161">
        <f>ROUND(E55*F55,2)</f>
        <v>0</v>
      </c>
      <c r="H55" s="162"/>
      <c r="I55" s="163">
        <f>ROUND(E55*H55,2)</f>
        <v>0</v>
      </c>
      <c r="J55" s="162"/>
      <c r="K55" s="163">
        <f>ROUND(E55*J55,2)</f>
        <v>0</v>
      </c>
      <c r="L55" s="163">
        <v>21</v>
      </c>
      <c r="M55" s="163">
        <f>G55*(1+L55/100)</f>
        <v>0</v>
      </c>
      <c r="N55" s="163">
        <v>0</v>
      </c>
      <c r="O55" s="163">
        <f>ROUND(E55*N55,2)</f>
        <v>0</v>
      </c>
      <c r="P55" s="163">
        <v>0</v>
      </c>
      <c r="Q55" s="163">
        <f>ROUND(E55*P55,2)</f>
        <v>0</v>
      </c>
      <c r="R55" s="163"/>
      <c r="S55" s="163" t="s">
        <v>138</v>
      </c>
      <c r="T55" s="163" t="s">
        <v>139</v>
      </c>
      <c r="U55" s="163">
        <v>0.1625</v>
      </c>
      <c r="V55" s="163">
        <f>ROUND(E55*U55,2)</f>
        <v>134.23</v>
      </c>
      <c r="W55" s="163"/>
      <c r="X55" s="163" t="s">
        <v>140</v>
      </c>
      <c r="Y55" s="164"/>
      <c r="Z55" s="164"/>
      <c r="AA55" s="164"/>
      <c r="AB55" s="164"/>
      <c r="AC55" s="164"/>
      <c r="AD55" s="164"/>
      <c r="AE55" s="164"/>
      <c r="AF55" s="164"/>
      <c r="AG55" s="164" t="s">
        <v>198</v>
      </c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ht="12.75" outlineLevel="1">
      <c r="A56" s="165"/>
      <c r="B56" s="166"/>
      <c r="C56" s="167" t="s">
        <v>142</v>
      </c>
      <c r="D56" s="168"/>
      <c r="E56" s="169">
        <v>826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4"/>
      <c r="Z56" s="164"/>
      <c r="AA56" s="164"/>
      <c r="AB56" s="164"/>
      <c r="AC56" s="164"/>
      <c r="AD56" s="164"/>
      <c r="AE56" s="164"/>
      <c r="AF56" s="164"/>
      <c r="AG56" s="164" t="s">
        <v>143</v>
      </c>
      <c r="AH56" s="164">
        <v>0</v>
      </c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ht="22.5" outlineLevel="1">
      <c r="A57" s="155">
        <v>26</v>
      </c>
      <c r="B57" s="156" t="s">
        <v>218</v>
      </c>
      <c r="C57" s="157" t="s">
        <v>219</v>
      </c>
      <c r="D57" s="158" t="s">
        <v>137</v>
      </c>
      <c r="E57" s="159">
        <v>826</v>
      </c>
      <c r="F57" s="160"/>
      <c r="G57" s="161">
        <f>ROUND(E57*F57,2)</f>
        <v>0</v>
      </c>
      <c r="H57" s="162"/>
      <c r="I57" s="163">
        <f>ROUND(E57*H57,2)</f>
        <v>0</v>
      </c>
      <c r="J57" s="162"/>
      <c r="K57" s="163">
        <f>ROUND(E57*J57,2)</f>
        <v>0</v>
      </c>
      <c r="L57" s="163">
        <v>21</v>
      </c>
      <c r="M57" s="163">
        <f>G57*(1+L57/100)</f>
        <v>0</v>
      </c>
      <c r="N57" s="163">
        <v>0.0004</v>
      </c>
      <c r="O57" s="163">
        <f>ROUND(E57*N57,2)</f>
        <v>0.33</v>
      </c>
      <c r="P57" s="163">
        <v>0</v>
      </c>
      <c r="Q57" s="163">
        <f>ROUND(E57*P57,2)</f>
        <v>0</v>
      </c>
      <c r="R57" s="163"/>
      <c r="S57" s="163" t="s">
        <v>138</v>
      </c>
      <c r="T57" s="163" t="s">
        <v>139</v>
      </c>
      <c r="U57" s="163">
        <v>0.21125</v>
      </c>
      <c r="V57" s="163">
        <f>ROUND(E57*U57,2)</f>
        <v>174.49</v>
      </c>
      <c r="W57" s="163"/>
      <c r="X57" s="163" t="s">
        <v>140</v>
      </c>
      <c r="Y57" s="164"/>
      <c r="Z57" s="164"/>
      <c r="AA57" s="164"/>
      <c r="AB57" s="164"/>
      <c r="AC57" s="164"/>
      <c r="AD57" s="164"/>
      <c r="AE57" s="164"/>
      <c r="AF57" s="164"/>
      <c r="AG57" s="164" t="s">
        <v>198</v>
      </c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ht="12.75" outlineLevel="1">
      <c r="A58" s="165"/>
      <c r="B58" s="166"/>
      <c r="C58" s="167" t="s">
        <v>142</v>
      </c>
      <c r="D58" s="168"/>
      <c r="E58" s="169">
        <v>826</v>
      </c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4"/>
      <c r="Z58" s="164"/>
      <c r="AA58" s="164"/>
      <c r="AB58" s="164"/>
      <c r="AC58" s="164"/>
      <c r="AD58" s="164"/>
      <c r="AE58" s="164"/>
      <c r="AF58" s="164"/>
      <c r="AG58" s="164" t="s">
        <v>143</v>
      </c>
      <c r="AH58" s="164">
        <v>0</v>
      </c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ht="12.75" outlineLevel="1">
      <c r="A59" s="155">
        <v>27</v>
      </c>
      <c r="B59" s="156" t="s">
        <v>220</v>
      </c>
      <c r="C59" s="157" t="s">
        <v>221</v>
      </c>
      <c r="D59" s="158" t="s">
        <v>222</v>
      </c>
      <c r="E59" s="159">
        <v>302.604</v>
      </c>
      <c r="F59" s="160"/>
      <c r="G59" s="161">
        <f>ROUND(E59*F59,2)</f>
        <v>0</v>
      </c>
      <c r="H59" s="162"/>
      <c r="I59" s="163">
        <f>ROUND(E59*H59,2)</f>
        <v>0</v>
      </c>
      <c r="J59" s="162"/>
      <c r="K59" s="163">
        <f>ROUND(E59*J59,2)</f>
        <v>0</v>
      </c>
      <c r="L59" s="163">
        <v>21</v>
      </c>
      <c r="M59" s="163">
        <f>G59*(1+L59/100)</f>
        <v>0</v>
      </c>
      <c r="N59" s="163">
        <v>0.001</v>
      </c>
      <c r="O59" s="163">
        <f>ROUND(E59*N59,2)</f>
        <v>0.3</v>
      </c>
      <c r="P59" s="163">
        <v>0</v>
      </c>
      <c r="Q59" s="163">
        <f>ROUND(E59*P59,2)</f>
        <v>0</v>
      </c>
      <c r="R59" s="163"/>
      <c r="S59" s="163" t="s">
        <v>138</v>
      </c>
      <c r="T59" s="163" t="s">
        <v>139</v>
      </c>
      <c r="U59" s="163">
        <v>0</v>
      </c>
      <c r="V59" s="163">
        <f>ROUND(E59*U59,2)</f>
        <v>0</v>
      </c>
      <c r="W59" s="163"/>
      <c r="X59" s="163" t="s">
        <v>185</v>
      </c>
      <c r="Y59" s="164"/>
      <c r="Z59" s="164"/>
      <c r="AA59" s="164"/>
      <c r="AB59" s="164"/>
      <c r="AC59" s="164"/>
      <c r="AD59" s="164"/>
      <c r="AE59" s="164"/>
      <c r="AF59" s="164"/>
      <c r="AG59" s="164" t="s">
        <v>186</v>
      </c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ht="12.75" outlineLevel="1">
      <c r="A60" s="165"/>
      <c r="B60" s="166"/>
      <c r="C60" s="167" t="s">
        <v>223</v>
      </c>
      <c r="D60" s="168"/>
      <c r="E60" s="169">
        <v>51.744</v>
      </c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4"/>
      <c r="Z60" s="164"/>
      <c r="AA60" s="164"/>
      <c r="AB60" s="164"/>
      <c r="AC60" s="164"/>
      <c r="AD60" s="164"/>
      <c r="AE60" s="164"/>
      <c r="AF60" s="164"/>
      <c r="AG60" s="164" t="s">
        <v>143</v>
      </c>
      <c r="AH60" s="164">
        <v>0</v>
      </c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ht="12.75" outlineLevel="1">
      <c r="A61" s="165"/>
      <c r="B61" s="166"/>
      <c r="C61" s="167" t="s">
        <v>224</v>
      </c>
      <c r="D61" s="168"/>
      <c r="E61" s="169">
        <v>247.8</v>
      </c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4"/>
      <c r="Z61" s="164"/>
      <c r="AA61" s="164"/>
      <c r="AB61" s="164"/>
      <c r="AC61" s="164"/>
      <c r="AD61" s="164"/>
      <c r="AE61" s="164"/>
      <c r="AF61" s="164"/>
      <c r="AG61" s="164" t="s">
        <v>143</v>
      </c>
      <c r="AH61" s="164">
        <v>0</v>
      </c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ht="12.75" outlineLevel="1">
      <c r="A62" s="165"/>
      <c r="B62" s="166"/>
      <c r="C62" s="167" t="s">
        <v>225</v>
      </c>
      <c r="D62" s="168"/>
      <c r="E62" s="169">
        <v>3.06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4"/>
      <c r="Z62" s="164"/>
      <c r="AA62" s="164"/>
      <c r="AB62" s="164"/>
      <c r="AC62" s="164"/>
      <c r="AD62" s="164"/>
      <c r="AE62" s="164"/>
      <c r="AF62" s="164"/>
      <c r="AG62" s="164" t="s">
        <v>143</v>
      </c>
      <c r="AH62" s="164">
        <v>0</v>
      </c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ht="22.5" outlineLevel="1">
      <c r="A63" s="155">
        <v>28</v>
      </c>
      <c r="B63" s="156" t="s">
        <v>226</v>
      </c>
      <c r="C63" s="157" t="s">
        <v>227</v>
      </c>
      <c r="D63" s="158" t="s">
        <v>209</v>
      </c>
      <c r="E63" s="159">
        <v>1</v>
      </c>
      <c r="F63" s="160"/>
      <c r="G63" s="161">
        <f>ROUND(E63*F63,2)</f>
        <v>0</v>
      </c>
      <c r="H63" s="162"/>
      <c r="I63" s="163">
        <f>ROUND(E63*H63,2)</f>
        <v>0</v>
      </c>
      <c r="J63" s="162"/>
      <c r="K63" s="163">
        <f>ROUND(E63*J63,2)</f>
        <v>0</v>
      </c>
      <c r="L63" s="163">
        <v>21</v>
      </c>
      <c r="M63" s="163">
        <f>G63*(1+L63/100)</f>
        <v>0</v>
      </c>
      <c r="N63" s="163">
        <v>0.001</v>
      </c>
      <c r="O63" s="163">
        <f>ROUND(E63*N63,2)</f>
        <v>0</v>
      </c>
      <c r="P63" s="163">
        <v>0</v>
      </c>
      <c r="Q63" s="163">
        <f>ROUND(E63*P63,2)</f>
        <v>0</v>
      </c>
      <c r="R63" s="163"/>
      <c r="S63" s="163" t="s">
        <v>138</v>
      </c>
      <c r="T63" s="163" t="s">
        <v>139</v>
      </c>
      <c r="U63" s="163">
        <v>0</v>
      </c>
      <c r="V63" s="163">
        <f>ROUND(E63*U63,2)</f>
        <v>0</v>
      </c>
      <c r="W63" s="163"/>
      <c r="X63" s="163" t="s">
        <v>185</v>
      </c>
      <c r="Y63" s="164"/>
      <c r="Z63" s="164"/>
      <c r="AA63" s="164"/>
      <c r="AB63" s="164"/>
      <c r="AC63" s="164"/>
      <c r="AD63" s="164"/>
      <c r="AE63" s="164"/>
      <c r="AF63" s="164"/>
      <c r="AG63" s="164" t="s">
        <v>186</v>
      </c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ht="12.75" outlineLevel="1">
      <c r="A64" s="165"/>
      <c r="B64" s="166"/>
      <c r="C64" s="167" t="s">
        <v>212</v>
      </c>
      <c r="D64" s="168"/>
      <c r="E64" s="169">
        <v>1</v>
      </c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4"/>
      <c r="Z64" s="164"/>
      <c r="AA64" s="164"/>
      <c r="AB64" s="164"/>
      <c r="AC64" s="164"/>
      <c r="AD64" s="164"/>
      <c r="AE64" s="164"/>
      <c r="AF64" s="164"/>
      <c r="AG64" s="164" t="s">
        <v>143</v>
      </c>
      <c r="AH64" s="164">
        <v>0</v>
      </c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ht="12.75" outlineLevel="1">
      <c r="A65" s="155">
        <v>29</v>
      </c>
      <c r="B65" s="156" t="s">
        <v>228</v>
      </c>
      <c r="C65" s="157" t="s">
        <v>229</v>
      </c>
      <c r="D65" s="158" t="s">
        <v>137</v>
      </c>
      <c r="E65" s="159">
        <v>31.272</v>
      </c>
      <c r="F65" s="160"/>
      <c r="G65" s="161">
        <f>ROUND(E65*F65,2)</f>
        <v>0</v>
      </c>
      <c r="H65" s="162"/>
      <c r="I65" s="163">
        <f>ROUND(E65*H65,2)</f>
        <v>0</v>
      </c>
      <c r="J65" s="162"/>
      <c r="K65" s="163">
        <f>ROUND(E65*J65,2)</f>
        <v>0</v>
      </c>
      <c r="L65" s="163">
        <v>21</v>
      </c>
      <c r="M65" s="163">
        <f>G65*(1+L65/100)</f>
        <v>0</v>
      </c>
      <c r="N65" s="163">
        <v>0.0062</v>
      </c>
      <c r="O65" s="163">
        <f>ROUND(E65*N65,2)</f>
        <v>0.19</v>
      </c>
      <c r="P65" s="163">
        <v>0</v>
      </c>
      <c r="Q65" s="163">
        <f>ROUND(E65*P65,2)</f>
        <v>0</v>
      </c>
      <c r="R65" s="163"/>
      <c r="S65" s="163" t="s">
        <v>138</v>
      </c>
      <c r="T65" s="163" t="s">
        <v>139</v>
      </c>
      <c r="U65" s="163">
        <v>0</v>
      </c>
      <c r="V65" s="163">
        <f>ROUND(E65*U65,2)</f>
        <v>0</v>
      </c>
      <c r="W65" s="163"/>
      <c r="X65" s="163" t="s">
        <v>185</v>
      </c>
      <c r="Y65" s="164"/>
      <c r="Z65" s="164"/>
      <c r="AA65" s="164"/>
      <c r="AB65" s="164"/>
      <c r="AC65" s="164"/>
      <c r="AD65" s="164"/>
      <c r="AE65" s="164"/>
      <c r="AF65" s="164"/>
      <c r="AG65" s="164" t="s">
        <v>186</v>
      </c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ht="12.75" outlineLevel="1">
      <c r="A66" s="165"/>
      <c r="B66" s="166"/>
      <c r="C66" s="167" t="s">
        <v>230</v>
      </c>
      <c r="D66" s="168"/>
      <c r="E66" s="169">
        <v>12.24</v>
      </c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4"/>
      <c r="Z66" s="164"/>
      <c r="AA66" s="164"/>
      <c r="AB66" s="164"/>
      <c r="AC66" s="164"/>
      <c r="AD66" s="164"/>
      <c r="AE66" s="164"/>
      <c r="AF66" s="164"/>
      <c r="AG66" s="164" t="s">
        <v>143</v>
      </c>
      <c r="AH66" s="164">
        <v>0</v>
      </c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60" ht="12.75" outlineLevel="1">
      <c r="A67" s="165"/>
      <c r="B67" s="166"/>
      <c r="C67" s="167" t="s">
        <v>231</v>
      </c>
      <c r="D67" s="168"/>
      <c r="E67" s="169">
        <v>19.032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4"/>
      <c r="Z67" s="164"/>
      <c r="AA67" s="164"/>
      <c r="AB67" s="164"/>
      <c r="AC67" s="164"/>
      <c r="AD67" s="164"/>
      <c r="AE67" s="164"/>
      <c r="AF67" s="164"/>
      <c r="AG67" s="164" t="s">
        <v>143</v>
      </c>
      <c r="AH67" s="164">
        <v>0</v>
      </c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ht="33.75" outlineLevel="1">
      <c r="A68" s="155">
        <v>30</v>
      </c>
      <c r="B68" s="156" t="s">
        <v>232</v>
      </c>
      <c r="C68" s="157" t="s">
        <v>233</v>
      </c>
      <c r="D68" s="158" t="s">
        <v>137</v>
      </c>
      <c r="E68" s="159">
        <v>1109.74</v>
      </c>
      <c r="F68" s="160"/>
      <c r="G68" s="161">
        <f>ROUND(E68*F68,2)</f>
        <v>0</v>
      </c>
      <c r="H68" s="162"/>
      <c r="I68" s="163">
        <f>ROUND(E68*H68,2)</f>
        <v>0</v>
      </c>
      <c r="J68" s="162"/>
      <c r="K68" s="163">
        <f>ROUND(E68*J68,2)</f>
        <v>0</v>
      </c>
      <c r="L68" s="163">
        <v>21</v>
      </c>
      <c r="M68" s="163">
        <f>G68*(1+L68/100)</f>
        <v>0</v>
      </c>
      <c r="N68" s="163">
        <v>0.0015</v>
      </c>
      <c r="O68" s="163">
        <f>ROUND(E68*N68,2)</f>
        <v>1.66</v>
      </c>
      <c r="P68" s="163">
        <v>0</v>
      </c>
      <c r="Q68" s="163">
        <f>ROUND(E68*P68,2)</f>
        <v>0</v>
      </c>
      <c r="R68" s="163"/>
      <c r="S68" s="163" t="s">
        <v>138</v>
      </c>
      <c r="T68" s="163" t="s">
        <v>139</v>
      </c>
      <c r="U68" s="163">
        <v>0</v>
      </c>
      <c r="V68" s="163">
        <f>ROUND(E68*U68,2)</f>
        <v>0</v>
      </c>
      <c r="W68" s="163"/>
      <c r="X68" s="163" t="s">
        <v>185</v>
      </c>
      <c r="Y68" s="164"/>
      <c r="Z68" s="164"/>
      <c r="AA68" s="164"/>
      <c r="AB68" s="164"/>
      <c r="AC68" s="164"/>
      <c r="AD68" s="164"/>
      <c r="AE68" s="164"/>
      <c r="AF68" s="164"/>
      <c r="AG68" s="164" t="s">
        <v>186</v>
      </c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ht="12.75" outlineLevel="1">
      <c r="A69" s="165"/>
      <c r="B69" s="166"/>
      <c r="C69" s="167" t="s">
        <v>234</v>
      </c>
      <c r="D69" s="168"/>
      <c r="E69" s="169">
        <v>159.84</v>
      </c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4"/>
      <c r="Z69" s="164"/>
      <c r="AA69" s="164"/>
      <c r="AB69" s="164"/>
      <c r="AC69" s="164"/>
      <c r="AD69" s="164"/>
      <c r="AE69" s="164"/>
      <c r="AF69" s="164"/>
      <c r="AG69" s="164" t="s">
        <v>143</v>
      </c>
      <c r="AH69" s="164">
        <v>0</v>
      </c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ht="12.75" outlineLevel="1">
      <c r="A70" s="165"/>
      <c r="B70" s="166"/>
      <c r="C70" s="167" t="s">
        <v>235</v>
      </c>
      <c r="D70" s="168"/>
      <c r="E70" s="169">
        <v>949.9</v>
      </c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4"/>
      <c r="Z70" s="164"/>
      <c r="AA70" s="164"/>
      <c r="AB70" s="164"/>
      <c r="AC70" s="164"/>
      <c r="AD70" s="164"/>
      <c r="AE70" s="164"/>
      <c r="AF70" s="164"/>
      <c r="AG70" s="164" t="s">
        <v>143</v>
      </c>
      <c r="AH70" s="164">
        <v>0</v>
      </c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ht="12.75" outlineLevel="1">
      <c r="A71" s="165">
        <v>31</v>
      </c>
      <c r="B71" s="166" t="s">
        <v>236</v>
      </c>
      <c r="C71" s="177" t="s">
        <v>237</v>
      </c>
      <c r="D71" s="178" t="s">
        <v>23</v>
      </c>
      <c r="E71" s="179"/>
      <c r="F71" s="162"/>
      <c r="G71" s="163">
        <f>ROUND(E71*F71,2)</f>
        <v>0</v>
      </c>
      <c r="H71" s="162"/>
      <c r="I71" s="163">
        <f>ROUND(E71*H71,2)</f>
        <v>0</v>
      </c>
      <c r="J71" s="162"/>
      <c r="K71" s="163">
        <f>ROUND(E71*J71,2)</f>
        <v>0</v>
      </c>
      <c r="L71" s="163">
        <v>21</v>
      </c>
      <c r="M71" s="163">
        <f>G71*(1+L71/100)</f>
        <v>0</v>
      </c>
      <c r="N71" s="163">
        <v>0</v>
      </c>
      <c r="O71" s="163">
        <f>ROUND(E71*N71,2)</f>
        <v>0</v>
      </c>
      <c r="P71" s="163">
        <v>0</v>
      </c>
      <c r="Q71" s="163">
        <f>ROUND(E71*P71,2)</f>
        <v>0</v>
      </c>
      <c r="R71" s="163"/>
      <c r="S71" s="163" t="s">
        <v>151</v>
      </c>
      <c r="T71" s="163" t="s">
        <v>139</v>
      </c>
      <c r="U71" s="163">
        <v>0.01398</v>
      </c>
      <c r="V71" s="163">
        <f>ROUND(E71*U71,2)</f>
        <v>0</v>
      </c>
      <c r="W71" s="163"/>
      <c r="X71" s="163" t="s">
        <v>194</v>
      </c>
      <c r="Y71" s="164"/>
      <c r="Z71" s="164"/>
      <c r="AA71" s="164"/>
      <c r="AB71" s="164"/>
      <c r="AC71" s="164"/>
      <c r="AD71" s="164"/>
      <c r="AE71" s="164"/>
      <c r="AF71" s="164"/>
      <c r="AG71" s="164" t="s">
        <v>238</v>
      </c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33" ht="12.75">
      <c r="A72" s="147" t="s">
        <v>133</v>
      </c>
      <c r="B72" s="148" t="s">
        <v>79</v>
      </c>
      <c r="C72" s="149" t="s">
        <v>80</v>
      </c>
      <c r="D72" s="150"/>
      <c r="E72" s="151"/>
      <c r="F72" s="152"/>
      <c r="G72" s="153">
        <f>SUMIF(AG73:AG89,"&lt;&gt;NOR",G73:G89)</f>
        <v>0</v>
      </c>
      <c r="H72" s="154"/>
      <c r="I72" s="154">
        <f>SUM(I73:I89)</f>
        <v>0</v>
      </c>
      <c r="J72" s="154"/>
      <c r="K72" s="154">
        <f>SUM(K73:K89)</f>
        <v>0</v>
      </c>
      <c r="L72" s="154"/>
      <c r="M72" s="154">
        <f>SUM(M73:M89)</f>
        <v>0</v>
      </c>
      <c r="N72" s="154"/>
      <c r="O72" s="154">
        <f>SUM(O73:O89)</f>
        <v>2.2999999999999994</v>
      </c>
      <c r="P72" s="154"/>
      <c r="Q72" s="154">
        <f>SUM(Q73:Q89)</f>
        <v>0</v>
      </c>
      <c r="R72" s="154"/>
      <c r="S72" s="154"/>
      <c r="T72" s="154"/>
      <c r="U72" s="154"/>
      <c r="V72" s="154">
        <f>SUM(V73:V89)</f>
        <v>164.13</v>
      </c>
      <c r="W72" s="154"/>
      <c r="X72" s="154"/>
      <c r="AG72" t="s">
        <v>134</v>
      </c>
    </row>
    <row r="73" spans="1:60" ht="12.75" outlineLevel="1">
      <c r="A73" s="155">
        <v>32</v>
      </c>
      <c r="B73" s="156" t="s">
        <v>239</v>
      </c>
      <c r="C73" s="157" t="s">
        <v>240</v>
      </c>
      <c r="D73" s="158" t="s">
        <v>137</v>
      </c>
      <c r="E73" s="159">
        <v>826</v>
      </c>
      <c r="F73" s="160"/>
      <c r="G73" s="161">
        <f>ROUND(E73*F73,2)</f>
        <v>0</v>
      </c>
      <c r="H73" s="162"/>
      <c r="I73" s="163">
        <f>ROUND(E73*H73,2)</f>
        <v>0</v>
      </c>
      <c r="J73" s="162"/>
      <c r="K73" s="163">
        <f>ROUND(E73*J73,2)</f>
        <v>0</v>
      </c>
      <c r="L73" s="163">
        <v>21</v>
      </c>
      <c r="M73" s="163">
        <f>G73*(1+L73/100)</f>
        <v>0</v>
      </c>
      <c r="N73" s="163">
        <v>0</v>
      </c>
      <c r="O73" s="163">
        <f>ROUND(E73*N73,2)</f>
        <v>0</v>
      </c>
      <c r="P73" s="163">
        <v>0</v>
      </c>
      <c r="Q73" s="163">
        <f>ROUND(E73*P73,2)</f>
        <v>0</v>
      </c>
      <c r="R73" s="163"/>
      <c r="S73" s="163" t="s">
        <v>138</v>
      </c>
      <c r="T73" s="163" t="s">
        <v>139</v>
      </c>
      <c r="U73" s="163">
        <v>0.08125</v>
      </c>
      <c r="V73" s="163">
        <f>ROUND(E73*U73,2)</f>
        <v>67.11</v>
      </c>
      <c r="W73" s="163"/>
      <c r="X73" s="163" t="s">
        <v>140</v>
      </c>
      <c r="Y73" s="164"/>
      <c r="Z73" s="164"/>
      <c r="AA73" s="164"/>
      <c r="AB73" s="164"/>
      <c r="AC73" s="164"/>
      <c r="AD73" s="164"/>
      <c r="AE73" s="164"/>
      <c r="AF73" s="164"/>
      <c r="AG73" s="164" t="s">
        <v>198</v>
      </c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60" ht="12.75" outlineLevel="1">
      <c r="A74" s="165"/>
      <c r="B74" s="166"/>
      <c r="C74" s="167" t="s">
        <v>142</v>
      </c>
      <c r="D74" s="168"/>
      <c r="E74" s="169">
        <v>826</v>
      </c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4"/>
      <c r="Z74" s="164"/>
      <c r="AA74" s="164"/>
      <c r="AB74" s="164"/>
      <c r="AC74" s="164"/>
      <c r="AD74" s="164"/>
      <c r="AE74" s="164"/>
      <c r="AF74" s="164"/>
      <c r="AG74" s="164" t="s">
        <v>143</v>
      </c>
      <c r="AH74" s="164">
        <v>0</v>
      </c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</row>
    <row r="75" spans="1:60" ht="22.5" outlineLevel="1">
      <c r="A75" s="170">
        <v>33</v>
      </c>
      <c r="B75" s="171" t="s">
        <v>241</v>
      </c>
      <c r="C75" s="172" t="s">
        <v>242</v>
      </c>
      <c r="D75" s="173" t="s">
        <v>243</v>
      </c>
      <c r="E75" s="174">
        <v>14</v>
      </c>
      <c r="F75" s="175"/>
      <c r="G75" s="176">
        <f>ROUND(E75*F75,2)</f>
        <v>0</v>
      </c>
      <c r="H75" s="162"/>
      <c r="I75" s="163">
        <f>ROUND(E75*H75,2)</f>
        <v>0</v>
      </c>
      <c r="J75" s="162"/>
      <c r="K75" s="163">
        <f>ROUND(E75*J75,2)</f>
        <v>0</v>
      </c>
      <c r="L75" s="163">
        <v>21</v>
      </c>
      <c r="M75" s="163">
        <f>G75*(1+L75/100)</f>
        <v>0</v>
      </c>
      <c r="N75" s="163">
        <v>0</v>
      </c>
      <c r="O75" s="163">
        <f>ROUND(E75*N75,2)</f>
        <v>0</v>
      </c>
      <c r="P75" s="163">
        <v>0</v>
      </c>
      <c r="Q75" s="163">
        <f>ROUND(E75*P75,2)</f>
        <v>0</v>
      </c>
      <c r="R75" s="163"/>
      <c r="S75" s="163" t="s">
        <v>138</v>
      </c>
      <c r="T75" s="163" t="s">
        <v>139</v>
      </c>
      <c r="U75" s="163">
        <v>0.325</v>
      </c>
      <c r="V75" s="163">
        <f>ROUND(E75*U75,2)</f>
        <v>4.55</v>
      </c>
      <c r="W75" s="163"/>
      <c r="X75" s="163" t="s">
        <v>140</v>
      </c>
      <c r="Y75" s="164"/>
      <c r="Z75" s="164"/>
      <c r="AA75" s="164"/>
      <c r="AB75" s="164"/>
      <c r="AC75" s="164"/>
      <c r="AD75" s="164"/>
      <c r="AE75" s="164"/>
      <c r="AF75" s="164"/>
      <c r="AG75" s="164" t="s">
        <v>198</v>
      </c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ht="12.75" outlineLevel="1">
      <c r="A76" s="155">
        <v>34</v>
      </c>
      <c r="B76" s="156" t="s">
        <v>244</v>
      </c>
      <c r="C76" s="157" t="s">
        <v>245</v>
      </c>
      <c r="D76" s="158" t="s">
        <v>209</v>
      </c>
      <c r="E76" s="159">
        <v>13</v>
      </c>
      <c r="F76" s="160"/>
      <c r="G76" s="161">
        <f>ROUND(E76*F76,2)</f>
        <v>0</v>
      </c>
      <c r="H76" s="162"/>
      <c r="I76" s="163">
        <f>ROUND(E76*H76,2)</f>
        <v>0</v>
      </c>
      <c r="J76" s="162"/>
      <c r="K76" s="163">
        <f>ROUND(E76*J76,2)</f>
        <v>0</v>
      </c>
      <c r="L76" s="163">
        <v>21</v>
      </c>
      <c r="M76" s="163">
        <f>G76*(1+L76/100)</f>
        <v>0</v>
      </c>
      <c r="N76" s="163">
        <v>0</v>
      </c>
      <c r="O76" s="163">
        <f>ROUND(E76*N76,2)</f>
        <v>0</v>
      </c>
      <c r="P76" s="163">
        <v>0</v>
      </c>
      <c r="Q76" s="163">
        <f>ROUND(E76*P76,2)</f>
        <v>0</v>
      </c>
      <c r="R76" s="163"/>
      <c r="S76" s="163" t="s">
        <v>138</v>
      </c>
      <c r="T76" s="163" t="s">
        <v>139</v>
      </c>
      <c r="U76" s="163">
        <v>0.975</v>
      </c>
      <c r="V76" s="163">
        <f>ROUND(E76*U76,2)</f>
        <v>12.68</v>
      </c>
      <c r="W76" s="163"/>
      <c r="X76" s="163" t="s">
        <v>140</v>
      </c>
      <c r="Y76" s="164"/>
      <c r="Z76" s="164"/>
      <c r="AA76" s="164"/>
      <c r="AB76" s="164"/>
      <c r="AC76" s="164"/>
      <c r="AD76" s="164"/>
      <c r="AE76" s="164"/>
      <c r="AF76" s="164"/>
      <c r="AG76" s="164" t="s">
        <v>198</v>
      </c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</row>
    <row r="77" spans="1:60" ht="12.75" outlineLevel="1">
      <c r="A77" s="165"/>
      <c r="B77" s="166"/>
      <c r="C77" s="167" t="s">
        <v>246</v>
      </c>
      <c r="D77" s="168"/>
      <c r="E77" s="169">
        <v>13</v>
      </c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4"/>
      <c r="Z77" s="164"/>
      <c r="AA77" s="164"/>
      <c r="AB77" s="164"/>
      <c r="AC77" s="164"/>
      <c r="AD77" s="164"/>
      <c r="AE77" s="164"/>
      <c r="AF77" s="164"/>
      <c r="AG77" s="164" t="s">
        <v>143</v>
      </c>
      <c r="AH77" s="164">
        <v>0</v>
      </c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ht="12.75" outlineLevel="1">
      <c r="A78" s="155">
        <v>35</v>
      </c>
      <c r="B78" s="156" t="s">
        <v>247</v>
      </c>
      <c r="C78" s="157" t="s">
        <v>248</v>
      </c>
      <c r="D78" s="158" t="s">
        <v>209</v>
      </c>
      <c r="E78" s="159">
        <v>13</v>
      </c>
      <c r="F78" s="160"/>
      <c r="G78" s="161">
        <f>ROUND(E78*F78,2)</f>
        <v>0</v>
      </c>
      <c r="H78" s="162"/>
      <c r="I78" s="163">
        <f>ROUND(E78*H78,2)</f>
        <v>0</v>
      </c>
      <c r="J78" s="162"/>
      <c r="K78" s="163">
        <f>ROUND(E78*J78,2)</f>
        <v>0</v>
      </c>
      <c r="L78" s="163">
        <v>21</v>
      </c>
      <c r="M78" s="163">
        <f>G78*(1+L78/100)</f>
        <v>0</v>
      </c>
      <c r="N78" s="163">
        <v>0</v>
      </c>
      <c r="O78" s="163">
        <f>ROUND(E78*N78,2)</f>
        <v>0</v>
      </c>
      <c r="P78" s="163">
        <v>0</v>
      </c>
      <c r="Q78" s="163">
        <f>ROUND(E78*P78,2)</f>
        <v>0</v>
      </c>
      <c r="R78" s="163"/>
      <c r="S78" s="163" t="s">
        <v>138</v>
      </c>
      <c r="T78" s="163" t="s">
        <v>139</v>
      </c>
      <c r="U78" s="163">
        <v>0.975</v>
      </c>
      <c r="V78" s="163">
        <f>ROUND(E78*U78,2)</f>
        <v>12.68</v>
      </c>
      <c r="W78" s="163"/>
      <c r="X78" s="163" t="s">
        <v>140</v>
      </c>
      <c r="Y78" s="164"/>
      <c r="Z78" s="164"/>
      <c r="AA78" s="164"/>
      <c r="AB78" s="164"/>
      <c r="AC78" s="164"/>
      <c r="AD78" s="164"/>
      <c r="AE78" s="164"/>
      <c r="AF78" s="164"/>
      <c r="AG78" s="164" t="s">
        <v>198</v>
      </c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</row>
    <row r="79" spans="1:60" ht="12.75" outlineLevel="1">
      <c r="A79" s="165"/>
      <c r="B79" s="166"/>
      <c r="C79" s="167" t="s">
        <v>246</v>
      </c>
      <c r="D79" s="168"/>
      <c r="E79" s="169">
        <v>13</v>
      </c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4"/>
      <c r="Z79" s="164"/>
      <c r="AA79" s="164"/>
      <c r="AB79" s="164"/>
      <c r="AC79" s="164"/>
      <c r="AD79" s="164"/>
      <c r="AE79" s="164"/>
      <c r="AF79" s="164"/>
      <c r="AG79" s="164" t="s">
        <v>143</v>
      </c>
      <c r="AH79" s="164">
        <v>0</v>
      </c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</row>
    <row r="80" spans="1:60" ht="22.5" outlineLevel="1">
      <c r="A80" s="155">
        <v>36</v>
      </c>
      <c r="B80" s="156" t="s">
        <v>249</v>
      </c>
      <c r="C80" s="157" t="s">
        <v>250</v>
      </c>
      <c r="D80" s="158" t="s">
        <v>137</v>
      </c>
      <c r="E80" s="159">
        <v>826</v>
      </c>
      <c r="F80" s="160"/>
      <c r="G80" s="161">
        <f>ROUND(E80*F80,2)</f>
        <v>0</v>
      </c>
      <c r="H80" s="162"/>
      <c r="I80" s="163">
        <f>ROUND(E80*H80,2)</f>
        <v>0</v>
      </c>
      <c r="J80" s="162"/>
      <c r="K80" s="163">
        <f>ROUND(E80*J80,2)</f>
        <v>0</v>
      </c>
      <c r="L80" s="163">
        <v>21</v>
      </c>
      <c r="M80" s="163">
        <f>G80*(1+L80/100)</f>
        <v>0</v>
      </c>
      <c r="N80" s="163">
        <v>0.0004</v>
      </c>
      <c r="O80" s="163">
        <f>ROUND(E80*N80,2)</f>
        <v>0.33</v>
      </c>
      <c r="P80" s="163">
        <v>0</v>
      </c>
      <c r="Q80" s="163">
        <f>ROUND(E80*P80,2)</f>
        <v>0</v>
      </c>
      <c r="R80" s="163"/>
      <c r="S80" s="163" t="s">
        <v>138</v>
      </c>
      <c r="T80" s="163" t="s">
        <v>173</v>
      </c>
      <c r="U80" s="163">
        <v>0.08125</v>
      </c>
      <c r="V80" s="163">
        <f>ROUND(E80*U80,2)</f>
        <v>67.11</v>
      </c>
      <c r="W80" s="163"/>
      <c r="X80" s="163" t="s">
        <v>140</v>
      </c>
      <c r="Y80" s="164"/>
      <c r="Z80" s="164"/>
      <c r="AA80" s="164"/>
      <c r="AB80" s="164"/>
      <c r="AC80" s="164"/>
      <c r="AD80" s="164"/>
      <c r="AE80" s="164"/>
      <c r="AF80" s="164"/>
      <c r="AG80" s="164" t="s">
        <v>198</v>
      </c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ht="12.75" outlineLevel="1">
      <c r="A81" s="165"/>
      <c r="B81" s="166"/>
      <c r="C81" s="167" t="s">
        <v>142</v>
      </c>
      <c r="D81" s="168"/>
      <c r="E81" s="169">
        <v>826</v>
      </c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4"/>
      <c r="Z81" s="164"/>
      <c r="AA81" s="164"/>
      <c r="AB81" s="164"/>
      <c r="AC81" s="164"/>
      <c r="AD81" s="164"/>
      <c r="AE81" s="164"/>
      <c r="AF81" s="164"/>
      <c r="AG81" s="164" t="s">
        <v>143</v>
      </c>
      <c r="AH81" s="164">
        <v>0</v>
      </c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ht="12.75" outlineLevel="1">
      <c r="A82" s="155">
        <v>37</v>
      </c>
      <c r="B82" s="156" t="s">
        <v>251</v>
      </c>
      <c r="C82" s="157" t="s">
        <v>252</v>
      </c>
      <c r="D82" s="158" t="s">
        <v>137</v>
      </c>
      <c r="E82" s="159">
        <v>999.95</v>
      </c>
      <c r="F82" s="160"/>
      <c r="G82" s="161">
        <f>ROUND(E82*F82,2)</f>
        <v>0</v>
      </c>
      <c r="H82" s="162"/>
      <c r="I82" s="163">
        <f>ROUND(E82*H82,2)</f>
        <v>0</v>
      </c>
      <c r="J82" s="162"/>
      <c r="K82" s="163">
        <f>ROUND(E82*J82,2)</f>
        <v>0</v>
      </c>
      <c r="L82" s="163">
        <v>21</v>
      </c>
      <c r="M82" s="163">
        <f>G82*(1+L82/100)</f>
        <v>0</v>
      </c>
      <c r="N82" s="163">
        <v>0.00195</v>
      </c>
      <c r="O82" s="163">
        <f>ROUND(E82*N82,2)</f>
        <v>1.95</v>
      </c>
      <c r="P82" s="163">
        <v>0</v>
      </c>
      <c r="Q82" s="163">
        <f>ROUND(E82*P82,2)</f>
        <v>0</v>
      </c>
      <c r="R82" s="163"/>
      <c r="S82" s="163" t="s">
        <v>138</v>
      </c>
      <c r="T82" s="163" t="s">
        <v>139</v>
      </c>
      <c r="U82" s="163">
        <v>0</v>
      </c>
      <c r="V82" s="163">
        <f>ROUND(E82*U82,2)</f>
        <v>0</v>
      </c>
      <c r="W82" s="163"/>
      <c r="X82" s="163" t="s">
        <v>185</v>
      </c>
      <c r="Y82" s="164"/>
      <c r="Z82" s="164"/>
      <c r="AA82" s="164"/>
      <c r="AB82" s="164"/>
      <c r="AC82" s="164"/>
      <c r="AD82" s="164"/>
      <c r="AE82" s="164"/>
      <c r="AF82" s="164"/>
      <c r="AG82" s="164" t="s">
        <v>186</v>
      </c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ht="12.75" outlineLevel="1">
      <c r="A83" s="165"/>
      <c r="B83" s="166"/>
      <c r="C83" s="167" t="s">
        <v>253</v>
      </c>
      <c r="D83" s="168"/>
      <c r="E83" s="169">
        <v>991.2</v>
      </c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4"/>
      <c r="Z83" s="164"/>
      <c r="AA83" s="164"/>
      <c r="AB83" s="164"/>
      <c r="AC83" s="164"/>
      <c r="AD83" s="164"/>
      <c r="AE83" s="164"/>
      <c r="AF83" s="164"/>
      <c r="AG83" s="164" t="s">
        <v>143</v>
      </c>
      <c r="AH83" s="164">
        <v>0</v>
      </c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ht="12.75" outlineLevel="1">
      <c r="A84" s="165"/>
      <c r="B84" s="166"/>
      <c r="C84" s="167" t="s">
        <v>254</v>
      </c>
      <c r="D84" s="168"/>
      <c r="E84" s="169">
        <v>8.75</v>
      </c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4"/>
      <c r="Z84" s="164"/>
      <c r="AA84" s="164"/>
      <c r="AB84" s="164"/>
      <c r="AC84" s="164"/>
      <c r="AD84" s="164"/>
      <c r="AE84" s="164"/>
      <c r="AF84" s="164"/>
      <c r="AG84" s="164" t="s">
        <v>143</v>
      </c>
      <c r="AH84" s="164">
        <v>0</v>
      </c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ht="33.75" outlineLevel="1">
      <c r="A85" s="155">
        <v>38</v>
      </c>
      <c r="B85" s="156" t="s">
        <v>255</v>
      </c>
      <c r="C85" s="157" t="s">
        <v>256</v>
      </c>
      <c r="D85" s="158" t="s">
        <v>209</v>
      </c>
      <c r="E85" s="159">
        <v>13</v>
      </c>
      <c r="F85" s="160"/>
      <c r="G85" s="161">
        <f>ROUND(E85*F85,2)</f>
        <v>0</v>
      </c>
      <c r="H85" s="162"/>
      <c r="I85" s="163">
        <f>ROUND(E85*H85,2)</f>
        <v>0</v>
      </c>
      <c r="J85" s="162"/>
      <c r="K85" s="163">
        <f>ROUND(E85*J85,2)</f>
        <v>0</v>
      </c>
      <c r="L85" s="163">
        <v>21</v>
      </c>
      <c r="M85" s="163">
        <f>G85*(1+L85/100)</f>
        <v>0</v>
      </c>
      <c r="N85" s="163">
        <v>0.001</v>
      </c>
      <c r="O85" s="163">
        <f>ROUND(E85*N85,2)</f>
        <v>0.01</v>
      </c>
      <c r="P85" s="163">
        <v>0</v>
      </c>
      <c r="Q85" s="163">
        <f>ROUND(E85*P85,2)</f>
        <v>0</v>
      </c>
      <c r="R85" s="163"/>
      <c r="S85" s="163" t="s">
        <v>138</v>
      </c>
      <c r="T85" s="163" t="s">
        <v>139</v>
      </c>
      <c r="U85" s="163">
        <v>0</v>
      </c>
      <c r="V85" s="163">
        <f>ROUND(E85*U85,2)</f>
        <v>0</v>
      </c>
      <c r="W85" s="163"/>
      <c r="X85" s="163" t="s">
        <v>185</v>
      </c>
      <c r="Y85" s="164"/>
      <c r="Z85" s="164"/>
      <c r="AA85" s="164"/>
      <c r="AB85" s="164"/>
      <c r="AC85" s="164"/>
      <c r="AD85" s="164"/>
      <c r="AE85" s="164"/>
      <c r="AF85" s="164"/>
      <c r="AG85" s="164" t="s">
        <v>186</v>
      </c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ht="12.75" outlineLevel="1">
      <c r="A86" s="165"/>
      <c r="B86" s="166"/>
      <c r="C86" s="167" t="s">
        <v>246</v>
      </c>
      <c r="D86" s="168"/>
      <c r="E86" s="169">
        <v>13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4"/>
      <c r="Z86" s="164"/>
      <c r="AA86" s="164"/>
      <c r="AB86" s="164"/>
      <c r="AC86" s="164"/>
      <c r="AD86" s="164"/>
      <c r="AE86" s="164"/>
      <c r="AF86" s="164"/>
      <c r="AG86" s="164" t="s">
        <v>143</v>
      </c>
      <c r="AH86" s="164">
        <v>0</v>
      </c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60" ht="22.5" outlineLevel="1">
      <c r="A87" s="155">
        <v>39</v>
      </c>
      <c r="B87" s="156" t="s">
        <v>257</v>
      </c>
      <c r="C87" s="157" t="s">
        <v>258</v>
      </c>
      <c r="D87" s="158" t="s">
        <v>209</v>
      </c>
      <c r="E87" s="159">
        <v>13</v>
      </c>
      <c r="F87" s="160"/>
      <c r="G87" s="161">
        <f>ROUND(E87*F87,2)</f>
        <v>0</v>
      </c>
      <c r="H87" s="162"/>
      <c r="I87" s="163">
        <f>ROUND(E87*H87,2)</f>
        <v>0</v>
      </c>
      <c r="J87" s="162"/>
      <c r="K87" s="163">
        <f>ROUND(E87*J87,2)</f>
        <v>0</v>
      </c>
      <c r="L87" s="163">
        <v>21</v>
      </c>
      <c r="M87" s="163">
        <f>G87*(1+L87/100)</f>
        <v>0</v>
      </c>
      <c r="N87" s="163">
        <v>0.001</v>
      </c>
      <c r="O87" s="163">
        <f>ROUND(E87*N87,2)</f>
        <v>0.01</v>
      </c>
      <c r="P87" s="163">
        <v>0</v>
      </c>
      <c r="Q87" s="163">
        <f>ROUND(E87*P87,2)</f>
        <v>0</v>
      </c>
      <c r="R87" s="163"/>
      <c r="S87" s="163" t="s">
        <v>138</v>
      </c>
      <c r="T87" s="163" t="s">
        <v>139</v>
      </c>
      <c r="U87" s="163">
        <v>0</v>
      </c>
      <c r="V87" s="163">
        <f>ROUND(E87*U87,2)</f>
        <v>0</v>
      </c>
      <c r="W87" s="163"/>
      <c r="X87" s="163" t="s">
        <v>185</v>
      </c>
      <c r="Y87" s="164"/>
      <c r="Z87" s="164"/>
      <c r="AA87" s="164"/>
      <c r="AB87" s="164"/>
      <c r="AC87" s="164"/>
      <c r="AD87" s="164"/>
      <c r="AE87" s="164"/>
      <c r="AF87" s="164"/>
      <c r="AG87" s="164" t="s">
        <v>186</v>
      </c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</row>
    <row r="88" spans="1:60" ht="12.75" outlineLevel="1">
      <c r="A88" s="165"/>
      <c r="B88" s="166"/>
      <c r="C88" s="167" t="s">
        <v>246</v>
      </c>
      <c r="D88" s="168"/>
      <c r="E88" s="169">
        <v>13</v>
      </c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4"/>
      <c r="Z88" s="164"/>
      <c r="AA88" s="164"/>
      <c r="AB88" s="164"/>
      <c r="AC88" s="164"/>
      <c r="AD88" s="164"/>
      <c r="AE88" s="164"/>
      <c r="AF88" s="164"/>
      <c r="AG88" s="164" t="s">
        <v>143</v>
      </c>
      <c r="AH88" s="164">
        <v>0</v>
      </c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60" ht="12.75" outlineLevel="1">
      <c r="A89" s="165">
        <v>40</v>
      </c>
      <c r="B89" s="166" t="s">
        <v>236</v>
      </c>
      <c r="C89" s="177" t="s">
        <v>259</v>
      </c>
      <c r="D89" s="178" t="s">
        <v>23</v>
      </c>
      <c r="E89" s="179"/>
      <c r="F89" s="162"/>
      <c r="G89" s="163">
        <f>ROUND(E89*F89,2)</f>
        <v>0</v>
      </c>
      <c r="H89" s="162"/>
      <c r="I89" s="163">
        <f>ROUND(E89*H89,2)</f>
        <v>0</v>
      </c>
      <c r="J89" s="162"/>
      <c r="K89" s="163">
        <f>ROUND(E89*J89,2)</f>
        <v>0</v>
      </c>
      <c r="L89" s="163">
        <v>21</v>
      </c>
      <c r="M89" s="163">
        <f>G89*(1+L89/100)</f>
        <v>0</v>
      </c>
      <c r="N89" s="163">
        <v>0</v>
      </c>
      <c r="O89" s="163">
        <f>ROUND(E89*N89,2)</f>
        <v>0</v>
      </c>
      <c r="P89" s="163">
        <v>0</v>
      </c>
      <c r="Q89" s="163">
        <f>ROUND(E89*P89,2)</f>
        <v>0</v>
      </c>
      <c r="R89" s="163"/>
      <c r="S89" s="163" t="s">
        <v>151</v>
      </c>
      <c r="T89" s="163" t="s">
        <v>139</v>
      </c>
      <c r="U89" s="163">
        <v>0.01463</v>
      </c>
      <c r="V89" s="163">
        <f>ROUND(E89*U89,2)</f>
        <v>0</v>
      </c>
      <c r="W89" s="163"/>
      <c r="X89" s="163" t="s">
        <v>194</v>
      </c>
      <c r="Y89" s="164"/>
      <c r="Z89" s="164"/>
      <c r="AA89" s="164"/>
      <c r="AB89" s="164"/>
      <c r="AC89" s="164"/>
      <c r="AD89" s="164"/>
      <c r="AE89" s="164"/>
      <c r="AF89" s="164"/>
      <c r="AG89" s="164" t="s">
        <v>195</v>
      </c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33" ht="12.75">
      <c r="A90" s="147" t="s">
        <v>133</v>
      </c>
      <c r="B90" s="148" t="s">
        <v>81</v>
      </c>
      <c r="C90" s="149" t="s">
        <v>82</v>
      </c>
      <c r="D90" s="150"/>
      <c r="E90" s="151"/>
      <c r="F90" s="152"/>
      <c r="G90" s="153">
        <f>SUMIF(AG91:AG99,"&lt;&gt;NOR",G91:G99)</f>
        <v>0</v>
      </c>
      <c r="H90" s="154"/>
      <c r="I90" s="154">
        <f>SUM(I91:I99)</f>
        <v>0</v>
      </c>
      <c r="J90" s="154"/>
      <c r="K90" s="154">
        <f>SUM(K91:K99)</f>
        <v>0</v>
      </c>
      <c r="L90" s="154"/>
      <c r="M90" s="154">
        <f>SUM(M91:M99)</f>
        <v>0</v>
      </c>
      <c r="N90" s="154"/>
      <c r="O90" s="154">
        <f>SUM(O91:O99)</f>
        <v>7.23</v>
      </c>
      <c r="P90" s="154"/>
      <c r="Q90" s="154">
        <f>SUM(Q91:Q99)</f>
        <v>19.82</v>
      </c>
      <c r="R90" s="154"/>
      <c r="S90" s="154"/>
      <c r="T90" s="154"/>
      <c r="U90" s="154"/>
      <c r="V90" s="154">
        <f>SUM(V91:V99)</f>
        <v>733.0799999999999</v>
      </c>
      <c r="W90" s="154"/>
      <c r="X90" s="154"/>
      <c r="AG90" t="s">
        <v>134</v>
      </c>
    </row>
    <row r="91" spans="1:60" ht="12.75" outlineLevel="1">
      <c r="A91" s="155">
        <v>41</v>
      </c>
      <c r="B91" s="156" t="s">
        <v>260</v>
      </c>
      <c r="C91" s="157" t="s">
        <v>261</v>
      </c>
      <c r="D91" s="158" t="s">
        <v>137</v>
      </c>
      <c r="E91" s="159">
        <v>1652</v>
      </c>
      <c r="F91" s="160"/>
      <c r="G91" s="161">
        <f>ROUND(E91*F91,2)</f>
        <v>0</v>
      </c>
      <c r="H91" s="162"/>
      <c r="I91" s="163">
        <f>ROUND(E91*H91,2)</f>
        <v>0</v>
      </c>
      <c r="J91" s="162"/>
      <c r="K91" s="163">
        <f>ROUND(E91*J91,2)</f>
        <v>0</v>
      </c>
      <c r="L91" s="163">
        <v>21</v>
      </c>
      <c r="M91" s="163">
        <f>G91*(1+L91/100)</f>
        <v>0</v>
      </c>
      <c r="N91" s="163">
        <v>0</v>
      </c>
      <c r="O91" s="163">
        <f>ROUND(E91*N91,2)</f>
        <v>0</v>
      </c>
      <c r="P91" s="163">
        <v>0.012</v>
      </c>
      <c r="Q91" s="163">
        <f>ROUND(E91*P91,2)</f>
        <v>19.82</v>
      </c>
      <c r="R91" s="163"/>
      <c r="S91" s="163" t="s">
        <v>151</v>
      </c>
      <c r="T91" s="163" t="s">
        <v>139</v>
      </c>
      <c r="U91" s="163">
        <v>0.2</v>
      </c>
      <c r="V91" s="163">
        <f>ROUND(E91*U91,2)</f>
        <v>330.4</v>
      </c>
      <c r="W91" s="163"/>
      <c r="X91" s="163" t="s">
        <v>140</v>
      </c>
      <c r="Y91" s="164"/>
      <c r="Z91" s="164"/>
      <c r="AA91" s="164"/>
      <c r="AB91" s="164"/>
      <c r="AC91" s="164"/>
      <c r="AD91" s="164"/>
      <c r="AE91" s="164"/>
      <c r="AF91" s="164"/>
      <c r="AG91" s="164" t="s">
        <v>141</v>
      </c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60" ht="12.75" outlineLevel="1">
      <c r="A92" s="165"/>
      <c r="B92" s="166"/>
      <c r="C92" s="167" t="s">
        <v>262</v>
      </c>
      <c r="D92" s="168"/>
      <c r="E92" s="169">
        <v>1652</v>
      </c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4"/>
      <c r="Z92" s="164"/>
      <c r="AA92" s="164"/>
      <c r="AB92" s="164"/>
      <c r="AC92" s="164"/>
      <c r="AD92" s="164"/>
      <c r="AE92" s="164"/>
      <c r="AF92" s="164"/>
      <c r="AG92" s="164" t="s">
        <v>143</v>
      </c>
      <c r="AH92" s="164">
        <v>0</v>
      </c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ht="12.75" outlineLevel="1">
      <c r="A93" s="155">
        <v>42</v>
      </c>
      <c r="B93" s="156" t="s">
        <v>263</v>
      </c>
      <c r="C93" s="157" t="s">
        <v>264</v>
      </c>
      <c r="D93" s="158" t="s">
        <v>137</v>
      </c>
      <c r="E93" s="159">
        <v>2478</v>
      </c>
      <c r="F93" s="160"/>
      <c r="G93" s="161">
        <f>ROUND(E93*F93,2)</f>
        <v>0</v>
      </c>
      <c r="H93" s="162"/>
      <c r="I93" s="163">
        <f>ROUND(E93*H93,2)</f>
        <v>0</v>
      </c>
      <c r="J93" s="162"/>
      <c r="K93" s="163">
        <f>ROUND(E93*J93,2)</f>
        <v>0</v>
      </c>
      <c r="L93" s="163">
        <v>21</v>
      </c>
      <c r="M93" s="163">
        <f>G93*(1+L93/100)</f>
        <v>0</v>
      </c>
      <c r="N93" s="163">
        <v>0.00229</v>
      </c>
      <c r="O93" s="163">
        <f>ROUND(E93*N93,2)</f>
        <v>5.67</v>
      </c>
      <c r="P93" s="163">
        <v>0</v>
      </c>
      <c r="Q93" s="163">
        <f>ROUND(E93*P93,2)</f>
        <v>0</v>
      </c>
      <c r="R93" s="163"/>
      <c r="S93" s="163" t="s">
        <v>138</v>
      </c>
      <c r="T93" s="163" t="s">
        <v>139</v>
      </c>
      <c r="U93" s="163">
        <v>0.1625</v>
      </c>
      <c r="V93" s="163">
        <f>ROUND(E93*U93,2)</f>
        <v>402.68</v>
      </c>
      <c r="W93" s="163"/>
      <c r="X93" s="163" t="s">
        <v>140</v>
      </c>
      <c r="Y93" s="164"/>
      <c r="Z93" s="164"/>
      <c r="AA93" s="164"/>
      <c r="AB93" s="164"/>
      <c r="AC93" s="164"/>
      <c r="AD93" s="164"/>
      <c r="AE93" s="164"/>
      <c r="AF93" s="164"/>
      <c r="AG93" s="164" t="s">
        <v>198</v>
      </c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ht="12.75" outlineLevel="1">
      <c r="A94" s="165"/>
      <c r="B94" s="166"/>
      <c r="C94" s="167" t="s">
        <v>265</v>
      </c>
      <c r="D94" s="168"/>
      <c r="E94" s="169">
        <v>2478</v>
      </c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4"/>
      <c r="Z94" s="164"/>
      <c r="AA94" s="164"/>
      <c r="AB94" s="164"/>
      <c r="AC94" s="164"/>
      <c r="AD94" s="164"/>
      <c r="AE94" s="164"/>
      <c r="AF94" s="164"/>
      <c r="AG94" s="164" t="s">
        <v>143</v>
      </c>
      <c r="AH94" s="164">
        <v>0</v>
      </c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</row>
    <row r="95" spans="1:60" ht="12.75" outlineLevel="1">
      <c r="A95" s="155">
        <v>43</v>
      </c>
      <c r="B95" s="156" t="s">
        <v>266</v>
      </c>
      <c r="C95" s="157" t="s">
        <v>267</v>
      </c>
      <c r="D95" s="158" t="s">
        <v>137</v>
      </c>
      <c r="E95" s="159">
        <v>1734.6</v>
      </c>
      <c r="F95" s="160"/>
      <c r="G95" s="161">
        <f>ROUND(E95*F95,2)</f>
        <v>0</v>
      </c>
      <c r="H95" s="162"/>
      <c r="I95" s="163">
        <f>ROUND(E95*H95,2)</f>
        <v>0</v>
      </c>
      <c r="J95" s="162"/>
      <c r="K95" s="163">
        <f>ROUND(E95*J95,2)</f>
        <v>0</v>
      </c>
      <c r="L95" s="163">
        <v>21</v>
      </c>
      <c r="M95" s="163">
        <f>G95*(1+L95/100)</f>
        <v>0</v>
      </c>
      <c r="N95" s="163">
        <v>0.0006</v>
      </c>
      <c r="O95" s="163">
        <f>ROUND(E95*N95,2)</f>
        <v>1.04</v>
      </c>
      <c r="P95" s="163">
        <v>0</v>
      </c>
      <c r="Q95" s="163">
        <f>ROUND(E95*P95,2)</f>
        <v>0</v>
      </c>
      <c r="R95" s="163"/>
      <c r="S95" s="163" t="s">
        <v>138</v>
      </c>
      <c r="T95" s="163" t="s">
        <v>139</v>
      </c>
      <c r="U95" s="163">
        <v>0</v>
      </c>
      <c r="V95" s="163">
        <f>ROUND(E95*U95,2)</f>
        <v>0</v>
      </c>
      <c r="W95" s="163"/>
      <c r="X95" s="163" t="s">
        <v>185</v>
      </c>
      <c r="Y95" s="164"/>
      <c r="Z95" s="164"/>
      <c r="AA95" s="164"/>
      <c r="AB95" s="164"/>
      <c r="AC95" s="164"/>
      <c r="AD95" s="164"/>
      <c r="AE95" s="164"/>
      <c r="AF95" s="164"/>
      <c r="AG95" s="164" t="s">
        <v>186</v>
      </c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ht="12.75" outlineLevel="1">
      <c r="A96" s="165"/>
      <c r="B96" s="166"/>
      <c r="C96" s="167" t="s">
        <v>268</v>
      </c>
      <c r="D96" s="168"/>
      <c r="E96" s="169">
        <v>1734.6</v>
      </c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4"/>
      <c r="Z96" s="164"/>
      <c r="AA96" s="164"/>
      <c r="AB96" s="164"/>
      <c r="AC96" s="164"/>
      <c r="AD96" s="164"/>
      <c r="AE96" s="164"/>
      <c r="AF96" s="164"/>
      <c r="AG96" s="164" t="s">
        <v>143</v>
      </c>
      <c r="AH96" s="164">
        <v>0</v>
      </c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ht="22.5" outlineLevel="1">
      <c r="A97" s="155">
        <v>44</v>
      </c>
      <c r="B97" s="156" t="s">
        <v>269</v>
      </c>
      <c r="C97" s="157" t="s">
        <v>270</v>
      </c>
      <c r="D97" s="158" t="s">
        <v>137</v>
      </c>
      <c r="E97" s="159">
        <v>867.3</v>
      </c>
      <c r="F97" s="160"/>
      <c r="G97" s="161">
        <f>ROUND(E97*F97,2)</f>
        <v>0</v>
      </c>
      <c r="H97" s="162"/>
      <c r="I97" s="163">
        <f>ROUND(E97*H97,2)</f>
        <v>0</v>
      </c>
      <c r="J97" s="162"/>
      <c r="K97" s="163">
        <f>ROUND(E97*J97,2)</f>
        <v>0</v>
      </c>
      <c r="L97" s="163">
        <v>21</v>
      </c>
      <c r="M97" s="163">
        <f>G97*(1+L97/100)</f>
        <v>0</v>
      </c>
      <c r="N97" s="163">
        <v>0.0006</v>
      </c>
      <c r="O97" s="163">
        <f>ROUND(E97*N97,2)</f>
        <v>0.52</v>
      </c>
      <c r="P97" s="163">
        <v>0</v>
      </c>
      <c r="Q97" s="163">
        <f>ROUND(E97*P97,2)</f>
        <v>0</v>
      </c>
      <c r="R97" s="163"/>
      <c r="S97" s="163" t="s">
        <v>138</v>
      </c>
      <c r="T97" s="163" t="s">
        <v>139</v>
      </c>
      <c r="U97" s="163">
        <v>0</v>
      </c>
      <c r="V97" s="163">
        <f>ROUND(E97*U97,2)</f>
        <v>0</v>
      </c>
      <c r="W97" s="163"/>
      <c r="X97" s="163" t="s">
        <v>185</v>
      </c>
      <c r="Y97" s="164"/>
      <c r="Z97" s="164"/>
      <c r="AA97" s="164"/>
      <c r="AB97" s="164"/>
      <c r="AC97" s="164"/>
      <c r="AD97" s="164"/>
      <c r="AE97" s="164"/>
      <c r="AF97" s="164"/>
      <c r="AG97" s="164" t="s">
        <v>186</v>
      </c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ht="12.75" outlineLevel="1">
      <c r="A98" s="165"/>
      <c r="B98" s="166"/>
      <c r="C98" s="167" t="s">
        <v>271</v>
      </c>
      <c r="D98" s="168"/>
      <c r="E98" s="169">
        <v>867.3</v>
      </c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4"/>
      <c r="Z98" s="164"/>
      <c r="AA98" s="164"/>
      <c r="AB98" s="164"/>
      <c r="AC98" s="164"/>
      <c r="AD98" s="164"/>
      <c r="AE98" s="164"/>
      <c r="AF98" s="164"/>
      <c r="AG98" s="164" t="s">
        <v>143</v>
      </c>
      <c r="AH98" s="164">
        <v>0</v>
      </c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60" ht="12.75" outlineLevel="1">
      <c r="A99" s="165">
        <v>45</v>
      </c>
      <c r="B99" s="166" t="s">
        <v>272</v>
      </c>
      <c r="C99" s="177" t="s">
        <v>273</v>
      </c>
      <c r="D99" s="178" t="s">
        <v>23</v>
      </c>
      <c r="E99" s="179"/>
      <c r="F99" s="162"/>
      <c r="G99" s="163">
        <f>ROUND(E99*F99,2)</f>
        <v>0</v>
      </c>
      <c r="H99" s="162"/>
      <c r="I99" s="163">
        <f>ROUND(E99*H99,2)</f>
        <v>0</v>
      </c>
      <c r="J99" s="162"/>
      <c r="K99" s="163">
        <f>ROUND(E99*J99,2)</f>
        <v>0</v>
      </c>
      <c r="L99" s="163">
        <v>21</v>
      </c>
      <c r="M99" s="163">
        <f>G99*(1+L99/100)</f>
        <v>0</v>
      </c>
      <c r="N99" s="163">
        <v>0</v>
      </c>
      <c r="O99" s="163">
        <f>ROUND(E99*N99,2)</f>
        <v>0</v>
      </c>
      <c r="P99" s="163">
        <v>0</v>
      </c>
      <c r="Q99" s="163">
        <f>ROUND(E99*P99,2)</f>
        <v>0</v>
      </c>
      <c r="R99" s="163"/>
      <c r="S99" s="163" t="s">
        <v>151</v>
      </c>
      <c r="T99" s="163" t="s">
        <v>139</v>
      </c>
      <c r="U99" s="163">
        <v>0.02031</v>
      </c>
      <c r="V99" s="163">
        <f>ROUND(E99*U99,2)</f>
        <v>0</v>
      </c>
      <c r="W99" s="163"/>
      <c r="X99" s="163" t="s">
        <v>194</v>
      </c>
      <c r="Y99" s="164"/>
      <c r="Z99" s="164"/>
      <c r="AA99" s="164"/>
      <c r="AB99" s="164"/>
      <c r="AC99" s="164"/>
      <c r="AD99" s="164"/>
      <c r="AE99" s="164"/>
      <c r="AF99" s="164"/>
      <c r="AG99" s="164" t="s">
        <v>238</v>
      </c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33" ht="12.75">
      <c r="A100" s="147" t="s">
        <v>133</v>
      </c>
      <c r="B100" s="148" t="s">
        <v>83</v>
      </c>
      <c r="C100" s="149" t="s">
        <v>84</v>
      </c>
      <c r="D100" s="150"/>
      <c r="E100" s="151"/>
      <c r="F100" s="152"/>
      <c r="G100" s="153">
        <f>SUMIF(AG101:AG127,"&lt;&gt;NOR",G101:G127)</f>
        <v>0</v>
      </c>
      <c r="H100" s="154"/>
      <c r="I100" s="154">
        <f>SUM(I101:I127)</f>
        <v>0</v>
      </c>
      <c r="J100" s="154"/>
      <c r="K100" s="154">
        <f>SUM(K101:K127)</f>
        <v>0</v>
      </c>
      <c r="L100" s="154"/>
      <c r="M100" s="154">
        <f>SUM(M101:M127)</f>
        <v>0</v>
      </c>
      <c r="N100" s="154"/>
      <c r="O100" s="154">
        <f>SUM(O101:O127)</f>
        <v>5.619999999999999</v>
      </c>
      <c r="P100" s="154"/>
      <c r="Q100" s="154">
        <f>SUM(Q101:Q127)</f>
        <v>2.48</v>
      </c>
      <c r="R100" s="154"/>
      <c r="S100" s="154"/>
      <c r="T100" s="154"/>
      <c r="U100" s="154"/>
      <c r="V100" s="154">
        <f>SUM(V101:V127)</f>
        <v>367.72</v>
      </c>
      <c r="W100" s="154"/>
      <c r="X100" s="154"/>
      <c r="AG100" t="s">
        <v>134</v>
      </c>
    </row>
    <row r="101" spans="1:60" ht="12.75" outlineLevel="1">
      <c r="A101" s="155">
        <v>46</v>
      </c>
      <c r="B101" s="156" t="s">
        <v>274</v>
      </c>
      <c r="C101" s="157" t="s">
        <v>275</v>
      </c>
      <c r="D101" s="158" t="s">
        <v>209</v>
      </c>
      <c r="E101" s="159">
        <v>508.8</v>
      </c>
      <c r="F101" s="160"/>
      <c r="G101" s="161">
        <f>ROUND(E101*F101,2)</f>
        <v>0</v>
      </c>
      <c r="H101" s="162"/>
      <c r="I101" s="163">
        <f>ROUND(E101*H101,2)</f>
        <v>0</v>
      </c>
      <c r="J101" s="162"/>
      <c r="K101" s="163">
        <f>ROUND(E101*J101,2)</f>
        <v>0</v>
      </c>
      <c r="L101" s="163">
        <v>21</v>
      </c>
      <c r="M101" s="163">
        <f>G101*(1+L101/100)</f>
        <v>0</v>
      </c>
      <c r="N101" s="163">
        <v>0.0001</v>
      </c>
      <c r="O101" s="163">
        <f>ROUND(E101*N101,2)</f>
        <v>0.05</v>
      </c>
      <c r="P101" s="163">
        <v>0</v>
      </c>
      <c r="Q101" s="163">
        <f>ROUND(E101*P101,2)</f>
        <v>0</v>
      </c>
      <c r="R101" s="163"/>
      <c r="S101" s="163" t="s">
        <v>138</v>
      </c>
      <c r="T101" s="163" t="s">
        <v>139</v>
      </c>
      <c r="U101" s="163">
        <v>0.04063</v>
      </c>
      <c r="V101" s="163">
        <f>ROUND(E101*U101,2)</f>
        <v>20.67</v>
      </c>
      <c r="W101" s="163"/>
      <c r="X101" s="163" t="s">
        <v>140</v>
      </c>
      <c r="Y101" s="164"/>
      <c r="Z101" s="164"/>
      <c r="AA101" s="164"/>
      <c r="AB101" s="164"/>
      <c r="AC101" s="164"/>
      <c r="AD101" s="164"/>
      <c r="AE101" s="164"/>
      <c r="AF101" s="164"/>
      <c r="AG101" s="164" t="s">
        <v>198</v>
      </c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ht="12.75" outlineLevel="1">
      <c r="A102" s="165"/>
      <c r="B102" s="166"/>
      <c r="C102" s="167" t="s">
        <v>276</v>
      </c>
      <c r="D102" s="168"/>
      <c r="E102" s="169">
        <v>508.8</v>
      </c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4"/>
      <c r="Z102" s="164"/>
      <c r="AA102" s="164"/>
      <c r="AB102" s="164"/>
      <c r="AC102" s="164"/>
      <c r="AD102" s="164"/>
      <c r="AE102" s="164"/>
      <c r="AF102" s="164"/>
      <c r="AG102" s="164" t="s">
        <v>143</v>
      </c>
      <c r="AH102" s="164">
        <v>0</v>
      </c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ht="22.5" outlineLevel="1">
      <c r="A103" s="155">
        <v>47</v>
      </c>
      <c r="B103" s="156" t="s">
        <v>277</v>
      </c>
      <c r="C103" s="157" t="s">
        <v>278</v>
      </c>
      <c r="D103" s="158" t="s">
        <v>243</v>
      </c>
      <c r="E103" s="159">
        <v>99.6</v>
      </c>
      <c r="F103" s="160"/>
      <c r="G103" s="161">
        <f>ROUND(E103*F103,2)</f>
        <v>0</v>
      </c>
      <c r="H103" s="162"/>
      <c r="I103" s="163">
        <f>ROUND(E103*H103,2)</f>
        <v>0</v>
      </c>
      <c r="J103" s="162"/>
      <c r="K103" s="163">
        <f>ROUND(E103*J103,2)</f>
        <v>0</v>
      </c>
      <c r="L103" s="163">
        <v>21</v>
      </c>
      <c r="M103" s="163">
        <f>G103*(1+L103/100)</f>
        <v>0</v>
      </c>
      <c r="N103" s="163">
        <v>0.0002</v>
      </c>
      <c r="O103" s="163">
        <f>ROUND(E103*N103,2)</f>
        <v>0.02</v>
      </c>
      <c r="P103" s="163">
        <v>0</v>
      </c>
      <c r="Q103" s="163">
        <f>ROUND(E103*P103,2)</f>
        <v>0</v>
      </c>
      <c r="R103" s="163"/>
      <c r="S103" s="163" t="s">
        <v>138</v>
      </c>
      <c r="T103" s="163" t="s">
        <v>139</v>
      </c>
      <c r="U103" s="163">
        <v>0.1625</v>
      </c>
      <c r="V103" s="163">
        <f>ROUND(E103*U103,2)</f>
        <v>16.19</v>
      </c>
      <c r="W103" s="163"/>
      <c r="X103" s="163" t="s">
        <v>140</v>
      </c>
      <c r="Y103" s="164"/>
      <c r="Z103" s="164"/>
      <c r="AA103" s="164"/>
      <c r="AB103" s="164"/>
      <c r="AC103" s="164"/>
      <c r="AD103" s="164"/>
      <c r="AE103" s="164"/>
      <c r="AF103" s="164"/>
      <c r="AG103" s="164" t="s">
        <v>198</v>
      </c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ht="12.75" outlineLevel="1">
      <c r="A104" s="165"/>
      <c r="B104" s="166"/>
      <c r="C104" s="167" t="s">
        <v>279</v>
      </c>
      <c r="D104" s="168"/>
      <c r="E104" s="169">
        <v>63.6</v>
      </c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4"/>
      <c r="Z104" s="164"/>
      <c r="AA104" s="164"/>
      <c r="AB104" s="164"/>
      <c r="AC104" s="164"/>
      <c r="AD104" s="164"/>
      <c r="AE104" s="164"/>
      <c r="AF104" s="164"/>
      <c r="AG104" s="164" t="s">
        <v>143</v>
      </c>
      <c r="AH104" s="164">
        <v>0</v>
      </c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60" ht="12.75" outlineLevel="1">
      <c r="A105" s="165"/>
      <c r="B105" s="166"/>
      <c r="C105" s="167" t="s">
        <v>280</v>
      </c>
      <c r="D105" s="168"/>
      <c r="E105" s="169">
        <v>36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4"/>
      <c r="Z105" s="164"/>
      <c r="AA105" s="164"/>
      <c r="AB105" s="164"/>
      <c r="AC105" s="164"/>
      <c r="AD105" s="164"/>
      <c r="AE105" s="164"/>
      <c r="AF105" s="164"/>
      <c r="AG105" s="164" t="s">
        <v>143</v>
      </c>
      <c r="AH105" s="164">
        <v>0</v>
      </c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</row>
    <row r="106" spans="1:60" ht="12.75" outlineLevel="1">
      <c r="A106" s="155">
        <v>48</v>
      </c>
      <c r="B106" s="156" t="s">
        <v>281</v>
      </c>
      <c r="C106" s="157" t="s">
        <v>282</v>
      </c>
      <c r="D106" s="158" t="s">
        <v>283</v>
      </c>
      <c r="E106" s="159">
        <v>139.56</v>
      </c>
      <c r="F106" s="160"/>
      <c r="G106" s="161">
        <f>ROUND(E106*F106,2)</f>
        <v>0</v>
      </c>
      <c r="H106" s="162"/>
      <c r="I106" s="163">
        <f>ROUND(E106*H106,2)</f>
        <v>0</v>
      </c>
      <c r="J106" s="162"/>
      <c r="K106" s="163">
        <f>ROUND(E106*J106,2)</f>
        <v>0</v>
      </c>
      <c r="L106" s="163">
        <v>21</v>
      </c>
      <c r="M106" s="163">
        <f>G106*(1+L106/100)</f>
        <v>0</v>
      </c>
      <c r="N106" s="163">
        <v>0</v>
      </c>
      <c r="O106" s="163">
        <f>ROUND(E106*N106,2)</f>
        <v>0</v>
      </c>
      <c r="P106" s="163">
        <v>0</v>
      </c>
      <c r="Q106" s="163">
        <f>ROUND(E106*P106,2)</f>
        <v>0</v>
      </c>
      <c r="R106" s="163"/>
      <c r="S106" s="163" t="s">
        <v>138</v>
      </c>
      <c r="T106" s="163" t="s">
        <v>139</v>
      </c>
      <c r="U106" s="163">
        <v>0.274</v>
      </c>
      <c r="V106" s="163">
        <f>ROUND(E106*U106,2)</f>
        <v>38.24</v>
      </c>
      <c r="W106" s="163"/>
      <c r="X106" s="163" t="s">
        <v>140</v>
      </c>
      <c r="Y106" s="164"/>
      <c r="Z106" s="164"/>
      <c r="AA106" s="164"/>
      <c r="AB106" s="164"/>
      <c r="AC106" s="164"/>
      <c r="AD106" s="164"/>
      <c r="AE106" s="164"/>
      <c r="AF106" s="164"/>
      <c r="AG106" s="164" t="s">
        <v>198</v>
      </c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</row>
    <row r="107" spans="1:60" ht="12.75" outlineLevel="1">
      <c r="A107" s="165"/>
      <c r="B107" s="166"/>
      <c r="C107" s="167" t="s">
        <v>284</v>
      </c>
      <c r="D107" s="168"/>
      <c r="E107" s="169">
        <v>76.32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4"/>
      <c r="Z107" s="164"/>
      <c r="AA107" s="164"/>
      <c r="AB107" s="164"/>
      <c r="AC107" s="164"/>
      <c r="AD107" s="164"/>
      <c r="AE107" s="164"/>
      <c r="AF107" s="164"/>
      <c r="AG107" s="164" t="s">
        <v>143</v>
      </c>
      <c r="AH107" s="164">
        <v>0</v>
      </c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ht="12.75" outlineLevel="1">
      <c r="A108" s="165"/>
      <c r="B108" s="166"/>
      <c r="C108" s="167" t="s">
        <v>285</v>
      </c>
      <c r="D108" s="168"/>
      <c r="E108" s="169">
        <v>57.24</v>
      </c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4"/>
      <c r="Z108" s="164"/>
      <c r="AA108" s="164"/>
      <c r="AB108" s="164"/>
      <c r="AC108" s="164"/>
      <c r="AD108" s="164"/>
      <c r="AE108" s="164"/>
      <c r="AF108" s="164"/>
      <c r="AG108" s="164" t="s">
        <v>143</v>
      </c>
      <c r="AH108" s="164">
        <v>0</v>
      </c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60" ht="12.75" outlineLevel="1">
      <c r="A109" s="165"/>
      <c r="B109" s="166"/>
      <c r="C109" s="167" t="s">
        <v>286</v>
      </c>
      <c r="D109" s="168"/>
      <c r="E109" s="169">
        <v>6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4"/>
      <c r="Z109" s="164"/>
      <c r="AA109" s="164"/>
      <c r="AB109" s="164"/>
      <c r="AC109" s="164"/>
      <c r="AD109" s="164"/>
      <c r="AE109" s="164"/>
      <c r="AF109" s="164"/>
      <c r="AG109" s="164" t="s">
        <v>143</v>
      </c>
      <c r="AH109" s="164">
        <v>0</v>
      </c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</row>
    <row r="110" spans="1:60" ht="12.75" outlineLevel="1">
      <c r="A110" s="155">
        <v>49</v>
      </c>
      <c r="B110" s="156" t="s">
        <v>287</v>
      </c>
      <c r="C110" s="157" t="s">
        <v>288</v>
      </c>
      <c r="D110" s="158" t="s">
        <v>289</v>
      </c>
      <c r="E110" s="159">
        <v>0.441</v>
      </c>
      <c r="F110" s="160"/>
      <c r="G110" s="161">
        <f>ROUND(E110*F110,2)</f>
        <v>0</v>
      </c>
      <c r="H110" s="162"/>
      <c r="I110" s="163">
        <f>ROUND(E110*H110,2)</f>
        <v>0</v>
      </c>
      <c r="J110" s="162"/>
      <c r="K110" s="163">
        <f>ROUND(E110*J110,2)</f>
        <v>0</v>
      </c>
      <c r="L110" s="163">
        <v>21</v>
      </c>
      <c r="M110" s="163">
        <f>G110*(1+L110/100)</f>
        <v>0</v>
      </c>
      <c r="N110" s="163">
        <v>0.01549</v>
      </c>
      <c r="O110" s="163">
        <f>ROUND(E110*N110,2)</f>
        <v>0.01</v>
      </c>
      <c r="P110" s="163">
        <v>0</v>
      </c>
      <c r="Q110" s="163">
        <f>ROUND(E110*P110,2)</f>
        <v>0</v>
      </c>
      <c r="R110" s="163"/>
      <c r="S110" s="163" t="s">
        <v>138</v>
      </c>
      <c r="T110" s="163" t="s">
        <v>139</v>
      </c>
      <c r="U110" s="163">
        <v>0</v>
      </c>
      <c r="V110" s="163">
        <f>ROUND(E110*U110,2)</f>
        <v>0</v>
      </c>
      <c r="W110" s="163"/>
      <c r="X110" s="163" t="s">
        <v>140</v>
      </c>
      <c r="Y110" s="164"/>
      <c r="Z110" s="164"/>
      <c r="AA110" s="164"/>
      <c r="AB110" s="164"/>
      <c r="AC110" s="164"/>
      <c r="AD110" s="164"/>
      <c r="AE110" s="164"/>
      <c r="AF110" s="164"/>
      <c r="AG110" s="164" t="s">
        <v>198</v>
      </c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ht="12.75" outlineLevel="1">
      <c r="A111" s="165"/>
      <c r="B111" s="166"/>
      <c r="C111" s="167" t="s">
        <v>290</v>
      </c>
      <c r="D111" s="168"/>
      <c r="E111" s="169">
        <v>0.2385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4"/>
      <c r="Z111" s="164"/>
      <c r="AA111" s="164"/>
      <c r="AB111" s="164"/>
      <c r="AC111" s="164"/>
      <c r="AD111" s="164"/>
      <c r="AE111" s="164"/>
      <c r="AF111" s="164"/>
      <c r="AG111" s="164" t="s">
        <v>143</v>
      </c>
      <c r="AH111" s="164">
        <v>0</v>
      </c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</row>
    <row r="112" spans="1:60" ht="12.75" outlineLevel="1">
      <c r="A112" s="165"/>
      <c r="B112" s="166"/>
      <c r="C112" s="167" t="s">
        <v>291</v>
      </c>
      <c r="D112" s="168"/>
      <c r="E112" s="169">
        <v>0.2025</v>
      </c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4"/>
      <c r="Z112" s="164"/>
      <c r="AA112" s="164"/>
      <c r="AB112" s="164"/>
      <c r="AC112" s="164"/>
      <c r="AD112" s="164"/>
      <c r="AE112" s="164"/>
      <c r="AF112" s="164"/>
      <c r="AG112" s="164" t="s">
        <v>143</v>
      </c>
      <c r="AH112" s="164">
        <v>0</v>
      </c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</row>
    <row r="113" spans="1:60" ht="12.75" outlineLevel="1">
      <c r="A113" s="155">
        <v>50</v>
      </c>
      <c r="B113" s="156" t="s">
        <v>292</v>
      </c>
      <c r="C113" s="157" t="s">
        <v>293</v>
      </c>
      <c r="D113" s="158" t="s">
        <v>137</v>
      </c>
      <c r="E113" s="159">
        <v>165.2</v>
      </c>
      <c r="F113" s="160"/>
      <c r="G113" s="161">
        <f>ROUND(E113*F113,2)</f>
        <v>0</v>
      </c>
      <c r="H113" s="162"/>
      <c r="I113" s="163">
        <f>ROUND(E113*H113,2)</f>
        <v>0</v>
      </c>
      <c r="J113" s="162"/>
      <c r="K113" s="163">
        <f>ROUND(E113*J113,2)</f>
        <v>0</v>
      </c>
      <c r="L113" s="163">
        <v>21</v>
      </c>
      <c r="M113" s="163">
        <f>G113*(1+L113/100)</f>
        <v>0</v>
      </c>
      <c r="N113" s="163">
        <v>0.00017</v>
      </c>
      <c r="O113" s="163">
        <f>ROUND(E113*N113,2)</f>
        <v>0.03</v>
      </c>
      <c r="P113" s="163">
        <v>0.015</v>
      </c>
      <c r="Q113" s="163">
        <f>ROUND(E113*P113,2)</f>
        <v>2.48</v>
      </c>
      <c r="R113" s="163"/>
      <c r="S113" s="163" t="s">
        <v>151</v>
      </c>
      <c r="T113" s="163" t="s">
        <v>139</v>
      </c>
      <c r="U113" s="163">
        <v>0.34613</v>
      </c>
      <c r="V113" s="163">
        <f>ROUND(E113*U113,2)</f>
        <v>57.18</v>
      </c>
      <c r="W113" s="163"/>
      <c r="X113" s="163" t="s">
        <v>140</v>
      </c>
      <c r="Y113" s="164"/>
      <c r="Z113" s="164"/>
      <c r="AA113" s="164"/>
      <c r="AB113" s="164"/>
      <c r="AC113" s="164"/>
      <c r="AD113" s="164"/>
      <c r="AE113" s="164"/>
      <c r="AF113" s="164"/>
      <c r="AG113" s="164" t="s">
        <v>198</v>
      </c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ht="12.75" outlineLevel="1">
      <c r="A114" s="165"/>
      <c r="B114" s="166"/>
      <c r="C114" s="167" t="s">
        <v>294</v>
      </c>
      <c r="D114" s="168"/>
      <c r="E114" s="169">
        <v>165.2</v>
      </c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4"/>
      <c r="Z114" s="164"/>
      <c r="AA114" s="164"/>
      <c r="AB114" s="164"/>
      <c r="AC114" s="164"/>
      <c r="AD114" s="164"/>
      <c r="AE114" s="164"/>
      <c r="AF114" s="164"/>
      <c r="AG114" s="164" t="s">
        <v>143</v>
      </c>
      <c r="AH114" s="164">
        <v>0</v>
      </c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</row>
    <row r="115" spans="1:60" ht="22.5" outlineLevel="1">
      <c r="A115" s="155">
        <v>51</v>
      </c>
      <c r="B115" s="156" t="s">
        <v>295</v>
      </c>
      <c r="C115" s="157" t="s">
        <v>296</v>
      </c>
      <c r="D115" s="158" t="s">
        <v>137</v>
      </c>
      <c r="E115" s="159">
        <v>165.2</v>
      </c>
      <c r="F115" s="160"/>
      <c r="G115" s="161">
        <f>ROUND(E115*F115,2)</f>
        <v>0</v>
      </c>
      <c r="H115" s="162"/>
      <c r="I115" s="163">
        <f>ROUND(E115*H115,2)</f>
        <v>0</v>
      </c>
      <c r="J115" s="162"/>
      <c r="K115" s="163">
        <f>ROUND(E115*J115,2)</f>
        <v>0</v>
      </c>
      <c r="L115" s="163">
        <v>21</v>
      </c>
      <c r="M115" s="163">
        <f>G115*(1+L115/100)</f>
        <v>0</v>
      </c>
      <c r="N115" s="163">
        <v>0.01462</v>
      </c>
      <c r="O115" s="163">
        <f>ROUND(E115*N115,2)</f>
        <v>2.42</v>
      </c>
      <c r="P115" s="163">
        <v>0</v>
      </c>
      <c r="Q115" s="163">
        <f>ROUND(E115*P115,2)</f>
        <v>0</v>
      </c>
      <c r="R115" s="163"/>
      <c r="S115" s="163" t="s">
        <v>151</v>
      </c>
      <c r="T115" s="163" t="s">
        <v>139</v>
      </c>
      <c r="U115" s="163">
        <v>0.4095</v>
      </c>
      <c r="V115" s="163">
        <f>ROUND(E115*U115,2)</f>
        <v>67.65</v>
      </c>
      <c r="W115" s="163"/>
      <c r="X115" s="163" t="s">
        <v>140</v>
      </c>
      <c r="Y115" s="164"/>
      <c r="Z115" s="164"/>
      <c r="AA115" s="164"/>
      <c r="AB115" s="164"/>
      <c r="AC115" s="164"/>
      <c r="AD115" s="164"/>
      <c r="AE115" s="164"/>
      <c r="AF115" s="164"/>
      <c r="AG115" s="164" t="s">
        <v>198</v>
      </c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</row>
    <row r="116" spans="1:60" ht="12.75" outlineLevel="1">
      <c r="A116" s="165"/>
      <c r="B116" s="166"/>
      <c r="C116" s="167" t="s">
        <v>294</v>
      </c>
      <c r="D116" s="168"/>
      <c r="E116" s="169">
        <v>165.2</v>
      </c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4"/>
      <c r="Z116" s="164"/>
      <c r="AA116" s="164"/>
      <c r="AB116" s="164"/>
      <c r="AC116" s="164"/>
      <c r="AD116" s="164"/>
      <c r="AE116" s="164"/>
      <c r="AF116" s="164"/>
      <c r="AG116" s="164" t="s">
        <v>143</v>
      </c>
      <c r="AH116" s="164">
        <v>0</v>
      </c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</row>
    <row r="117" spans="1:60" ht="12.75" outlineLevel="1">
      <c r="A117" s="155">
        <v>52</v>
      </c>
      <c r="B117" s="156" t="s">
        <v>297</v>
      </c>
      <c r="C117" s="157" t="s">
        <v>298</v>
      </c>
      <c r="D117" s="158" t="s">
        <v>289</v>
      </c>
      <c r="E117" s="159">
        <v>4.13</v>
      </c>
      <c r="F117" s="160"/>
      <c r="G117" s="161">
        <f>ROUND(E117*F117,2)</f>
        <v>0</v>
      </c>
      <c r="H117" s="162"/>
      <c r="I117" s="163">
        <f>ROUND(E117*H117,2)</f>
        <v>0</v>
      </c>
      <c r="J117" s="162"/>
      <c r="K117" s="163">
        <f>ROUND(E117*J117,2)</f>
        <v>0</v>
      </c>
      <c r="L117" s="163">
        <v>21</v>
      </c>
      <c r="M117" s="163">
        <f>G117*(1+L117/100)</f>
        <v>0</v>
      </c>
      <c r="N117" s="163">
        <v>0.01787</v>
      </c>
      <c r="O117" s="163">
        <f>ROUND(E117*N117,2)</f>
        <v>0.07</v>
      </c>
      <c r="P117" s="163">
        <v>0</v>
      </c>
      <c r="Q117" s="163">
        <f>ROUND(E117*P117,2)</f>
        <v>0</v>
      </c>
      <c r="R117" s="163"/>
      <c r="S117" s="163" t="s">
        <v>138</v>
      </c>
      <c r="T117" s="163" t="s">
        <v>139</v>
      </c>
      <c r="U117" s="163">
        <v>0</v>
      </c>
      <c r="V117" s="163">
        <f>ROUND(E117*U117,2)</f>
        <v>0</v>
      </c>
      <c r="W117" s="163"/>
      <c r="X117" s="163" t="s">
        <v>140</v>
      </c>
      <c r="Y117" s="164"/>
      <c r="Z117" s="164"/>
      <c r="AA117" s="164"/>
      <c r="AB117" s="164"/>
      <c r="AC117" s="164"/>
      <c r="AD117" s="164"/>
      <c r="AE117" s="164"/>
      <c r="AF117" s="164"/>
      <c r="AG117" s="164" t="s">
        <v>198</v>
      </c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</row>
    <row r="118" spans="1:60" ht="12.75" outlineLevel="1">
      <c r="A118" s="165"/>
      <c r="B118" s="166"/>
      <c r="C118" s="167" t="s">
        <v>299</v>
      </c>
      <c r="D118" s="168"/>
      <c r="E118" s="169">
        <v>4.13</v>
      </c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4"/>
      <c r="Z118" s="164"/>
      <c r="AA118" s="164"/>
      <c r="AB118" s="164"/>
      <c r="AC118" s="164"/>
      <c r="AD118" s="164"/>
      <c r="AE118" s="164"/>
      <c r="AF118" s="164"/>
      <c r="AG118" s="164" t="s">
        <v>143</v>
      </c>
      <c r="AH118" s="164">
        <v>0</v>
      </c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</row>
    <row r="119" spans="1:60" ht="12.75" outlineLevel="1">
      <c r="A119" s="170">
        <v>53</v>
      </c>
      <c r="B119" s="171" t="s">
        <v>300</v>
      </c>
      <c r="C119" s="172" t="s">
        <v>301</v>
      </c>
      <c r="D119" s="173" t="s">
        <v>137</v>
      </c>
      <c r="E119" s="174">
        <v>139.56</v>
      </c>
      <c r="F119" s="175"/>
      <c r="G119" s="176">
        <f>ROUND(E119*F119,2)</f>
        <v>0</v>
      </c>
      <c r="H119" s="162"/>
      <c r="I119" s="163">
        <f>ROUND(E119*H119,2)</f>
        <v>0</v>
      </c>
      <c r="J119" s="162"/>
      <c r="K119" s="163">
        <f>ROUND(E119*J119,2)</f>
        <v>0</v>
      </c>
      <c r="L119" s="163">
        <v>21</v>
      </c>
      <c r="M119" s="163">
        <f>G119*(1+L119/100)</f>
        <v>0</v>
      </c>
      <c r="N119" s="163">
        <v>0.00024</v>
      </c>
      <c r="O119" s="163">
        <f>ROUND(E119*N119,2)</f>
        <v>0.03</v>
      </c>
      <c r="P119" s="163">
        <v>0</v>
      </c>
      <c r="Q119" s="163">
        <f>ROUND(E119*P119,2)</f>
        <v>0</v>
      </c>
      <c r="R119" s="163"/>
      <c r="S119" s="163" t="s">
        <v>151</v>
      </c>
      <c r="T119" s="163" t="s">
        <v>139</v>
      </c>
      <c r="U119" s="163">
        <v>0</v>
      </c>
      <c r="V119" s="163">
        <f>ROUND(E119*U119,2)</f>
        <v>0</v>
      </c>
      <c r="W119" s="163"/>
      <c r="X119" s="163" t="s">
        <v>140</v>
      </c>
      <c r="Y119" s="164"/>
      <c r="Z119" s="164"/>
      <c r="AA119" s="164"/>
      <c r="AB119" s="164"/>
      <c r="AC119" s="164"/>
      <c r="AD119" s="164"/>
      <c r="AE119" s="164"/>
      <c r="AF119" s="164"/>
      <c r="AG119" s="164" t="s">
        <v>198</v>
      </c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60" ht="22.5" outlineLevel="1">
      <c r="A120" s="155">
        <v>54</v>
      </c>
      <c r="B120" s="156" t="s">
        <v>302</v>
      </c>
      <c r="C120" s="157" t="s">
        <v>303</v>
      </c>
      <c r="D120" s="158" t="s">
        <v>137</v>
      </c>
      <c r="E120" s="159">
        <v>826</v>
      </c>
      <c r="F120" s="160"/>
      <c r="G120" s="161">
        <f>ROUND(E120*F120,2)</f>
        <v>0</v>
      </c>
      <c r="H120" s="162"/>
      <c r="I120" s="163">
        <f>ROUND(E120*H120,2)</f>
        <v>0</v>
      </c>
      <c r="J120" s="162"/>
      <c r="K120" s="163">
        <f>ROUND(E120*J120,2)</f>
        <v>0</v>
      </c>
      <c r="L120" s="163">
        <v>21</v>
      </c>
      <c r="M120" s="163">
        <f>G120*(1+L120/100)</f>
        <v>0</v>
      </c>
      <c r="N120" s="163">
        <v>0</v>
      </c>
      <c r="O120" s="163">
        <f>ROUND(E120*N120,2)</f>
        <v>0</v>
      </c>
      <c r="P120" s="163">
        <v>0</v>
      </c>
      <c r="Q120" s="163">
        <f>ROUND(E120*P120,2)</f>
        <v>0</v>
      </c>
      <c r="R120" s="163"/>
      <c r="S120" s="163" t="s">
        <v>138</v>
      </c>
      <c r="T120" s="163" t="s">
        <v>139</v>
      </c>
      <c r="U120" s="163">
        <v>0.20313</v>
      </c>
      <c r="V120" s="163">
        <f>ROUND(E120*U120,2)</f>
        <v>167.79</v>
      </c>
      <c r="W120" s="163"/>
      <c r="X120" s="163" t="s">
        <v>140</v>
      </c>
      <c r="Y120" s="164"/>
      <c r="Z120" s="164"/>
      <c r="AA120" s="164"/>
      <c r="AB120" s="164"/>
      <c r="AC120" s="164"/>
      <c r="AD120" s="164"/>
      <c r="AE120" s="164"/>
      <c r="AF120" s="164"/>
      <c r="AG120" s="164" t="s">
        <v>156</v>
      </c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</row>
    <row r="121" spans="1:60" ht="12.75" outlineLevel="1">
      <c r="A121" s="165"/>
      <c r="B121" s="166"/>
      <c r="C121" s="167" t="s">
        <v>142</v>
      </c>
      <c r="D121" s="168"/>
      <c r="E121" s="169">
        <v>826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4"/>
      <c r="Z121" s="164"/>
      <c r="AA121" s="164"/>
      <c r="AB121" s="164"/>
      <c r="AC121" s="164"/>
      <c r="AD121" s="164"/>
      <c r="AE121" s="164"/>
      <c r="AF121" s="164"/>
      <c r="AG121" s="164" t="s">
        <v>143</v>
      </c>
      <c r="AH121" s="164">
        <v>0</v>
      </c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</row>
    <row r="122" spans="1:60" ht="12.75" outlineLevel="1">
      <c r="A122" s="155">
        <v>55</v>
      </c>
      <c r="B122" s="156" t="s">
        <v>304</v>
      </c>
      <c r="C122" s="157" t="s">
        <v>305</v>
      </c>
      <c r="D122" s="158" t="s">
        <v>289</v>
      </c>
      <c r="E122" s="159">
        <v>0.5292</v>
      </c>
      <c r="F122" s="160"/>
      <c r="G122" s="161">
        <f>ROUND(E122*F122,2)</f>
        <v>0</v>
      </c>
      <c r="H122" s="162"/>
      <c r="I122" s="163">
        <f>ROUND(E122*H122,2)</f>
        <v>0</v>
      </c>
      <c r="J122" s="162"/>
      <c r="K122" s="163">
        <f>ROUND(E122*J122,2)</f>
        <v>0</v>
      </c>
      <c r="L122" s="163">
        <v>21</v>
      </c>
      <c r="M122" s="163">
        <f>G122*(1+L122/100)</f>
        <v>0</v>
      </c>
      <c r="N122" s="163">
        <v>0.001</v>
      </c>
      <c r="O122" s="163">
        <f>ROUND(E122*N122,2)</f>
        <v>0</v>
      </c>
      <c r="P122" s="163">
        <v>0</v>
      </c>
      <c r="Q122" s="163">
        <f>ROUND(E122*P122,2)</f>
        <v>0</v>
      </c>
      <c r="R122" s="163"/>
      <c r="S122" s="163" t="s">
        <v>138</v>
      </c>
      <c r="T122" s="163" t="s">
        <v>139</v>
      </c>
      <c r="U122" s="163">
        <v>0</v>
      </c>
      <c r="V122" s="163">
        <f>ROUND(E122*U122,2)</f>
        <v>0</v>
      </c>
      <c r="W122" s="163"/>
      <c r="X122" s="163" t="s">
        <v>185</v>
      </c>
      <c r="Y122" s="164"/>
      <c r="Z122" s="164"/>
      <c r="AA122" s="164"/>
      <c r="AB122" s="164"/>
      <c r="AC122" s="164"/>
      <c r="AD122" s="164"/>
      <c r="AE122" s="164"/>
      <c r="AF122" s="164"/>
      <c r="AG122" s="164" t="s">
        <v>306</v>
      </c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</row>
    <row r="123" spans="1:60" ht="12.75" outlineLevel="1">
      <c r="A123" s="165"/>
      <c r="B123" s="166"/>
      <c r="C123" s="167" t="s">
        <v>307</v>
      </c>
      <c r="D123" s="168"/>
      <c r="E123" s="169">
        <v>0.2862</v>
      </c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4"/>
      <c r="Z123" s="164"/>
      <c r="AA123" s="164"/>
      <c r="AB123" s="164"/>
      <c r="AC123" s="164"/>
      <c r="AD123" s="164"/>
      <c r="AE123" s="164"/>
      <c r="AF123" s="164"/>
      <c r="AG123" s="164" t="s">
        <v>143</v>
      </c>
      <c r="AH123" s="164">
        <v>0</v>
      </c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ht="12.75" outlineLevel="1">
      <c r="A124" s="165"/>
      <c r="B124" s="166"/>
      <c r="C124" s="167" t="s">
        <v>308</v>
      </c>
      <c r="D124" s="168"/>
      <c r="E124" s="169">
        <v>0.243</v>
      </c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4"/>
      <c r="Z124" s="164"/>
      <c r="AA124" s="164"/>
      <c r="AB124" s="164"/>
      <c r="AC124" s="164"/>
      <c r="AD124" s="164"/>
      <c r="AE124" s="164"/>
      <c r="AF124" s="164"/>
      <c r="AG124" s="164" t="s">
        <v>143</v>
      </c>
      <c r="AH124" s="164">
        <v>0</v>
      </c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ht="22.5" outlineLevel="1">
      <c r="A125" s="155">
        <v>56</v>
      </c>
      <c r="B125" s="156" t="s">
        <v>309</v>
      </c>
      <c r="C125" s="157" t="s">
        <v>310</v>
      </c>
      <c r="D125" s="158" t="s">
        <v>137</v>
      </c>
      <c r="E125" s="159">
        <v>167.472</v>
      </c>
      <c r="F125" s="160"/>
      <c r="G125" s="161">
        <f>ROUND(E125*F125,2)</f>
        <v>0</v>
      </c>
      <c r="H125" s="162"/>
      <c r="I125" s="163">
        <f>ROUND(E125*H125,2)</f>
        <v>0</v>
      </c>
      <c r="J125" s="162"/>
      <c r="K125" s="163">
        <f>ROUND(E125*J125,2)</f>
        <v>0</v>
      </c>
      <c r="L125" s="163">
        <v>21</v>
      </c>
      <c r="M125" s="163">
        <f>G125*(1+L125/100)</f>
        <v>0</v>
      </c>
      <c r="N125" s="163">
        <v>0.01785</v>
      </c>
      <c r="O125" s="163">
        <f>ROUND(E125*N125,2)</f>
        <v>2.99</v>
      </c>
      <c r="P125" s="163">
        <v>0</v>
      </c>
      <c r="Q125" s="163">
        <f>ROUND(E125*P125,2)</f>
        <v>0</v>
      </c>
      <c r="R125" s="163" t="s">
        <v>311</v>
      </c>
      <c r="S125" s="163" t="s">
        <v>151</v>
      </c>
      <c r="T125" s="163" t="s">
        <v>139</v>
      </c>
      <c r="U125" s="163">
        <v>0</v>
      </c>
      <c r="V125" s="163">
        <f>ROUND(E125*U125,2)</f>
        <v>0</v>
      </c>
      <c r="W125" s="163"/>
      <c r="X125" s="163" t="s">
        <v>185</v>
      </c>
      <c r="Y125" s="164"/>
      <c r="Z125" s="164"/>
      <c r="AA125" s="164"/>
      <c r="AB125" s="164"/>
      <c r="AC125" s="164"/>
      <c r="AD125" s="164"/>
      <c r="AE125" s="164"/>
      <c r="AF125" s="164"/>
      <c r="AG125" s="164" t="s">
        <v>186</v>
      </c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ht="12.75" outlineLevel="1">
      <c r="A126" s="165"/>
      <c r="B126" s="166"/>
      <c r="C126" s="167" t="s">
        <v>312</v>
      </c>
      <c r="D126" s="168"/>
      <c r="E126" s="169">
        <v>167.472</v>
      </c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4"/>
      <c r="Z126" s="164"/>
      <c r="AA126" s="164"/>
      <c r="AB126" s="164"/>
      <c r="AC126" s="164"/>
      <c r="AD126" s="164"/>
      <c r="AE126" s="164"/>
      <c r="AF126" s="164"/>
      <c r="AG126" s="164" t="s">
        <v>143</v>
      </c>
      <c r="AH126" s="164">
        <v>0</v>
      </c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ht="12.75" outlineLevel="1">
      <c r="A127" s="165">
        <v>57</v>
      </c>
      <c r="B127" s="166" t="s">
        <v>313</v>
      </c>
      <c r="C127" s="177" t="s">
        <v>314</v>
      </c>
      <c r="D127" s="178" t="s">
        <v>23</v>
      </c>
      <c r="E127" s="179"/>
      <c r="F127" s="162"/>
      <c r="G127" s="163">
        <f>ROUND(E127*F127,2)</f>
        <v>0</v>
      </c>
      <c r="H127" s="162"/>
      <c r="I127" s="163">
        <f>ROUND(E127*H127,2)</f>
        <v>0</v>
      </c>
      <c r="J127" s="162"/>
      <c r="K127" s="163">
        <f>ROUND(E127*J127,2)</f>
        <v>0</v>
      </c>
      <c r="L127" s="163">
        <v>21</v>
      </c>
      <c r="M127" s="163">
        <f>G127*(1+L127/100)</f>
        <v>0</v>
      </c>
      <c r="N127" s="163">
        <v>0</v>
      </c>
      <c r="O127" s="163">
        <f>ROUND(E127*N127,2)</f>
        <v>0</v>
      </c>
      <c r="P127" s="163">
        <v>0</v>
      </c>
      <c r="Q127" s="163">
        <f>ROUND(E127*P127,2)</f>
        <v>0</v>
      </c>
      <c r="R127" s="163"/>
      <c r="S127" s="163" t="s">
        <v>151</v>
      </c>
      <c r="T127" s="163" t="s">
        <v>139</v>
      </c>
      <c r="U127" s="163">
        <v>0.02681</v>
      </c>
      <c r="V127" s="163">
        <f>ROUND(E127*U127,2)</f>
        <v>0</v>
      </c>
      <c r="W127" s="163"/>
      <c r="X127" s="163" t="s">
        <v>194</v>
      </c>
      <c r="Y127" s="164"/>
      <c r="Z127" s="164"/>
      <c r="AA127" s="164"/>
      <c r="AB127" s="164"/>
      <c r="AC127" s="164"/>
      <c r="AD127" s="164"/>
      <c r="AE127" s="164"/>
      <c r="AF127" s="164"/>
      <c r="AG127" s="164" t="s">
        <v>238</v>
      </c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33" ht="12.75">
      <c r="A128" s="147" t="s">
        <v>133</v>
      </c>
      <c r="B128" s="148" t="s">
        <v>85</v>
      </c>
      <c r="C128" s="149" t="s">
        <v>86</v>
      </c>
      <c r="D128" s="150"/>
      <c r="E128" s="151"/>
      <c r="F128" s="152"/>
      <c r="G128" s="153">
        <f>SUMIF(AG129:AG159,"&lt;&gt;NOR",G129:G159)</f>
        <v>0</v>
      </c>
      <c r="H128" s="154"/>
      <c r="I128" s="154">
        <f>SUM(I129:I159)</f>
        <v>0</v>
      </c>
      <c r="J128" s="154"/>
      <c r="K128" s="154">
        <f>SUM(K129:K159)</f>
        <v>0</v>
      </c>
      <c r="L128" s="154"/>
      <c r="M128" s="154">
        <f>SUM(M129:M159)</f>
        <v>0</v>
      </c>
      <c r="N128" s="154"/>
      <c r="O128" s="154">
        <f>SUM(O129:O159)</f>
        <v>1.53</v>
      </c>
      <c r="P128" s="154"/>
      <c r="Q128" s="154">
        <f>SUM(Q129:Q159)</f>
        <v>1.24</v>
      </c>
      <c r="R128" s="154"/>
      <c r="S128" s="154"/>
      <c r="T128" s="154"/>
      <c r="U128" s="154"/>
      <c r="V128" s="154">
        <f>SUM(V129:V159)</f>
        <v>309.88999999999993</v>
      </c>
      <c r="W128" s="154"/>
      <c r="X128" s="154"/>
      <c r="AG128" t="s">
        <v>134</v>
      </c>
    </row>
    <row r="129" spans="1:60" ht="12.75" outlineLevel="1">
      <c r="A129" s="170">
        <v>58</v>
      </c>
      <c r="B129" s="171" t="s">
        <v>315</v>
      </c>
      <c r="C129" s="172" t="s">
        <v>316</v>
      </c>
      <c r="D129" s="173" t="s">
        <v>243</v>
      </c>
      <c r="E129" s="174">
        <v>128</v>
      </c>
      <c r="F129" s="175"/>
      <c r="G129" s="176">
        <f>ROUND(E129*F129,2)</f>
        <v>0</v>
      </c>
      <c r="H129" s="162"/>
      <c r="I129" s="163">
        <f>ROUND(E129*H129,2)</f>
        <v>0</v>
      </c>
      <c r="J129" s="162"/>
      <c r="K129" s="163">
        <f>ROUND(E129*J129,2)</f>
        <v>0</v>
      </c>
      <c r="L129" s="163">
        <v>21</v>
      </c>
      <c r="M129" s="163">
        <f>G129*(1+L129/100)</f>
        <v>0</v>
      </c>
      <c r="N129" s="163">
        <v>0</v>
      </c>
      <c r="O129" s="163">
        <f>ROUND(E129*N129,2)</f>
        <v>0</v>
      </c>
      <c r="P129" s="163">
        <v>0.00522</v>
      </c>
      <c r="Q129" s="163">
        <f>ROUND(E129*P129,2)</f>
        <v>0.67</v>
      </c>
      <c r="R129" s="163"/>
      <c r="S129" s="163" t="s">
        <v>151</v>
      </c>
      <c r="T129" s="163" t="s">
        <v>139</v>
      </c>
      <c r="U129" s="163">
        <v>0.07313</v>
      </c>
      <c r="V129" s="163">
        <f>ROUND(E129*U129,2)</f>
        <v>9.36</v>
      </c>
      <c r="W129" s="163"/>
      <c r="X129" s="163" t="s">
        <v>140</v>
      </c>
      <c r="Y129" s="164"/>
      <c r="Z129" s="164"/>
      <c r="AA129" s="164"/>
      <c r="AB129" s="164"/>
      <c r="AC129" s="164"/>
      <c r="AD129" s="164"/>
      <c r="AE129" s="164"/>
      <c r="AF129" s="164"/>
      <c r="AG129" s="164" t="s">
        <v>198</v>
      </c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ht="12.75" outlineLevel="1">
      <c r="A130" s="170">
        <v>59</v>
      </c>
      <c r="B130" s="171" t="s">
        <v>317</v>
      </c>
      <c r="C130" s="172" t="s">
        <v>318</v>
      </c>
      <c r="D130" s="173" t="s">
        <v>209</v>
      </c>
      <c r="E130" s="174">
        <v>12</v>
      </c>
      <c r="F130" s="175"/>
      <c r="G130" s="176">
        <f>ROUND(E130*F130,2)</f>
        <v>0</v>
      </c>
      <c r="H130" s="162"/>
      <c r="I130" s="163">
        <f>ROUND(E130*H130,2)</f>
        <v>0</v>
      </c>
      <c r="J130" s="162"/>
      <c r="K130" s="163">
        <f>ROUND(E130*J130,2)</f>
        <v>0</v>
      </c>
      <c r="L130" s="163">
        <v>21</v>
      </c>
      <c r="M130" s="163">
        <f>G130*(1+L130/100)</f>
        <v>0</v>
      </c>
      <c r="N130" s="163">
        <v>0</v>
      </c>
      <c r="O130" s="163">
        <f>ROUND(E130*N130,2)</f>
        <v>0</v>
      </c>
      <c r="P130" s="163">
        <v>0.00305</v>
      </c>
      <c r="Q130" s="163">
        <f>ROUND(E130*P130,2)</f>
        <v>0.04</v>
      </c>
      <c r="R130" s="163"/>
      <c r="S130" s="163" t="s">
        <v>138</v>
      </c>
      <c r="T130" s="163" t="s">
        <v>139</v>
      </c>
      <c r="U130" s="163">
        <v>0.07475</v>
      </c>
      <c r="V130" s="163">
        <f>ROUND(E130*U130,2)</f>
        <v>0.9</v>
      </c>
      <c r="W130" s="163"/>
      <c r="X130" s="163" t="s">
        <v>140</v>
      </c>
      <c r="Y130" s="164"/>
      <c r="Z130" s="164"/>
      <c r="AA130" s="164"/>
      <c r="AB130" s="164"/>
      <c r="AC130" s="164"/>
      <c r="AD130" s="164"/>
      <c r="AE130" s="164"/>
      <c r="AF130" s="164"/>
      <c r="AG130" s="164" t="s">
        <v>198</v>
      </c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ht="22.5" outlineLevel="1">
      <c r="A131" s="170">
        <v>60</v>
      </c>
      <c r="B131" s="171" t="s">
        <v>319</v>
      </c>
      <c r="C131" s="172" t="s">
        <v>320</v>
      </c>
      <c r="D131" s="173" t="s">
        <v>243</v>
      </c>
      <c r="E131" s="174">
        <v>128</v>
      </c>
      <c r="F131" s="175"/>
      <c r="G131" s="176">
        <f>ROUND(E131*F131,2)</f>
        <v>0</v>
      </c>
      <c r="H131" s="162"/>
      <c r="I131" s="163">
        <f>ROUND(E131*H131,2)</f>
        <v>0</v>
      </c>
      <c r="J131" s="162"/>
      <c r="K131" s="163">
        <f>ROUND(E131*J131,2)</f>
        <v>0</v>
      </c>
      <c r="L131" s="163">
        <v>21</v>
      </c>
      <c r="M131" s="163">
        <f>G131*(1+L131/100)</f>
        <v>0</v>
      </c>
      <c r="N131" s="163">
        <v>0</v>
      </c>
      <c r="O131" s="163">
        <f>ROUND(E131*N131,2)</f>
        <v>0</v>
      </c>
      <c r="P131" s="163">
        <v>0.00392</v>
      </c>
      <c r="Q131" s="163">
        <f>ROUND(E131*P131,2)</f>
        <v>0.5</v>
      </c>
      <c r="R131" s="163"/>
      <c r="S131" s="163" t="s">
        <v>151</v>
      </c>
      <c r="T131" s="163" t="s">
        <v>139</v>
      </c>
      <c r="U131" s="163">
        <v>0.06581</v>
      </c>
      <c r="V131" s="163">
        <f>ROUND(E131*U131,2)</f>
        <v>8.42</v>
      </c>
      <c r="W131" s="163"/>
      <c r="X131" s="163" t="s">
        <v>140</v>
      </c>
      <c r="Y131" s="164"/>
      <c r="Z131" s="164"/>
      <c r="AA131" s="164"/>
      <c r="AB131" s="164"/>
      <c r="AC131" s="164"/>
      <c r="AD131" s="164"/>
      <c r="AE131" s="164"/>
      <c r="AF131" s="164"/>
      <c r="AG131" s="164" t="s">
        <v>198</v>
      </c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</row>
    <row r="132" spans="1:60" ht="22.5" outlineLevel="1">
      <c r="A132" s="155">
        <v>61</v>
      </c>
      <c r="B132" s="156" t="s">
        <v>321</v>
      </c>
      <c r="C132" s="157" t="s">
        <v>322</v>
      </c>
      <c r="D132" s="158" t="s">
        <v>243</v>
      </c>
      <c r="E132" s="159">
        <v>128</v>
      </c>
      <c r="F132" s="160"/>
      <c r="G132" s="161">
        <f>ROUND(E132*F132,2)</f>
        <v>0</v>
      </c>
      <c r="H132" s="162"/>
      <c r="I132" s="163">
        <f>ROUND(E132*H132,2)</f>
        <v>0</v>
      </c>
      <c r="J132" s="162"/>
      <c r="K132" s="163">
        <f>ROUND(E132*J132,2)</f>
        <v>0</v>
      </c>
      <c r="L132" s="163">
        <v>21</v>
      </c>
      <c r="M132" s="163">
        <f>G132*(1+L132/100)</f>
        <v>0</v>
      </c>
      <c r="N132" s="163">
        <v>0.00308</v>
      </c>
      <c r="O132" s="163">
        <f>ROUND(E132*N132,2)</f>
        <v>0.39</v>
      </c>
      <c r="P132" s="163">
        <v>0</v>
      </c>
      <c r="Q132" s="163">
        <f>ROUND(E132*P132,2)</f>
        <v>0</v>
      </c>
      <c r="R132" s="163"/>
      <c r="S132" s="163" t="s">
        <v>138</v>
      </c>
      <c r="T132" s="163" t="s">
        <v>139</v>
      </c>
      <c r="U132" s="163">
        <v>0.4875</v>
      </c>
      <c r="V132" s="163">
        <f>ROUND(E132*U132,2)</f>
        <v>62.4</v>
      </c>
      <c r="W132" s="163"/>
      <c r="X132" s="163" t="s">
        <v>140</v>
      </c>
      <c r="Y132" s="164"/>
      <c r="Z132" s="164"/>
      <c r="AA132" s="164"/>
      <c r="AB132" s="164"/>
      <c r="AC132" s="164"/>
      <c r="AD132" s="164"/>
      <c r="AE132" s="164"/>
      <c r="AF132" s="164"/>
      <c r="AG132" s="164" t="s">
        <v>198</v>
      </c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</row>
    <row r="133" spans="1:60" ht="12.75" outlineLevel="1">
      <c r="A133" s="165"/>
      <c r="B133" s="166"/>
      <c r="C133" s="167" t="s">
        <v>323</v>
      </c>
      <c r="D133" s="168"/>
      <c r="E133" s="169">
        <v>128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4"/>
      <c r="Z133" s="164"/>
      <c r="AA133" s="164"/>
      <c r="AB133" s="164"/>
      <c r="AC133" s="164"/>
      <c r="AD133" s="164"/>
      <c r="AE133" s="164"/>
      <c r="AF133" s="164"/>
      <c r="AG133" s="164" t="s">
        <v>143</v>
      </c>
      <c r="AH133" s="164">
        <v>0</v>
      </c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ht="22.5" outlineLevel="1">
      <c r="A134" s="155">
        <v>62</v>
      </c>
      <c r="B134" s="156" t="s">
        <v>324</v>
      </c>
      <c r="C134" s="157" t="s">
        <v>325</v>
      </c>
      <c r="D134" s="158" t="s">
        <v>209</v>
      </c>
      <c r="E134" s="159">
        <v>8</v>
      </c>
      <c r="F134" s="160"/>
      <c r="G134" s="161">
        <f>ROUND(E134*F134,2)</f>
        <v>0</v>
      </c>
      <c r="H134" s="162"/>
      <c r="I134" s="163">
        <f>ROUND(E134*H134,2)</f>
        <v>0</v>
      </c>
      <c r="J134" s="162"/>
      <c r="K134" s="163">
        <f>ROUND(E134*J134,2)</f>
        <v>0</v>
      </c>
      <c r="L134" s="163">
        <v>21</v>
      </c>
      <c r="M134" s="163">
        <f>G134*(1+L134/100)</f>
        <v>0</v>
      </c>
      <c r="N134" s="163">
        <v>3E-05</v>
      </c>
      <c r="O134" s="163">
        <f>ROUND(E134*N134,2)</f>
        <v>0</v>
      </c>
      <c r="P134" s="163">
        <v>0</v>
      </c>
      <c r="Q134" s="163">
        <f>ROUND(E134*P134,2)</f>
        <v>0</v>
      </c>
      <c r="R134" s="163"/>
      <c r="S134" s="163" t="s">
        <v>138</v>
      </c>
      <c r="T134" s="163" t="s">
        <v>139</v>
      </c>
      <c r="U134" s="163">
        <v>0.1625</v>
      </c>
      <c r="V134" s="163">
        <f>ROUND(E134*U134,2)</f>
        <v>1.3</v>
      </c>
      <c r="W134" s="163"/>
      <c r="X134" s="163" t="s">
        <v>140</v>
      </c>
      <c r="Y134" s="164"/>
      <c r="Z134" s="164"/>
      <c r="AA134" s="164"/>
      <c r="AB134" s="164"/>
      <c r="AC134" s="164"/>
      <c r="AD134" s="164"/>
      <c r="AE134" s="164"/>
      <c r="AF134" s="164"/>
      <c r="AG134" s="164" t="s">
        <v>198</v>
      </c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</row>
    <row r="135" spans="1:60" ht="12.75" outlineLevel="1">
      <c r="A135" s="165"/>
      <c r="B135" s="166"/>
      <c r="C135" s="167" t="s">
        <v>326</v>
      </c>
      <c r="D135" s="168"/>
      <c r="E135" s="169">
        <v>8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4"/>
      <c r="Z135" s="164"/>
      <c r="AA135" s="164"/>
      <c r="AB135" s="164"/>
      <c r="AC135" s="164"/>
      <c r="AD135" s="164"/>
      <c r="AE135" s="164"/>
      <c r="AF135" s="164"/>
      <c r="AG135" s="164" t="s">
        <v>143</v>
      </c>
      <c r="AH135" s="164">
        <v>0</v>
      </c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</row>
    <row r="136" spans="1:60" ht="22.5" outlineLevel="1">
      <c r="A136" s="155">
        <v>63</v>
      </c>
      <c r="B136" s="156" t="s">
        <v>327</v>
      </c>
      <c r="C136" s="157" t="s">
        <v>328</v>
      </c>
      <c r="D136" s="158" t="s">
        <v>209</v>
      </c>
      <c r="E136" s="159">
        <v>10</v>
      </c>
      <c r="F136" s="160"/>
      <c r="G136" s="161">
        <f>ROUND(E136*F136,2)</f>
        <v>0</v>
      </c>
      <c r="H136" s="162"/>
      <c r="I136" s="163">
        <f>ROUND(E136*H136,2)</f>
        <v>0</v>
      </c>
      <c r="J136" s="162"/>
      <c r="K136" s="163">
        <f>ROUND(E136*J136,2)</f>
        <v>0</v>
      </c>
      <c r="L136" s="163">
        <v>21</v>
      </c>
      <c r="M136" s="163">
        <f>G136*(1+L136/100)</f>
        <v>0</v>
      </c>
      <c r="N136" s="163">
        <v>0.00301</v>
      </c>
      <c r="O136" s="163">
        <f>ROUND(E136*N136,2)</f>
        <v>0.03</v>
      </c>
      <c r="P136" s="163">
        <v>0</v>
      </c>
      <c r="Q136" s="163">
        <f>ROUND(E136*P136,2)</f>
        <v>0</v>
      </c>
      <c r="R136" s="163"/>
      <c r="S136" s="163" t="s">
        <v>138</v>
      </c>
      <c r="T136" s="163" t="s">
        <v>139</v>
      </c>
      <c r="U136" s="163">
        <v>1.09688</v>
      </c>
      <c r="V136" s="163">
        <f>ROUND(E136*U136,2)</f>
        <v>10.97</v>
      </c>
      <c r="W136" s="163"/>
      <c r="X136" s="163" t="s">
        <v>140</v>
      </c>
      <c r="Y136" s="164"/>
      <c r="Z136" s="164"/>
      <c r="AA136" s="164"/>
      <c r="AB136" s="164"/>
      <c r="AC136" s="164"/>
      <c r="AD136" s="164"/>
      <c r="AE136" s="164"/>
      <c r="AF136" s="164"/>
      <c r="AG136" s="164" t="s">
        <v>198</v>
      </c>
      <c r="AH136" s="164"/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</row>
    <row r="137" spans="1:60" ht="12.75" outlineLevel="1">
      <c r="A137" s="165"/>
      <c r="B137" s="166"/>
      <c r="C137" s="167" t="s">
        <v>329</v>
      </c>
      <c r="D137" s="168"/>
      <c r="E137" s="169">
        <v>10</v>
      </c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4"/>
      <c r="Z137" s="164"/>
      <c r="AA137" s="164"/>
      <c r="AB137" s="164"/>
      <c r="AC137" s="164"/>
      <c r="AD137" s="164"/>
      <c r="AE137" s="164"/>
      <c r="AF137" s="164"/>
      <c r="AG137" s="164" t="s">
        <v>143</v>
      </c>
      <c r="AH137" s="164">
        <v>0</v>
      </c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</row>
    <row r="138" spans="1:60" ht="12.75" outlineLevel="1">
      <c r="A138" s="170">
        <v>64</v>
      </c>
      <c r="B138" s="171" t="s">
        <v>330</v>
      </c>
      <c r="C138" s="172" t="s">
        <v>331</v>
      </c>
      <c r="D138" s="173" t="s">
        <v>209</v>
      </c>
      <c r="E138" s="174">
        <v>1</v>
      </c>
      <c r="F138" s="175"/>
      <c r="G138" s="176">
        <f>ROUND(E138*F138,2)</f>
        <v>0</v>
      </c>
      <c r="H138" s="162"/>
      <c r="I138" s="163">
        <f>ROUND(E138*H138,2)</f>
        <v>0</v>
      </c>
      <c r="J138" s="162"/>
      <c r="K138" s="163">
        <f>ROUND(E138*J138,2)</f>
        <v>0</v>
      </c>
      <c r="L138" s="163">
        <v>21</v>
      </c>
      <c r="M138" s="163">
        <f>G138*(1+L138/100)</f>
        <v>0</v>
      </c>
      <c r="N138" s="163">
        <v>0</v>
      </c>
      <c r="O138" s="163">
        <f>ROUND(E138*N138,2)</f>
        <v>0</v>
      </c>
      <c r="P138" s="163">
        <v>0.02008</v>
      </c>
      <c r="Q138" s="163">
        <f>ROUND(E138*P138,2)</f>
        <v>0.02</v>
      </c>
      <c r="R138" s="163"/>
      <c r="S138" s="163" t="s">
        <v>151</v>
      </c>
      <c r="T138" s="163" t="s">
        <v>139</v>
      </c>
      <c r="U138" s="163">
        <v>0.20313</v>
      </c>
      <c r="V138" s="163">
        <f>ROUND(E138*U138,2)</f>
        <v>0.2</v>
      </c>
      <c r="W138" s="163"/>
      <c r="X138" s="163" t="s">
        <v>140</v>
      </c>
      <c r="Y138" s="164"/>
      <c r="Z138" s="164"/>
      <c r="AA138" s="164"/>
      <c r="AB138" s="164"/>
      <c r="AC138" s="164"/>
      <c r="AD138" s="164"/>
      <c r="AE138" s="164"/>
      <c r="AF138" s="164"/>
      <c r="AG138" s="164" t="s">
        <v>198</v>
      </c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</row>
    <row r="139" spans="1:60" ht="12.75" outlineLevel="1">
      <c r="A139" s="155">
        <v>65</v>
      </c>
      <c r="B139" s="156" t="s">
        <v>332</v>
      </c>
      <c r="C139" s="157" t="s">
        <v>333</v>
      </c>
      <c r="D139" s="158" t="s">
        <v>243</v>
      </c>
      <c r="E139" s="159">
        <v>129</v>
      </c>
      <c r="F139" s="160"/>
      <c r="G139" s="161">
        <f>ROUND(E139*F139,2)</f>
        <v>0</v>
      </c>
      <c r="H139" s="162"/>
      <c r="I139" s="163">
        <f>ROUND(E139*H139,2)</f>
        <v>0</v>
      </c>
      <c r="J139" s="162"/>
      <c r="K139" s="163">
        <f>ROUND(E139*J139,2)</f>
        <v>0</v>
      </c>
      <c r="L139" s="163">
        <v>21</v>
      </c>
      <c r="M139" s="163">
        <f>G139*(1+L139/100)</f>
        <v>0</v>
      </c>
      <c r="N139" s="163">
        <v>0.0011</v>
      </c>
      <c r="O139" s="163">
        <f>ROUND(E139*N139,2)</f>
        <v>0.14</v>
      </c>
      <c r="P139" s="163">
        <v>0</v>
      </c>
      <c r="Q139" s="163">
        <f>ROUND(E139*P139,2)</f>
        <v>0</v>
      </c>
      <c r="R139" s="163"/>
      <c r="S139" s="163" t="s">
        <v>138</v>
      </c>
      <c r="T139" s="163" t="s">
        <v>139</v>
      </c>
      <c r="U139" s="163">
        <v>0.14625</v>
      </c>
      <c r="V139" s="163">
        <f>ROUND(E139*U139,2)</f>
        <v>18.87</v>
      </c>
      <c r="W139" s="163"/>
      <c r="X139" s="163" t="s">
        <v>140</v>
      </c>
      <c r="Y139" s="164"/>
      <c r="Z139" s="164"/>
      <c r="AA139" s="164"/>
      <c r="AB139" s="164"/>
      <c r="AC139" s="164"/>
      <c r="AD139" s="164"/>
      <c r="AE139" s="164"/>
      <c r="AF139" s="164"/>
      <c r="AG139" s="164" t="s">
        <v>198</v>
      </c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</row>
    <row r="140" spans="1:60" ht="12.75" outlineLevel="1">
      <c r="A140" s="165"/>
      <c r="B140" s="166"/>
      <c r="C140" s="167" t="s">
        <v>334</v>
      </c>
      <c r="D140" s="168"/>
      <c r="E140" s="169">
        <v>129</v>
      </c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4"/>
      <c r="Z140" s="164"/>
      <c r="AA140" s="164"/>
      <c r="AB140" s="164"/>
      <c r="AC140" s="164"/>
      <c r="AD140" s="164"/>
      <c r="AE140" s="164"/>
      <c r="AF140" s="164"/>
      <c r="AG140" s="164" t="s">
        <v>143</v>
      </c>
      <c r="AH140" s="164">
        <v>0</v>
      </c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</row>
    <row r="141" spans="1:60" ht="22.5" outlineLevel="1">
      <c r="A141" s="170">
        <v>66</v>
      </c>
      <c r="B141" s="171" t="s">
        <v>335</v>
      </c>
      <c r="C141" s="172" t="s">
        <v>336</v>
      </c>
      <c r="D141" s="173" t="s">
        <v>337</v>
      </c>
      <c r="E141" s="174">
        <v>1</v>
      </c>
      <c r="F141" s="175"/>
      <c r="G141" s="176">
        <f>ROUND(E141*F141,2)</f>
        <v>0</v>
      </c>
      <c r="H141" s="162"/>
      <c r="I141" s="163">
        <f>ROUND(E141*H141,2)</f>
        <v>0</v>
      </c>
      <c r="J141" s="162"/>
      <c r="K141" s="163">
        <f>ROUND(E141*J141,2)</f>
        <v>0</v>
      </c>
      <c r="L141" s="163">
        <v>21</v>
      </c>
      <c r="M141" s="163">
        <f>G141*(1+L141/100)</f>
        <v>0</v>
      </c>
      <c r="N141" s="163">
        <v>0</v>
      </c>
      <c r="O141" s="163">
        <f>ROUND(E141*N141,2)</f>
        <v>0</v>
      </c>
      <c r="P141" s="163">
        <v>0.00424</v>
      </c>
      <c r="Q141" s="163">
        <f>ROUND(E141*P141,2)</f>
        <v>0</v>
      </c>
      <c r="R141" s="163"/>
      <c r="S141" s="163" t="s">
        <v>138</v>
      </c>
      <c r="T141" s="163" t="s">
        <v>139</v>
      </c>
      <c r="U141" s="163">
        <v>2</v>
      </c>
      <c r="V141" s="163">
        <f>ROUND(E141*U141,2)</f>
        <v>2</v>
      </c>
      <c r="W141" s="163"/>
      <c r="X141" s="163" t="s">
        <v>140</v>
      </c>
      <c r="Y141" s="164"/>
      <c r="Z141" s="164"/>
      <c r="AA141" s="164"/>
      <c r="AB141" s="164"/>
      <c r="AC141" s="164"/>
      <c r="AD141" s="164"/>
      <c r="AE141" s="164"/>
      <c r="AF141" s="164"/>
      <c r="AG141" s="164" t="s">
        <v>198</v>
      </c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</row>
    <row r="142" spans="1:60" ht="12.75" outlineLevel="1">
      <c r="A142" s="170">
        <v>67</v>
      </c>
      <c r="B142" s="171" t="s">
        <v>338</v>
      </c>
      <c r="C142" s="172" t="s">
        <v>339</v>
      </c>
      <c r="D142" s="173" t="s">
        <v>209</v>
      </c>
      <c r="E142" s="174">
        <v>1</v>
      </c>
      <c r="F142" s="175"/>
      <c r="G142" s="176">
        <f>ROUND(E142*F142,2)</f>
        <v>0</v>
      </c>
      <c r="H142" s="162"/>
      <c r="I142" s="163">
        <f>ROUND(E142*H142,2)</f>
        <v>0</v>
      </c>
      <c r="J142" s="162"/>
      <c r="K142" s="163">
        <f>ROUND(E142*J142,2)</f>
        <v>0</v>
      </c>
      <c r="L142" s="163">
        <v>21</v>
      </c>
      <c r="M142" s="163">
        <f>G142*(1+L142/100)</f>
        <v>0</v>
      </c>
      <c r="N142" s="163">
        <v>0</v>
      </c>
      <c r="O142" s="163">
        <f>ROUND(E142*N142,2)</f>
        <v>0</v>
      </c>
      <c r="P142" s="163">
        <v>0.0102</v>
      </c>
      <c r="Q142" s="163">
        <f>ROUND(E142*P142,2)</f>
        <v>0.01</v>
      </c>
      <c r="R142" s="163"/>
      <c r="S142" s="163" t="s">
        <v>138</v>
      </c>
      <c r="T142" s="163" t="s">
        <v>139</v>
      </c>
      <c r="U142" s="163">
        <v>2</v>
      </c>
      <c r="V142" s="163">
        <f>ROUND(E142*U142,2)</f>
        <v>2</v>
      </c>
      <c r="W142" s="163"/>
      <c r="X142" s="163" t="s">
        <v>140</v>
      </c>
      <c r="Y142" s="164"/>
      <c r="Z142" s="164"/>
      <c r="AA142" s="164"/>
      <c r="AB142" s="164"/>
      <c r="AC142" s="164"/>
      <c r="AD142" s="164"/>
      <c r="AE142" s="164"/>
      <c r="AF142" s="164"/>
      <c r="AG142" s="164" t="s">
        <v>141</v>
      </c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</row>
    <row r="143" spans="1:60" ht="22.5" outlineLevel="1">
      <c r="A143" s="155">
        <v>68</v>
      </c>
      <c r="B143" s="156" t="s">
        <v>340</v>
      </c>
      <c r="C143" s="157" t="s">
        <v>341</v>
      </c>
      <c r="D143" s="158" t="s">
        <v>243</v>
      </c>
      <c r="E143" s="159">
        <v>129</v>
      </c>
      <c r="F143" s="160"/>
      <c r="G143" s="161">
        <f>ROUND(E143*F143,2)</f>
        <v>0</v>
      </c>
      <c r="H143" s="162"/>
      <c r="I143" s="163">
        <f>ROUND(E143*H143,2)</f>
        <v>0</v>
      </c>
      <c r="J143" s="162"/>
      <c r="K143" s="163">
        <f>ROUND(E143*J143,2)</f>
        <v>0</v>
      </c>
      <c r="L143" s="163">
        <v>21</v>
      </c>
      <c r="M143" s="163">
        <f>G143*(1+L143/100)</f>
        <v>0</v>
      </c>
      <c r="N143" s="163">
        <v>0.00252</v>
      </c>
      <c r="O143" s="163">
        <f>ROUND(E143*N143,2)</f>
        <v>0.33</v>
      </c>
      <c r="P143" s="163">
        <v>0</v>
      </c>
      <c r="Q143" s="163">
        <f>ROUND(E143*P143,2)</f>
        <v>0</v>
      </c>
      <c r="R143" s="163"/>
      <c r="S143" s="163" t="s">
        <v>138</v>
      </c>
      <c r="T143" s="163" t="s">
        <v>139</v>
      </c>
      <c r="U143" s="163">
        <v>0.4875</v>
      </c>
      <c r="V143" s="163">
        <f>ROUND(E143*U143,2)</f>
        <v>62.89</v>
      </c>
      <c r="W143" s="163"/>
      <c r="X143" s="163" t="s">
        <v>140</v>
      </c>
      <c r="Y143" s="164"/>
      <c r="Z143" s="164"/>
      <c r="AA143" s="164"/>
      <c r="AB143" s="164"/>
      <c r="AC143" s="164"/>
      <c r="AD143" s="164"/>
      <c r="AE143" s="164"/>
      <c r="AF143" s="164"/>
      <c r="AG143" s="164" t="s">
        <v>198</v>
      </c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</row>
    <row r="144" spans="1:60" ht="12.75" outlineLevel="1">
      <c r="A144" s="165"/>
      <c r="B144" s="166"/>
      <c r="C144" s="167" t="s">
        <v>342</v>
      </c>
      <c r="D144" s="168"/>
      <c r="E144" s="169">
        <v>129</v>
      </c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4"/>
      <c r="Z144" s="164"/>
      <c r="AA144" s="164"/>
      <c r="AB144" s="164"/>
      <c r="AC144" s="164"/>
      <c r="AD144" s="164"/>
      <c r="AE144" s="164"/>
      <c r="AF144" s="164"/>
      <c r="AG144" s="164" t="s">
        <v>143</v>
      </c>
      <c r="AH144" s="164">
        <v>0</v>
      </c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60" ht="22.5" outlineLevel="1">
      <c r="A145" s="155">
        <v>69</v>
      </c>
      <c r="B145" s="156" t="s">
        <v>343</v>
      </c>
      <c r="C145" s="157" t="s">
        <v>344</v>
      </c>
      <c r="D145" s="158" t="s">
        <v>243</v>
      </c>
      <c r="E145" s="159">
        <v>129</v>
      </c>
      <c r="F145" s="160"/>
      <c r="G145" s="161">
        <f>ROUND(E145*F145,2)</f>
        <v>0</v>
      </c>
      <c r="H145" s="162"/>
      <c r="I145" s="163">
        <f>ROUND(E145*H145,2)</f>
        <v>0</v>
      </c>
      <c r="J145" s="162"/>
      <c r="K145" s="163">
        <f>ROUND(E145*J145,2)</f>
        <v>0</v>
      </c>
      <c r="L145" s="163">
        <v>21</v>
      </c>
      <c r="M145" s="163">
        <f>G145*(1+L145/100)</f>
        <v>0</v>
      </c>
      <c r="N145" s="163">
        <v>0.00296</v>
      </c>
      <c r="O145" s="163">
        <f>ROUND(E145*N145,2)</f>
        <v>0.38</v>
      </c>
      <c r="P145" s="163">
        <v>0</v>
      </c>
      <c r="Q145" s="163">
        <f>ROUND(E145*P145,2)</f>
        <v>0</v>
      </c>
      <c r="R145" s="163"/>
      <c r="S145" s="163" t="s">
        <v>138</v>
      </c>
      <c r="T145" s="163" t="s">
        <v>139</v>
      </c>
      <c r="U145" s="163">
        <v>0.4875</v>
      </c>
      <c r="V145" s="163">
        <f>ROUND(E145*U145,2)</f>
        <v>62.89</v>
      </c>
      <c r="W145" s="163"/>
      <c r="X145" s="163" t="s">
        <v>140</v>
      </c>
      <c r="Y145" s="164"/>
      <c r="Z145" s="164"/>
      <c r="AA145" s="164"/>
      <c r="AB145" s="164"/>
      <c r="AC145" s="164"/>
      <c r="AD145" s="164"/>
      <c r="AE145" s="164"/>
      <c r="AF145" s="164"/>
      <c r="AG145" s="164" t="s">
        <v>198</v>
      </c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</row>
    <row r="146" spans="1:60" ht="12.75" outlineLevel="1">
      <c r="A146" s="165"/>
      <c r="B146" s="166"/>
      <c r="C146" s="167" t="s">
        <v>334</v>
      </c>
      <c r="D146" s="168"/>
      <c r="E146" s="169">
        <v>129</v>
      </c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4"/>
      <c r="Z146" s="164"/>
      <c r="AA146" s="164"/>
      <c r="AB146" s="164"/>
      <c r="AC146" s="164"/>
      <c r="AD146" s="164"/>
      <c r="AE146" s="164"/>
      <c r="AF146" s="164"/>
      <c r="AG146" s="164" t="s">
        <v>143</v>
      </c>
      <c r="AH146" s="164">
        <v>0</v>
      </c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</row>
    <row r="147" spans="1:60" ht="22.5" outlineLevel="1">
      <c r="A147" s="155">
        <v>70</v>
      </c>
      <c r="B147" s="156" t="s">
        <v>345</v>
      </c>
      <c r="C147" s="157" t="s">
        <v>346</v>
      </c>
      <c r="D147" s="158" t="s">
        <v>243</v>
      </c>
      <c r="E147" s="159">
        <v>0.5</v>
      </c>
      <c r="F147" s="160"/>
      <c r="G147" s="161">
        <f>ROUND(E147*F147,2)</f>
        <v>0</v>
      </c>
      <c r="H147" s="162"/>
      <c r="I147" s="163">
        <f>ROUND(E147*H147,2)</f>
        <v>0</v>
      </c>
      <c r="J147" s="162"/>
      <c r="K147" s="163">
        <f>ROUND(E147*J147,2)</f>
        <v>0</v>
      </c>
      <c r="L147" s="163">
        <v>21</v>
      </c>
      <c r="M147" s="163">
        <f>G147*(1+L147/100)</f>
        <v>0</v>
      </c>
      <c r="N147" s="163">
        <v>0.0026</v>
      </c>
      <c r="O147" s="163">
        <f>ROUND(E147*N147,2)</f>
        <v>0</v>
      </c>
      <c r="P147" s="163">
        <v>0</v>
      </c>
      <c r="Q147" s="163">
        <f>ROUND(E147*P147,2)</f>
        <v>0</v>
      </c>
      <c r="R147" s="163"/>
      <c r="S147" s="163" t="s">
        <v>138</v>
      </c>
      <c r="T147" s="163" t="s">
        <v>139</v>
      </c>
      <c r="U147" s="163">
        <v>0.4875</v>
      </c>
      <c r="V147" s="163">
        <f>ROUND(E147*U147,2)</f>
        <v>0.24</v>
      </c>
      <c r="W147" s="163"/>
      <c r="X147" s="163" t="s">
        <v>140</v>
      </c>
      <c r="Y147" s="164"/>
      <c r="Z147" s="164"/>
      <c r="AA147" s="164"/>
      <c r="AB147" s="164"/>
      <c r="AC147" s="164"/>
      <c r="AD147" s="164"/>
      <c r="AE147" s="164"/>
      <c r="AF147" s="164"/>
      <c r="AG147" s="164" t="s">
        <v>198</v>
      </c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</row>
    <row r="148" spans="1:60" ht="12.75" outlineLevel="1">
      <c r="A148" s="165"/>
      <c r="B148" s="166"/>
      <c r="C148" s="167" t="s">
        <v>347</v>
      </c>
      <c r="D148" s="168"/>
      <c r="E148" s="169">
        <v>0.5</v>
      </c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4"/>
      <c r="Z148" s="164"/>
      <c r="AA148" s="164"/>
      <c r="AB148" s="164"/>
      <c r="AC148" s="164"/>
      <c r="AD148" s="164"/>
      <c r="AE148" s="164"/>
      <c r="AF148" s="164"/>
      <c r="AG148" s="164" t="s">
        <v>143</v>
      </c>
      <c r="AH148" s="164">
        <v>0</v>
      </c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</row>
    <row r="149" spans="1:60" ht="22.5" outlineLevel="1">
      <c r="A149" s="155">
        <v>71</v>
      </c>
      <c r="B149" s="156" t="s">
        <v>348</v>
      </c>
      <c r="C149" s="157" t="s">
        <v>349</v>
      </c>
      <c r="D149" s="158" t="s">
        <v>243</v>
      </c>
      <c r="E149" s="159">
        <v>4</v>
      </c>
      <c r="F149" s="160"/>
      <c r="G149" s="161">
        <f>ROUND(E149*F149,2)</f>
        <v>0</v>
      </c>
      <c r="H149" s="162"/>
      <c r="I149" s="163">
        <f>ROUND(E149*H149,2)</f>
        <v>0</v>
      </c>
      <c r="J149" s="162"/>
      <c r="K149" s="163">
        <f>ROUND(E149*J149,2)</f>
        <v>0</v>
      </c>
      <c r="L149" s="163">
        <v>21</v>
      </c>
      <c r="M149" s="163">
        <f>G149*(1+L149/100)</f>
        <v>0</v>
      </c>
      <c r="N149" s="163">
        <v>0.00315</v>
      </c>
      <c r="O149" s="163">
        <f>ROUND(E149*N149,2)</f>
        <v>0.01</v>
      </c>
      <c r="P149" s="163">
        <v>0</v>
      </c>
      <c r="Q149" s="163">
        <f>ROUND(E149*P149,2)</f>
        <v>0</v>
      </c>
      <c r="R149" s="163"/>
      <c r="S149" s="163" t="s">
        <v>138</v>
      </c>
      <c r="T149" s="163" t="s">
        <v>139</v>
      </c>
      <c r="U149" s="163">
        <v>0.4875</v>
      </c>
      <c r="V149" s="163">
        <f>ROUND(E149*U149,2)</f>
        <v>1.95</v>
      </c>
      <c r="W149" s="163"/>
      <c r="X149" s="163" t="s">
        <v>140</v>
      </c>
      <c r="Y149" s="164"/>
      <c r="Z149" s="164"/>
      <c r="AA149" s="164"/>
      <c r="AB149" s="164"/>
      <c r="AC149" s="164"/>
      <c r="AD149" s="164"/>
      <c r="AE149" s="164"/>
      <c r="AF149" s="164"/>
      <c r="AG149" s="164" t="s">
        <v>198</v>
      </c>
      <c r="AH149" s="164"/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</row>
    <row r="150" spans="1:60" ht="12.75" outlineLevel="1">
      <c r="A150" s="165"/>
      <c r="B150" s="166"/>
      <c r="C150" s="167" t="s">
        <v>350</v>
      </c>
      <c r="D150" s="168"/>
      <c r="E150" s="169">
        <v>4</v>
      </c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4"/>
      <c r="Z150" s="164"/>
      <c r="AA150" s="164"/>
      <c r="AB150" s="164"/>
      <c r="AC150" s="164"/>
      <c r="AD150" s="164"/>
      <c r="AE150" s="164"/>
      <c r="AF150" s="164"/>
      <c r="AG150" s="164" t="s">
        <v>143</v>
      </c>
      <c r="AH150" s="164">
        <v>0</v>
      </c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</row>
    <row r="151" spans="1:60" ht="12.75" outlineLevel="1">
      <c r="A151" s="155">
        <v>72</v>
      </c>
      <c r="B151" s="156" t="s">
        <v>351</v>
      </c>
      <c r="C151" s="157" t="s">
        <v>352</v>
      </c>
      <c r="D151" s="158" t="s">
        <v>243</v>
      </c>
      <c r="E151" s="159">
        <v>126</v>
      </c>
      <c r="F151" s="160"/>
      <c r="G151" s="161">
        <f>ROUND(E151*F151,2)</f>
        <v>0</v>
      </c>
      <c r="H151" s="162"/>
      <c r="I151" s="163">
        <f>ROUND(E151*H151,2)</f>
        <v>0</v>
      </c>
      <c r="J151" s="162"/>
      <c r="K151" s="163">
        <f>ROUND(E151*J151,2)</f>
        <v>0</v>
      </c>
      <c r="L151" s="163">
        <v>21</v>
      </c>
      <c r="M151" s="163">
        <f>G151*(1+L151/100)</f>
        <v>0</v>
      </c>
      <c r="N151" s="163">
        <v>0.0018</v>
      </c>
      <c r="O151" s="163">
        <f>ROUND(E151*N151,2)</f>
        <v>0.23</v>
      </c>
      <c r="P151" s="163">
        <v>0</v>
      </c>
      <c r="Q151" s="163">
        <f>ROUND(E151*P151,2)</f>
        <v>0</v>
      </c>
      <c r="R151" s="163"/>
      <c r="S151" s="163" t="s">
        <v>138</v>
      </c>
      <c r="T151" s="163" t="s">
        <v>139</v>
      </c>
      <c r="U151" s="163">
        <v>0.26813</v>
      </c>
      <c r="V151" s="163">
        <f>ROUND(E151*U151,2)</f>
        <v>33.78</v>
      </c>
      <c r="W151" s="163"/>
      <c r="X151" s="163" t="s">
        <v>140</v>
      </c>
      <c r="Y151" s="164"/>
      <c r="Z151" s="164"/>
      <c r="AA151" s="164"/>
      <c r="AB151" s="164"/>
      <c r="AC151" s="164"/>
      <c r="AD151" s="164"/>
      <c r="AE151" s="164"/>
      <c r="AF151" s="164"/>
      <c r="AG151" s="164" t="s">
        <v>198</v>
      </c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</row>
    <row r="152" spans="1:60" ht="12.75" outlineLevel="1">
      <c r="A152" s="165"/>
      <c r="B152" s="166"/>
      <c r="C152" s="167" t="s">
        <v>353</v>
      </c>
      <c r="D152" s="168"/>
      <c r="E152" s="169">
        <v>126</v>
      </c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4"/>
      <c r="Z152" s="164"/>
      <c r="AA152" s="164"/>
      <c r="AB152" s="164"/>
      <c r="AC152" s="164"/>
      <c r="AD152" s="164"/>
      <c r="AE152" s="164"/>
      <c r="AF152" s="164"/>
      <c r="AG152" s="164" t="s">
        <v>143</v>
      </c>
      <c r="AH152" s="164">
        <v>0</v>
      </c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</row>
    <row r="153" spans="1:60" ht="12.75" outlineLevel="1">
      <c r="A153" s="155">
        <v>73</v>
      </c>
      <c r="B153" s="156" t="s">
        <v>354</v>
      </c>
      <c r="C153" s="157" t="s">
        <v>355</v>
      </c>
      <c r="D153" s="158" t="s">
        <v>243</v>
      </c>
      <c r="E153" s="159">
        <v>12</v>
      </c>
      <c r="F153" s="160"/>
      <c r="G153" s="161">
        <f>ROUND(E153*F153,2)</f>
        <v>0</v>
      </c>
      <c r="H153" s="162"/>
      <c r="I153" s="163">
        <f>ROUND(E153*H153,2)</f>
        <v>0</v>
      </c>
      <c r="J153" s="162"/>
      <c r="K153" s="163">
        <f>ROUND(E153*J153,2)</f>
        <v>0</v>
      </c>
      <c r="L153" s="163">
        <v>21</v>
      </c>
      <c r="M153" s="163">
        <f>G153*(1+L153/100)</f>
        <v>0</v>
      </c>
      <c r="N153" s="163">
        <v>0.00172</v>
      </c>
      <c r="O153" s="163">
        <f>ROUND(E153*N153,2)</f>
        <v>0.02</v>
      </c>
      <c r="P153" s="163">
        <v>0</v>
      </c>
      <c r="Q153" s="163">
        <f>ROUND(E153*P153,2)</f>
        <v>0</v>
      </c>
      <c r="R153" s="163"/>
      <c r="S153" s="163" t="s">
        <v>138</v>
      </c>
      <c r="T153" s="163" t="s">
        <v>139</v>
      </c>
      <c r="U153" s="163">
        <v>0.2</v>
      </c>
      <c r="V153" s="163">
        <f>ROUND(E153*U153,2)</f>
        <v>2.4</v>
      </c>
      <c r="W153" s="163"/>
      <c r="X153" s="163" t="s">
        <v>140</v>
      </c>
      <c r="Y153" s="164"/>
      <c r="Z153" s="164"/>
      <c r="AA153" s="164"/>
      <c r="AB153" s="164"/>
      <c r="AC153" s="164"/>
      <c r="AD153" s="164"/>
      <c r="AE153" s="164"/>
      <c r="AF153" s="164"/>
      <c r="AG153" s="164" t="s">
        <v>198</v>
      </c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ht="12.75" outlineLevel="1">
      <c r="A154" s="165"/>
      <c r="B154" s="166"/>
      <c r="C154" s="167" t="s">
        <v>356</v>
      </c>
      <c r="D154" s="168"/>
      <c r="E154" s="169">
        <v>12</v>
      </c>
      <c r="F154" s="163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4"/>
      <c r="Z154" s="164"/>
      <c r="AA154" s="164"/>
      <c r="AB154" s="164"/>
      <c r="AC154" s="164"/>
      <c r="AD154" s="164"/>
      <c r="AE154" s="164"/>
      <c r="AF154" s="164"/>
      <c r="AG154" s="164" t="s">
        <v>143</v>
      </c>
      <c r="AH154" s="164">
        <v>0</v>
      </c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ht="12.75" outlineLevel="1">
      <c r="A155" s="155">
        <v>74</v>
      </c>
      <c r="B155" s="156" t="s">
        <v>357</v>
      </c>
      <c r="C155" s="157" t="s">
        <v>358</v>
      </c>
      <c r="D155" s="158" t="s">
        <v>243</v>
      </c>
      <c r="E155" s="159">
        <v>116</v>
      </c>
      <c r="F155" s="160"/>
      <c r="G155" s="161">
        <f>ROUND(E155*F155,2)</f>
        <v>0</v>
      </c>
      <c r="H155" s="162"/>
      <c r="I155" s="163">
        <f>ROUND(E155*H155,2)</f>
        <v>0</v>
      </c>
      <c r="J155" s="162"/>
      <c r="K155" s="163">
        <f>ROUND(E155*J155,2)</f>
        <v>0</v>
      </c>
      <c r="L155" s="163">
        <v>21</v>
      </c>
      <c r="M155" s="163">
        <f>G155*(1+L155/100)</f>
        <v>0</v>
      </c>
      <c r="N155" s="163">
        <v>0</v>
      </c>
      <c r="O155" s="163">
        <f>ROUND(E155*N155,2)</f>
        <v>0</v>
      </c>
      <c r="P155" s="163">
        <v>0</v>
      </c>
      <c r="Q155" s="163">
        <f>ROUND(E155*P155,2)</f>
        <v>0</v>
      </c>
      <c r="R155" s="163"/>
      <c r="S155" s="163" t="s">
        <v>138</v>
      </c>
      <c r="T155" s="163" t="s">
        <v>139</v>
      </c>
      <c r="U155" s="163">
        <v>0.17875</v>
      </c>
      <c r="V155" s="163">
        <f>ROUND(E155*U155,2)</f>
        <v>20.74</v>
      </c>
      <c r="W155" s="163"/>
      <c r="X155" s="163" t="s">
        <v>140</v>
      </c>
      <c r="Y155" s="164"/>
      <c r="Z155" s="164"/>
      <c r="AA155" s="164"/>
      <c r="AB155" s="164"/>
      <c r="AC155" s="164"/>
      <c r="AD155" s="164"/>
      <c r="AE155" s="164"/>
      <c r="AF155" s="164"/>
      <c r="AG155" s="164" t="s">
        <v>198</v>
      </c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</row>
    <row r="156" spans="1:60" ht="12.75" outlineLevel="1">
      <c r="A156" s="165"/>
      <c r="B156" s="166"/>
      <c r="C156" s="167" t="s">
        <v>359</v>
      </c>
      <c r="D156" s="168"/>
      <c r="E156" s="169">
        <v>116</v>
      </c>
      <c r="F156" s="163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4"/>
      <c r="Z156" s="164"/>
      <c r="AA156" s="164"/>
      <c r="AB156" s="164"/>
      <c r="AC156" s="164"/>
      <c r="AD156" s="164"/>
      <c r="AE156" s="164"/>
      <c r="AF156" s="164"/>
      <c r="AG156" s="164" t="s">
        <v>143</v>
      </c>
      <c r="AH156" s="164">
        <v>0</v>
      </c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</row>
    <row r="157" spans="1:60" ht="12.75" outlineLevel="1">
      <c r="A157" s="155">
        <v>75</v>
      </c>
      <c r="B157" s="156" t="s">
        <v>360</v>
      </c>
      <c r="C157" s="157" t="s">
        <v>361</v>
      </c>
      <c r="D157" s="158" t="s">
        <v>243</v>
      </c>
      <c r="E157" s="159">
        <v>48</v>
      </c>
      <c r="F157" s="160"/>
      <c r="G157" s="161">
        <f>ROUND(E157*F157,2)</f>
        <v>0</v>
      </c>
      <c r="H157" s="162"/>
      <c r="I157" s="163">
        <f>ROUND(E157*H157,2)</f>
        <v>0</v>
      </c>
      <c r="J157" s="162"/>
      <c r="K157" s="163">
        <f>ROUND(E157*J157,2)</f>
        <v>0</v>
      </c>
      <c r="L157" s="163">
        <v>21</v>
      </c>
      <c r="M157" s="163">
        <f>G157*(1+L157/100)</f>
        <v>0</v>
      </c>
      <c r="N157" s="163">
        <v>0</v>
      </c>
      <c r="O157" s="163">
        <f>ROUND(E157*N157,2)</f>
        <v>0</v>
      </c>
      <c r="P157" s="163">
        <v>0</v>
      </c>
      <c r="Q157" s="163">
        <f>ROUND(E157*P157,2)</f>
        <v>0</v>
      </c>
      <c r="R157" s="163"/>
      <c r="S157" s="163" t="s">
        <v>138</v>
      </c>
      <c r="T157" s="163" t="s">
        <v>139</v>
      </c>
      <c r="U157" s="163">
        <v>0.17875</v>
      </c>
      <c r="V157" s="163">
        <f>ROUND(E157*U157,2)</f>
        <v>8.58</v>
      </c>
      <c r="W157" s="163"/>
      <c r="X157" s="163" t="s">
        <v>140</v>
      </c>
      <c r="Y157" s="164"/>
      <c r="Z157" s="164"/>
      <c r="AA157" s="164"/>
      <c r="AB157" s="164"/>
      <c r="AC157" s="164"/>
      <c r="AD157" s="164"/>
      <c r="AE157" s="164"/>
      <c r="AF157" s="164"/>
      <c r="AG157" s="164" t="s">
        <v>198</v>
      </c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</row>
    <row r="158" spans="1:60" ht="12.75" outlineLevel="1">
      <c r="A158" s="165"/>
      <c r="B158" s="166"/>
      <c r="C158" s="167" t="s">
        <v>362</v>
      </c>
      <c r="D158" s="168"/>
      <c r="E158" s="169">
        <v>48</v>
      </c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4"/>
      <c r="Z158" s="164"/>
      <c r="AA158" s="164"/>
      <c r="AB158" s="164"/>
      <c r="AC158" s="164"/>
      <c r="AD158" s="164"/>
      <c r="AE158" s="164"/>
      <c r="AF158" s="164"/>
      <c r="AG158" s="164" t="s">
        <v>143</v>
      </c>
      <c r="AH158" s="164">
        <v>0</v>
      </c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</row>
    <row r="159" spans="1:60" ht="12.75" outlineLevel="1">
      <c r="A159" s="165">
        <v>76</v>
      </c>
      <c r="B159" s="166" t="s">
        <v>363</v>
      </c>
      <c r="C159" s="177" t="s">
        <v>364</v>
      </c>
      <c r="D159" s="178" t="s">
        <v>23</v>
      </c>
      <c r="E159" s="179"/>
      <c r="F159" s="162"/>
      <c r="G159" s="163">
        <f>ROUND(E159*F159,2)</f>
        <v>0</v>
      </c>
      <c r="H159" s="162"/>
      <c r="I159" s="163">
        <f>ROUND(E159*H159,2)</f>
        <v>0</v>
      </c>
      <c r="J159" s="162"/>
      <c r="K159" s="163">
        <f>ROUND(E159*J159,2)</f>
        <v>0</v>
      </c>
      <c r="L159" s="163">
        <v>21</v>
      </c>
      <c r="M159" s="163">
        <f>G159*(1+L159/100)</f>
        <v>0</v>
      </c>
      <c r="N159" s="163">
        <v>0</v>
      </c>
      <c r="O159" s="163">
        <f>ROUND(E159*N159,2)</f>
        <v>0</v>
      </c>
      <c r="P159" s="163">
        <v>0</v>
      </c>
      <c r="Q159" s="163">
        <f>ROUND(E159*P159,2)</f>
        <v>0</v>
      </c>
      <c r="R159" s="163"/>
      <c r="S159" s="163" t="s">
        <v>151</v>
      </c>
      <c r="T159" s="163" t="s">
        <v>139</v>
      </c>
      <c r="U159" s="163">
        <v>0.00715</v>
      </c>
      <c r="V159" s="163">
        <f>ROUND(E159*U159,2)</f>
        <v>0</v>
      </c>
      <c r="W159" s="163"/>
      <c r="X159" s="163" t="s">
        <v>194</v>
      </c>
      <c r="Y159" s="164"/>
      <c r="Z159" s="164"/>
      <c r="AA159" s="164"/>
      <c r="AB159" s="164"/>
      <c r="AC159" s="164"/>
      <c r="AD159" s="164"/>
      <c r="AE159" s="164"/>
      <c r="AF159" s="164"/>
      <c r="AG159" s="164" t="s">
        <v>195</v>
      </c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</row>
    <row r="160" spans="1:33" ht="12.75">
      <c r="A160" s="147" t="s">
        <v>133</v>
      </c>
      <c r="B160" s="148" t="s">
        <v>87</v>
      </c>
      <c r="C160" s="149" t="s">
        <v>88</v>
      </c>
      <c r="D160" s="150"/>
      <c r="E160" s="151"/>
      <c r="F160" s="152"/>
      <c r="G160" s="153">
        <f>SUMIF(AG161:AG162,"&lt;&gt;NOR",G161:G162)</f>
        <v>0</v>
      </c>
      <c r="H160" s="154"/>
      <c r="I160" s="154">
        <f>SUM(I161:I162)</f>
        <v>0</v>
      </c>
      <c r="J160" s="154"/>
      <c r="K160" s="154">
        <f>SUM(K161:K162)</f>
        <v>0</v>
      </c>
      <c r="L160" s="154"/>
      <c r="M160" s="154">
        <f>SUM(M161:M162)</f>
        <v>0</v>
      </c>
      <c r="N160" s="154"/>
      <c r="O160" s="154">
        <f>SUM(O161:O162)</f>
        <v>0</v>
      </c>
      <c r="P160" s="154"/>
      <c r="Q160" s="154">
        <f>SUM(Q161:Q162)</f>
        <v>0.15</v>
      </c>
      <c r="R160" s="154"/>
      <c r="S160" s="154"/>
      <c r="T160" s="154"/>
      <c r="U160" s="154"/>
      <c r="V160" s="154">
        <f>SUM(V161:V162)</f>
        <v>24.78</v>
      </c>
      <c r="W160" s="154"/>
      <c r="X160" s="154"/>
      <c r="AG160" t="s">
        <v>134</v>
      </c>
    </row>
    <row r="161" spans="1:60" ht="12.75" outlineLevel="1">
      <c r="A161" s="155">
        <v>77</v>
      </c>
      <c r="B161" s="156" t="s">
        <v>365</v>
      </c>
      <c r="C161" s="157" t="s">
        <v>366</v>
      </c>
      <c r="D161" s="158" t="s">
        <v>137</v>
      </c>
      <c r="E161" s="159">
        <v>826</v>
      </c>
      <c r="F161" s="160"/>
      <c r="G161" s="161">
        <f>ROUND(E161*F161,2)</f>
        <v>0</v>
      </c>
      <c r="H161" s="162"/>
      <c r="I161" s="163">
        <f>ROUND(E161*H161,2)</f>
        <v>0</v>
      </c>
      <c r="J161" s="162"/>
      <c r="K161" s="163">
        <f>ROUND(E161*J161,2)</f>
        <v>0</v>
      </c>
      <c r="L161" s="163">
        <v>21</v>
      </c>
      <c r="M161" s="163">
        <f>G161*(1+L161/100)</f>
        <v>0</v>
      </c>
      <c r="N161" s="163">
        <v>0</v>
      </c>
      <c r="O161" s="163">
        <f>ROUND(E161*N161,2)</f>
        <v>0</v>
      </c>
      <c r="P161" s="163">
        <v>0.00018</v>
      </c>
      <c r="Q161" s="163">
        <f>ROUND(E161*P161,2)</f>
        <v>0.15</v>
      </c>
      <c r="R161" s="163"/>
      <c r="S161" s="163" t="s">
        <v>138</v>
      </c>
      <c r="T161" s="163" t="s">
        <v>139</v>
      </c>
      <c r="U161" s="163">
        <v>0.03</v>
      </c>
      <c r="V161" s="163">
        <f>ROUND(E161*U161,2)</f>
        <v>24.78</v>
      </c>
      <c r="W161" s="163"/>
      <c r="X161" s="163" t="s">
        <v>140</v>
      </c>
      <c r="Y161" s="164"/>
      <c r="Z161" s="164"/>
      <c r="AA161" s="164"/>
      <c r="AB161" s="164"/>
      <c r="AC161" s="164"/>
      <c r="AD161" s="164"/>
      <c r="AE161" s="164"/>
      <c r="AF161" s="164"/>
      <c r="AG161" s="164" t="s">
        <v>141</v>
      </c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</row>
    <row r="162" spans="1:60" ht="12.75" outlineLevel="1">
      <c r="A162" s="165"/>
      <c r="B162" s="166"/>
      <c r="C162" s="167" t="s">
        <v>142</v>
      </c>
      <c r="D162" s="168"/>
      <c r="E162" s="169">
        <v>826</v>
      </c>
      <c r="F162" s="163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  <c r="Y162" s="164"/>
      <c r="Z162" s="164"/>
      <c r="AA162" s="164"/>
      <c r="AB162" s="164"/>
      <c r="AC162" s="164"/>
      <c r="AD162" s="164"/>
      <c r="AE162" s="164"/>
      <c r="AF162" s="164"/>
      <c r="AG162" s="164" t="s">
        <v>143</v>
      </c>
      <c r="AH162" s="164">
        <v>0</v>
      </c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</row>
    <row r="163" spans="1:33" ht="12.75">
      <c r="A163" s="147" t="s">
        <v>133</v>
      </c>
      <c r="B163" s="148" t="s">
        <v>91</v>
      </c>
      <c r="C163" s="149" t="s">
        <v>92</v>
      </c>
      <c r="D163" s="150"/>
      <c r="E163" s="151"/>
      <c r="F163" s="152"/>
      <c r="G163" s="153">
        <f>SUMIF(AG164:AG174,"&lt;&gt;NOR",G164:G174)</f>
        <v>0</v>
      </c>
      <c r="H163" s="154"/>
      <c r="I163" s="154">
        <f>SUM(I164:I174)</f>
        <v>0</v>
      </c>
      <c r="J163" s="154"/>
      <c r="K163" s="154">
        <f>SUM(K164:K174)</f>
        <v>0</v>
      </c>
      <c r="L163" s="154"/>
      <c r="M163" s="154">
        <f>SUM(M164:M174)</f>
        <v>0</v>
      </c>
      <c r="N163" s="154"/>
      <c r="O163" s="154">
        <f>SUM(O164:O174)</f>
        <v>0</v>
      </c>
      <c r="P163" s="154"/>
      <c r="Q163" s="154">
        <f>SUM(Q164:Q174)</f>
        <v>19.6</v>
      </c>
      <c r="R163" s="154"/>
      <c r="S163" s="154"/>
      <c r="T163" s="154"/>
      <c r="U163" s="154"/>
      <c r="V163" s="154">
        <f>SUM(V164:V174)</f>
        <v>138.75</v>
      </c>
      <c r="W163" s="154"/>
      <c r="X163" s="154"/>
      <c r="AG163" t="s">
        <v>134</v>
      </c>
    </row>
    <row r="164" spans="1:60" ht="12.75" outlineLevel="1">
      <c r="A164" s="170">
        <v>78</v>
      </c>
      <c r="B164" s="171" t="s">
        <v>367</v>
      </c>
      <c r="C164" s="172" t="s">
        <v>368</v>
      </c>
      <c r="D164" s="173" t="s">
        <v>243</v>
      </c>
      <c r="E164" s="174">
        <v>105</v>
      </c>
      <c r="F164" s="175"/>
      <c r="G164" s="176">
        <f>ROUND(E164*F164,2)</f>
        <v>0</v>
      </c>
      <c r="H164" s="162"/>
      <c r="I164" s="163">
        <f>ROUND(E164*H164,2)</f>
        <v>0</v>
      </c>
      <c r="J164" s="162"/>
      <c r="K164" s="163">
        <f>ROUND(E164*J164,2)</f>
        <v>0</v>
      </c>
      <c r="L164" s="163">
        <v>21</v>
      </c>
      <c r="M164" s="163">
        <f>G164*(1+L164/100)</f>
        <v>0</v>
      </c>
      <c r="N164" s="163">
        <v>0</v>
      </c>
      <c r="O164" s="163">
        <f>ROUND(E164*N164,2)</f>
        <v>0</v>
      </c>
      <c r="P164" s="163">
        <v>0</v>
      </c>
      <c r="Q164" s="163">
        <f>ROUND(E164*P164,2)</f>
        <v>0</v>
      </c>
      <c r="R164" s="163"/>
      <c r="S164" s="163" t="s">
        <v>151</v>
      </c>
      <c r="T164" s="163" t="s">
        <v>139</v>
      </c>
      <c r="U164" s="163">
        <v>0.47</v>
      </c>
      <c r="V164" s="163">
        <f>ROUND(E164*U164,2)</f>
        <v>49.35</v>
      </c>
      <c r="W164" s="163"/>
      <c r="X164" s="163" t="s">
        <v>140</v>
      </c>
      <c r="Y164" s="164"/>
      <c r="Z164" s="164"/>
      <c r="AA164" s="164"/>
      <c r="AB164" s="164"/>
      <c r="AC164" s="164"/>
      <c r="AD164" s="164"/>
      <c r="AE164" s="164"/>
      <c r="AF164" s="164"/>
      <c r="AG164" s="164" t="s">
        <v>141</v>
      </c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</row>
    <row r="165" spans="1:60" ht="12.75" outlineLevel="1">
      <c r="A165" s="170">
        <v>79</v>
      </c>
      <c r="B165" s="171" t="s">
        <v>369</v>
      </c>
      <c r="C165" s="172" t="s">
        <v>370</v>
      </c>
      <c r="D165" s="173" t="s">
        <v>243</v>
      </c>
      <c r="E165" s="174">
        <v>105</v>
      </c>
      <c r="F165" s="175"/>
      <c r="G165" s="176">
        <f>ROUND(E165*F165,2)</f>
        <v>0</v>
      </c>
      <c r="H165" s="162"/>
      <c r="I165" s="163">
        <f>ROUND(E165*H165,2)</f>
        <v>0</v>
      </c>
      <c r="J165" s="162"/>
      <c r="K165" s="163">
        <f>ROUND(E165*J165,2)</f>
        <v>0</v>
      </c>
      <c r="L165" s="163">
        <v>21</v>
      </c>
      <c r="M165" s="163">
        <f>G165*(1+L165/100)</f>
        <v>0</v>
      </c>
      <c r="N165" s="163">
        <v>0</v>
      </c>
      <c r="O165" s="163">
        <f>ROUND(E165*N165,2)</f>
        <v>0</v>
      </c>
      <c r="P165" s="163">
        <v>0</v>
      </c>
      <c r="Q165" s="163">
        <f>ROUND(E165*P165,2)</f>
        <v>0</v>
      </c>
      <c r="R165" s="163"/>
      <c r="S165" s="163" t="s">
        <v>151</v>
      </c>
      <c r="T165" s="163" t="s">
        <v>139</v>
      </c>
      <c r="U165" s="163">
        <v>0.287</v>
      </c>
      <c r="V165" s="163">
        <f>ROUND(E165*U165,2)</f>
        <v>30.14</v>
      </c>
      <c r="W165" s="163"/>
      <c r="X165" s="163" t="s">
        <v>140</v>
      </c>
      <c r="Y165" s="164"/>
      <c r="Z165" s="164"/>
      <c r="AA165" s="164"/>
      <c r="AB165" s="164"/>
      <c r="AC165" s="164"/>
      <c r="AD165" s="164"/>
      <c r="AE165" s="164"/>
      <c r="AF165" s="164"/>
      <c r="AG165" s="164" t="s">
        <v>141</v>
      </c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</row>
    <row r="166" spans="1:60" ht="12.75" outlineLevel="1">
      <c r="A166" s="170">
        <v>80</v>
      </c>
      <c r="B166" s="171" t="s">
        <v>371</v>
      </c>
      <c r="C166" s="172" t="s">
        <v>372</v>
      </c>
      <c r="D166" s="173" t="s">
        <v>337</v>
      </c>
      <c r="E166" s="174">
        <v>4</v>
      </c>
      <c r="F166" s="175"/>
      <c r="G166" s="176">
        <f>ROUND(E166*F166,2)</f>
        <v>0</v>
      </c>
      <c r="H166" s="162"/>
      <c r="I166" s="163">
        <f>ROUND(E166*H166,2)</f>
        <v>0</v>
      </c>
      <c r="J166" s="162"/>
      <c r="K166" s="163">
        <f>ROUND(E166*J166,2)</f>
        <v>0</v>
      </c>
      <c r="L166" s="163">
        <v>21</v>
      </c>
      <c r="M166" s="163">
        <f>G166*(1+L166/100)</f>
        <v>0</v>
      </c>
      <c r="N166" s="163">
        <v>0</v>
      </c>
      <c r="O166" s="163">
        <f>ROUND(E166*N166,2)</f>
        <v>0</v>
      </c>
      <c r="P166" s="163">
        <v>0</v>
      </c>
      <c r="Q166" s="163">
        <f>ROUND(E166*P166,2)</f>
        <v>0</v>
      </c>
      <c r="R166" s="163"/>
      <c r="S166" s="163" t="s">
        <v>138</v>
      </c>
      <c r="T166" s="163" t="s">
        <v>139</v>
      </c>
      <c r="U166" s="163">
        <v>1.61</v>
      </c>
      <c r="V166" s="163">
        <f>ROUND(E166*U166,2)</f>
        <v>6.44</v>
      </c>
      <c r="W166" s="163"/>
      <c r="X166" s="163" t="s">
        <v>140</v>
      </c>
      <c r="Y166" s="164"/>
      <c r="Z166" s="164"/>
      <c r="AA166" s="164"/>
      <c r="AB166" s="164"/>
      <c r="AC166" s="164"/>
      <c r="AD166" s="164"/>
      <c r="AE166" s="164"/>
      <c r="AF166" s="164"/>
      <c r="AG166" s="164" t="s">
        <v>141</v>
      </c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</row>
    <row r="167" spans="1:60" ht="12.75" outlineLevel="1">
      <c r="A167" s="155">
        <v>81</v>
      </c>
      <c r="B167" s="156" t="s">
        <v>373</v>
      </c>
      <c r="C167" s="157" t="s">
        <v>374</v>
      </c>
      <c r="D167" s="158" t="s">
        <v>209</v>
      </c>
      <c r="E167" s="159">
        <v>1</v>
      </c>
      <c r="F167" s="160"/>
      <c r="G167" s="161">
        <f>ROUND(E167*F167,2)</f>
        <v>0</v>
      </c>
      <c r="H167" s="162"/>
      <c r="I167" s="163">
        <f>ROUND(E167*H167,2)</f>
        <v>0</v>
      </c>
      <c r="J167" s="162"/>
      <c r="K167" s="163">
        <f>ROUND(E167*J167,2)</f>
        <v>0</v>
      </c>
      <c r="L167" s="163">
        <v>21</v>
      </c>
      <c r="M167" s="163">
        <f>G167*(1+L167/100)</f>
        <v>0</v>
      </c>
      <c r="N167" s="163">
        <v>0.00128</v>
      </c>
      <c r="O167" s="163">
        <f>ROUND(E167*N167,2)</f>
        <v>0</v>
      </c>
      <c r="P167" s="163">
        <v>0</v>
      </c>
      <c r="Q167" s="163">
        <f>ROUND(E167*P167,2)</f>
        <v>0</v>
      </c>
      <c r="R167" s="163"/>
      <c r="S167" s="163" t="s">
        <v>138</v>
      </c>
      <c r="T167" s="163" t="s">
        <v>139</v>
      </c>
      <c r="U167" s="163">
        <v>2.13</v>
      </c>
      <c r="V167" s="163">
        <f>ROUND(E167*U167,2)</f>
        <v>2.13</v>
      </c>
      <c r="W167" s="163"/>
      <c r="X167" s="163" t="s">
        <v>140</v>
      </c>
      <c r="Y167" s="164"/>
      <c r="Z167" s="164"/>
      <c r="AA167" s="164"/>
      <c r="AB167" s="164"/>
      <c r="AC167" s="164"/>
      <c r="AD167" s="164"/>
      <c r="AE167" s="164"/>
      <c r="AF167" s="164"/>
      <c r="AG167" s="164" t="s">
        <v>198</v>
      </c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</row>
    <row r="168" spans="1:60" ht="12.75" outlineLevel="1">
      <c r="A168" s="165"/>
      <c r="B168" s="166"/>
      <c r="C168" s="167" t="s">
        <v>375</v>
      </c>
      <c r="D168" s="168"/>
      <c r="E168" s="169">
        <v>1</v>
      </c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4"/>
      <c r="Z168" s="164"/>
      <c r="AA168" s="164"/>
      <c r="AB168" s="164"/>
      <c r="AC168" s="164"/>
      <c r="AD168" s="164"/>
      <c r="AE168" s="164"/>
      <c r="AF168" s="164"/>
      <c r="AG168" s="164" t="s">
        <v>143</v>
      </c>
      <c r="AH168" s="164">
        <v>0</v>
      </c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</row>
    <row r="169" spans="1:60" ht="12.75" outlineLevel="1">
      <c r="A169" s="155">
        <v>82</v>
      </c>
      <c r="B169" s="156" t="s">
        <v>376</v>
      </c>
      <c r="C169" s="157" t="s">
        <v>377</v>
      </c>
      <c r="D169" s="158" t="s">
        <v>337</v>
      </c>
      <c r="E169" s="159">
        <v>1</v>
      </c>
      <c r="F169" s="160"/>
      <c r="G169" s="161">
        <f>ROUND(E169*F169,2)</f>
        <v>0</v>
      </c>
      <c r="H169" s="162"/>
      <c r="I169" s="163">
        <f>ROUND(E169*H169,2)</f>
        <v>0</v>
      </c>
      <c r="J169" s="162"/>
      <c r="K169" s="163">
        <f>ROUND(E169*J169,2)</f>
        <v>0</v>
      </c>
      <c r="L169" s="163">
        <v>21</v>
      </c>
      <c r="M169" s="163">
        <f>G169*(1+L169/100)</f>
        <v>0</v>
      </c>
      <c r="N169" s="163">
        <v>0.00069</v>
      </c>
      <c r="O169" s="163">
        <f>ROUND(E169*N169,2)</f>
        <v>0</v>
      </c>
      <c r="P169" s="163">
        <v>0</v>
      </c>
      <c r="Q169" s="163">
        <f>ROUND(E169*P169,2)</f>
        <v>0</v>
      </c>
      <c r="R169" s="163"/>
      <c r="S169" s="163" t="s">
        <v>138</v>
      </c>
      <c r="T169" s="163" t="s">
        <v>173</v>
      </c>
      <c r="U169" s="163">
        <v>1.866</v>
      </c>
      <c r="V169" s="163">
        <f>ROUND(E169*U169,2)</f>
        <v>1.87</v>
      </c>
      <c r="W169" s="163"/>
      <c r="X169" s="163" t="s">
        <v>140</v>
      </c>
      <c r="Y169" s="164"/>
      <c r="Z169" s="164"/>
      <c r="AA169" s="164"/>
      <c r="AB169" s="164"/>
      <c r="AC169" s="164"/>
      <c r="AD169" s="164"/>
      <c r="AE169" s="164"/>
      <c r="AF169" s="164"/>
      <c r="AG169" s="164" t="s">
        <v>141</v>
      </c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</row>
    <row r="170" spans="1:60" ht="12.75" outlineLevel="1">
      <c r="A170" s="165"/>
      <c r="B170" s="166"/>
      <c r="C170" s="167" t="s">
        <v>378</v>
      </c>
      <c r="D170" s="168"/>
      <c r="E170" s="169">
        <v>1</v>
      </c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4"/>
      <c r="Z170" s="164"/>
      <c r="AA170" s="164"/>
      <c r="AB170" s="164"/>
      <c r="AC170" s="164"/>
      <c r="AD170" s="164"/>
      <c r="AE170" s="164"/>
      <c r="AF170" s="164"/>
      <c r="AG170" s="164" t="s">
        <v>143</v>
      </c>
      <c r="AH170" s="164">
        <v>0</v>
      </c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</row>
    <row r="171" spans="1:60" ht="12.75" outlineLevel="1">
      <c r="A171" s="170">
        <v>83</v>
      </c>
      <c r="B171" s="171" t="s">
        <v>379</v>
      </c>
      <c r="C171" s="172" t="s">
        <v>380</v>
      </c>
      <c r="D171" s="173" t="s">
        <v>283</v>
      </c>
      <c r="E171" s="174">
        <v>19.6</v>
      </c>
      <c r="F171" s="175"/>
      <c r="G171" s="176">
        <f>ROUND(E171*F171,2)</f>
        <v>0</v>
      </c>
      <c r="H171" s="162"/>
      <c r="I171" s="163">
        <f>ROUND(E171*H171,2)</f>
        <v>0</v>
      </c>
      <c r="J171" s="162"/>
      <c r="K171" s="163">
        <f>ROUND(E171*J171,2)</f>
        <v>0</v>
      </c>
      <c r="L171" s="163">
        <v>21</v>
      </c>
      <c r="M171" s="163">
        <f>G171*(1+L171/100)</f>
        <v>0</v>
      </c>
      <c r="N171" s="163">
        <v>0</v>
      </c>
      <c r="O171" s="163">
        <f>ROUND(E171*N171,2)</f>
        <v>0</v>
      </c>
      <c r="P171" s="163">
        <v>1</v>
      </c>
      <c r="Q171" s="163">
        <f>ROUND(E171*P171,2)</f>
        <v>19.6</v>
      </c>
      <c r="R171" s="163"/>
      <c r="S171" s="163" t="s">
        <v>138</v>
      </c>
      <c r="T171" s="163" t="s">
        <v>139</v>
      </c>
      <c r="U171" s="163">
        <v>0.45</v>
      </c>
      <c r="V171" s="163">
        <f>ROUND(E171*U171,2)</f>
        <v>8.82</v>
      </c>
      <c r="W171" s="163"/>
      <c r="X171" s="163" t="s">
        <v>140</v>
      </c>
      <c r="Y171" s="164"/>
      <c r="Z171" s="164"/>
      <c r="AA171" s="164"/>
      <c r="AB171" s="164"/>
      <c r="AC171" s="164"/>
      <c r="AD171" s="164"/>
      <c r="AE171" s="164"/>
      <c r="AF171" s="164"/>
      <c r="AG171" s="164" t="s">
        <v>141</v>
      </c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</row>
    <row r="172" spans="1:60" ht="22.5" outlineLevel="1">
      <c r="A172" s="170">
        <v>84</v>
      </c>
      <c r="B172" s="171" t="s">
        <v>381</v>
      </c>
      <c r="C172" s="172" t="s">
        <v>382</v>
      </c>
      <c r="D172" s="173" t="s">
        <v>383</v>
      </c>
      <c r="E172" s="174">
        <v>1</v>
      </c>
      <c r="F172" s="175"/>
      <c r="G172" s="176">
        <f>ROUND(E172*F172,2)</f>
        <v>0</v>
      </c>
      <c r="H172" s="162"/>
      <c r="I172" s="163">
        <f>ROUND(E172*H172,2)</f>
        <v>0</v>
      </c>
      <c r="J172" s="162"/>
      <c r="K172" s="163">
        <f>ROUND(E172*J172,2)</f>
        <v>0</v>
      </c>
      <c r="L172" s="163">
        <v>21</v>
      </c>
      <c r="M172" s="163">
        <f>G172*(1+L172/100)</f>
        <v>0</v>
      </c>
      <c r="N172" s="163">
        <v>0</v>
      </c>
      <c r="O172" s="163">
        <f>ROUND(E172*N172,2)</f>
        <v>0</v>
      </c>
      <c r="P172" s="163">
        <v>0</v>
      </c>
      <c r="Q172" s="163">
        <f>ROUND(E172*P172,2)</f>
        <v>0</v>
      </c>
      <c r="R172" s="163"/>
      <c r="S172" s="163" t="s">
        <v>138</v>
      </c>
      <c r="T172" s="163" t="s">
        <v>139</v>
      </c>
      <c r="U172" s="163">
        <v>40</v>
      </c>
      <c r="V172" s="163">
        <f>ROUND(E172*U172,2)</f>
        <v>40</v>
      </c>
      <c r="W172" s="163"/>
      <c r="X172" s="163" t="s">
        <v>140</v>
      </c>
      <c r="Y172" s="164"/>
      <c r="Z172" s="164"/>
      <c r="AA172" s="164"/>
      <c r="AB172" s="164"/>
      <c r="AC172" s="164"/>
      <c r="AD172" s="164"/>
      <c r="AE172" s="164"/>
      <c r="AF172" s="164"/>
      <c r="AG172" s="164" t="s">
        <v>141</v>
      </c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</row>
    <row r="173" spans="1:60" ht="12.75" outlineLevel="1">
      <c r="A173" s="155">
        <v>85</v>
      </c>
      <c r="B173" s="156" t="s">
        <v>384</v>
      </c>
      <c r="C173" s="157" t="s">
        <v>385</v>
      </c>
      <c r="D173" s="158" t="s">
        <v>243</v>
      </c>
      <c r="E173" s="159">
        <v>210</v>
      </c>
      <c r="F173" s="160"/>
      <c r="G173" s="161">
        <f>ROUND(E173*F173,2)</f>
        <v>0</v>
      </c>
      <c r="H173" s="162"/>
      <c r="I173" s="163">
        <f>ROUND(E173*H173,2)</f>
        <v>0</v>
      </c>
      <c r="J173" s="162"/>
      <c r="K173" s="163">
        <f>ROUND(E173*J173,2)</f>
        <v>0</v>
      </c>
      <c r="L173" s="163">
        <v>21</v>
      </c>
      <c r="M173" s="163">
        <f>G173*(1+L173/100)</f>
        <v>0</v>
      </c>
      <c r="N173" s="163">
        <v>0</v>
      </c>
      <c r="O173" s="163">
        <f>ROUND(E173*N173,2)</f>
        <v>0</v>
      </c>
      <c r="P173" s="163">
        <v>0</v>
      </c>
      <c r="Q173" s="163">
        <f>ROUND(E173*P173,2)</f>
        <v>0</v>
      </c>
      <c r="R173" s="163"/>
      <c r="S173" s="163" t="s">
        <v>138</v>
      </c>
      <c r="T173" s="163" t="s">
        <v>139</v>
      </c>
      <c r="U173" s="163">
        <v>0</v>
      </c>
      <c r="V173" s="163">
        <f>ROUND(E173*U173,2)</f>
        <v>0</v>
      </c>
      <c r="W173" s="163"/>
      <c r="X173" s="163" t="s">
        <v>140</v>
      </c>
      <c r="Y173" s="164"/>
      <c r="Z173" s="164"/>
      <c r="AA173" s="164"/>
      <c r="AB173" s="164"/>
      <c r="AC173" s="164"/>
      <c r="AD173" s="164"/>
      <c r="AE173" s="164"/>
      <c r="AF173" s="164"/>
      <c r="AG173" s="164" t="s">
        <v>141</v>
      </c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</row>
    <row r="174" spans="1:60" ht="12.75" outlineLevel="1">
      <c r="A174" s="165">
        <v>86</v>
      </c>
      <c r="B174" s="166" t="s">
        <v>386</v>
      </c>
      <c r="C174" s="177" t="s">
        <v>387</v>
      </c>
      <c r="D174" s="178" t="s">
        <v>23</v>
      </c>
      <c r="E174" s="179"/>
      <c r="F174" s="162"/>
      <c r="G174" s="163">
        <f>ROUND(E174*F174,2)</f>
        <v>0</v>
      </c>
      <c r="H174" s="162"/>
      <c r="I174" s="163">
        <f>ROUND(E174*H174,2)</f>
        <v>0</v>
      </c>
      <c r="J174" s="162"/>
      <c r="K174" s="163">
        <f>ROUND(E174*J174,2)</f>
        <v>0</v>
      </c>
      <c r="L174" s="163">
        <v>21</v>
      </c>
      <c r="M174" s="163">
        <f>G174*(1+L174/100)</f>
        <v>0</v>
      </c>
      <c r="N174" s="163">
        <v>0</v>
      </c>
      <c r="O174" s="163">
        <f>ROUND(E174*N174,2)</f>
        <v>0</v>
      </c>
      <c r="P174" s="163">
        <v>0</v>
      </c>
      <c r="Q174" s="163">
        <f>ROUND(E174*P174,2)</f>
        <v>0</v>
      </c>
      <c r="R174" s="163"/>
      <c r="S174" s="163" t="s">
        <v>151</v>
      </c>
      <c r="T174" s="163" t="s">
        <v>139</v>
      </c>
      <c r="U174" s="163">
        <v>0</v>
      </c>
      <c r="V174" s="163">
        <f>ROUND(E174*U174,2)</f>
        <v>0</v>
      </c>
      <c r="W174" s="163"/>
      <c r="X174" s="163" t="s">
        <v>194</v>
      </c>
      <c r="Y174" s="164"/>
      <c r="Z174" s="164"/>
      <c r="AA174" s="164"/>
      <c r="AB174" s="164"/>
      <c r="AC174" s="164"/>
      <c r="AD174" s="164"/>
      <c r="AE174" s="164"/>
      <c r="AF174" s="164"/>
      <c r="AG174" s="164" t="s">
        <v>195</v>
      </c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</row>
    <row r="175" spans="1:33" ht="12.75">
      <c r="A175" s="147" t="s">
        <v>133</v>
      </c>
      <c r="B175" s="148" t="s">
        <v>93</v>
      </c>
      <c r="C175" s="149" t="s">
        <v>94</v>
      </c>
      <c r="D175" s="150"/>
      <c r="E175" s="151"/>
      <c r="F175" s="152"/>
      <c r="G175" s="153">
        <f>SUMIF(AG176:AG177,"&lt;&gt;NOR",G176:G177)</f>
        <v>0</v>
      </c>
      <c r="H175" s="154"/>
      <c r="I175" s="154">
        <f>SUM(I176:I177)</f>
        <v>0</v>
      </c>
      <c r="J175" s="154"/>
      <c r="K175" s="154">
        <f>SUM(K176:K177)</f>
        <v>0</v>
      </c>
      <c r="L175" s="154"/>
      <c r="M175" s="154">
        <f>SUM(M176:M177)</f>
        <v>0</v>
      </c>
      <c r="N175" s="154"/>
      <c r="O175" s="154">
        <f>SUM(O176:O177)</f>
        <v>0.43</v>
      </c>
      <c r="P175" s="154"/>
      <c r="Q175" s="154">
        <f>SUM(Q176:Q177)</f>
        <v>0</v>
      </c>
      <c r="R175" s="154"/>
      <c r="S175" s="154"/>
      <c r="T175" s="154"/>
      <c r="U175" s="154"/>
      <c r="V175" s="154">
        <f>SUM(V176:V177)</f>
        <v>67.11</v>
      </c>
      <c r="W175" s="154"/>
      <c r="X175" s="154"/>
      <c r="AG175" t="s">
        <v>134</v>
      </c>
    </row>
    <row r="176" spans="1:60" ht="12.75" outlineLevel="1">
      <c r="A176" s="155">
        <v>87</v>
      </c>
      <c r="B176" s="156" t="s">
        <v>388</v>
      </c>
      <c r="C176" s="157" t="s">
        <v>389</v>
      </c>
      <c r="D176" s="158" t="s">
        <v>137</v>
      </c>
      <c r="E176" s="159">
        <v>826</v>
      </c>
      <c r="F176" s="160"/>
      <c r="G176" s="161">
        <f>ROUND(E176*F176,2)</f>
        <v>0</v>
      </c>
      <c r="H176" s="162"/>
      <c r="I176" s="163">
        <f>ROUND(E176*H176,2)</f>
        <v>0</v>
      </c>
      <c r="J176" s="162"/>
      <c r="K176" s="163">
        <f>ROUND(E176*J176,2)</f>
        <v>0</v>
      </c>
      <c r="L176" s="163">
        <v>21</v>
      </c>
      <c r="M176" s="163">
        <f>G176*(1+L176/100)</f>
        <v>0</v>
      </c>
      <c r="N176" s="163">
        <v>0.00052</v>
      </c>
      <c r="O176" s="163">
        <f>ROUND(E176*N176,2)</f>
        <v>0.43</v>
      </c>
      <c r="P176" s="163">
        <v>0</v>
      </c>
      <c r="Q176" s="163">
        <f>ROUND(E176*P176,2)</f>
        <v>0</v>
      </c>
      <c r="R176" s="163"/>
      <c r="S176" s="163" t="s">
        <v>138</v>
      </c>
      <c r="T176" s="163" t="s">
        <v>139</v>
      </c>
      <c r="U176" s="163">
        <v>0.08125</v>
      </c>
      <c r="V176" s="163">
        <f>ROUND(E176*U176,2)</f>
        <v>67.11</v>
      </c>
      <c r="W176" s="163"/>
      <c r="X176" s="163" t="s">
        <v>140</v>
      </c>
      <c r="Y176" s="164"/>
      <c r="Z176" s="164"/>
      <c r="AA176" s="164"/>
      <c r="AB176" s="164"/>
      <c r="AC176" s="164"/>
      <c r="AD176" s="164"/>
      <c r="AE176" s="164"/>
      <c r="AF176" s="164"/>
      <c r="AG176" s="164" t="s">
        <v>198</v>
      </c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</row>
    <row r="177" spans="1:60" ht="12.75" outlineLevel="1">
      <c r="A177" s="165"/>
      <c r="B177" s="166"/>
      <c r="C177" s="167" t="s">
        <v>142</v>
      </c>
      <c r="D177" s="168"/>
      <c r="E177" s="169">
        <v>826</v>
      </c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4"/>
      <c r="Z177" s="164"/>
      <c r="AA177" s="164"/>
      <c r="AB177" s="164"/>
      <c r="AC177" s="164"/>
      <c r="AD177" s="164"/>
      <c r="AE177" s="164"/>
      <c r="AF177" s="164"/>
      <c r="AG177" s="164" t="s">
        <v>143</v>
      </c>
      <c r="AH177" s="164">
        <v>0</v>
      </c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</row>
    <row r="178" spans="1:33" ht="12.75">
      <c r="A178" s="147" t="s">
        <v>133</v>
      </c>
      <c r="B178" s="148" t="s">
        <v>97</v>
      </c>
      <c r="C178" s="149" t="s">
        <v>98</v>
      </c>
      <c r="D178" s="150"/>
      <c r="E178" s="151"/>
      <c r="F178" s="152"/>
      <c r="G178" s="153">
        <f>SUMIF(AG179:AG179,"&lt;&gt;NOR",G179:G179)</f>
        <v>0</v>
      </c>
      <c r="H178" s="154"/>
      <c r="I178" s="154">
        <f>SUM(I179:I179)</f>
        <v>0</v>
      </c>
      <c r="J178" s="154"/>
      <c r="K178" s="154">
        <f>SUM(K179:K179)</f>
        <v>0</v>
      </c>
      <c r="L178" s="154"/>
      <c r="M178" s="154">
        <f>SUM(M179:M179)</f>
        <v>0</v>
      </c>
      <c r="N178" s="154"/>
      <c r="O178" s="154">
        <f>SUM(O179:O179)</f>
        <v>0</v>
      </c>
      <c r="P178" s="154"/>
      <c r="Q178" s="154">
        <f>SUM(Q179:Q179)</f>
        <v>0</v>
      </c>
      <c r="R178" s="154"/>
      <c r="S178" s="154"/>
      <c r="T178" s="154"/>
      <c r="U178" s="154"/>
      <c r="V178" s="154">
        <f>SUM(V179:V179)</f>
        <v>0</v>
      </c>
      <c r="W178" s="154"/>
      <c r="X178" s="154"/>
      <c r="AG178" t="s">
        <v>134</v>
      </c>
    </row>
    <row r="179" spans="1:60" ht="22.5" outlineLevel="1">
      <c r="A179" s="170">
        <v>88</v>
      </c>
      <c r="B179" s="171" t="s">
        <v>390</v>
      </c>
      <c r="C179" s="172" t="s">
        <v>391</v>
      </c>
      <c r="D179" s="173" t="s">
        <v>182</v>
      </c>
      <c r="E179" s="174">
        <v>1</v>
      </c>
      <c r="F179" s="175"/>
      <c r="G179" s="176">
        <f>ROUND(E179*F179,2)</f>
        <v>0</v>
      </c>
      <c r="H179" s="162"/>
      <c r="I179" s="163">
        <f>ROUND(E179*H179,2)</f>
        <v>0</v>
      </c>
      <c r="J179" s="162"/>
      <c r="K179" s="163">
        <f>ROUND(E179*J179,2)</f>
        <v>0</v>
      </c>
      <c r="L179" s="163">
        <v>21</v>
      </c>
      <c r="M179" s="163">
        <f>G179*(1+L179/100)</f>
        <v>0</v>
      </c>
      <c r="N179" s="163">
        <v>0</v>
      </c>
      <c r="O179" s="163">
        <f>ROUND(E179*N179,2)</f>
        <v>0</v>
      </c>
      <c r="P179" s="163">
        <v>0</v>
      </c>
      <c r="Q179" s="163">
        <f>ROUND(E179*P179,2)</f>
        <v>0</v>
      </c>
      <c r="R179" s="163"/>
      <c r="S179" s="163" t="s">
        <v>138</v>
      </c>
      <c r="T179" s="163" t="s">
        <v>139</v>
      </c>
      <c r="U179" s="163">
        <v>0</v>
      </c>
      <c r="V179" s="163">
        <f>ROUND(E179*U179,2)</f>
        <v>0</v>
      </c>
      <c r="W179" s="163"/>
      <c r="X179" s="163" t="s">
        <v>140</v>
      </c>
      <c r="Y179" s="164"/>
      <c r="Z179" s="164"/>
      <c r="AA179" s="164"/>
      <c r="AB179" s="164"/>
      <c r="AC179" s="164"/>
      <c r="AD179" s="164"/>
      <c r="AE179" s="164"/>
      <c r="AF179" s="164"/>
      <c r="AG179" s="164" t="s">
        <v>141</v>
      </c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</row>
    <row r="180" spans="1:33" ht="12.75">
      <c r="A180" s="147" t="s">
        <v>133</v>
      </c>
      <c r="B180" s="148" t="s">
        <v>99</v>
      </c>
      <c r="C180" s="149" t="s">
        <v>100</v>
      </c>
      <c r="D180" s="150"/>
      <c r="E180" s="151"/>
      <c r="F180" s="152"/>
      <c r="G180" s="153">
        <f>SUMIF(AG181:AG187,"&lt;&gt;NOR",G181:G187)</f>
        <v>0</v>
      </c>
      <c r="H180" s="154"/>
      <c r="I180" s="154">
        <f>SUM(I181:I187)</f>
        <v>0</v>
      </c>
      <c r="J180" s="154"/>
      <c r="K180" s="154">
        <f>SUM(K181:K187)</f>
        <v>0</v>
      </c>
      <c r="L180" s="154"/>
      <c r="M180" s="154">
        <f>SUM(M181:M187)</f>
        <v>0</v>
      </c>
      <c r="N180" s="154"/>
      <c r="O180" s="154">
        <f>SUM(O181:O187)</f>
        <v>0</v>
      </c>
      <c r="P180" s="154"/>
      <c r="Q180" s="154">
        <f>SUM(Q181:Q187)</f>
        <v>0</v>
      </c>
      <c r="R180" s="154"/>
      <c r="S180" s="154"/>
      <c r="T180" s="154"/>
      <c r="U180" s="154"/>
      <c r="V180" s="154">
        <f>SUM(V181:V187)</f>
        <v>176.74</v>
      </c>
      <c r="W180" s="154"/>
      <c r="X180" s="154"/>
      <c r="AG180" t="s">
        <v>134</v>
      </c>
    </row>
    <row r="181" spans="1:60" ht="12.75" outlineLevel="1">
      <c r="A181" s="170">
        <v>89</v>
      </c>
      <c r="B181" s="171" t="s">
        <v>392</v>
      </c>
      <c r="C181" s="172" t="s">
        <v>393</v>
      </c>
      <c r="D181" s="173" t="s">
        <v>193</v>
      </c>
      <c r="E181" s="174">
        <v>51.84103</v>
      </c>
      <c r="F181" s="175"/>
      <c r="G181" s="176">
        <f aca="true" t="shared" si="0" ref="G181:G187">ROUND(E181*F181,2)</f>
        <v>0</v>
      </c>
      <c r="H181" s="162"/>
      <c r="I181" s="163">
        <f aca="true" t="shared" si="1" ref="I181:I187">ROUND(E181*H181,2)</f>
        <v>0</v>
      </c>
      <c r="J181" s="162"/>
      <c r="K181" s="163">
        <f aca="true" t="shared" si="2" ref="K181:K187">ROUND(E181*J181,2)</f>
        <v>0</v>
      </c>
      <c r="L181" s="163">
        <v>21</v>
      </c>
      <c r="M181" s="163">
        <f aca="true" t="shared" si="3" ref="M181:M187">G181*(1+L181/100)</f>
        <v>0</v>
      </c>
      <c r="N181" s="163">
        <v>0</v>
      </c>
      <c r="O181" s="163">
        <f aca="true" t="shared" si="4" ref="O181:O187">ROUND(E181*N181,2)</f>
        <v>0</v>
      </c>
      <c r="P181" s="163">
        <v>0</v>
      </c>
      <c r="Q181" s="163">
        <f aca="true" t="shared" si="5" ref="Q181:Q187">ROUND(E181*P181,2)</f>
        <v>0</v>
      </c>
      <c r="R181" s="163"/>
      <c r="S181" s="163" t="s">
        <v>151</v>
      </c>
      <c r="T181" s="163" t="s">
        <v>139</v>
      </c>
      <c r="U181" s="163">
        <v>0.75806</v>
      </c>
      <c r="V181" s="163">
        <f aca="true" t="shared" si="6" ref="V181:V187">ROUND(E181*U181,2)</f>
        <v>39.3</v>
      </c>
      <c r="W181" s="163"/>
      <c r="X181" s="163" t="s">
        <v>394</v>
      </c>
      <c r="Y181" s="164"/>
      <c r="Z181" s="164"/>
      <c r="AA181" s="164"/>
      <c r="AB181" s="164"/>
      <c r="AC181" s="164"/>
      <c r="AD181" s="164"/>
      <c r="AE181" s="164"/>
      <c r="AF181" s="164"/>
      <c r="AG181" s="164" t="s">
        <v>395</v>
      </c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</row>
    <row r="182" spans="1:60" ht="12.75" outlineLevel="1">
      <c r="A182" s="170">
        <v>90</v>
      </c>
      <c r="B182" s="171" t="s">
        <v>396</v>
      </c>
      <c r="C182" s="172" t="s">
        <v>397</v>
      </c>
      <c r="D182" s="173" t="s">
        <v>193</v>
      </c>
      <c r="E182" s="174">
        <v>103.68207</v>
      </c>
      <c r="F182" s="175"/>
      <c r="G182" s="176">
        <f t="shared" si="0"/>
        <v>0</v>
      </c>
      <c r="H182" s="162"/>
      <c r="I182" s="163">
        <f t="shared" si="1"/>
        <v>0</v>
      </c>
      <c r="J182" s="162"/>
      <c r="K182" s="163">
        <f t="shared" si="2"/>
        <v>0</v>
      </c>
      <c r="L182" s="163">
        <v>21</v>
      </c>
      <c r="M182" s="163">
        <f t="shared" si="3"/>
        <v>0</v>
      </c>
      <c r="N182" s="163">
        <v>0</v>
      </c>
      <c r="O182" s="163">
        <f t="shared" si="4"/>
        <v>0</v>
      </c>
      <c r="P182" s="163">
        <v>0</v>
      </c>
      <c r="Q182" s="163">
        <f t="shared" si="5"/>
        <v>0</v>
      </c>
      <c r="R182" s="163"/>
      <c r="S182" s="163" t="s">
        <v>151</v>
      </c>
      <c r="T182" s="163" t="s">
        <v>139</v>
      </c>
      <c r="U182" s="163">
        <v>0.53056</v>
      </c>
      <c r="V182" s="163">
        <f t="shared" si="6"/>
        <v>55.01</v>
      </c>
      <c r="W182" s="163"/>
      <c r="X182" s="163" t="s">
        <v>394</v>
      </c>
      <c r="Y182" s="164"/>
      <c r="Z182" s="164"/>
      <c r="AA182" s="164"/>
      <c r="AB182" s="164"/>
      <c r="AC182" s="164"/>
      <c r="AD182" s="164"/>
      <c r="AE182" s="164"/>
      <c r="AF182" s="164"/>
      <c r="AG182" s="164" t="s">
        <v>395</v>
      </c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</row>
    <row r="183" spans="1:60" ht="12.75" outlineLevel="1">
      <c r="A183" s="170">
        <v>91</v>
      </c>
      <c r="B183" s="171" t="s">
        <v>398</v>
      </c>
      <c r="C183" s="172" t="s">
        <v>399</v>
      </c>
      <c r="D183" s="173" t="s">
        <v>193</v>
      </c>
      <c r="E183" s="174">
        <v>51.84103</v>
      </c>
      <c r="F183" s="175"/>
      <c r="G183" s="176">
        <f t="shared" si="0"/>
        <v>0</v>
      </c>
      <c r="H183" s="162"/>
      <c r="I183" s="163">
        <f t="shared" si="1"/>
        <v>0</v>
      </c>
      <c r="J183" s="162"/>
      <c r="K183" s="163">
        <f t="shared" si="2"/>
        <v>0</v>
      </c>
      <c r="L183" s="163">
        <v>21</v>
      </c>
      <c r="M183" s="163">
        <f t="shared" si="3"/>
        <v>0</v>
      </c>
      <c r="N183" s="163">
        <v>0</v>
      </c>
      <c r="O183" s="163">
        <f t="shared" si="4"/>
        <v>0</v>
      </c>
      <c r="P183" s="163">
        <v>0</v>
      </c>
      <c r="Q183" s="163">
        <f t="shared" si="5"/>
        <v>0</v>
      </c>
      <c r="R183" s="163"/>
      <c r="S183" s="163" t="s">
        <v>151</v>
      </c>
      <c r="T183" s="163" t="s">
        <v>139</v>
      </c>
      <c r="U183" s="163">
        <v>0.39813</v>
      </c>
      <c r="V183" s="163">
        <f t="shared" si="6"/>
        <v>20.64</v>
      </c>
      <c r="W183" s="163"/>
      <c r="X183" s="163" t="s">
        <v>394</v>
      </c>
      <c r="Y183" s="164"/>
      <c r="Z183" s="164"/>
      <c r="AA183" s="164"/>
      <c r="AB183" s="164"/>
      <c r="AC183" s="164"/>
      <c r="AD183" s="164"/>
      <c r="AE183" s="164"/>
      <c r="AF183" s="164"/>
      <c r="AG183" s="164" t="s">
        <v>395</v>
      </c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</row>
    <row r="184" spans="1:60" ht="12.75" outlineLevel="1">
      <c r="A184" s="170">
        <v>92</v>
      </c>
      <c r="B184" s="171" t="s">
        <v>400</v>
      </c>
      <c r="C184" s="172" t="s">
        <v>401</v>
      </c>
      <c r="D184" s="173" t="s">
        <v>193</v>
      </c>
      <c r="E184" s="174">
        <v>1036.82066</v>
      </c>
      <c r="F184" s="175"/>
      <c r="G184" s="176">
        <f t="shared" si="0"/>
        <v>0</v>
      </c>
      <c r="H184" s="162"/>
      <c r="I184" s="163">
        <f t="shared" si="1"/>
        <v>0</v>
      </c>
      <c r="J184" s="162"/>
      <c r="K184" s="163">
        <f t="shared" si="2"/>
        <v>0</v>
      </c>
      <c r="L184" s="163">
        <v>21</v>
      </c>
      <c r="M184" s="163">
        <f t="shared" si="3"/>
        <v>0</v>
      </c>
      <c r="N184" s="163">
        <v>0</v>
      </c>
      <c r="O184" s="163">
        <f t="shared" si="4"/>
        <v>0</v>
      </c>
      <c r="P184" s="163">
        <v>0</v>
      </c>
      <c r="Q184" s="163">
        <f t="shared" si="5"/>
        <v>0</v>
      </c>
      <c r="R184" s="163"/>
      <c r="S184" s="163" t="s">
        <v>151</v>
      </c>
      <c r="T184" s="163" t="s">
        <v>139</v>
      </c>
      <c r="U184" s="163">
        <v>0</v>
      </c>
      <c r="V184" s="163">
        <f t="shared" si="6"/>
        <v>0</v>
      </c>
      <c r="W184" s="163"/>
      <c r="X184" s="163" t="s">
        <v>394</v>
      </c>
      <c r="Y184" s="164"/>
      <c r="Z184" s="164"/>
      <c r="AA184" s="164"/>
      <c r="AB184" s="164"/>
      <c r="AC184" s="164"/>
      <c r="AD184" s="164"/>
      <c r="AE184" s="164"/>
      <c r="AF184" s="164"/>
      <c r="AG184" s="164" t="s">
        <v>395</v>
      </c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60" ht="12.75" outlineLevel="1">
      <c r="A185" s="170">
        <v>93</v>
      </c>
      <c r="B185" s="171" t="s">
        <v>402</v>
      </c>
      <c r="C185" s="172" t="s">
        <v>403</v>
      </c>
      <c r="D185" s="173" t="s">
        <v>193</v>
      </c>
      <c r="E185" s="174">
        <v>51.84103</v>
      </c>
      <c r="F185" s="175"/>
      <c r="G185" s="176">
        <f t="shared" si="0"/>
        <v>0</v>
      </c>
      <c r="H185" s="162"/>
      <c r="I185" s="163">
        <f t="shared" si="1"/>
        <v>0</v>
      </c>
      <c r="J185" s="162"/>
      <c r="K185" s="163">
        <f t="shared" si="2"/>
        <v>0</v>
      </c>
      <c r="L185" s="163">
        <v>21</v>
      </c>
      <c r="M185" s="163">
        <f t="shared" si="3"/>
        <v>0</v>
      </c>
      <c r="N185" s="163">
        <v>0</v>
      </c>
      <c r="O185" s="163">
        <f t="shared" si="4"/>
        <v>0</v>
      </c>
      <c r="P185" s="163">
        <v>0</v>
      </c>
      <c r="Q185" s="163">
        <f t="shared" si="5"/>
        <v>0</v>
      </c>
      <c r="R185" s="163"/>
      <c r="S185" s="163" t="s">
        <v>151</v>
      </c>
      <c r="T185" s="163" t="s">
        <v>139</v>
      </c>
      <c r="U185" s="163">
        <v>0.76538</v>
      </c>
      <c r="V185" s="163">
        <f t="shared" si="6"/>
        <v>39.68</v>
      </c>
      <c r="W185" s="163"/>
      <c r="X185" s="163" t="s">
        <v>394</v>
      </c>
      <c r="Y185" s="164"/>
      <c r="Z185" s="164"/>
      <c r="AA185" s="164"/>
      <c r="AB185" s="164"/>
      <c r="AC185" s="164"/>
      <c r="AD185" s="164"/>
      <c r="AE185" s="164"/>
      <c r="AF185" s="164"/>
      <c r="AG185" s="164" t="s">
        <v>395</v>
      </c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</row>
    <row r="186" spans="1:60" ht="12.75" outlineLevel="1">
      <c r="A186" s="170">
        <v>94</v>
      </c>
      <c r="B186" s="171" t="s">
        <v>404</v>
      </c>
      <c r="C186" s="172" t="s">
        <v>405</v>
      </c>
      <c r="D186" s="173" t="s">
        <v>193</v>
      </c>
      <c r="E186" s="174">
        <v>259.20517</v>
      </c>
      <c r="F186" s="175"/>
      <c r="G186" s="176">
        <f t="shared" si="0"/>
        <v>0</v>
      </c>
      <c r="H186" s="162"/>
      <c r="I186" s="163">
        <f t="shared" si="1"/>
        <v>0</v>
      </c>
      <c r="J186" s="162"/>
      <c r="K186" s="163">
        <f t="shared" si="2"/>
        <v>0</v>
      </c>
      <c r="L186" s="163">
        <v>21</v>
      </c>
      <c r="M186" s="163">
        <f t="shared" si="3"/>
        <v>0</v>
      </c>
      <c r="N186" s="163">
        <v>0</v>
      </c>
      <c r="O186" s="163">
        <f t="shared" si="4"/>
        <v>0</v>
      </c>
      <c r="P186" s="163">
        <v>0</v>
      </c>
      <c r="Q186" s="163">
        <f t="shared" si="5"/>
        <v>0</v>
      </c>
      <c r="R186" s="163"/>
      <c r="S186" s="163" t="s">
        <v>151</v>
      </c>
      <c r="T186" s="163" t="s">
        <v>139</v>
      </c>
      <c r="U186" s="163">
        <v>0.08531</v>
      </c>
      <c r="V186" s="163">
        <f t="shared" si="6"/>
        <v>22.11</v>
      </c>
      <c r="W186" s="163"/>
      <c r="X186" s="163" t="s">
        <v>394</v>
      </c>
      <c r="Y186" s="164"/>
      <c r="Z186" s="164"/>
      <c r="AA186" s="164"/>
      <c r="AB186" s="164"/>
      <c r="AC186" s="164"/>
      <c r="AD186" s="164"/>
      <c r="AE186" s="164"/>
      <c r="AF186" s="164"/>
      <c r="AG186" s="164" t="s">
        <v>395</v>
      </c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</row>
    <row r="187" spans="1:60" ht="12.75" outlineLevel="1">
      <c r="A187" s="170">
        <v>95</v>
      </c>
      <c r="B187" s="171" t="s">
        <v>406</v>
      </c>
      <c r="C187" s="172" t="s">
        <v>407</v>
      </c>
      <c r="D187" s="173" t="s">
        <v>193</v>
      </c>
      <c r="E187" s="174">
        <v>51.84103</v>
      </c>
      <c r="F187" s="175"/>
      <c r="G187" s="176">
        <f t="shared" si="0"/>
        <v>0</v>
      </c>
      <c r="H187" s="162"/>
      <c r="I187" s="163">
        <f t="shared" si="1"/>
        <v>0</v>
      </c>
      <c r="J187" s="162"/>
      <c r="K187" s="163">
        <f t="shared" si="2"/>
        <v>0</v>
      </c>
      <c r="L187" s="163">
        <v>21</v>
      </c>
      <c r="M187" s="163">
        <f t="shared" si="3"/>
        <v>0</v>
      </c>
      <c r="N187" s="163">
        <v>0</v>
      </c>
      <c r="O187" s="163">
        <f t="shared" si="4"/>
        <v>0</v>
      </c>
      <c r="P187" s="163">
        <v>0</v>
      </c>
      <c r="Q187" s="163">
        <f t="shared" si="5"/>
        <v>0</v>
      </c>
      <c r="R187" s="163"/>
      <c r="S187" s="163" t="s">
        <v>151</v>
      </c>
      <c r="T187" s="163" t="s">
        <v>139</v>
      </c>
      <c r="U187" s="163">
        <v>0</v>
      </c>
      <c r="V187" s="163">
        <f t="shared" si="6"/>
        <v>0</v>
      </c>
      <c r="W187" s="163"/>
      <c r="X187" s="163" t="s">
        <v>394</v>
      </c>
      <c r="Y187" s="164"/>
      <c r="Z187" s="164"/>
      <c r="AA187" s="164"/>
      <c r="AB187" s="164"/>
      <c r="AC187" s="164"/>
      <c r="AD187" s="164"/>
      <c r="AE187" s="164"/>
      <c r="AF187" s="164"/>
      <c r="AG187" s="164" t="s">
        <v>395</v>
      </c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</row>
    <row r="188" spans="1:33" ht="12.75">
      <c r="A188" s="147" t="s">
        <v>133</v>
      </c>
      <c r="B188" s="148" t="s">
        <v>17</v>
      </c>
      <c r="C188" s="149" t="s">
        <v>18</v>
      </c>
      <c r="D188" s="150"/>
      <c r="E188" s="151"/>
      <c r="F188" s="152"/>
      <c r="G188" s="153">
        <f>SUMIF(AG189:AG189,"&lt;&gt;NOR",G189:G189)</f>
        <v>0</v>
      </c>
      <c r="H188" s="154"/>
      <c r="I188" s="154">
        <f>SUM(I189:I189)</f>
        <v>0</v>
      </c>
      <c r="J188" s="154"/>
      <c r="K188" s="154">
        <f>SUM(K189:K189)</f>
        <v>0</v>
      </c>
      <c r="L188" s="154"/>
      <c r="M188" s="154">
        <f>SUM(M189:M189)</f>
        <v>0</v>
      </c>
      <c r="N188" s="154"/>
      <c r="O188" s="154">
        <f>SUM(O189:O189)</f>
        <v>0</v>
      </c>
      <c r="P188" s="154"/>
      <c r="Q188" s="154">
        <f>SUM(Q189:Q189)</f>
        <v>0</v>
      </c>
      <c r="R188" s="154"/>
      <c r="S188" s="154"/>
      <c r="T188" s="154"/>
      <c r="U188" s="154"/>
      <c r="V188" s="154">
        <f>SUM(V189:V189)</f>
        <v>0</v>
      </c>
      <c r="W188" s="154"/>
      <c r="X188" s="154"/>
      <c r="AG188" t="s">
        <v>134</v>
      </c>
    </row>
    <row r="189" spans="1:60" ht="12.75" outlineLevel="1">
      <c r="A189" s="155">
        <v>96</v>
      </c>
      <c r="B189" s="156" t="s">
        <v>408</v>
      </c>
      <c r="C189" s="157" t="s">
        <v>409</v>
      </c>
      <c r="D189" s="158" t="s">
        <v>410</v>
      </c>
      <c r="E189" s="159">
        <v>1</v>
      </c>
      <c r="F189" s="160"/>
      <c r="G189" s="161">
        <f>ROUND(E189*F189,2)</f>
        <v>0</v>
      </c>
      <c r="H189" s="162"/>
      <c r="I189" s="163">
        <f>ROUND(E189*H189,2)</f>
        <v>0</v>
      </c>
      <c r="J189" s="162"/>
      <c r="K189" s="163">
        <f>ROUND(E189*J189,2)</f>
        <v>0</v>
      </c>
      <c r="L189" s="163">
        <v>21</v>
      </c>
      <c r="M189" s="163">
        <f>G189*(1+L189/100)</f>
        <v>0</v>
      </c>
      <c r="N189" s="163">
        <v>0</v>
      </c>
      <c r="O189" s="163">
        <f>ROUND(E189*N189,2)</f>
        <v>0</v>
      </c>
      <c r="P189" s="163">
        <v>0</v>
      </c>
      <c r="Q189" s="163">
        <f>ROUND(E189*P189,2)</f>
        <v>0</v>
      </c>
      <c r="R189" s="163"/>
      <c r="S189" s="163" t="s">
        <v>151</v>
      </c>
      <c r="T189" s="163" t="s">
        <v>139</v>
      </c>
      <c r="U189" s="163">
        <v>0</v>
      </c>
      <c r="V189" s="163">
        <f>ROUND(E189*U189,2)</f>
        <v>0</v>
      </c>
      <c r="W189" s="163"/>
      <c r="X189" s="163" t="s">
        <v>411</v>
      </c>
      <c r="Y189" s="164"/>
      <c r="Z189" s="164"/>
      <c r="AA189" s="164"/>
      <c r="AB189" s="164"/>
      <c r="AC189" s="164"/>
      <c r="AD189" s="164"/>
      <c r="AE189" s="164"/>
      <c r="AF189" s="164"/>
      <c r="AG189" s="164" t="s">
        <v>412</v>
      </c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</row>
    <row r="190" spans="1:33" ht="12.75">
      <c r="A190" s="130"/>
      <c r="B190" s="134"/>
      <c r="C190" s="180"/>
      <c r="D190" s="136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AE190">
        <v>15</v>
      </c>
      <c r="AF190">
        <v>21</v>
      </c>
      <c r="AG190" t="s">
        <v>120</v>
      </c>
    </row>
    <row r="191" spans="1:33" ht="12.75">
      <c r="A191" s="181"/>
      <c r="B191" s="182" t="s">
        <v>13</v>
      </c>
      <c r="C191" s="183"/>
      <c r="D191" s="184"/>
      <c r="E191" s="185"/>
      <c r="F191" s="185"/>
      <c r="G191" s="186">
        <f>G8+G15+G19+G28+G34+G38+G40+G72+G90+G100+G128+G160+G163+G175+G178+G180+G188</f>
        <v>0</v>
      </c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AE191">
        <f>SUMIF(L7:L189,AE190,G7:G189)</f>
        <v>0</v>
      </c>
      <c r="AF191">
        <f>SUMIF(L7:L189,AF190,G7:G189)</f>
        <v>0</v>
      </c>
      <c r="AG191" t="s">
        <v>413</v>
      </c>
    </row>
    <row r="192" spans="1:24" ht="12.75">
      <c r="A192" s="130"/>
      <c r="B192" s="134"/>
      <c r="C192" s="180"/>
      <c r="D192" s="136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</row>
    <row r="193" spans="1:24" ht="12.75">
      <c r="A193" s="130"/>
      <c r="B193" s="134"/>
      <c r="C193" s="180"/>
      <c r="D193" s="136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</row>
    <row r="194" spans="1:24" ht="12.75">
      <c r="A194" s="264" t="s">
        <v>414</v>
      </c>
      <c r="B194" s="264"/>
      <c r="C194" s="264"/>
      <c r="D194" s="136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</row>
    <row r="195" spans="1:33" ht="12.75">
      <c r="A195" s="260"/>
      <c r="B195" s="260"/>
      <c r="C195" s="260"/>
      <c r="D195" s="260"/>
      <c r="E195" s="260"/>
      <c r="F195" s="260"/>
      <c r="G195" s="26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AG195" t="s">
        <v>415</v>
      </c>
    </row>
    <row r="196" spans="1:24" ht="12.75">
      <c r="A196" s="260"/>
      <c r="B196" s="260"/>
      <c r="C196" s="260"/>
      <c r="D196" s="260"/>
      <c r="E196" s="260"/>
      <c r="F196" s="260"/>
      <c r="G196" s="26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</row>
    <row r="197" spans="1:24" ht="12.75">
      <c r="A197" s="260"/>
      <c r="B197" s="260"/>
      <c r="C197" s="260"/>
      <c r="D197" s="260"/>
      <c r="E197" s="260"/>
      <c r="F197" s="260"/>
      <c r="G197" s="26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</row>
    <row r="198" spans="1:24" ht="12.75">
      <c r="A198" s="260"/>
      <c r="B198" s="260"/>
      <c r="C198" s="260"/>
      <c r="D198" s="260"/>
      <c r="E198" s="260"/>
      <c r="F198" s="260"/>
      <c r="G198" s="26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</row>
    <row r="199" spans="1:24" ht="12.75">
      <c r="A199" s="260"/>
      <c r="B199" s="260"/>
      <c r="C199" s="260"/>
      <c r="D199" s="260"/>
      <c r="E199" s="260"/>
      <c r="F199" s="260"/>
      <c r="G199" s="26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</row>
    <row r="200" spans="1:24" ht="12.75">
      <c r="A200" s="130"/>
      <c r="B200" s="134"/>
      <c r="C200" s="180"/>
      <c r="D200" s="136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</row>
    <row r="201" spans="3:33" ht="12.75">
      <c r="C201" s="187"/>
      <c r="D201" s="82"/>
      <c r="AG201" t="s">
        <v>416</v>
      </c>
    </row>
    <row r="202" ht="12.75">
      <c r="D202" s="82"/>
    </row>
    <row r="203" ht="12.75">
      <c r="D203" s="82"/>
    </row>
    <row r="204" ht="12.75">
      <c r="D204" s="82"/>
    </row>
    <row r="205" ht="12.75">
      <c r="D205" s="82"/>
    </row>
    <row r="206" ht="12.75">
      <c r="D206" s="82"/>
    </row>
    <row r="207" ht="12.75">
      <c r="D207" s="82"/>
    </row>
    <row r="208" ht="12.75">
      <c r="D208" s="82"/>
    </row>
    <row r="209" ht="12.75">
      <c r="D209" s="82"/>
    </row>
    <row r="210" ht="12.75">
      <c r="D210" s="82"/>
    </row>
    <row r="211" ht="12.75">
      <c r="D211" s="82"/>
    </row>
    <row r="212" ht="12.75">
      <c r="D212" s="82"/>
    </row>
    <row r="213" ht="12.75">
      <c r="D213" s="82"/>
    </row>
    <row r="214" ht="12.75">
      <c r="D214" s="82"/>
    </row>
    <row r="215" ht="12.75">
      <c r="D215" s="82"/>
    </row>
    <row r="216" ht="12.75">
      <c r="D216" s="82"/>
    </row>
    <row r="217" ht="12.75">
      <c r="D217" s="82"/>
    </row>
    <row r="218" ht="12.75">
      <c r="D218" s="82"/>
    </row>
    <row r="219" ht="12.75">
      <c r="D219" s="82"/>
    </row>
    <row r="220" ht="12.75">
      <c r="D220" s="82"/>
    </row>
    <row r="221" ht="12.75">
      <c r="D221" s="82"/>
    </row>
    <row r="222" ht="12.75">
      <c r="D222" s="82"/>
    </row>
    <row r="223" ht="12.75">
      <c r="D223" s="82"/>
    </row>
    <row r="224" ht="12.75">
      <c r="D224" s="82"/>
    </row>
    <row r="225" ht="12.75">
      <c r="D225" s="82"/>
    </row>
    <row r="226" ht="12.75">
      <c r="D226" s="82"/>
    </row>
    <row r="227" ht="12.75">
      <c r="D227" s="82"/>
    </row>
    <row r="228" ht="12.75">
      <c r="D228" s="82"/>
    </row>
    <row r="229" ht="12.75">
      <c r="D229" s="82"/>
    </row>
    <row r="230" ht="12.75">
      <c r="D230" s="82"/>
    </row>
    <row r="231" ht="12.75">
      <c r="D231" s="82"/>
    </row>
    <row r="232" ht="12.75">
      <c r="D232" s="82"/>
    </row>
    <row r="233" ht="12.75">
      <c r="D233" s="82"/>
    </row>
    <row r="234" ht="12.75">
      <c r="D234" s="82"/>
    </row>
    <row r="235" ht="12.75">
      <c r="D235" s="82"/>
    </row>
    <row r="236" ht="12.75">
      <c r="D236" s="82"/>
    </row>
    <row r="237" ht="12.75">
      <c r="D237" s="82"/>
    </row>
    <row r="238" ht="12.75">
      <c r="D238" s="82"/>
    </row>
    <row r="239" ht="12.75">
      <c r="D239" s="82"/>
    </row>
    <row r="240" ht="12.75">
      <c r="D240" s="82"/>
    </row>
    <row r="241" ht="12.75">
      <c r="D241" s="82"/>
    </row>
    <row r="242" ht="12.75">
      <c r="D242" s="82"/>
    </row>
    <row r="243" ht="12.75">
      <c r="D243" s="82"/>
    </row>
    <row r="244" ht="12.75">
      <c r="D244" s="82"/>
    </row>
    <row r="245" ht="12.75">
      <c r="D245" s="82"/>
    </row>
    <row r="246" ht="12.75">
      <c r="D246" s="82"/>
    </row>
    <row r="247" ht="12.75">
      <c r="D247" s="82"/>
    </row>
    <row r="248" ht="12.75">
      <c r="D248" s="82"/>
    </row>
    <row r="249" ht="12.75">
      <c r="D249" s="82"/>
    </row>
    <row r="250" ht="12.75">
      <c r="D250" s="82"/>
    </row>
    <row r="251" ht="12.75">
      <c r="D251" s="82"/>
    </row>
    <row r="252" ht="12.75">
      <c r="D252" s="82"/>
    </row>
    <row r="253" ht="12.75">
      <c r="D253" s="82"/>
    </row>
    <row r="254" ht="12.75">
      <c r="D254" s="82"/>
    </row>
    <row r="255" ht="12.75">
      <c r="D255" s="82"/>
    </row>
    <row r="256" ht="12.75">
      <c r="D256" s="82"/>
    </row>
    <row r="257" ht="12.75">
      <c r="D257" s="82"/>
    </row>
    <row r="258" ht="12.75">
      <c r="D258" s="82"/>
    </row>
    <row r="259" ht="12.75">
      <c r="D259" s="82"/>
    </row>
    <row r="260" ht="12.75">
      <c r="D260" s="82"/>
    </row>
    <row r="261" ht="12.75">
      <c r="D261" s="82"/>
    </row>
    <row r="262" ht="12.75">
      <c r="D262" s="82"/>
    </row>
    <row r="263" ht="12.75">
      <c r="D263" s="82"/>
    </row>
    <row r="264" ht="12.75">
      <c r="D264" s="82"/>
    </row>
    <row r="265" ht="12.75">
      <c r="D265" s="82"/>
    </row>
    <row r="266" ht="12.75">
      <c r="D266" s="82"/>
    </row>
    <row r="267" ht="12.75">
      <c r="D267" s="82"/>
    </row>
    <row r="268" ht="12.75">
      <c r="D268" s="82"/>
    </row>
    <row r="269" ht="12.75">
      <c r="D269" s="82"/>
    </row>
    <row r="270" ht="12.75">
      <c r="D270" s="82"/>
    </row>
    <row r="271" ht="12.75">
      <c r="D271" s="82"/>
    </row>
    <row r="272" ht="12.75">
      <c r="D272" s="82"/>
    </row>
    <row r="273" ht="12.75">
      <c r="D273" s="82"/>
    </row>
    <row r="274" ht="12.75">
      <c r="D274" s="82"/>
    </row>
    <row r="275" ht="12.75">
      <c r="D275" s="82"/>
    </row>
    <row r="276" ht="12.75">
      <c r="D276" s="82"/>
    </row>
    <row r="277" ht="12.75">
      <c r="D277" s="82"/>
    </row>
    <row r="278" ht="12.75">
      <c r="D278" s="82"/>
    </row>
    <row r="279" ht="12.75">
      <c r="D279" s="82"/>
    </row>
    <row r="280" ht="12.75">
      <c r="D280" s="82"/>
    </row>
    <row r="281" ht="12.75">
      <c r="D281" s="82"/>
    </row>
    <row r="282" ht="12.75">
      <c r="D282" s="82"/>
    </row>
    <row r="283" ht="12.75">
      <c r="D283" s="82"/>
    </row>
    <row r="284" ht="12.75">
      <c r="D284" s="82"/>
    </row>
    <row r="285" ht="12.75">
      <c r="D285" s="82"/>
    </row>
    <row r="286" ht="12.75">
      <c r="D286" s="82"/>
    </row>
    <row r="287" ht="12.75">
      <c r="D287" s="82"/>
    </row>
    <row r="288" ht="12.75">
      <c r="D288" s="82"/>
    </row>
    <row r="289" ht="12.75">
      <c r="D289" s="82"/>
    </row>
    <row r="290" ht="12.75">
      <c r="D290" s="82"/>
    </row>
    <row r="291" ht="12.75">
      <c r="D291" s="82"/>
    </row>
    <row r="292" ht="12.75">
      <c r="D292" s="82"/>
    </row>
    <row r="293" ht="12.75">
      <c r="D293" s="82"/>
    </row>
    <row r="294" ht="12.75">
      <c r="D294" s="82"/>
    </row>
    <row r="295" ht="12.75">
      <c r="D295" s="82"/>
    </row>
    <row r="296" ht="12.75">
      <c r="D296" s="82"/>
    </row>
    <row r="297" ht="12.75">
      <c r="D297" s="82"/>
    </row>
    <row r="298" ht="12.75">
      <c r="D298" s="82"/>
    </row>
    <row r="299" ht="12.75">
      <c r="D299" s="82"/>
    </row>
    <row r="300" ht="12.75">
      <c r="D300" s="82"/>
    </row>
    <row r="301" ht="12.75">
      <c r="D301" s="82"/>
    </row>
    <row r="302" ht="12.75">
      <c r="D302" s="82"/>
    </row>
    <row r="303" ht="12.75">
      <c r="D303" s="82"/>
    </row>
    <row r="304" ht="12.75">
      <c r="D304" s="82"/>
    </row>
    <row r="305" ht="12.75">
      <c r="D305" s="82"/>
    </row>
    <row r="306" ht="12.75">
      <c r="D306" s="82"/>
    </row>
    <row r="307" ht="12.75">
      <c r="D307" s="82"/>
    </row>
    <row r="308" ht="12.75">
      <c r="D308" s="82"/>
    </row>
    <row r="309" ht="12.75">
      <c r="D309" s="82"/>
    </row>
    <row r="310" ht="12.75">
      <c r="D310" s="82"/>
    </row>
    <row r="311" ht="12.75">
      <c r="D311" s="82"/>
    </row>
    <row r="312" ht="12.75">
      <c r="D312" s="82"/>
    </row>
    <row r="313" ht="12.75">
      <c r="D313" s="82"/>
    </row>
    <row r="314" ht="12.75">
      <c r="D314" s="82"/>
    </row>
    <row r="315" ht="12.75">
      <c r="D315" s="82"/>
    </row>
    <row r="316" ht="12.75">
      <c r="D316" s="82"/>
    </row>
    <row r="317" ht="12.75">
      <c r="D317" s="82"/>
    </row>
    <row r="318" ht="12.75">
      <c r="D318" s="82"/>
    </row>
    <row r="319" ht="12.75">
      <c r="D319" s="82"/>
    </row>
    <row r="320" ht="12.75">
      <c r="D320" s="82"/>
    </row>
    <row r="321" ht="12.75">
      <c r="D321" s="82"/>
    </row>
    <row r="322" ht="12.75">
      <c r="D322" s="82"/>
    </row>
    <row r="323" ht="12.75">
      <c r="D323" s="82"/>
    </row>
    <row r="324" ht="12.75">
      <c r="D324" s="82"/>
    </row>
    <row r="325" ht="12.75">
      <c r="D325" s="82"/>
    </row>
    <row r="326" ht="12.75">
      <c r="D326" s="82"/>
    </row>
    <row r="327" ht="12.75">
      <c r="D327" s="82"/>
    </row>
    <row r="328" ht="12.75">
      <c r="D328" s="82"/>
    </row>
    <row r="329" ht="12.75">
      <c r="D329" s="82"/>
    </row>
    <row r="330" ht="12.75">
      <c r="D330" s="82"/>
    </row>
    <row r="331" ht="12.75">
      <c r="D331" s="82"/>
    </row>
    <row r="332" ht="12.75">
      <c r="D332" s="82"/>
    </row>
    <row r="333" ht="12.75">
      <c r="D333" s="82"/>
    </row>
    <row r="334" ht="12.75">
      <c r="D334" s="82"/>
    </row>
    <row r="335" ht="12.75">
      <c r="D335" s="82"/>
    </row>
    <row r="336" ht="12.75">
      <c r="D336" s="82"/>
    </row>
    <row r="337" ht="12.75">
      <c r="D337" s="82"/>
    </row>
    <row r="338" ht="12.75">
      <c r="D338" s="82"/>
    </row>
    <row r="339" ht="12.75">
      <c r="D339" s="82"/>
    </row>
    <row r="340" ht="12.75">
      <c r="D340" s="82"/>
    </row>
    <row r="341" ht="12.75">
      <c r="D341" s="82"/>
    </row>
    <row r="342" ht="12.75">
      <c r="D342" s="82"/>
    </row>
    <row r="343" ht="12.75">
      <c r="D343" s="82"/>
    </row>
    <row r="344" ht="12.75">
      <c r="D344" s="82"/>
    </row>
    <row r="345" ht="12.75">
      <c r="D345" s="82"/>
    </row>
    <row r="346" ht="12.75">
      <c r="D346" s="82"/>
    </row>
    <row r="347" ht="12.75">
      <c r="D347" s="82"/>
    </row>
    <row r="348" ht="12.75">
      <c r="D348" s="82"/>
    </row>
    <row r="349" ht="12.75">
      <c r="D349" s="82"/>
    </row>
    <row r="350" ht="12.75">
      <c r="D350" s="82"/>
    </row>
    <row r="351" ht="12.75">
      <c r="D351" s="82"/>
    </row>
    <row r="352" ht="12.75">
      <c r="D352" s="82"/>
    </row>
    <row r="353" ht="12.75">
      <c r="D353" s="82"/>
    </row>
    <row r="354" ht="12.75">
      <c r="D354" s="82"/>
    </row>
    <row r="355" ht="12.75">
      <c r="D355" s="82"/>
    </row>
    <row r="356" ht="12.75">
      <c r="D356" s="82"/>
    </row>
    <row r="357" ht="12.75">
      <c r="D357" s="82"/>
    </row>
    <row r="358" ht="12.75">
      <c r="D358" s="82"/>
    </row>
    <row r="359" ht="12.75">
      <c r="D359" s="82"/>
    </row>
    <row r="360" ht="12.75">
      <c r="D360" s="82"/>
    </row>
    <row r="361" ht="12.75">
      <c r="D361" s="82"/>
    </row>
    <row r="362" ht="12.75">
      <c r="D362" s="82"/>
    </row>
    <row r="363" ht="12.75">
      <c r="D363" s="82"/>
    </row>
    <row r="364" ht="12.75">
      <c r="D364" s="82"/>
    </row>
    <row r="365" ht="12.75">
      <c r="D365" s="82"/>
    </row>
    <row r="366" ht="12.75">
      <c r="D366" s="82"/>
    </row>
    <row r="367" ht="12.75">
      <c r="D367" s="82"/>
    </row>
    <row r="368" ht="12.75">
      <c r="D368" s="82"/>
    </row>
    <row r="369" ht="12.75">
      <c r="D369" s="82"/>
    </row>
    <row r="370" ht="12.75">
      <c r="D370" s="82"/>
    </row>
    <row r="371" ht="12.75">
      <c r="D371" s="82"/>
    </row>
    <row r="372" ht="12.75">
      <c r="D372" s="82"/>
    </row>
    <row r="373" ht="12.75">
      <c r="D373" s="82"/>
    </row>
    <row r="374" ht="12.75">
      <c r="D374" s="82"/>
    </row>
    <row r="375" ht="12.75">
      <c r="D375" s="82"/>
    </row>
    <row r="376" ht="12.75">
      <c r="D376" s="82"/>
    </row>
    <row r="377" ht="12.75">
      <c r="D377" s="82"/>
    </row>
    <row r="378" ht="12.75">
      <c r="D378" s="82"/>
    </row>
    <row r="379" ht="12.75">
      <c r="D379" s="82"/>
    </row>
    <row r="380" ht="12.75">
      <c r="D380" s="82"/>
    </row>
    <row r="381" ht="12.75">
      <c r="D381" s="82"/>
    </row>
    <row r="382" ht="12.75">
      <c r="D382" s="82"/>
    </row>
    <row r="383" ht="12.75">
      <c r="D383" s="82"/>
    </row>
    <row r="384" ht="12.75">
      <c r="D384" s="82"/>
    </row>
    <row r="385" ht="12.75">
      <c r="D385" s="82"/>
    </row>
    <row r="386" ht="12.75">
      <c r="D386" s="82"/>
    </row>
    <row r="387" ht="12.75">
      <c r="D387" s="82"/>
    </row>
    <row r="388" ht="12.75">
      <c r="D388" s="82"/>
    </row>
    <row r="389" ht="12.75">
      <c r="D389" s="82"/>
    </row>
    <row r="390" ht="12.75">
      <c r="D390" s="82"/>
    </row>
    <row r="391" ht="12.75">
      <c r="D391" s="82"/>
    </row>
    <row r="392" ht="12.75">
      <c r="D392" s="82"/>
    </row>
    <row r="393" ht="12.75">
      <c r="D393" s="82"/>
    </row>
    <row r="394" ht="12.75">
      <c r="D394" s="82"/>
    </row>
    <row r="395" ht="12.75">
      <c r="D395" s="82"/>
    </row>
    <row r="396" ht="12.75">
      <c r="D396" s="82"/>
    </row>
    <row r="397" ht="12.75">
      <c r="D397" s="82"/>
    </row>
    <row r="398" ht="12.75">
      <c r="D398" s="82"/>
    </row>
    <row r="399" ht="12.75">
      <c r="D399" s="82"/>
    </row>
    <row r="400" ht="12.75">
      <c r="D400" s="82"/>
    </row>
    <row r="401" ht="12.75">
      <c r="D401" s="82"/>
    </row>
    <row r="402" ht="12.75">
      <c r="D402" s="82"/>
    </row>
    <row r="403" ht="12.75">
      <c r="D403" s="82"/>
    </row>
    <row r="404" ht="12.75">
      <c r="D404" s="82"/>
    </row>
    <row r="405" ht="12.75">
      <c r="D405" s="82"/>
    </row>
    <row r="406" ht="12.75">
      <c r="D406" s="82"/>
    </row>
    <row r="407" ht="12.75">
      <c r="D407" s="82"/>
    </row>
    <row r="408" ht="12.75">
      <c r="D408" s="82"/>
    </row>
    <row r="409" ht="12.75">
      <c r="D409" s="82"/>
    </row>
    <row r="410" ht="12.75">
      <c r="D410" s="82"/>
    </row>
    <row r="411" ht="12.75">
      <c r="D411" s="82"/>
    </row>
    <row r="412" ht="12.75">
      <c r="D412" s="82"/>
    </row>
    <row r="413" ht="12.75">
      <c r="D413" s="82"/>
    </row>
    <row r="414" ht="12.75">
      <c r="D414" s="82"/>
    </row>
    <row r="415" ht="12.75">
      <c r="D415" s="82"/>
    </row>
    <row r="416" ht="12.75">
      <c r="D416" s="82"/>
    </row>
    <row r="417" ht="12.75">
      <c r="D417" s="82"/>
    </row>
    <row r="418" ht="12.75">
      <c r="D418" s="82"/>
    </row>
    <row r="419" ht="12.75">
      <c r="D419" s="82"/>
    </row>
    <row r="420" ht="12.75">
      <c r="D420" s="82"/>
    </row>
    <row r="421" ht="12.75">
      <c r="D421" s="82"/>
    </row>
    <row r="422" ht="12.75">
      <c r="D422" s="82"/>
    </row>
    <row r="423" ht="12.75">
      <c r="D423" s="82"/>
    </row>
    <row r="424" ht="12.75">
      <c r="D424" s="82"/>
    </row>
    <row r="425" ht="12.75">
      <c r="D425" s="82"/>
    </row>
    <row r="426" ht="12.75">
      <c r="D426" s="82"/>
    </row>
    <row r="427" ht="12.75">
      <c r="D427" s="82"/>
    </row>
    <row r="428" ht="12.75">
      <c r="D428" s="82"/>
    </row>
    <row r="429" ht="12.75">
      <c r="D429" s="82"/>
    </row>
    <row r="430" ht="12.75">
      <c r="D430" s="82"/>
    </row>
    <row r="431" ht="12.75">
      <c r="D431" s="82"/>
    </row>
    <row r="432" ht="12.75">
      <c r="D432" s="82"/>
    </row>
    <row r="433" ht="12.75">
      <c r="D433" s="82"/>
    </row>
    <row r="434" ht="12.75">
      <c r="D434" s="82"/>
    </row>
    <row r="435" ht="12.75">
      <c r="D435" s="82"/>
    </row>
    <row r="436" ht="12.75">
      <c r="D436" s="82"/>
    </row>
    <row r="437" ht="12.75">
      <c r="D437" s="82"/>
    </row>
    <row r="438" ht="12.75">
      <c r="D438" s="82"/>
    </row>
    <row r="439" ht="12.75">
      <c r="D439" s="82"/>
    </row>
    <row r="440" ht="12.75">
      <c r="D440" s="82"/>
    </row>
    <row r="441" ht="12.75">
      <c r="D441" s="82"/>
    </row>
    <row r="442" ht="12.75">
      <c r="D442" s="82"/>
    </row>
    <row r="443" ht="12.75">
      <c r="D443" s="82"/>
    </row>
    <row r="444" ht="12.75">
      <c r="D444" s="82"/>
    </row>
    <row r="445" ht="12.75">
      <c r="D445" s="82"/>
    </row>
    <row r="446" ht="12.75">
      <c r="D446" s="82"/>
    </row>
    <row r="447" ht="12.75">
      <c r="D447" s="82"/>
    </row>
    <row r="448" ht="12.75">
      <c r="D448" s="82"/>
    </row>
    <row r="449" ht="12.75">
      <c r="D449" s="82"/>
    </row>
    <row r="450" ht="12.75">
      <c r="D450" s="82"/>
    </row>
    <row r="451" ht="12.75">
      <c r="D451" s="82"/>
    </row>
    <row r="452" ht="12.75">
      <c r="D452" s="82"/>
    </row>
    <row r="453" ht="12.75">
      <c r="D453" s="82"/>
    </row>
    <row r="454" ht="12.75">
      <c r="D454" s="82"/>
    </row>
    <row r="455" ht="12.75">
      <c r="D455" s="82"/>
    </row>
    <row r="456" ht="12.75">
      <c r="D456" s="82"/>
    </row>
    <row r="457" ht="12.75">
      <c r="D457" s="82"/>
    </row>
    <row r="458" ht="12.75">
      <c r="D458" s="82"/>
    </row>
    <row r="459" ht="12.75">
      <c r="D459" s="82"/>
    </row>
    <row r="460" ht="12.75">
      <c r="D460" s="82"/>
    </row>
    <row r="461" ht="12.75">
      <c r="D461" s="82"/>
    </row>
    <row r="462" ht="12.75">
      <c r="D462" s="82"/>
    </row>
    <row r="463" ht="12.75">
      <c r="D463" s="82"/>
    </row>
    <row r="464" ht="12.75">
      <c r="D464" s="82"/>
    </row>
    <row r="465" ht="12.75">
      <c r="D465" s="82"/>
    </row>
    <row r="466" ht="12.75">
      <c r="D466" s="82"/>
    </row>
    <row r="467" ht="12.75">
      <c r="D467" s="82"/>
    </row>
    <row r="468" ht="12.75">
      <c r="D468" s="82"/>
    </row>
    <row r="469" ht="12.75">
      <c r="D469" s="82"/>
    </row>
    <row r="470" ht="12.75">
      <c r="D470" s="82"/>
    </row>
    <row r="471" ht="12.75">
      <c r="D471" s="82"/>
    </row>
    <row r="472" ht="12.75">
      <c r="D472" s="82"/>
    </row>
    <row r="473" ht="12.75">
      <c r="D473" s="82"/>
    </row>
    <row r="474" ht="12.75">
      <c r="D474" s="82"/>
    </row>
    <row r="475" ht="12.75">
      <c r="D475" s="82"/>
    </row>
    <row r="476" ht="12.75">
      <c r="D476" s="82"/>
    </row>
    <row r="477" ht="12.75">
      <c r="D477" s="82"/>
    </row>
    <row r="478" ht="12.75">
      <c r="D478" s="82"/>
    </row>
    <row r="479" ht="12.75">
      <c r="D479" s="82"/>
    </row>
    <row r="480" ht="12.75">
      <c r="D480" s="82"/>
    </row>
    <row r="481" ht="12.75">
      <c r="D481" s="82"/>
    </row>
    <row r="482" ht="12.75">
      <c r="D482" s="82"/>
    </row>
    <row r="483" ht="12.75">
      <c r="D483" s="82"/>
    </row>
    <row r="484" ht="12.75">
      <c r="D484" s="82"/>
    </row>
    <row r="485" ht="12.75">
      <c r="D485" s="82"/>
    </row>
    <row r="486" ht="12.75">
      <c r="D486" s="82"/>
    </row>
    <row r="487" ht="12.75">
      <c r="D487" s="82"/>
    </row>
    <row r="488" ht="12.75">
      <c r="D488" s="82"/>
    </row>
    <row r="489" ht="12.75">
      <c r="D489" s="82"/>
    </row>
    <row r="490" ht="12.75">
      <c r="D490" s="82"/>
    </row>
    <row r="491" ht="12.75">
      <c r="D491" s="82"/>
    </row>
    <row r="492" ht="12.75">
      <c r="D492" s="82"/>
    </row>
    <row r="493" ht="12.75">
      <c r="D493" s="82"/>
    </row>
    <row r="494" ht="12.75">
      <c r="D494" s="82"/>
    </row>
    <row r="495" ht="12.75">
      <c r="D495" s="82"/>
    </row>
    <row r="496" ht="12.75">
      <c r="D496" s="82"/>
    </row>
    <row r="497" ht="12.75">
      <c r="D497" s="82"/>
    </row>
    <row r="498" ht="12.75">
      <c r="D498" s="82"/>
    </row>
    <row r="499" ht="12.75">
      <c r="D499" s="82"/>
    </row>
    <row r="500" ht="12.75">
      <c r="D500" s="82"/>
    </row>
    <row r="501" ht="12.75">
      <c r="D501" s="82"/>
    </row>
    <row r="502" ht="12.75">
      <c r="D502" s="82"/>
    </row>
    <row r="503" ht="12.75">
      <c r="D503" s="82"/>
    </row>
    <row r="504" ht="12.75">
      <c r="D504" s="82"/>
    </row>
    <row r="505" ht="12.75">
      <c r="D505" s="82"/>
    </row>
    <row r="506" ht="12.75">
      <c r="D506" s="82"/>
    </row>
    <row r="507" ht="12.75">
      <c r="D507" s="82"/>
    </row>
    <row r="508" ht="12.75">
      <c r="D508" s="82"/>
    </row>
    <row r="509" ht="12.75">
      <c r="D509" s="82"/>
    </row>
    <row r="510" ht="12.75">
      <c r="D510" s="82"/>
    </row>
    <row r="511" ht="12.75">
      <c r="D511" s="82"/>
    </row>
    <row r="512" ht="12.75">
      <c r="D512" s="82"/>
    </row>
    <row r="513" ht="12.75">
      <c r="D513" s="82"/>
    </row>
    <row r="514" ht="12.75">
      <c r="D514" s="82"/>
    </row>
    <row r="515" ht="12.75">
      <c r="D515" s="82"/>
    </row>
    <row r="516" ht="12.75">
      <c r="D516" s="82"/>
    </row>
    <row r="517" ht="12.75">
      <c r="D517" s="82"/>
    </row>
    <row r="518" ht="12.75">
      <c r="D518" s="82"/>
    </row>
    <row r="519" ht="12.75">
      <c r="D519" s="82"/>
    </row>
    <row r="520" ht="12.75">
      <c r="D520" s="82"/>
    </row>
    <row r="521" ht="12.75">
      <c r="D521" s="82"/>
    </row>
    <row r="522" ht="12.75">
      <c r="D522" s="82"/>
    </row>
    <row r="523" ht="12.75">
      <c r="D523" s="82"/>
    </row>
    <row r="524" ht="12.75">
      <c r="D524" s="82"/>
    </row>
    <row r="525" ht="12.75">
      <c r="D525" s="82"/>
    </row>
    <row r="526" ht="12.75">
      <c r="D526" s="82"/>
    </row>
    <row r="527" ht="12.75">
      <c r="D527" s="82"/>
    </row>
    <row r="528" ht="12.75">
      <c r="D528" s="82"/>
    </row>
    <row r="529" ht="12.75">
      <c r="D529" s="82"/>
    </row>
    <row r="530" ht="12.75">
      <c r="D530" s="82"/>
    </row>
    <row r="531" ht="12.75">
      <c r="D531" s="82"/>
    </row>
    <row r="532" ht="12.75">
      <c r="D532" s="82"/>
    </row>
    <row r="533" ht="12.75">
      <c r="D533" s="82"/>
    </row>
    <row r="534" ht="12.75">
      <c r="D534" s="82"/>
    </row>
    <row r="535" ht="12.75">
      <c r="D535" s="82"/>
    </row>
    <row r="536" ht="12.75">
      <c r="D536" s="82"/>
    </row>
    <row r="537" ht="12.75">
      <c r="D537" s="82"/>
    </row>
    <row r="538" ht="12.75">
      <c r="D538" s="82"/>
    </row>
    <row r="539" ht="12.75">
      <c r="D539" s="82"/>
    </row>
    <row r="540" ht="12.75">
      <c r="D540" s="82"/>
    </row>
    <row r="541" ht="12.75">
      <c r="D541" s="82"/>
    </row>
    <row r="542" ht="12.75">
      <c r="D542" s="82"/>
    </row>
    <row r="543" ht="12.75">
      <c r="D543" s="82"/>
    </row>
    <row r="544" ht="12.75">
      <c r="D544" s="82"/>
    </row>
    <row r="545" ht="12.75">
      <c r="D545" s="82"/>
    </row>
    <row r="546" ht="12.75">
      <c r="D546" s="82"/>
    </row>
    <row r="547" ht="12.75">
      <c r="D547" s="82"/>
    </row>
    <row r="548" ht="12.75">
      <c r="D548" s="82"/>
    </row>
    <row r="549" ht="12.75">
      <c r="D549" s="82"/>
    </row>
    <row r="550" ht="12.75">
      <c r="D550" s="82"/>
    </row>
    <row r="551" ht="12.75">
      <c r="D551" s="82"/>
    </row>
    <row r="552" ht="12.75">
      <c r="D552" s="82"/>
    </row>
    <row r="553" ht="12.75">
      <c r="D553" s="82"/>
    </row>
    <row r="554" ht="12.75">
      <c r="D554" s="82"/>
    </row>
    <row r="555" ht="12.75">
      <c r="D555" s="82"/>
    </row>
    <row r="556" ht="12.75">
      <c r="D556" s="82"/>
    </row>
    <row r="557" ht="12.75">
      <c r="D557" s="82"/>
    </row>
    <row r="558" ht="12.75">
      <c r="D558" s="82"/>
    </row>
    <row r="559" ht="12.75">
      <c r="D559" s="82"/>
    </row>
    <row r="560" ht="12.75">
      <c r="D560" s="82"/>
    </row>
    <row r="561" ht="12.75">
      <c r="D561" s="82"/>
    </row>
    <row r="562" ht="12.75">
      <c r="D562" s="82"/>
    </row>
    <row r="563" ht="12.75">
      <c r="D563" s="82"/>
    </row>
    <row r="564" ht="12.75">
      <c r="D564" s="82"/>
    </row>
    <row r="565" ht="12.75">
      <c r="D565" s="82"/>
    </row>
    <row r="566" ht="12.75">
      <c r="D566" s="82"/>
    </row>
    <row r="567" ht="12.75">
      <c r="D567" s="82"/>
    </row>
    <row r="568" ht="12.75">
      <c r="D568" s="82"/>
    </row>
    <row r="569" ht="12.75">
      <c r="D569" s="82"/>
    </row>
    <row r="570" ht="12.75">
      <c r="D570" s="82"/>
    </row>
    <row r="571" ht="12.75">
      <c r="D571" s="82"/>
    </row>
    <row r="572" ht="12.75">
      <c r="D572" s="82"/>
    </row>
    <row r="573" ht="12.75">
      <c r="D573" s="82"/>
    </row>
    <row r="574" ht="12.75">
      <c r="D574" s="82"/>
    </row>
    <row r="575" ht="12.75">
      <c r="D575" s="82"/>
    </row>
    <row r="576" ht="12.75">
      <c r="D576" s="82"/>
    </row>
    <row r="577" ht="12.75">
      <c r="D577" s="82"/>
    </row>
    <row r="578" ht="12.75">
      <c r="D578" s="82"/>
    </row>
    <row r="579" ht="12.75">
      <c r="D579" s="82"/>
    </row>
    <row r="580" ht="12.75">
      <c r="D580" s="82"/>
    </row>
    <row r="581" ht="12.75">
      <c r="D581" s="82"/>
    </row>
    <row r="582" ht="12.75">
      <c r="D582" s="82"/>
    </row>
    <row r="583" ht="12.75">
      <c r="D583" s="82"/>
    </row>
    <row r="584" ht="12.75">
      <c r="D584" s="82"/>
    </row>
    <row r="585" ht="12.75">
      <c r="D585" s="82"/>
    </row>
    <row r="586" ht="12.75">
      <c r="D586" s="82"/>
    </row>
    <row r="587" ht="12.75">
      <c r="D587" s="82"/>
    </row>
    <row r="588" ht="12.75">
      <c r="D588" s="82"/>
    </row>
    <row r="589" ht="12.75">
      <c r="D589" s="82"/>
    </row>
    <row r="590" ht="12.75">
      <c r="D590" s="82"/>
    </row>
    <row r="591" ht="12.75">
      <c r="D591" s="82"/>
    </row>
    <row r="592" ht="12.75">
      <c r="D592" s="82"/>
    </row>
    <row r="593" ht="12.75">
      <c r="D593" s="82"/>
    </row>
    <row r="594" ht="12.75">
      <c r="D594" s="82"/>
    </row>
    <row r="595" ht="12.75">
      <c r="D595" s="82"/>
    </row>
    <row r="596" ht="12.75">
      <c r="D596" s="82"/>
    </row>
    <row r="597" ht="12.75">
      <c r="D597" s="82"/>
    </row>
    <row r="598" ht="12.75">
      <c r="D598" s="82"/>
    </row>
    <row r="599" ht="12.75">
      <c r="D599" s="82"/>
    </row>
    <row r="600" ht="12.75">
      <c r="D600" s="82"/>
    </row>
    <row r="601" ht="12.75">
      <c r="D601" s="82"/>
    </row>
    <row r="602" ht="12.75">
      <c r="D602" s="82"/>
    </row>
    <row r="603" ht="12.75">
      <c r="D603" s="82"/>
    </row>
    <row r="604" ht="12.75">
      <c r="D604" s="82"/>
    </row>
    <row r="605" ht="12.75">
      <c r="D605" s="82"/>
    </row>
    <row r="606" ht="12.75">
      <c r="D606" s="82"/>
    </row>
    <row r="607" ht="12.75">
      <c r="D607" s="82"/>
    </row>
    <row r="608" ht="12.75">
      <c r="D608" s="82"/>
    </row>
    <row r="609" ht="12.75">
      <c r="D609" s="82"/>
    </row>
    <row r="610" ht="12.75">
      <c r="D610" s="82"/>
    </row>
    <row r="611" ht="12.75">
      <c r="D611" s="82"/>
    </row>
    <row r="612" ht="12.75">
      <c r="D612" s="82"/>
    </row>
    <row r="613" ht="12.75">
      <c r="D613" s="82"/>
    </row>
    <row r="614" ht="12.75">
      <c r="D614" s="82"/>
    </row>
    <row r="615" ht="12.75">
      <c r="D615" s="82"/>
    </row>
    <row r="616" ht="12.75">
      <c r="D616" s="82"/>
    </row>
    <row r="617" ht="12.75">
      <c r="D617" s="82"/>
    </row>
    <row r="618" ht="12.75">
      <c r="D618" s="82"/>
    </row>
    <row r="619" ht="12.75">
      <c r="D619" s="82"/>
    </row>
    <row r="620" ht="12.75">
      <c r="D620" s="82"/>
    </row>
    <row r="621" ht="12.75">
      <c r="D621" s="82"/>
    </row>
    <row r="622" ht="12.75">
      <c r="D622" s="82"/>
    </row>
    <row r="623" ht="12.75">
      <c r="D623" s="82"/>
    </row>
    <row r="624" ht="12.75">
      <c r="D624" s="82"/>
    </row>
    <row r="625" ht="12.75">
      <c r="D625" s="82"/>
    </row>
    <row r="626" ht="12.75">
      <c r="D626" s="82"/>
    </row>
    <row r="627" ht="12.75">
      <c r="D627" s="82"/>
    </row>
    <row r="628" ht="12.75">
      <c r="D628" s="82"/>
    </row>
    <row r="629" ht="12.75">
      <c r="D629" s="82"/>
    </row>
    <row r="630" ht="12.75">
      <c r="D630" s="82"/>
    </row>
    <row r="631" ht="12.75">
      <c r="D631" s="82"/>
    </row>
    <row r="632" ht="12.75">
      <c r="D632" s="82"/>
    </row>
    <row r="633" ht="12.75">
      <c r="D633" s="82"/>
    </row>
    <row r="634" ht="12.75">
      <c r="D634" s="82"/>
    </row>
    <row r="635" ht="12.75">
      <c r="D635" s="82"/>
    </row>
    <row r="636" ht="12.75">
      <c r="D636" s="82"/>
    </row>
    <row r="637" ht="12.75">
      <c r="D637" s="82"/>
    </row>
    <row r="638" ht="12.75">
      <c r="D638" s="82"/>
    </row>
    <row r="639" ht="12.75">
      <c r="D639" s="82"/>
    </row>
    <row r="640" ht="12.75">
      <c r="D640" s="82"/>
    </row>
    <row r="641" ht="12.75">
      <c r="D641" s="82"/>
    </row>
    <row r="642" ht="12.75">
      <c r="D642" s="82"/>
    </row>
    <row r="643" ht="12.75">
      <c r="D643" s="82"/>
    </row>
    <row r="644" ht="12.75">
      <c r="D644" s="82"/>
    </row>
    <row r="645" ht="12.75">
      <c r="D645" s="82"/>
    </row>
    <row r="646" ht="12.75">
      <c r="D646" s="82"/>
    </row>
    <row r="647" ht="12.75">
      <c r="D647" s="82"/>
    </row>
    <row r="648" ht="12.75">
      <c r="D648" s="82"/>
    </row>
    <row r="649" ht="12.75">
      <c r="D649" s="82"/>
    </row>
    <row r="650" ht="12.75">
      <c r="D650" s="82"/>
    </row>
    <row r="651" ht="12.75">
      <c r="D651" s="82"/>
    </row>
    <row r="652" ht="12.75">
      <c r="D652" s="82"/>
    </row>
    <row r="653" ht="12.75">
      <c r="D653" s="82"/>
    </row>
    <row r="654" ht="12.75">
      <c r="D654" s="82"/>
    </row>
    <row r="655" ht="12.75">
      <c r="D655" s="82"/>
    </row>
    <row r="656" ht="12.75">
      <c r="D656" s="82"/>
    </row>
    <row r="657" ht="12.75">
      <c r="D657" s="82"/>
    </row>
    <row r="658" ht="12.75">
      <c r="D658" s="82"/>
    </row>
    <row r="659" ht="12.75">
      <c r="D659" s="82"/>
    </row>
    <row r="660" ht="12.75">
      <c r="D660" s="82"/>
    </row>
    <row r="661" ht="12.75">
      <c r="D661" s="82"/>
    </row>
    <row r="662" ht="12.75">
      <c r="D662" s="82"/>
    </row>
    <row r="663" ht="12.75">
      <c r="D663" s="82"/>
    </row>
    <row r="664" ht="12.75">
      <c r="D664" s="82"/>
    </row>
    <row r="665" ht="12.75">
      <c r="D665" s="82"/>
    </row>
    <row r="666" ht="12.75">
      <c r="D666" s="82"/>
    </row>
    <row r="667" ht="12.75">
      <c r="D667" s="82"/>
    </row>
    <row r="668" ht="12.75">
      <c r="D668" s="82"/>
    </row>
    <row r="669" ht="12.75">
      <c r="D669" s="82"/>
    </row>
    <row r="670" ht="12.75">
      <c r="D670" s="82"/>
    </row>
    <row r="671" ht="12.75">
      <c r="D671" s="82"/>
    </row>
    <row r="672" ht="12.75">
      <c r="D672" s="82"/>
    </row>
    <row r="673" ht="12.75">
      <c r="D673" s="82"/>
    </row>
    <row r="674" ht="12.75">
      <c r="D674" s="82"/>
    </row>
    <row r="675" ht="12.75">
      <c r="D675" s="82"/>
    </row>
    <row r="676" ht="12.75">
      <c r="D676" s="82"/>
    </row>
    <row r="677" ht="12.75">
      <c r="D677" s="82"/>
    </row>
    <row r="678" ht="12.75">
      <c r="D678" s="82"/>
    </row>
    <row r="679" ht="12.75">
      <c r="D679" s="82"/>
    </row>
    <row r="680" ht="12.75">
      <c r="D680" s="82"/>
    </row>
    <row r="681" ht="12.75">
      <c r="D681" s="82"/>
    </row>
    <row r="682" ht="12.75">
      <c r="D682" s="82"/>
    </row>
    <row r="683" ht="12.75">
      <c r="D683" s="82"/>
    </row>
    <row r="684" ht="12.75">
      <c r="D684" s="82"/>
    </row>
    <row r="685" ht="12.75">
      <c r="D685" s="82"/>
    </row>
    <row r="686" ht="12.75">
      <c r="D686" s="82"/>
    </row>
    <row r="687" ht="12.75">
      <c r="D687" s="82"/>
    </row>
    <row r="688" ht="12.75">
      <c r="D688" s="82"/>
    </row>
    <row r="689" ht="12.75">
      <c r="D689" s="82"/>
    </row>
    <row r="690" ht="12.75">
      <c r="D690" s="82"/>
    </row>
    <row r="691" ht="12.75">
      <c r="D691" s="82"/>
    </row>
    <row r="692" ht="12.75">
      <c r="D692" s="82"/>
    </row>
    <row r="693" ht="12.75">
      <c r="D693" s="82"/>
    </row>
    <row r="694" ht="12.75">
      <c r="D694" s="82"/>
    </row>
    <row r="695" ht="12.75">
      <c r="D695" s="82"/>
    </row>
    <row r="696" ht="12.75">
      <c r="D696" s="82"/>
    </row>
    <row r="697" ht="12.75">
      <c r="D697" s="82"/>
    </row>
    <row r="698" ht="12.75">
      <c r="D698" s="82"/>
    </row>
    <row r="699" ht="12.75">
      <c r="D699" s="82"/>
    </row>
    <row r="700" ht="12.75">
      <c r="D700" s="82"/>
    </row>
    <row r="701" ht="12.75">
      <c r="D701" s="82"/>
    </row>
    <row r="702" ht="12.75">
      <c r="D702" s="82"/>
    </row>
    <row r="703" ht="12.75">
      <c r="D703" s="82"/>
    </row>
    <row r="704" ht="12.75">
      <c r="D704" s="82"/>
    </row>
    <row r="705" ht="12.75">
      <c r="D705" s="82"/>
    </row>
    <row r="706" ht="12.75">
      <c r="D706" s="82"/>
    </row>
    <row r="707" ht="12.75">
      <c r="D707" s="82"/>
    </row>
    <row r="708" ht="12.75">
      <c r="D708" s="82"/>
    </row>
    <row r="709" ht="12.75">
      <c r="D709" s="82"/>
    </row>
    <row r="710" ht="12.75">
      <c r="D710" s="82"/>
    </row>
    <row r="711" ht="12.75">
      <c r="D711" s="82"/>
    </row>
    <row r="712" ht="12.75">
      <c r="D712" s="82"/>
    </row>
    <row r="713" ht="12.75">
      <c r="D713" s="82"/>
    </row>
    <row r="714" ht="12.75">
      <c r="D714" s="82"/>
    </row>
    <row r="715" ht="12.75">
      <c r="D715" s="82"/>
    </row>
    <row r="716" ht="12.75">
      <c r="D716" s="82"/>
    </row>
    <row r="717" ht="12.75">
      <c r="D717" s="82"/>
    </row>
    <row r="718" ht="12.75">
      <c r="D718" s="82"/>
    </row>
    <row r="719" ht="12.75">
      <c r="D719" s="82"/>
    </row>
    <row r="720" ht="12.75">
      <c r="D720" s="82"/>
    </row>
    <row r="721" ht="12.75">
      <c r="D721" s="82"/>
    </row>
    <row r="722" ht="12.75">
      <c r="D722" s="82"/>
    </row>
    <row r="723" ht="12.75">
      <c r="D723" s="82"/>
    </row>
    <row r="724" ht="12.75">
      <c r="D724" s="82"/>
    </row>
    <row r="725" ht="12.75">
      <c r="D725" s="82"/>
    </row>
    <row r="726" ht="12.75">
      <c r="D726" s="82"/>
    </row>
    <row r="727" ht="12.75">
      <c r="D727" s="82"/>
    </row>
    <row r="728" ht="12.75">
      <c r="D728" s="82"/>
    </row>
    <row r="729" ht="12.75">
      <c r="D729" s="82"/>
    </row>
    <row r="730" ht="12.75">
      <c r="D730" s="82"/>
    </row>
    <row r="731" ht="12.75">
      <c r="D731" s="82"/>
    </row>
    <row r="732" ht="12.75">
      <c r="D732" s="82"/>
    </row>
    <row r="733" ht="12.75">
      <c r="D733" s="82"/>
    </row>
    <row r="734" ht="12.75">
      <c r="D734" s="82"/>
    </row>
    <row r="735" ht="12.75">
      <c r="D735" s="82"/>
    </row>
    <row r="736" ht="12.75">
      <c r="D736" s="82"/>
    </row>
    <row r="737" ht="12.75">
      <c r="D737" s="82"/>
    </row>
    <row r="738" ht="12.75">
      <c r="D738" s="82"/>
    </row>
    <row r="739" ht="12.75">
      <c r="D739" s="82"/>
    </row>
    <row r="740" ht="12.75">
      <c r="D740" s="82"/>
    </row>
    <row r="741" ht="12.75">
      <c r="D741" s="82"/>
    </row>
    <row r="742" ht="12.75">
      <c r="D742" s="82"/>
    </row>
    <row r="743" ht="12.75">
      <c r="D743" s="82"/>
    </row>
    <row r="744" ht="12.75">
      <c r="D744" s="82"/>
    </row>
    <row r="745" ht="12.75">
      <c r="D745" s="82"/>
    </row>
    <row r="746" ht="12.75">
      <c r="D746" s="82"/>
    </row>
    <row r="747" ht="12.75">
      <c r="D747" s="82"/>
    </row>
    <row r="748" ht="12.75">
      <c r="D748" s="82"/>
    </row>
    <row r="749" ht="12.75">
      <c r="D749" s="82"/>
    </row>
    <row r="750" ht="12.75">
      <c r="D750" s="82"/>
    </row>
    <row r="751" ht="12.75">
      <c r="D751" s="82"/>
    </row>
    <row r="752" ht="12.75">
      <c r="D752" s="82"/>
    </row>
    <row r="753" ht="12.75">
      <c r="D753" s="82"/>
    </row>
    <row r="754" ht="12.75">
      <c r="D754" s="82"/>
    </row>
    <row r="755" ht="12.75">
      <c r="D755" s="82"/>
    </row>
    <row r="756" ht="12.75">
      <c r="D756" s="82"/>
    </row>
    <row r="757" ht="12.75">
      <c r="D757" s="82"/>
    </row>
    <row r="758" ht="12.75">
      <c r="D758" s="82"/>
    </row>
    <row r="759" ht="12.75">
      <c r="D759" s="82"/>
    </row>
    <row r="760" ht="12.75">
      <c r="D760" s="82"/>
    </row>
    <row r="761" ht="12.75">
      <c r="D761" s="82"/>
    </row>
    <row r="762" ht="12.75">
      <c r="D762" s="82"/>
    </row>
    <row r="763" ht="12.75">
      <c r="D763" s="82"/>
    </row>
    <row r="764" ht="12.75">
      <c r="D764" s="82"/>
    </row>
    <row r="765" ht="12.75">
      <c r="D765" s="82"/>
    </row>
    <row r="766" ht="12.75">
      <c r="D766" s="82"/>
    </row>
    <row r="767" ht="12.75">
      <c r="D767" s="82"/>
    </row>
    <row r="768" ht="12.75">
      <c r="D768" s="82"/>
    </row>
    <row r="769" ht="12.75">
      <c r="D769" s="82"/>
    </row>
    <row r="770" ht="12.75">
      <c r="D770" s="82"/>
    </row>
    <row r="771" ht="12.75">
      <c r="D771" s="82"/>
    </row>
    <row r="772" ht="12.75">
      <c r="D772" s="82"/>
    </row>
    <row r="773" ht="12.75">
      <c r="D773" s="82"/>
    </row>
    <row r="774" ht="12.75">
      <c r="D774" s="82"/>
    </row>
    <row r="775" ht="12.75">
      <c r="D775" s="82"/>
    </row>
    <row r="776" ht="12.75">
      <c r="D776" s="82"/>
    </row>
    <row r="777" ht="12.75">
      <c r="D777" s="82"/>
    </row>
    <row r="778" ht="12.75">
      <c r="D778" s="82"/>
    </row>
    <row r="779" ht="12.75">
      <c r="D779" s="82"/>
    </row>
    <row r="780" ht="12.75">
      <c r="D780" s="82"/>
    </row>
    <row r="781" ht="12.75">
      <c r="D781" s="82"/>
    </row>
    <row r="782" ht="12.75">
      <c r="D782" s="82"/>
    </row>
    <row r="783" ht="12.75">
      <c r="D783" s="82"/>
    </row>
    <row r="784" ht="12.75">
      <c r="D784" s="82"/>
    </row>
    <row r="785" ht="12.75">
      <c r="D785" s="82"/>
    </row>
    <row r="786" ht="12.75">
      <c r="D786" s="82"/>
    </row>
    <row r="787" ht="12.75">
      <c r="D787" s="82"/>
    </row>
    <row r="788" ht="12.75">
      <c r="D788" s="82"/>
    </row>
    <row r="789" ht="12.75">
      <c r="D789" s="82"/>
    </row>
    <row r="790" ht="12.75">
      <c r="D790" s="82"/>
    </row>
    <row r="791" ht="12.75">
      <c r="D791" s="82"/>
    </row>
    <row r="792" ht="12.75">
      <c r="D792" s="82"/>
    </row>
    <row r="793" ht="12.75">
      <c r="D793" s="82"/>
    </row>
    <row r="794" ht="12.75">
      <c r="D794" s="82"/>
    </row>
    <row r="795" ht="12.75">
      <c r="D795" s="82"/>
    </row>
    <row r="796" ht="12.75">
      <c r="D796" s="82"/>
    </row>
    <row r="797" ht="12.75">
      <c r="D797" s="82"/>
    </row>
    <row r="798" ht="12.75">
      <c r="D798" s="82"/>
    </row>
    <row r="799" ht="12.75">
      <c r="D799" s="82"/>
    </row>
    <row r="800" ht="12.75">
      <c r="D800" s="82"/>
    </row>
    <row r="801" ht="12.75">
      <c r="D801" s="82"/>
    </row>
    <row r="802" ht="12.75">
      <c r="D802" s="82"/>
    </row>
    <row r="803" ht="12.75">
      <c r="D803" s="82"/>
    </row>
    <row r="804" ht="12.75">
      <c r="D804" s="82"/>
    </row>
    <row r="805" ht="12.75">
      <c r="D805" s="82"/>
    </row>
    <row r="806" ht="12.75">
      <c r="D806" s="82"/>
    </row>
    <row r="807" ht="12.75">
      <c r="D807" s="82"/>
    </row>
    <row r="808" ht="12.75">
      <c r="D808" s="82"/>
    </row>
    <row r="809" ht="12.75">
      <c r="D809" s="82"/>
    </row>
    <row r="810" ht="12.75">
      <c r="D810" s="82"/>
    </row>
    <row r="811" ht="12.75">
      <c r="D811" s="82"/>
    </row>
    <row r="812" ht="12.75">
      <c r="D812" s="82"/>
    </row>
    <row r="813" ht="12.75">
      <c r="D813" s="82"/>
    </row>
    <row r="814" ht="12.75">
      <c r="D814" s="82"/>
    </row>
    <row r="815" ht="12.75">
      <c r="D815" s="82"/>
    </row>
    <row r="816" ht="12.75">
      <c r="D816" s="82"/>
    </row>
    <row r="817" ht="12.75">
      <c r="D817" s="82"/>
    </row>
    <row r="818" ht="12.75">
      <c r="D818" s="82"/>
    </row>
    <row r="819" ht="12.75">
      <c r="D819" s="82"/>
    </row>
    <row r="820" ht="12.75">
      <c r="D820" s="82"/>
    </row>
    <row r="821" ht="12.75">
      <c r="D821" s="82"/>
    </row>
    <row r="822" ht="12.75">
      <c r="D822" s="82"/>
    </row>
    <row r="823" ht="12.75">
      <c r="D823" s="82"/>
    </row>
    <row r="824" ht="12.75">
      <c r="D824" s="82"/>
    </row>
    <row r="825" ht="12.75">
      <c r="D825" s="82"/>
    </row>
    <row r="826" ht="12.75">
      <c r="D826" s="82"/>
    </row>
    <row r="827" ht="12.75">
      <c r="D827" s="82"/>
    </row>
    <row r="828" ht="12.75">
      <c r="D828" s="82"/>
    </row>
    <row r="829" ht="12.75">
      <c r="D829" s="82"/>
    </row>
    <row r="830" ht="12.75">
      <c r="D830" s="82"/>
    </row>
    <row r="831" ht="12.75">
      <c r="D831" s="82"/>
    </row>
    <row r="832" ht="12.75">
      <c r="D832" s="82"/>
    </row>
    <row r="833" ht="12.75">
      <c r="D833" s="82"/>
    </row>
    <row r="834" ht="12.75">
      <c r="D834" s="82"/>
    </row>
    <row r="835" ht="12.75">
      <c r="D835" s="82"/>
    </row>
    <row r="836" ht="12.75">
      <c r="D836" s="82"/>
    </row>
    <row r="837" ht="12.75">
      <c r="D837" s="82"/>
    </row>
    <row r="838" ht="12.75">
      <c r="D838" s="82"/>
    </row>
    <row r="839" ht="12.75">
      <c r="D839" s="82"/>
    </row>
    <row r="840" ht="12.75">
      <c r="D840" s="82"/>
    </row>
    <row r="841" ht="12.75">
      <c r="D841" s="82"/>
    </row>
    <row r="842" ht="12.75">
      <c r="D842" s="82"/>
    </row>
    <row r="843" ht="12.75">
      <c r="D843" s="82"/>
    </row>
    <row r="844" ht="12.75">
      <c r="D844" s="82"/>
    </row>
    <row r="845" ht="12.75">
      <c r="D845" s="82"/>
    </row>
    <row r="846" ht="12.75">
      <c r="D846" s="82"/>
    </row>
    <row r="847" ht="12.75">
      <c r="D847" s="82"/>
    </row>
    <row r="848" ht="12.75">
      <c r="D848" s="82"/>
    </row>
    <row r="849" ht="12.75">
      <c r="D849" s="82"/>
    </row>
    <row r="850" ht="12.75">
      <c r="D850" s="82"/>
    </row>
    <row r="851" ht="12.75">
      <c r="D851" s="82"/>
    </row>
    <row r="852" ht="12.75">
      <c r="D852" s="82"/>
    </row>
    <row r="853" ht="12.75">
      <c r="D853" s="82"/>
    </row>
    <row r="854" ht="12.75">
      <c r="D854" s="82"/>
    </row>
    <row r="855" ht="12.75">
      <c r="D855" s="82"/>
    </row>
    <row r="856" ht="12.75">
      <c r="D856" s="82"/>
    </row>
    <row r="857" ht="12.75">
      <c r="D857" s="82"/>
    </row>
    <row r="858" ht="12.75">
      <c r="D858" s="82"/>
    </row>
    <row r="859" ht="12.75">
      <c r="D859" s="82"/>
    </row>
    <row r="860" ht="12.75">
      <c r="D860" s="82"/>
    </row>
    <row r="861" ht="12.75">
      <c r="D861" s="82"/>
    </row>
    <row r="862" ht="12.75">
      <c r="D862" s="82"/>
    </row>
    <row r="863" ht="12.75">
      <c r="D863" s="82"/>
    </row>
    <row r="864" ht="12.75">
      <c r="D864" s="82"/>
    </row>
    <row r="865" ht="12.75">
      <c r="D865" s="82"/>
    </row>
    <row r="866" ht="12.75">
      <c r="D866" s="82"/>
    </row>
    <row r="867" ht="12.75">
      <c r="D867" s="82"/>
    </row>
    <row r="868" ht="12.75">
      <c r="D868" s="82"/>
    </row>
    <row r="869" ht="12.75">
      <c r="D869" s="82"/>
    </row>
    <row r="870" ht="12.75">
      <c r="D870" s="82"/>
    </row>
    <row r="871" ht="12.75">
      <c r="D871" s="82"/>
    </row>
    <row r="872" ht="12.75">
      <c r="D872" s="82"/>
    </row>
    <row r="873" ht="12.75">
      <c r="D873" s="82"/>
    </row>
    <row r="874" ht="12.75">
      <c r="D874" s="82"/>
    </row>
    <row r="875" ht="12.75">
      <c r="D875" s="82"/>
    </row>
    <row r="876" ht="12.75">
      <c r="D876" s="82"/>
    </row>
    <row r="877" ht="12.75">
      <c r="D877" s="82"/>
    </row>
    <row r="878" ht="12.75">
      <c r="D878" s="82"/>
    </row>
    <row r="879" ht="12.75">
      <c r="D879" s="82"/>
    </row>
    <row r="880" ht="12.75">
      <c r="D880" s="82"/>
    </row>
    <row r="881" ht="12.75">
      <c r="D881" s="82"/>
    </row>
    <row r="882" ht="12.75">
      <c r="D882" s="82"/>
    </row>
    <row r="883" ht="12.75">
      <c r="D883" s="82"/>
    </row>
    <row r="884" ht="12.75">
      <c r="D884" s="82"/>
    </row>
    <row r="885" ht="12.75">
      <c r="D885" s="82"/>
    </row>
    <row r="886" ht="12.75">
      <c r="D886" s="82"/>
    </row>
    <row r="887" ht="12.75">
      <c r="D887" s="82"/>
    </row>
    <row r="888" ht="12.75">
      <c r="D888" s="82"/>
    </row>
    <row r="889" ht="12.75">
      <c r="D889" s="82"/>
    </row>
    <row r="890" ht="12.75">
      <c r="D890" s="82"/>
    </row>
    <row r="891" ht="12.75">
      <c r="D891" s="82"/>
    </row>
    <row r="892" ht="12.75">
      <c r="D892" s="82"/>
    </row>
    <row r="893" ht="12.75">
      <c r="D893" s="82"/>
    </row>
    <row r="894" ht="12.75">
      <c r="D894" s="82"/>
    </row>
    <row r="895" ht="12.75">
      <c r="D895" s="82"/>
    </row>
    <row r="896" ht="12.75">
      <c r="D896" s="82"/>
    </row>
    <row r="897" ht="12.75">
      <c r="D897" s="82"/>
    </row>
    <row r="898" ht="12.75">
      <c r="D898" s="82"/>
    </row>
    <row r="899" ht="12.75">
      <c r="D899" s="82"/>
    </row>
    <row r="900" ht="12.75">
      <c r="D900" s="82"/>
    </row>
    <row r="901" ht="12.75">
      <c r="D901" s="82"/>
    </row>
    <row r="902" ht="12.75">
      <c r="D902" s="82"/>
    </row>
    <row r="903" ht="12.75">
      <c r="D903" s="82"/>
    </row>
    <row r="904" ht="12.75">
      <c r="D904" s="82"/>
    </row>
    <row r="905" ht="12.75">
      <c r="D905" s="82"/>
    </row>
    <row r="906" ht="12.75">
      <c r="D906" s="82"/>
    </row>
    <row r="907" ht="12.75">
      <c r="D907" s="82"/>
    </row>
    <row r="908" ht="12.75">
      <c r="D908" s="82"/>
    </row>
    <row r="909" ht="12.75">
      <c r="D909" s="82"/>
    </row>
    <row r="910" ht="12.75">
      <c r="D910" s="82"/>
    </row>
    <row r="911" ht="12.75">
      <c r="D911" s="82"/>
    </row>
    <row r="912" ht="12.75">
      <c r="D912" s="82"/>
    </row>
    <row r="913" ht="12.75">
      <c r="D913" s="82"/>
    </row>
    <row r="914" ht="12.75">
      <c r="D914" s="82"/>
    </row>
    <row r="915" ht="12.75">
      <c r="D915" s="82"/>
    </row>
    <row r="916" ht="12.75">
      <c r="D916" s="82"/>
    </row>
    <row r="917" ht="12.75">
      <c r="D917" s="82"/>
    </row>
    <row r="918" ht="12.75">
      <c r="D918" s="82"/>
    </row>
    <row r="919" ht="12.75">
      <c r="D919" s="82"/>
    </row>
    <row r="920" ht="12.75">
      <c r="D920" s="82"/>
    </row>
    <row r="921" ht="12.75">
      <c r="D921" s="82"/>
    </row>
    <row r="922" ht="12.75">
      <c r="D922" s="82"/>
    </row>
    <row r="923" ht="12.75">
      <c r="D923" s="82"/>
    </row>
    <row r="924" ht="12.75">
      <c r="D924" s="82"/>
    </row>
    <row r="925" ht="12.75">
      <c r="D925" s="82"/>
    </row>
    <row r="926" ht="12.75">
      <c r="D926" s="82"/>
    </row>
    <row r="927" ht="12.75">
      <c r="D927" s="82"/>
    </row>
    <row r="928" ht="12.75">
      <c r="D928" s="82"/>
    </row>
    <row r="929" ht="12.75">
      <c r="D929" s="82"/>
    </row>
    <row r="930" ht="12.75">
      <c r="D930" s="82"/>
    </row>
    <row r="931" ht="12.75">
      <c r="D931" s="82"/>
    </row>
    <row r="932" ht="12.75">
      <c r="D932" s="82"/>
    </row>
    <row r="933" ht="12.75">
      <c r="D933" s="82"/>
    </row>
    <row r="934" ht="12.75">
      <c r="D934" s="82"/>
    </row>
    <row r="935" ht="12.75">
      <c r="D935" s="82"/>
    </row>
    <row r="936" ht="12.75">
      <c r="D936" s="82"/>
    </row>
    <row r="937" ht="12.75">
      <c r="D937" s="82"/>
    </row>
    <row r="938" ht="12.75">
      <c r="D938" s="82"/>
    </row>
    <row r="939" ht="12.75">
      <c r="D939" s="82"/>
    </row>
    <row r="940" ht="12.75">
      <c r="D940" s="82"/>
    </row>
    <row r="941" ht="12.75">
      <c r="D941" s="82"/>
    </row>
    <row r="942" ht="12.75">
      <c r="D942" s="82"/>
    </row>
    <row r="943" ht="12.75">
      <c r="D943" s="82"/>
    </row>
    <row r="944" ht="12.75">
      <c r="D944" s="82"/>
    </row>
    <row r="945" ht="12.75">
      <c r="D945" s="82"/>
    </row>
    <row r="946" ht="12.75">
      <c r="D946" s="82"/>
    </row>
    <row r="947" ht="12.75">
      <c r="D947" s="82"/>
    </row>
    <row r="948" ht="12.75">
      <c r="D948" s="82"/>
    </row>
    <row r="949" ht="12.75">
      <c r="D949" s="82"/>
    </row>
    <row r="950" ht="12.75">
      <c r="D950" s="82"/>
    </row>
    <row r="951" ht="12.75">
      <c r="D951" s="82"/>
    </row>
    <row r="952" ht="12.75">
      <c r="D952" s="82"/>
    </row>
    <row r="953" ht="12.75">
      <c r="D953" s="82"/>
    </row>
    <row r="954" ht="12.75">
      <c r="D954" s="82"/>
    </row>
    <row r="955" ht="12.75">
      <c r="D955" s="82"/>
    </row>
    <row r="956" ht="12.75">
      <c r="D956" s="82"/>
    </row>
    <row r="957" ht="12.75">
      <c r="D957" s="82"/>
    </row>
    <row r="958" ht="12.75">
      <c r="D958" s="82"/>
    </row>
    <row r="959" ht="12.75">
      <c r="D959" s="82"/>
    </row>
    <row r="960" ht="12.75">
      <c r="D960" s="82"/>
    </row>
    <row r="961" ht="12.75">
      <c r="D961" s="82"/>
    </row>
    <row r="962" ht="12.75">
      <c r="D962" s="82"/>
    </row>
    <row r="963" ht="12.75">
      <c r="D963" s="82"/>
    </row>
    <row r="964" ht="12.75">
      <c r="D964" s="82"/>
    </row>
    <row r="965" ht="12.75">
      <c r="D965" s="82"/>
    </row>
    <row r="966" ht="12.75">
      <c r="D966" s="82"/>
    </row>
    <row r="967" ht="12.75">
      <c r="D967" s="82"/>
    </row>
    <row r="968" ht="12.75">
      <c r="D968" s="82"/>
    </row>
    <row r="969" ht="12.75">
      <c r="D969" s="82"/>
    </row>
    <row r="970" ht="12.75">
      <c r="D970" s="82"/>
    </row>
    <row r="971" ht="12.75">
      <c r="D971" s="82"/>
    </row>
    <row r="972" ht="12.75">
      <c r="D972" s="82"/>
    </row>
    <row r="973" ht="12.75">
      <c r="D973" s="82"/>
    </row>
    <row r="974" ht="12.75">
      <c r="D974" s="82"/>
    </row>
    <row r="975" ht="12.75">
      <c r="D975" s="82"/>
    </row>
    <row r="976" ht="12.75">
      <c r="D976" s="82"/>
    </row>
    <row r="977" ht="12.75">
      <c r="D977" s="82"/>
    </row>
    <row r="978" ht="12.75">
      <c r="D978" s="82"/>
    </row>
    <row r="979" ht="12.75">
      <c r="D979" s="82"/>
    </row>
    <row r="980" ht="12.75">
      <c r="D980" s="82"/>
    </row>
    <row r="981" ht="12.75">
      <c r="D981" s="82"/>
    </row>
    <row r="982" ht="12.75">
      <c r="D982" s="82"/>
    </row>
    <row r="983" ht="12.75">
      <c r="D983" s="82"/>
    </row>
    <row r="984" ht="12.75">
      <c r="D984" s="82"/>
    </row>
    <row r="985" ht="12.75">
      <c r="D985" s="82"/>
    </row>
    <row r="986" ht="12.75">
      <c r="D986" s="82"/>
    </row>
    <row r="987" ht="12.75">
      <c r="D987" s="82"/>
    </row>
    <row r="988" ht="12.75">
      <c r="D988" s="82"/>
    </row>
    <row r="989" ht="12.75">
      <c r="D989" s="82"/>
    </row>
    <row r="990" ht="12.75">
      <c r="D990" s="82"/>
    </row>
    <row r="991" ht="12.75">
      <c r="D991" s="82"/>
    </row>
    <row r="992" ht="12.75">
      <c r="D992" s="82"/>
    </row>
    <row r="993" ht="12.75">
      <c r="D993" s="82"/>
    </row>
    <row r="994" ht="12.75">
      <c r="D994" s="82"/>
    </row>
    <row r="995" ht="12.75">
      <c r="D995" s="82"/>
    </row>
    <row r="996" ht="12.75">
      <c r="D996" s="82"/>
    </row>
    <row r="997" ht="12.75">
      <c r="D997" s="82"/>
    </row>
    <row r="998" ht="12.75">
      <c r="D998" s="82"/>
    </row>
    <row r="999" ht="12.75">
      <c r="D999" s="82"/>
    </row>
    <row r="1000" ht="12.75">
      <c r="D1000" s="82"/>
    </row>
    <row r="1001" ht="12.75">
      <c r="D1001" s="82"/>
    </row>
    <row r="1002" ht="12.75">
      <c r="D1002" s="82"/>
    </row>
    <row r="1003" ht="12.75">
      <c r="D1003" s="82"/>
    </row>
    <row r="1004" ht="12.75">
      <c r="D1004" s="82"/>
    </row>
    <row r="1005" ht="12.75">
      <c r="D1005" s="82"/>
    </row>
    <row r="1006" ht="12.75">
      <c r="D1006" s="82"/>
    </row>
    <row r="1007" ht="12.75">
      <c r="D1007" s="82"/>
    </row>
    <row r="1008" ht="12.75">
      <c r="D1008" s="82"/>
    </row>
    <row r="1009" ht="12.75">
      <c r="D1009" s="82"/>
    </row>
    <row r="1010" ht="12.75">
      <c r="D1010" s="82"/>
    </row>
    <row r="1011" ht="12.75">
      <c r="D1011" s="82"/>
    </row>
    <row r="1012" ht="12.75">
      <c r="D1012" s="82"/>
    </row>
    <row r="1013" ht="12.75">
      <c r="D1013" s="82"/>
    </row>
    <row r="1014" ht="12.75">
      <c r="D1014" s="82"/>
    </row>
    <row r="1015" ht="12.75">
      <c r="D1015" s="82"/>
    </row>
    <row r="1016" ht="12.75">
      <c r="D1016" s="82"/>
    </row>
    <row r="1017" ht="12.75">
      <c r="D1017" s="82"/>
    </row>
    <row r="1018" ht="12.75">
      <c r="D1018" s="82"/>
    </row>
    <row r="1019" ht="12.75">
      <c r="D1019" s="82"/>
    </row>
    <row r="1020" ht="12.75">
      <c r="D1020" s="82"/>
    </row>
    <row r="1021" ht="12.75">
      <c r="D1021" s="82"/>
    </row>
    <row r="1022" ht="12.75">
      <c r="D1022" s="82"/>
    </row>
    <row r="1023" ht="12.75">
      <c r="D1023" s="82"/>
    </row>
    <row r="1024" ht="12.75">
      <c r="D1024" s="82"/>
    </row>
    <row r="1025" ht="12.75">
      <c r="D1025" s="82"/>
    </row>
    <row r="1026" ht="12.75">
      <c r="D1026" s="82"/>
    </row>
    <row r="1027" ht="12.75">
      <c r="D1027" s="82"/>
    </row>
    <row r="1028" ht="12.75">
      <c r="D1028" s="82"/>
    </row>
    <row r="1029" ht="12.75">
      <c r="D1029" s="82"/>
    </row>
    <row r="1030" ht="12.75">
      <c r="D1030" s="82"/>
    </row>
    <row r="1031" ht="12.75">
      <c r="D1031" s="82"/>
    </row>
    <row r="1032" ht="12.75">
      <c r="D1032" s="82"/>
    </row>
    <row r="1033" ht="12.75">
      <c r="D1033" s="82"/>
    </row>
    <row r="1034" ht="12.75">
      <c r="D1034" s="82"/>
    </row>
    <row r="1035" ht="12.75">
      <c r="D1035" s="82"/>
    </row>
    <row r="1036" ht="12.75">
      <c r="D1036" s="82"/>
    </row>
    <row r="1037" ht="12.75">
      <c r="D1037" s="82"/>
    </row>
    <row r="1038" ht="12.75">
      <c r="D1038" s="82"/>
    </row>
    <row r="1039" ht="12.75">
      <c r="D1039" s="82"/>
    </row>
    <row r="1040" ht="12.75">
      <c r="D1040" s="82"/>
    </row>
    <row r="1041" ht="12.75">
      <c r="D1041" s="82"/>
    </row>
    <row r="1042" ht="12.75">
      <c r="D1042" s="82"/>
    </row>
    <row r="1043" ht="12.75">
      <c r="D1043" s="82"/>
    </row>
    <row r="1044" ht="12.75">
      <c r="D1044" s="82"/>
    </row>
    <row r="1045" ht="12.75">
      <c r="D1045" s="82"/>
    </row>
    <row r="1046" ht="12.75">
      <c r="D1046" s="82"/>
    </row>
    <row r="1047" ht="12.75">
      <c r="D1047" s="82"/>
    </row>
    <row r="1048" ht="12.75">
      <c r="D1048" s="82"/>
    </row>
    <row r="1049" ht="12.75">
      <c r="D1049" s="82"/>
    </row>
    <row r="1050" ht="12.75">
      <c r="D1050" s="82"/>
    </row>
    <row r="1051" ht="12.75">
      <c r="D1051" s="82"/>
    </row>
    <row r="1052" ht="12.75">
      <c r="D1052" s="82"/>
    </row>
    <row r="1053" ht="12.75">
      <c r="D1053" s="82"/>
    </row>
    <row r="1054" ht="12.75">
      <c r="D1054" s="82"/>
    </row>
    <row r="1055" ht="12.75">
      <c r="D1055" s="82"/>
    </row>
    <row r="1056" ht="12.75">
      <c r="D1056" s="82"/>
    </row>
    <row r="1057" ht="12.75">
      <c r="D1057" s="82"/>
    </row>
    <row r="1058" ht="12.75">
      <c r="D1058" s="82"/>
    </row>
    <row r="1059" ht="12.75">
      <c r="D1059" s="82"/>
    </row>
    <row r="1060" ht="12.75">
      <c r="D1060" s="82"/>
    </row>
    <row r="1061" ht="12.75">
      <c r="D1061" s="82"/>
    </row>
    <row r="1062" ht="12.75">
      <c r="D1062" s="82"/>
    </row>
    <row r="1063" ht="12.75">
      <c r="D1063" s="82"/>
    </row>
    <row r="1064" ht="12.75">
      <c r="D1064" s="82"/>
    </row>
    <row r="1065" ht="12.75">
      <c r="D1065" s="82"/>
    </row>
    <row r="1066" ht="12.75">
      <c r="D1066" s="82"/>
    </row>
    <row r="1067" ht="12.75">
      <c r="D1067" s="82"/>
    </row>
    <row r="1068" ht="12.75">
      <c r="D1068" s="82"/>
    </row>
    <row r="1069" ht="12.75">
      <c r="D1069" s="82"/>
    </row>
    <row r="1070" ht="12.75">
      <c r="D1070" s="82"/>
    </row>
    <row r="1071" ht="12.75">
      <c r="D1071" s="82"/>
    </row>
    <row r="1072" ht="12.75">
      <c r="D1072" s="82"/>
    </row>
    <row r="1073" ht="12.75">
      <c r="D1073" s="82"/>
    </row>
    <row r="1074" ht="12.75">
      <c r="D1074" s="82"/>
    </row>
    <row r="1075" ht="12.75">
      <c r="D1075" s="82"/>
    </row>
    <row r="1076" ht="12.75">
      <c r="D1076" s="82"/>
    </row>
    <row r="1077" ht="12.75">
      <c r="D1077" s="82"/>
    </row>
    <row r="1078" ht="12.75">
      <c r="D1078" s="82"/>
    </row>
    <row r="1079" ht="12.75">
      <c r="D1079" s="82"/>
    </row>
    <row r="1080" ht="12.75">
      <c r="D1080" s="82"/>
    </row>
    <row r="1081" ht="12.75">
      <c r="D1081" s="82"/>
    </row>
    <row r="1082" ht="12.75">
      <c r="D1082" s="82"/>
    </row>
    <row r="1083" ht="12.75">
      <c r="D1083" s="82"/>
    </row>
    <row r="1084" ht="12.75">
      <c r="D1084" s="82"/>
    </row>
    <row r="1085" ht="12.75">
      <c r="D1085" s="82"/>
    </row>
    <row r="1086" ht="12.75">
      <c r="D1086" s="82"/>
    </row>
    <row r="1087" ht="12.75">
      <c r="D1087" s="82"/>
    </row>
    <row r="1088" ht="12.75">
      <c r="D1088" s="82"/>
    </row>
    <row r="1089" ht="12.75">
      <c r="D1089" s="82"/>
    </row>
    <row r="1090" ht="12.75">
      <c r="D1090" s="82"/>
    </row>
    <row r="1091" ht="12.75">
      <c r="D1091" s="82"/>
    </row>
    <row r="1092" ht="12.75">
      <c r="D1092" s="82"/>
    </row>
    <row r="1093" ht="12.75">
      <c r="D1093" s="82"/>
    </row>
    <row r="1094" ht="12.75">
      <c r="D1094" s="82"/>
    </row>
    <row r="1095" ht="12.75">
      <c r="D1095" s="82"/>
    </row>
    <row r="1096" ht="12.75">
      <c r="D1096" s="82"/>
    </row>
    <row r="1097" ht="12.75">
      <c r="D1097" s="82"/>
    </row>
    <row r="1098" ht="12.75">
      <c r="D1098" s="82"/>
    </row>
    <row r="1099" ht="12.75">
      <c r="D1099" s="82"/>
    </row>
    <row r="1100" ht="12.75">
      <c r="D1100" s="82"/>
    </row>
    <row r="1101" ht="12.75">
      <c r="D1101" s="82"/>
    </row>
    <row r="1102" ht="12.75">
      <c r="D1102" s="82"/>
    </row>
    <row r="1103" ht="12.75">
      <c r="D1103" s="82"/>
    </row>
    <row r="1104" ht="12.75">
      <c r="D1104" s="82"/>
    </row>
    <row r="1105" ht="12.75">
      <c r="D1105" s="82"/>
    </row>
    <row r="1106" ht="12.75">
      <c r="D1106" s="82"/>
    </row>
    <row r="1107" ht="12.75">
      <c r="D1107" s="82"/>
    </row>
    <row r="1108" ht="12.75">
      <c r="D1108" s="82"/>
    </row>
    <row r="1109" ht="12.75">
      <c r="D1109" s="82"/>
    </row>
    <row r="1110" ht="12.75">
      <c r="D1110" s="82"/>
    </row>
    <row r="1111" ht="12.75">
      <c r="D1111" s="82"/>
    </row>
    <row r="1112" ht="12.75">
      <c r="D1112" s="82"/>
    </row>
    <row r="1113" ht="12.75">
      <c r="D1113" s="82"/>
    </row>
    <row r="1114" ht="12.75">
      <c r="D1114" s="82"/>
    </row>
    <row r="1115" ht="12.75">
      <c r="D1115" s="82"/>
    </row>
    <row r="1116" ht="12.75">
      <c r="D1116" s="82"/>
    </row>
    <row r="1117" ht="12.75">
      <c r="D1117" s="82"/>
    </row>
    <row r="1118" ht="12.75">
      <c r="D1118" s="82"/>
    </row>
    <row r="1119" ht="12.75">
      <c r="D1119" s="82"/>
    </row>
    <row r="1120" ht="12.75">
      <c r="D1120" s="82"/>
    </row>
    <row r="1121" ht="12.75">
      <c r="D1121" s="82"/>
    </row>
    <row r="1122" ht="12.75">
      <c r="D1122" s="82"/>
    </row>
    <row r="1123" ht="12.75">
      <c r="D1123" s="82"/>
    </row>
    <row r="1124" ht="12.75">
      <c r="D1124" s="82"/>
    </row>
    <row r="1125" ht="12.75">
      <c r="D1125" s="82"/>
    </row>
    <row r="1126" ht="12.75">
      <c r="D1126" s="82"/>
    </row>
    <row r="1127" ht="12.75">
      <c r="D1127" s="82"/>
    </row>
    <row r="1128" ht="12.75">
      <c r="D1128" s="82"/>
    </row>
    <row r="1129" ht="12.75">
      <c r="D1129" s="82"/>
    </row>
    <row r="1130" ht="12.75">
      <c r="D1130" s="82"/>
    </row>
    <row r="1131" ht="12.75">
      <c r="D1131" s="82"/>
    </row>
    <row r="1132" ht="12.75">
      <c r="D1132" s="82"/>
    </row>
    <row r="1133" ht="12.75">
      <c r="D1133" s="82"/>
    </row>
    <row r="1134" ht="12.75">
      <c r="D1134" s="82"/>
    </row>
    <row r="1135" ht="12.75">
      <c r="D1135" s="82"/>
    </row>
    <row r="1136" ht="12.75">
      <c r="D1136" s="82"/>
    </row>
    <row r="1137" ht="12.75">
      <c r="D1137" s="82"/>
    </row>
    <row r="1138" ht="12.75">
      <c r="D1138" s="82"/>
    </row>
    <row r="1139" ht="12.75">
      <c r="D1139" s="82"/>
    </row>
    <row r="1140" ht="12.75">
      <c r="D1140" s="82"/>
    </row>
    <row r="1141" ht="12.75">
      <c r="D1141" s="82"/>
    </row>
    <row r="1142" ht="12.75">
      <c r="D1142" s="82"/>
    </row>
    <row r="1143" ht="12.75">
      <c r="D1143" s="82"/>
    </row>
    <row r="1144" ht="12.75">
      <c r="D1144" s="82"/>
    </row>
    <row r="1145" ht="12.75">
      <c r="D1145" s="82"/>
    </row>
    <row r="1146" ht="12.75">
      <c r="D1146" s="82"/>
    </row>
    <row r="1147" ht="12.75">
      <c r="D1147" s="82"/>
    </row>
    <row r="1148" ht="12.75">
      <c r="D1148" s="82"/>
    </row>
    <row r="1149" ht="12.75">
      <c r="D1149" s="82"/>
    </row>
    <row r="1150" ht="12.75">
      <c r="D1150" s="82"/>
    </row>
    <row r="1151" ht="12.75">
      <c r="D1151" s="82"/>
    </row>
    <row r="1152" ht="12.75">
      <c r="D1152" s="82"/>
    </row>
    <row r="1153" ht="12.75">
      <c r="D1153" s="82"/>
    </row>
    <row r="1154" ht="12.75">
      <c r="D1154" s="82"/>
    </row>
    <row r="1155" ht="12.75">
      <c r="D1155" s="82"/>
    </row>
    <row r="1156" ht="12.75">
      <c r="D1156" s="82"/>
    </row>
    <row r="1157" ht="12.75">
      <c r="D1157" s="82"/>
    </row>
    <row r="1158" ht="12.75">
      <c r="D1158" s="82"/>
    </row>
    <row r="1159" ht="12.75">
      <c r="D1159" s="82"/>
    </row>
    <row r="1160" ht="12.75">
      <c r="D1160" s="82"/>
    </row>
    <row r="1161" ht="12.75">
      <c r="D1161" s="82"/>
    </row>
    <row r="1162" ht="12.75">
      <c r="D1162" s="82"/>
    </row>
    <row r="1163" ht="12.75">
      <c r="D1163" s="82"/>
    </row>
    <row r="1164" ht="12.75">
      <c r="D1164" s="82"/>
    </row>
    <row r="1165" ht="12.75">
      <c r="D1165" s="82"/>
    </row>
    <row r="1166" ht="12.75">
      <c r="D1166" s="82"/>
    </row>
    <row r="1167" ht="12.75">
      <c r="D1167" s="82"/>
    </row>
    <row r="1168" ht="12.75">
      <c r="D1168" s="82"/>
    </row>
    <row r="1169" ht="12.75">
      <c r="D1169" s="82"/>
    </row>
    <row r="1170" ht="12.75">
      <c r="D1170" s="82"/>
    </row>
    <row r="1171" ht="12.75">
      <c r="D1171" s="82"/>
    </row>
    <row r="1172" ht="12.75">
      <c r="D1172" s="82"/>
    </row>
    <row r="1173" ht="12.75">
      <c r="D1173" s="82"/>
    </row>
    <row r="1174" ht="12.75">
      <c r="D1174" s="82"/>
    </row>
    <row r="1175" ht="12.75">
      <c r="D1175" s="82"/>
    </row>
    <row r="1176" ht="12.75">
      <c r="D1176" s="82"/>
    </row>
    <row r="1177" ht="12.75">
      <c r="D1177" s="82"/>
    </row>
    <row r="1178" ht="12.75">
      <c r="D1178" s="82"/>
    </row>
    <row r="1179" ht="12.75">
      <c r="D1179" s="82"/>
    </row>
    <row r="1180" ht="12.75">
      <c r="D1180" s="82"/>
    </row>
    <row r="1181" ht="12.75">
      <c r="D1181" s="82"/>
    </row>
    <row r="1182" ht="12.75">
      <c r="D1182" s="82"/>
    </row>
    <row r="1183" ht="12.75">
      <c r="D1183" s="82"/>
    </row>
    <row r="1184" ht="12.75">
      <c r="D1184" s="82"/>
    </row>
    <row r="1185" ht="12.75">
      <c r="D1185" s="82"/>
    </row>
    <row r="1186" ht="12.75">
      <c r="D1186" s="82"/>
    </row>
    <row r="1187" ht="12.75">
      <c r="D1187" s="82"/>
    </row>
    <row r="1188" ht="12.75">
      <c r="D1188" s="82"/>
    </row>
    <row r="1189" ht="12.75">
      <c r="D1189" s="82"/>
    </row>
    <row r="1190" ht="12.75">
      <c r="D1190" s="82"/>
    </row>
    <row r="1191" ht="12.75">
      <c r="D1191" s="82"/>
    </row>
    <row r="1192" ht="12.75">
      <c r="D1192" s="82"/>
    </row>
    <row r="1193" ht="12.75">
      <c r="D1193" s="82"/>
    </row>
    <row r="1194" ht="12.75">
      <c r="D1194" s="82"/>
    </row>
    <row r="1195" ht="12.75">
      <c r="D1195" s="82"/>
    </row>
    <row r="1196" ht="12.75">
      <c r="D1196" s="82"/>
    </row>
    <row r="1197" ht="12.75">
      <c r="D1197" s="82"/>
    </row>
    <row r="1198" ht="12.75">
      <c r="D1198" s="82"/>
    </row>
    <row r="1199" ht="12.75">
      <c r="D1199" s="82"/>
    </row>
    <row r="1200" ht="12.75">
      <c r="D1200" s="82"/>
    </row>
    <row r="1201" ht="12.75">
      <c r="D1201" s="82"/>
    </row>
  </sheetData>
  <sheetProtection password="E9F0" sheet="1"/>
  <mergeCells count="6">
    <mergeCell ref="A195:G199"/>
    <mergeCell ref="A1:G1"/>
    <mergeCell ref="C2:G2"/>
    <mergeCell ref="C3:G3"/>
    <mergeCell ref="C4:G4"/>
    <mergeCell ref="A194:C194"/>
  </mergeCells>
  <printOptions/>
  <pageMargins left="0.590277777777778" right="0.196527777777778" top="0.7875" bottom="0.7875" header="0.511805555555555" footer="0.3"/>
  <pageSetup horizontalDpi="300" verticalDpi="300" orientation="portrait" paperSize="9"/>
  <headerFooter>
    <oddFooter>&amp;LZpracováno programem BUILDpower S,  © RTS, a.s.&amp;RStránka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219"/>
  <sheetViews>
    <sheetView workbookViewId="0" topLeftCell="A1">
      <pane ySplit="7" topLeftCell="A8" activePane="bottomLeft" state="frozen"/>
      <selection pane="bottomLeft" activeCell="A1" sqref="A1:G1"/>
    </sheetView>
  </sheetViews>
  <sheetFormatPr defaultColWidth="8.625" defaultRowHeight="12.75" outlineLevelRow="1"/>
  <cols>
    <col min="1" max="1" width="3.375" style="0" customWidth="1"/>
    <col min="2" max="2" width="12.625" style="137" customWidth="1"/>
    <col min="3" max="3" width="38.25390625" style="137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61" t="s">
        <v>102</v>
      </c>
      <c r="B1" s="261"/>
      <c r="C1" s="261"/>
      <c r="D1" s="261"/>
      <c r="E1" s="261"/>
      <c r="F1" s="261"/>
      <c r="G1" s="261"/>
      <c r="AG1" t="s">
        <v>106</v>
      </c>
    </row>
    <row r="2" spans="1:33" ht="24.95" customHeight="1">
      <c r="A2" s="132" t="s">
        <v>103</v>
      </c>
      <c r="B2" s="133" t="s">
        <v>4</v>
      </c>
      <c r="C2" s="262" t="s">
        <v>5</v>
      </c>
      <c r="D2" s="262"/>
      <c r="E2" s="262"/>
      <c r="F2" s="262"/>
      <c r="G2" s="262"/>
      <c r="AG2" t="s">
        <v>107</v>
      </c>
    </row>
    <row r="3" spans="1:33" ht="24.95" customHeight="1">
      <c r="A3" s="132" t="s">
        <v>104</v>
      </c>
      <c r="B3" s="133" t="s">
        <v>42</v>
      </c>
      <c r="C3" s="262" t="s">
        <v>43</v>
      </c>
      <c r="D3" s="262"/>
      <c r="E3" s="262"/>
      <c r="F3" s="262"/>
      <c r="G3" s="262"/>
      <c r="AC3" s="137" t="s">
        <v>107</v>
      </c>
      <c r="AG3" t="s">
        <v>108</v>
      </c>
    </row>
    <row r="4" spans="1:33" ht="24.95" customHeight="1">
      <c r="A4" s="138" t="s">
        <v>105</v>
      </c>
      <c r="B4" s="139" t="s">
        <v>46</v>
      </c>
      <c r="C4" s="263" t="s">
        <v>47</v>
      </c>
      <c r="D4" s="263"/>
      <c r="E4" s="263"/>
      <c r="F4" s="263"/>
      <c r="G4" s="263"/>
      <c r="AG4" t="s">
        <v>109</v>
      </c>
    </row>
    <row r="5" ht="12.75">
      <c r="D5" s="82"/>
    </row>
    <row r="6" spans="1:24" ht="38.25">
      <c r="A6" s="140" t="s">
        <v>110</v>
      </c>
      <c r="B6" s="141" t="s">
        <v>111</v>
      </c>
      <c r="C6" s="141" t="s">
        <v>112</v>
      </c>
      <c r="D6" s="142" t="s">
        <v>113</v>
      </c>
      <c r="E6" s="140" t="s">
        <v>114</v>
      </c>
      <c r="F6" s="143" t="s">
        <v>115</v>
      </c>
      <c r="G6" s="140" t="s">
        <v>13</v>
      </c>
      <c r="H6" s="144" t="s">
        <v>116</v>
      </c>
      <c r="I6" s="144" t="s">
        <v>117</v>
      </c>
      <c r="J6" s="144" t="s">
        <v>118</v>
      </c>
      <c r="K6" s="144" t="s">
        <v>119</v>
      </c>
      <c r="L6" s="144" t="s">
        <v>120</v>
      </c>
      <c r="M6" s="144" t="s">
        <v>121</v>
      </c>
      <c r="N6" s="144" t="s">
        <v>122</v>
      </c>
      <c r="O6" s="144" t="s">
        <v>123</v>
      </c>
      <c r="P6" s="144" t="s">
        <v>124</v>
      </c>
      <c r="Q6" s="144" t="s">
        <v>125</v>
      </c>
      <c r="R6" s="144" t="s">
        <v>126</v>
      </c>
      <c r="S6" s="144" t="s">
        <v>127</v>
      </c>
      <c r="T6" s="144" t="s">
        <v>128</v>
      </c>
      <c r="U6" s="144" t="s">
        <v>129</v>
      </c>
      <c r="V6" s="144" t="s">
        <v>130</v>
      </c>
      <c r="W6" s="144" t="s">
        <v>131</v>
      </c>
      <c r="X6" s="144" t="s">
        <v>132</v>
      </c>
    </row>
    <row r="7" spans="1:24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33" ht="12.75">
      <c r="A8" s="147" t="s">
        <v>133</v>
      </c>
      <c r="B8" s="148" t="s">
        <v>63</v>
      </c>
      <c r="C8" s="149" t="s">
        <v>64</v>
      </c>
      <c r="D8" s="150"/>
      <c r="E8" s="151"/>
      <c r="F8" s="152"/>
      <c r="G8" s="153">
        <f>SUMIF(AG9:AG10,"&lt;&gt;NOR",G9:G10)</f>
        <v>0</v>
      </c>
      <c r="H8" s="154"/>
      <c r="I8" s="154">
        <f>SUM(I9:I10)</f>
        <v>0</v>
      </c>
      <c r="J8" s="154"/>
      <c r="K8" s="154">
        <f>SUM(K9:K10)</f>
        <v>0</v>
      </c>
      <c r="L8" s="154"/>
      <c r="M8" s="154">
        <f>SUM(M9:M10)</f>
        <v>0</v>
      </c>
      <c r="N8" s="154"/>
      <c r="O8" s="154">
        <f>SUM(O9:O10)</f>
        <v>0.17</v>
      </c>
      <c r="P8" s="154"/>
      <c r="Q8" s="154">
        <f>SUM(Q9:Q10)</f>
        <v>0</v>
      </c>
      <c r="R8" s="154"/>
      <c r="S8" s="154"/>
      <c r="T8" s="154"/>
      <c r="U8" s="154"/>
      <c r="V8" s="154">
        <f>SUM(V9:V10)</f>
        <v>10.49</v>
      </c>
      <c r="W8" s="154"/>
      <c r="X8" s="154"/>
      <c r="AG8" t="s">
        <v>134</v>
      </c>
    </row>
    <row r="9" spans="1:60" ht="22.5" outlineLevel="1">
      <c r="A9" s="155">
        <v>1</v>
      </c>
      <c r="B9" s="156" t="s">
        <v>149</v>
      </c>
      <c r="C9" s="157" t="s">
        <v>150</v>
      </c>
      <c r="D9" s="158" t="s">
        <v>137</v>
      </c>
      <c r="E9" s="159">
        <v>39.6</v>
      </c>
      <c r="F9" s="160"/>
      <c r="G9" s="161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0.00422</v>
      </c>
      <c r="O9" s="163">
        <f>ROUND(E9*N9,2)</f>
        <v>0.17</v>
      </c>
      <c r="P9" s="163">
        <v>0</v>
      </c>
      <c r="Q9" s="163">
        <f>ROUND(E9*P9,2)</f>
        <v>0</v>
      </c>
      <c r="R9" s="163"/>
      <c r="S9" s="163" t="s">
        <v>151</v>
      </c>
      <c r="T9" s="163" t="s">
        <v>139</v>
      </c>
      <c r="U9" s="163">
        <v>0.265</v>
      </c>
      <c r="V9" s="163">
        <f>ROUND(E9*U9,2)</f>
        <v>10.49</v>
      </c>
      <c r="W9" s="163"/>
      <c r="X9" s="163" t="s">
        <v>140</v>
      </c>
      <c r="Y9" s="164"/>
      <c r="Z9" s="164"/>
      <c r="AA9" s="164"/>
      <c r="AB9" s="164"/>
      <c r="AC9" s="164"/>
      <c r="AD9" s="164"/>
      <c r="AE9" s="164"/>
      <c r="AF9" s="164"/>
      <c r="AG9" s="164" t="s">
        <v>141</v>
      </c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ht="12.75" outlineLevel="1">
      <c r="A10" s="165"/>
      <c r="B10" s="166"/>
      <c r="C10" s="167" t="s">
        <v>417</v>
      </c>
      <c r="D10" s="168"/>
      <c r="E10" s="169">
        <v>39.6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164"/>
      <c r="AA10" s="164"/>
      <c r="AB10" s="164"/>
      <c r="AC10" s="164"/>
      <c r="AD10" s="164"/>
      <c r="AE10" s="164"/>
      <c r="AF10" s="164"/>
      <c r="AG10" s="164" t="s">
        <v>143</v>
      </c>
      <c r="AH10" s="164">
        <v>0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33" ht="12.75">
      <c r="A11" s="147" t="s">
        <v>133</v>
      </c>
      <c r="B11" s="148" t="s">
        <v>65</v>
      </c>
      <c r="C11" s="149" t="s">
        <v>66</v>
      </c>
      <c r="D11" s="150"/>
      <c r="E11" s="151"/>
      <c r="F11" s="152"/>
      <c r="G11" s="153">
        <f>SUMIF(AG12:AG13,"&lt;&gt;NOR",G12:G13)</f>
        <v>0</v>
      </c>
      <c r="H11" s="154"/>
      <c r="I11" s="154">
        <f>SUM(I12:I13)</f>
        <v>0</v>
      </c>
      <c r="J11" s="154"/>
      <c r="K11" s="154">
        <f>SUM(K12:K13)</f>
        <v>0</v>
      </c>
      <c r="L11" s="154"/>
      <c r="M11" s="154">
        <f>SUM(M12:M13)</f>
        <v>0</v>
      </c>
      <c r="N11" s="154"/>
      <c r="O11" s="154">
        <f>SUM(O12:O13)</f>
        <v>0.89</v>
      </c>
      <c r="P11" s="154"/>
      <c r="Q11" s="154">
        <f>SUM(Q12:Q13)</f>
        <v>0</v>
      </c>
      <c r="R11" s="154"/>
      <c r="S11" s="154"/>
      <c r="T11" s="154"/>
      <c r="U11" s="154"/>
      <c r="V11" s="154">
        <f>SUM(V12:V13)</f>
        <v>4.45</v>
      </c>
      <c r="W11" s="154"/>
      <c r="X11" s="154"/>
      <c r="AG11" t="s">
        <v>134</v>
      </c>
    </row>
    <row r="12" spans="1:60" ht="12.75" outlineLevel="1">
      <c r="A12" s="155">
        <v>2</v>
      </c>
      <c r="B12" s="156" t="s">
        <v>418</v>
      </c>
      <c r="C12" s="157" t="s">
        <v>419</v>
      </c>
      <c r="D12" s="158" t="s">
        <v>137</v>
      </c>
      <c r="E12" s="159">
        <v>17.8</v>
      </c>
      <c r="F12" s="160"/>
      <c r="G12" s="161">
        <f>ROUND(E12*F12,2)</f>
        <v>0</v>
      </c>
      <c r="H12" s="162"/>
      <c r="I12" s="163">
        <f>ROUND(E12*H12,2)</f>
        <v>0</v>
      </c>
      <c r="J12" s="162"/>
      <c r="K12" s="163">
        <f>ROUND(E12*J12,2)</f>
        <v>0</v>
      </c>
      <c r="L12" s="163">
        <v>21</v>
      </c>
      <c r="M12" s="163">
        <f>G12*(1+L12/100)</f>
        <v>0</v>
      </c>
      <c r="N12" s="163">
        <v>0.04984</v>
      </c>
      <c r="O12" s="163">
        <f>ROUND(E12*N12,2)</f>
        <v>0.89</v>
      </c>
      <c r="P12" s="163">
        <v>0</v>
      </c>
      <c r="Q12" s="163">
        <f>ROUND(E12*P12,2)</f>
        <v>0</v>
      </c>
      <c r="R12" s="163"/>
      <c r="S12" s="163" t="s">
        <v>151</v>
      </c>
      <c r="T12" s="163" t="s">
        <v>139</v>
      </c>
      <c r="U12" s="163">
        <v>0.25</v>
      </c>
      <c r="V12" s="163">
        <f>ROUND(E12*U12,2)</f>
        <v>4.45</v>
      </c>
      <c r="W12" s="163"/>
      <c r="X12" s="163" t="s">
        <v>140</v>
      </c>
      <c r="Y12" s="164"/>
      <c r="Z12" s="164"/>
      <c r="AA12" s="164"/>
      <c r="AB12" s="164"/>
      <c r="AC12" s="164"/>
      <c r="AD12" s="164"/>
      <c r="AE12" s="164"/>
      <c r="AF12" s="164"/>
      <c r="AG12" s="164" t="s">
        <v>141</v>
      </c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ht="12.75" outlineLevel="1">
      <c r="A13" s="165"/>
      <c r="B13" s="166"/>
      <c r="C13" s="167" t="s">
        <v>420</v>
      </c>
      <c r="D13" s="168"/>
      <c r="E13" s="169">
        <v>17.8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/>
      <c r="Z13" s="164"/>
      <c r="AA13" s="164"/>
      <c r="AB13" s="164"/>
      <c r="AC13" s="164"/>
      <c r="AD13" s="164"/>
      <c r="AE13" s="164"/>
      <c r="AF13" s="164"/>
      <c r="AG13" s="164" t="s">
        <v>143</v>
      </c>
      <c r="AH13" s="164">
        <v>0</v>
      </c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33" ht="12.75">
      <c r="A14" s="147" t="s">
        <v>133</v>
      </c>
      <c r="B14" s="148" t="s">
        <v>69</v>
      </c>
      <c r="C14" s="149" t="s">
        <v>70</v>
      </c>
      <c r="D14" s="150"/>
      <c r="E14" s="151"/>
      <c r="F14" s="152"/>
      <c r="G14" s="153">
        <f>SUMIF(AG15:AG20,"&lt;&gt;NOR",G15:G20)</f>
        <v>0</v>
      </c>
      <c r="H14" s="154"/>
      <c r="I14" s="154">
        <f>SUM(I15:I20)</f>
        <v>0</v>
      </c>
      <c r="J14" s="154"/>
      <c r="K14" s="154">
        <f>SUM(K15:K20)</f>
        <v>0</v>
      </c>
      <c r="L14" s="154"/>
      <c r="M14" s="154">
        <f>SUM(M15:M20)</f>
        <v>0</v>
      </c>
      <c r="N14" s="154"/>
      <c r="O14" s="154">
        <f>SUM(O15:O20)</f>
        <v>0.05</v>
      </c>
      <c r="P14" s="154"/>
      <c r="Q14" s="154">
        <f>SUM(Q15:Q20)</f>
        <v>0</v>
      </c>
      <c r="R14" s="154"/>
      <c r="S14" s="154"/>
      <c r="T14" s="154"/>
      <c r="U14" s="154"/>
      <c r="V14" s="154">
        <f>SUM(V15:V20)</f>
        <v>65.2</v>
      </c>
      <c r="W14" s="154"/>
      <c r="X14" s="154"/>
      <c r="AG14" t="s">
        <v>134</v>
      </c>
    </row>
    <row r="15" spans="1:60" ht="12.75" outlineLevel="1">
      <c r="A15" s="170">
        <v>3</v>
      </c>
      <c r="B15" s="171" t="s">
        <v>154</v>
      </c>
      <c r="C15" s="172" t="s">
        <v>155</v>
      </c>
      <c r="D15" s="173" t="s">
        <v>137</v>
      </c>
      <c r="E15" s="174">
        <v>225</v>
      </c>
      <c r="F15" s="175"/>
      <c r="G15" s="176">
        <f aca="true" t="shared" si="0" ref="G15:G20">ROUND(E15*F15,2)</f>
        <v>0</v>
      </c>
      <c r="H15" s="162"/>
      <c r="I15" s="163">
        <f aca="true" t="shared" si="1" ref="I15:I20">ROUND(E15*H15,2)</f>
        <v>0</v>
      </c>
      <c r="J15" s="162"/>
      <c r="K15" s="163">
        <f aca="true" t="shared" si="2" ref="K15:K20">ROUND(E15*J15,2)</f>
        <v>0</v>
      </c>
      <c r="L15" s="163">
        <v>21</v>
      </c>
      <c r="M15" s="163">
        <f aca="true" t="shared" si="3" ref="M15:M20">G15*(1+L15/100)</f>
        <v>0</v>
      </c>
      <c r="N15" s="163">
        <v>0</v>
      </c>
      <c r="O15" s="163">
        <f aca="true" t="shared" si="4" ref="O15:O20">ROUND(E15*N15,2)</f>
        <v>0</v>
      </c>
      <c r="P15" s="163">
        <v>0</v>
      </c>
      <c r="Q15" s="163">
        <f aca="true" t="shared" si="5" ref="Q15:Q20">ROUND(E15*P15,2)</f>
        <v>0</v>
      </c>
      <c r="R15" s="163"/>
      <c r="S15" s="163" t="s">
        <v>151</v>
      </c>
      <c r="T15" s="163" t="s">
        <v>139</v>
      </c>
      <c r="U15" s="163">
        <v>0.139</v>
      </c>
      <c r="V15" s="163">
        <f aca="true" t="shared" si="6" ref="V15:V20">ROUND(E15*U15,2)</f>
        <v>31.28</v>
      </c>
      <c r="W15" s="163"/>
      <c r="X15" s="163" t="s">
        <v>140</v>
      </c>
      <c r="Y15" s="164"/>
      <c r="Z15" s="164"/>
      <c r="AA15" s="164"/>
      <c r="AB15" s="164"/>
      <c r="AC15" s="164"/>
      <c r="AD15" s="164"/>
      <c r="AE15" s="164"/>
      <c r="AF15" s="164"/>
      <c r="AG15" s="164" t="s">
        <v>156</v>
      </c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ht="12.75" outlineLevel="1">
      <c r="A16" s="170">
        <v>4</v>
      </c>
      <c r="B16" s="171" t="s">
        <v>157</v>
      </c>
      <c r="C16" s="172" t="s">
        <v>158</v>
      </c>
      <c r="D16" s="173" t="s">
        <v>137</v>
      </c>
      <c r="E16" s="174">
        <v>225</v>
      </c>
      <c r="F16" s="175"/>
      <c r="G16" s="176">
        <f t="shared" si="0"/>
        <v>0</v>
      </c>
      <c r="H16" s="162"/>
      <c r="I16" s="163">
        <f t="shared" si="1"/>
        <v>0</v>
      </c>
      <c r="J16" s="162"/>
      <c r="K16" s="163">
        <f t="shared" si="2"/>
        <v>0</v>
      </c>
      <c r="L16" s="163">
        <v>21</v>
      </c>
      <c r="M16" s="163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 t="s">
        <v>151</v>
      </c>
      <c r="T16" s="163" t="s">
        <v>139</v>
      </c>
      <c r="U16" s="163">
        <v>0.007</v>
      </c>
      <c r="V16" s="163">
        <f t="shared" si="6"/>
        <v>1.58</v>
      </c>
      <c r="W16" s="163"/>
      <c r="X16" s="163" t="s">
        <v>140</v>
      </c>
      <c r="Y16" s="164"/>
      <c r="Z16" s="164"/>
      <c r="AA16" s="164"/>
      <c r="AB16" s="164"/>
      <c r="AC16" s="164"/>
      <c r="AD16" s="164"/>
      <c r="AE16" s="164"/>
      <c r="AF16" s="164"/>
      <c r="AG16" s="164" t="s">
        <v>156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ht="12.75" outlineLevel="1">
      <c r="A17" s="170">
        <v>5</v>
      </c>
      <c r="B17" s="171" t="s">
        <v>160</v>
      </c>
      <c r="C17" s="172" t="s">
        <v>161</v>
      </c>
      <c r="D17" s="173" t="s">
        <v>137</v>
      </c>
      <c r="E17" s="174">
        <v>225</v>
      </c>
      <c r="F17" s="175"/>
      <c r="G17" s="176">
        <f t="shared" si="0"/>
        <v>0</v>
      </c>
      <c r="H17" s="162"/>
      <c r="I17" s="163">
        <f t="shared" si="1"/>
        <v>0</v>
      </c>
      <c r="J17" s="162"/>
      <c r="K17" s="163">
        <f t="shared" si="2"/>
        <v>0</v>
      </c>
      <c r="L17" s="163">
        <v>21</v>
      </c>
      <c r="M17" s="163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 t="s">
        <v>151</v>
      </c>
      <c r="T17" s="163" t="s">
        <v>139</v>
      </c>
      <c r="U17" s="163">
        <v>0.117</v>
      </c>
      <c r="V17" s="163">
        <f t="shared" si="6"/>
        <v>26.33</v>
      </c>
      <c r="W17" s="163"/>
      <c r="X17" s="163" t="s">
        <v>140</v>
      </c>
      <c r="Y17" s="164"/>
      <c r="Z17" s="164"/>
      <c r="AA17" s="164"/>
      <c r="AB17" s="164"/>
      <c r="AC17" s="164"/>
      <c r="AD17" s="164"/>
      <c r="AE17" s="164"/>
      <c r="AF17" s="164"/>
      <c r="AG17" s="164" t="s">
        <v>156</v>
      </c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ht="12.75" outlineLevel="1">
      <c r="A18" s="170">
        <v>6</v>
      </c>
      <c r="B18" s="171" t="s">
        <v>164</v>
      </c>
      <c r="C18" s="172" t="s">
        <v>165</v>
      </c>
      <c r="D18" s="173" t="s">
        <v>137</v>
      </c>
      <c r="E18" s="174">
        <v>18</v>
      </c>
      <c r="F18" s="175"/>
      <c r="G18" s="176">
        <f t="shared" si="0"/>
        <v>0</v>
      </c>
      <c r="H18" s="162"/>
      <c r="I18" s="163">
        <f t="shared" si="1"/>
        <v>0</v>
      </c>
      <c r="J18" s="162"/>
      <c r="K18" s="163">
        <f t="shared" si="2"/>
        <v>0</v>
      </c>
      <c r="L18" s="163">
        <v>21</v>
      </c>
      <c r="M18" s="163">
        <f t="shared" si="3"/>
        <v>0</v>
      </c>
      <c r="N18" s="163">
        <v>0.00213</v>
      </c>
      <c r="O18" s="163">
        <f t="shared" si="4"/>
        <v>0.04</v>
      </c>
      <c r="P18" s="163">
        <v>0</v>
      </c>
      <c r="Q18" s="163">
        <f t="shared" si="5"/>
        <v>0</v>
      </c>
      <c r="R18" s="163"/>
      <c r="S18" s="163" t="s">
        <v>151</v>
      </c>
      <c r="T18" s="163" t="s">
        <v>139</v>
      </c>
      <c r="U18" s="163">
        <v>0.203</v>
      </c>
      <c r="V18" s="163">
        <f t="shared" si="6"/>
        <v>3.65</v>
      </c>
      <c r="W18" s="163"/>
      <c r="X18" s="163" t="s">
        <v>140</v>
      </c>
      <c r="Y18" s="164"/>
      <c r="Z18" s="164"/>
      <c r="AA18" s="164"/>
      <c r="AB18" s="164"/>
      <c r="AC18" s="164"/>
      <c r="AD18" s="164"/>
      <c r="AE18" s="164"/>
      <c r="AF18" s="164"/>
      <c r="AG18" s="164" t="s">
        <v>156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ht="12.75" outlineLevel="1">
      <c r="A19" s="170">
        <v>7</v>
      </c>
      <c r="B19" s="171" t="s">
        <v>166</v>
      </c>
      <c r="C19" s="172" t="s">
        <v>167</v>
      </c>
      <c r="D19" s="173" t="s">
        <v>137</v>
      </c>
      <c r="E19" s="174">
        <v>18</v>
      </c>
      <c r="F19" s="175"/>
      <c r="G19" s="176">
        <f t="shared" si="0"/>
        <v>0</v>
      </c>
      <c r="H19" s="162"/>
      <c r="I19" s="163">
        <f t="shared" si="1"/>
        <v>0</v>
      </c>
      <c r="J19" s="162"/>
      <c r="K19" s="163">
        <f t="shared" si="2"/>
        <v>0</v>
      </c>
      <c r="L19" s="163">
        <v>21</v>
      </c>
      <c r="M19" s="163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 t="s">
        <v>151</v>
      </c>
      <c r="T19" s="163" t="s">
        <v>139</v>
      </c>
      <c r="U19" s="163">
        <v>0.131</v>
      </c>
      <c r="V19" s="163">
        <f t="shared" si="6"/>
        <v>2.36</v>
      </c>
      <c r="W19" s="163"/>
      <c r="X19" s="163" t="s">
        <v>140</v>
      </c>
      <c r="Y19" s="164"/>
      <c r="Z19" s="164"/>
      <c r="AA19" s="164"/>
      <c r="AB19" s="164"/>
      <c r="AC19" s="164"/>
      <c r="AD19" s="164"/>
      <c r="AE19" s="164"/>
      <c r="AF19" s="164"/>
      <c r="AG19" s="164" t="s">
        <v>156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ht="12.75" outlineLevel="1">
      <c r="A20" s="170">
        <v>8</v>
      </c>
      <c r="B20" s="171" t="s">
        <v>168</v>
      </c>
      <c r="C20" s="172" t="s">
        <v>169</v>
      </c>
      <c r="D20" s="173" t="s">
        <v>170</v>
      </c>
      <c r="E20" s="174">
        <v>18</v>
      </c>
      <c r="F20" s="175"/>
      <c r="G20" s="176">
        <f t="shared" si="0"/>
        <v>0</v>
      </c>
      <c r="H20" s="162"/>
      <c r="I20" s="163">
        <f t="shared" si="1"/>
        <v>0</v>
      </c>
      <c r="J20" s="162"/>
      <c r="K20" s="163">
        <f t="shared" si="2"/>
        <v>0</v>
      </c>
      <c r="L20" s="163">
        <v>21</v>
      </c>
      <c r="M20" s="163">
        <f t="shared" si="3"/>
        <v>0</v>
      </c>
      <c r="N20" s="163">
        <v>0.0003</v>
      </c>
      <c r="O20" s="163">
        <f t="shared" si="4"/>
        <v>0.01</v>
      </c>
      <c r="P20" s="163">
        <v>0</v>
      </c>
      <c r="Q20" s="163">
        <f t="shared" si="5"/>
        <v>0</v>
      </c>
      <c r="R20" s="163"/>
      <c r="S20" s="163" t="s">
        <v>138</v>
      </c>
      <c r="T20" s="163" t="s">
        <v>139</v>
      </c>
      <c r="U20" s="163">
        <v>0</v>
      </c>
      <c r="V20" s="163">
        <f t="shared" si="6"/>
        <v>0</v>
      </c>
      <c r="W20" s="163"/>
      <c r="X20" s="163" t="s">
        <v>140</v>
      </c>
      <c r="Y20" s="164"/>
      <c r="Z20" s="164"/>
      <c r="AA20" s="164"/>
      <c r="AB20" s="164"/>
      <c r="AC20" s="164"/>
      <c r="AD20" s="164"/>
      <c r="AE20" s="164"/>
      <c r="AF20" s="164"/>
      <c r="AG20" s="164" t="s">
        <v>141</v>
      </c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33" ht="25.5">
      <c r="A21" s="147" t="s">
        <v>133</v>
      </c>
      <c r="B21" s="148" t="s">
        <v>71</v>
      </c>
      <c r="C21" s="149" t="s">
        <v>72</v>
      </c>
      <c r="D21" s="150"/>
      <c r="E21" s="151"/>
      <c r="F21" s="152"/>
      <c r="G21" s="153">
        <f>SUMIF(AG22:AG25,"&lt;&gt;NOR",G22:G25)</f>
        <v>0</v>
      </c>
      <c r="H21" s="154"/>
      <c r="I21" s="154">
        <f>SUM(I22:I25)</f>
        <v>0</v>
      </c>
      <c r="J21" s="154"/>
      <c r="K21" s="154">
        <f>SUM(K22:K25)</f>
        <v>0</v>
      </c>
      <c r="L21" s="154"/>
      <c r="M21" s="154">
        <f>SUM(M22:M25)</f>
        <v>0</v>
      </c>
      <c r="N21" s="154"/>
      <c r="O21" s="154">
        <f>SUM(O22:O25)</f>
        <v>0</v>
      </c>
      <c r="P21" s="154"/>
      <c r="Q21" s="154">
        <f>SUM(Q22:Q25)</f>
        <v>0</v>
      </c>
      <c r="R21" s="154"/>
      <c r="S21" s="154"/>
      <c r="T21" s="154"/>
      <c r="U21" s="154"/>
      <c r="V21" s="154">
        <f>SUM(V22:V25)</f>
        <v>0</v>
      </c>
      <c r="W21" s="154"/>
      <c r="X21" s="154"/>
      <c r="AG21" t="s">
        <v>134</v>
      </c>
    </row>
    <row r="22" spans="1:60" ht="12.75" outlineLevel="1">
      <c r="A22" s="170">
        <v>9</v>
      </c>
      <c r="B22" s="171" t="s">
        <v>174</v>
      </c>
      <c r="C22" s="172" t="s">
        <v>175</v>
      </c>
      <c r="D22" s="173" t="s">
        <v>176</v>
      </c>
      <c r="E22" s="174">
        <v>30</v>
      </c>
      <c r="F22" s="175"/>
      <c r="G22" s="176">
        <f>ROUND(E22*F22,2)</f>
        <v>0</v>
      </c>
      <c r="H22" s="162"/>
      <c r="I22" s="163">
        <f>ROUND(E22*H22,2)</f>
        <v>0</v>
      </c>
      <c r="J22" s="162"/>
      <c r="K22" s="163">
        <f>ROUND(E22*J22,2)</f>
        <v>0</v>
      </c>
      <c r="L22" s="163">
        <v>21</v>
      </c>
      <c r="M22" s="163">
        <f>G22*(1+L22/100)</f>
        <v>0</v>
      </c>
      <c r="N22" s="163">
        <v>0</v>
      </c>
      <c r="O22" s="163">
        <f>ROUND(E22*N22,2)</f>
        <v>0</v>
      </c>
      <c r="P22" s="163">
        <v>0</v>
      </c>
      <c r="Q22" s="163">
        <f>ROUND(E22*P22,2)</f>
        <v>0</v>
      </c>
      <c r="R22" s="163"/>
      <c r="S22" s="163" t="s">
        <v>138</v>
      </c>
      <c r="T22" s="163" t="s">
        <v>139</v>
      </c>
      <c r="U22" s="163">
        <v>0</v>
      </c>
      <c r="V22" s="163">
        <f>ROUND(E22*U22,2)</f>
        <v>0</v>
      </c>
      <c r="W22" s="163"/>
      <c r="X22" s="163" t="s">
        <v>140</v>
      </c>
      <c r="Y22" s="164"/>
      <c r="Z22" s="164"/>
      <c r="AA22" s="164"/>
      <c r="AB22" s="164"/>
      <c r="AC22" s="164"/>
      <c r="AD22" s="164"/>
      <c r="AE22" s="164"/>
      <c r="AF22" s="164"/>
      <c r="AG22" s="164" t="s">
        <v>141</v>
      </c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ht="12.75" outlineLevel="1">
      <c r="A23" s="170">
        <v>10</v>
      </c>
      <c r="B23" s="171" t="s">
        <v>177</v>
      </c>
      <c r="C23" s="172" t="s">
        <v>178</v>
      </c>
      <c r="D23" s="173" t="s">
        <v>179</v>
      </c>
      <c r="E23" s="174">
        <v>10</v>
      </c>
      <c r="F23" s="175"/>
      <c r="G23" s="176">
        <f>ROUND(E23*F23,2)</f>
        <v>0</v>
      </c>
      <c r="H23" s="162"/>
      <c r="I23" s="163">
        <f>ROUND(E23*H23,2)</f>
        <v>0</v>
      </c>
      <c r="J23" s="162"/>
      <c r="K23" s="163">
        <f>ROUND(E23*J23,2)</f>
        <v>0</v>
      </c>
      <c r="L23" s="163">
        <v>21</v>
      </c>
      <c r="M23" s="163">
        <f>G23*(1+L23/100)</f>
        <v>0</v>
      </c>
      <c r="N23" s="163">
        <v>0</v>
      </c>
      <c r="O23" s="163">
        <f>ROUND(E23*N23,2)</f>
        <v>0</v>
      </c>
      <c r="P23" s="163">
        <v>0</v>
      </c>
      <c r="Q23" s="163">
        <f>ROUND(E23*P23,2)</f>
        <v>0</v>
      </c>
      <c r="R23" s="163"/>
      <c r="S23" s="163" t="s">
        <v>138</v>
      </c>
      <c r="T23" s="163" t="s">
        <v>139</v>
      </c>
      <c r="U23" s="163">
        <v>0</v>
      </c>
      <c r="V23" s="163">
        <f>ROUND(E23*U23,2)</f>
        <v>0</v>
      </c>
      <c r="W23" s="163"/>
      <c r="X23" s="163" t="s">
        <v>140</v>
      </c>
      <c r="Y23" s="164"/>
      <c r="Z23" s="164"/>
      <c r="AA23" s="164"/>
      <c r="AB23" s="164"/>
      <c r="AC23" s="164"/>
      <c r="AD23" s="164"/>
      <c r="AE23" s="164"/>
      <c r="AF23" s="164"/>
      <c r="AG23" s="164" t="s">
        <v>141</v>
      </c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ht="22.5" outlineLevel="1">
      <c r="A24" s="170">
        <v>11</v>
      </c>
      <c r="B24" s="171" t="s">
        <v>180</v>
      </c>
      <c r="C24" s="172" t="s">
        <v>181</v>
      </c>
      <c r="D24" s="173" t="s">
        <v>182</v>
      </c>
      <c r="E24" s="174">
        <v>1</v>
      </c>
      <c r="F24" s="175"/>
      <c r="G24" s="176">
        <f>ROUND(E24*F24,2)</f>
        <v>0</v>
      </c>
      <c r="H24" s="162"/>
      <c r="I24" s="163">
        <f>ROUND(E24*H24,2)</f>
        <v>0</v>
      </c>
      <c r="J24" s="162"/>
      <c r="K24" s="163">
        <f>ROUND(E24*J24,2)</f>
        <v>0</v>
      </c>
      <c r="L24" s="163">
        <v>21</v>
      </c>
      <c r="M24" s="163">
        <f>G24*(1+L24/100)</f>
        <v>0</v>
      </c>
      <c r="N24" s="163">
        <v>0</v>
      </c>
      <c r="O24" s="163">
        <f>ROUND(E24*N24,2)</f>
        <v>0</v>
      </c>
      <c r="P24" s="163">
        <v>0</v>
      </c>
      <c r="Q24" s="163">
        <f>ROUND(E24*P24,2)</f>
        <v>0</v>
      </c>
      <c r="R24" s="163"/>
      <c r="S24" s="163" t="s">
        <v>138</v>
      </c>
      <c r="T24" s="163" t="s">
        <v>139</v>
      </c>
      <c r="U24" s="163">
        <v>0</v>
      </c>
      <c r="V24" s="163">
        <f>ROUND(E24*U24,2)</f>
        <v>0</v>
      </c>
      <c r="W24" s="163"/>
      <c r="X24" s="163" t="s">
        <v>140</v>
      </c>
      <c r="Y24" s="164"/>
      <c r="Z24" s="164"/>
      <c r="AA24" s="164"/>
      <c r="AB24" s="164"/>
      <c r="AC24" s="164"/>
      <c r="AD24" s="164"/>
      <c r="AE24" s="164"/>
      <c r="AF24" s="164"/>
      <c r="AG24" s="164" t="s">
        <v>141</v>
      </c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ht="12.75" outlineLevel="1">
      <c r="A25" s="170">
        <v>12</v>
      </c>
      <c r="B25" s="171" t="s">
        <v>183</v>
      </c>
      <c r="C25" s="172" t="s">
        <v>184</v>
      </c>
      <c r="D25" s="173" t="s">
        <v>182</v>
      </c>
      <c r="E25" s="174">
        <v>1</v>
      </c>
      <c r="F25" s="175"/>
      <c r="G25" s="176">
        <f>ROUND(E25*F25,2)</f>
        <v>0</v>
      </c>
      <c r="H25" s="162"/>
      <c r="I25" s="163">
        <f>ROUND(E25*H25,2)</f>
        <v>0</v>
      </c>
      <c r="J25" s="162"/>
      <c r="K25" s="163">
        <f>ROUND(E25*J25,2)</f>
        <v>0</v>
      </c>
      <c r="L25" s="163">
        <v>21</v>
      </c>
      <c r="M25" s="163">
        <f>G25*(1+L25/100)</f>
        <v>0</v>
      </c>
      <c r="N25" s="163">
        <v>0</v>
      </c>
      <c r="O25" s="163">
        <f>ROUND(E25*N25,2)</f>
        <v>0</v>
      </c>
      <c r="P25" s="163">
        <v>0</v>
      </c>
      <c r="Q25" s="163">
        <f>ROUND(E25*P25,2)</f>
        <v>0</v>
      </c>
      <c r="R25" s="163"/>
      <c r="S25" s="163" t="s">
        <v>138</v>
      </c>
      <c r="T25" s="163" t="s">
        <v>139</v>
      </c>
      <c r="U25" s="163">
        <v>0</v>
      </c>
      <c r="V25" s="163">
        <f>ROUND(E25*U25,2)</f>
        <v>0</v>
      </c>
      <c r="W25" s="163"/>
      <c r="X25" s="163" t="s">
        <v>185</v>
      </c>
      <c r="Y25" s="164"/>
      <c r="Z25" s="164"/>
      <c r="AA25" s="164"/>
      <c r="AB25" s="164"/>
      <c r="AC25" s="164"/>
      <c r="AD25" s="164"/>
      <c r="AE25" s="164"/>
      <c r="AF25" s="164"/>
      <c r="AG25" s="164" t="s">
        <v>186</v>
      </c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33" ht="12.75">
      <c r="A26" s="147" t="s">
        <v>133</v>
      </c>
      <c r="B26" s="148" t="s">
        <v>73</v>
      </c>
      <c r="C26" s="149" t="s">
        <v>74</v>
      </c>
      <c r="D26" s="150"/>
      <c r="E26" s="151"/>
      <c r="F26" s="152"/>
      <c r="G26" s="153">
        <f>SUMIF(AG27:AG29,"&lt;&gt;NOR",G27:G29)</f>
        <v>0</v>
      </c>
      <c r="H26" s="154"/>
      <c r="I26" s="154">
        <f>SUM(I27:I29)</f>
        <v>0</v>
      </c>
      <c r="J26" s="154"/>
      <c r="K26" s="154">
        <f>SUM(K27:K29)</f>
        <v>0</v>
      </c>
      <c r="L26" s="154"/>
      <c r="M26" s="154">
        <f>SUM(M27:M29)</f>
        <v>0</v>
      </c>
      <c r="N26" s="154"/>
      <c r="O26" s="154">
        <f>SUM(O27:O29)</f>
        <v>0</v>
      </c>
      <c r="P26" s="154"/>
      <c r="Q26" s="154">
        <f>SUM(Q27:Q29)</f>
        <v>0.12</v>
      </c>
      <c r="R26" s="154"/>
      <c r="S26" s="154"/>
      <c r="T26" s="154"/>
      <c r="U26" s="154"/>
      <c r="V26" s="154">
        <f>SUM(V27:V29)</f>
        <v>2.7199999999999998</v>
      </c>
      <c r="W26" s="154"/>
      <c r="X26" s="154"/>
      <c r="AG26" t="s">
        <v>134</v>
      </c>
    </row>
    <row r="27" spans="1:60" ht="12.75" outlineLevel="1">
      <c r="A27" s="170">
        <v>13</v>
      </c>
      <c r="B27" s="171" t="s">
        <v>421</v>
      </c>
      <c r="C27" s="172" t="s">
        <v>422</v>
      </c>
      <c r="D27" s="173" t="s">
        <v>243</v>
      </c>
      <c r="E27" s="174">
        <v>0.5</v>
      </c>
      <c r="F27" s="175"/>
      <c r="G27" s="176">
        <f>ROUND(E27*F27,2)</f>
        <v>0</v>
      </c>
      <c r="H27" s="162"/>
      <c r="I27" s="163">
        <f>ROUND(E27*H27,2)</f>
        <v>0</v>
      </c>
      <c r="J27" s="162"/>
      <c r="K27" s="163">
        <f>ROUND(E27*J27,2)</f>
        <v>0</v>
      </c>
      <c r="L27" s="163">
        <v>21</v>
      </c>
      <c r="M27" s="163">
        <f>G27*(1+L27/100)</f>
        <v>0</v>
      </c>
      <c r="N27" s="163">
        <v>0</v>
      </c>
      <c r="O27" s="163">
        <f>ROUND(E27*N27,2)</f>
        <v>0</v>
      </c>
      <c r="P27" s="163">
        <v>0.01884</v>
      </c>
      <c r="Q27" s="163">
        <f>ROUND(E27*P27,2)</f>
        <v>0.01</v>
      </c>
      <c r="R27" s="163"/>
      <c r="S27" s="163" t="s">
        <v>151</v>
      </c>
      <c r="T27" s="163" t="s">
        <v>139</v>
      </c>
      <c r="U27" s="163">
        <v>3.05</v>
      </c>
      <c r="V27" s="163">
        <f>ROUND(E27*U27,2)</f>
        <v>1.53</v>
      </c>
      <c r="W27" s="163"/>
      <c r="X27" s="163" t="s">
        <v>140</v>
      </c>
      <c r="Y27" s="164"/>
      <c r="Z27" s="164"/>
      <c r="AA27" s="164"/>
      <c r="AB27" s="164"/>
      <c r="AC27" s="164"/>
      <c r="AD27" s="164"/>
      <c r="AE27" s="164"/>
      <c r="AF27" s="164"/>
      <c r="AG27" s="164" t="s">
        <v>141</v>
      </c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ht="12.75" outlineLevel="1">
      <c r="A28" s="155">
        <v>14</v>
      </c>
      <c r="B28" s="156" t="s">
        <v>187</v>
      </c>
      <c r="C28" s="157" t="s">
        <v>188</v>
      </c>
      <c r="D28" s="158" t="s">
        <v>137</v>
      </c>
      <c r="E28" s="159">
        <v>3.96</v>
      </c>
      <c r="F28" s="160"/>
      <c r="G28" s="161">
        <f>ROUND(E28*F28,2)</f>
        <v>0</v>
      </c>
      <c r="H28" s="162"/>
      <c r="I28" s="163">
        <f>ROUND(E28*H28,2)</f>
        <v>0</v>
      </c>
      <c r="J28" s="162"/>
      <c r="K28" s="163">
        <f>ROUND(E28*J28,2)</f>
        <v>0</v>
      </c>
      <c r="L28" s="163">
        <v>21</v>
      </c>
      <c r="M28" s="163">
        <f>G28*(1+L28/100)</f>
        <v>0</v>
      </c>
      <c r="N28" s="163">
        <v>0</v>
      </c>
      <c r="O28" s="163">
        <f>ROUND(E28*N28,2)</f>
        <v>0</v>
      </c>
      <c r="P28" s="163">
        <v>0.02798</v>
      </c>
      <c r="Q28" s="163">
        <f>ROUND(E28*P28,2)</f>
        <v>0.11</v>
      </c>
      <c r="R28" s="163"/>
      <c r="S28" s="163" t="s">
        <v>138</v>
      </c>
      <c r="T28" s="163" t="s">
        <v>139</v>
      </c>
      <c r="U28" s="163">
        <v>0.3</v>
      </c>
      <c r="V28" s="163">
        <f>ROUND(E28*U28,2)</f>
        <v>1.19</v>
      </c>
      <c r="W28" s="163"/>
      <c r="X28" s="163" t="s">
        <v>140</v>
      </c>
      <c r="Y28" s="164"/>
      <c r="Z28" s="164"/>
      <c r="AA28" s="164"/>
      <c r="AB28" s="164"/>
      <c r="AC28" s="164"/>
      <c r="AD28" s="164"/>
      <c r="AE28" s="164"/>
      <c r="AF28" s="164"/>
      <c r="AG28" s="164" t="s">
        <v>141</v>
      </c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60" ht="12.75" outlineLevel="1">
      <c r="A29" s="165"/>
      <c r="B29" s="166"/>
      <c r="C29" s="167" t="s">
        <v>423</v>
      </c>
      <c r="D29" s="168"/>
      <c r="E29" s="169">
        <v>3.96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164"/>
      <c r="AA29" s="164"/>
      <c r="AB29" s="164"/>
      <c r="AC29" s="164"/>
      <c r="AD29" s="164"/>
      <c r="AE29" s="164"/>
      <c r="AF29" s="164"/>
      <c r="AG29" s="164" t="s">
        <v>143</v>
      </c>
      <c r="AH29" s="164">
        <v>0</v>
      </c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33" ht="12.75">
      <c r="A30" s="147" t="s">
        <v>133</v>
      </c>
      <c r="B30" s="148" t="s">
        <v>75</v>
      </c>
      <c r="C30" s="149" t="s">
        <v>76</v>
      </c>
      <c r="D30" s="150"/>
      <c r="E30" s="151"/>
      <c r="F30" s="152"/>
      <c r="G30" s="153">
        <f>SUMIF(AG31:AG31,"&lt;&gt;NOR",G31:G31)</f>
        <v>0</v>
      </c>
      <c r="H30" s="154"/>
      <c r="I30" s="154">
        <f>SUM(I31:I31)</f>
        <v>0</v>
      </c>
      <c r="J30" s="154"/>
      <c r="K30" s="154">
        <f>SUM(K31:K31)</f>
        <v>0</v>
      </c>
      <c r="L30" s="154"/>
      <c r="M30" s="154">
        <f>SUM(M31:M31)</f>
        <v>0</v>
      </c>
      <c r="N30" s="154"/>
      <c r="O30" s="154">
        <f>SUM(O31:O31)</f>
        <v>0</v>
      </c>
      <c r="P30" s="154"/>
      <c r="Q30" s="154">
        <f>SUM(Q31:Q31)</f>
        <v>0</v>
      </c>
      <c r="R30" s="154"/>
      <c r="S30" s="154"/>
      <c r="T30" s="154"/>
      <c r="U30" s="154"/>
      <c r="V30" s="154">
        <f>SUM(V31:V31)</f>
        <v>0.34</v>
      </c>
      <c r="W30" s="154"/>
      <c r="X30" s="154"/>
      <c r="AG30" t="s">
        <v>134</v>
      </c>
    </row>
    <row r="31" spans="1:60" ht="12.75" outlineLevel="1">
      <c r="A31" s="170">
        <v>15</v>
      </c>
      <c r="B31" s="171" t="s">
        <v>191</v>
      </c>
      <c r="C31" s="172" t="s">
        <v>192</v>
      </c>
      <c r="D31" s="173" t="s">
        <v>193</v>
      </c>
      <c r="E31" s="174">
        <v>1.098</v>
      </c>
      <c r="F31" s="175"/>
      <c r="G31" s="176">
        <f>ROUND(E31*F31,2)</f>
        <v>0</v>
      </c>
      <c r="H31" s="162"/>
      <c r="I31" s="163">
        <f>ROUND(E31*H31,2)</f>
        <v>0</v>
      </c>
      <c r="J31" s="162"/>
      <c r="K31" s="163">
        <f>ROUND(E31*J31,2)</f>
        <v>0</v>
      </c>
      <c r="L31" s="163">
        <v>21</v>
      </c>
      <c r="M31" s="163">
        <f>G31*(1+L31/100)</f>
        <v>0</v>
      </c>
      <c r="N31" s="163">
        <v>0</v>
      </c>
      <c r="O31" s="163">
        <f>ROUND(E31*N31,2)</f>
        <v>0</v>
      </c>
      <c r="P31" s="163">
        <v>0</v>
      </c>
      <c r="Q31" s="163">
        <f>ROUND(E31*P31,2)</f>
        <v>0</v>
      </c>
      <c r="R31" s="163"/>
      <c r="S31" s="163" t="s">
        <v>151</v>
      </c>
      <c r="T31" s="163" t="s">
        <v>139</v>
      </c>
      <c r="U31" s="163">
        <v>0.307</v>
      </c>
      <c r="V31" s="163">
        <f>ROUND(E31*U31,2)</f>
        <v>0.34</v>
      </c>
      <c r="W31" s="163"/>
      <c r="X31" s="163" t="s">
        <v>194</v>
      </c>
      <c r="Y31" s="164"/>
      <c r="Z31" s="164"/>
      <c r="AA31" s="164"/>
      <c r="AB31" s="164"/>
      <c r="AC31" s="164"/>
      <c r="AD31" s="164"/>
      <c r="AE31" s="164"/>
      <c r="AF31" s="164"/>
      <c r="AG31" s="164" t="s">
        <v>195</v>
      </c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33" ht="12.75">
      <c r="A32" s="147" t="s">
        <v>133</v>
      </c>
      <c r="B32" s="148" t="s">
        <v>77</v>
      </c>
      <c r="C32" s="149" t="s">
        <v>78</v>
      </c>
      <c r="D32" s="150"/>
      <c r="E32" s="151"/>
      <c r="F32" s="152"/>
      <c r="G32" s="153">
        <f>SUMIF(AG33:AG73,"&lt;&gt;NOR",G33:G73)</f>
        <v>0</v>
      </c>
      <c r="H32" s="154"/>
      <c r="I32" s="154">
        <f>SUM(I33:I73)</f>
        <v>0</v>
      </c>
      <c r="J32" s="154"/>
      <c r="K32" s="154">
        <f>SUM(K33:K73)</f>
        <v>0</v>
      </c>
      <c r="L32" s="154"/>
      <c r="M32" s="154">
        <f>SUM(M33:M73)</f>
        <v>0</v>
      </c>
      <c r="N32" s="154"/>
      <c r="O32" s="154">
        <f>SUM(O33:O73)</f>
        <v>1.09</v>
      </c>
      <c r="P32" s="154"/>
      <c r="Q32" s="154">
        <f>SUM(Q33:Q73)</f>
        <v>3.58</v>
      </c>
      <c r="R32" s="154"/>
      <c r="S32" s="154"/>
      <c r="T32" s="154"/>
      <c r="U32" s="154"/>
      <c r="V32" s="154">
        <f>SUM(V33:V73)</f>
        <v>207.32999999999998</v>
      </c>
      <c r="W32" s="154"/>
      <c r="X32" s="154"/>
      <c r="AG32" t="s">
        <v>134</v>
      </c>
    </row>
    <row r="33" spans="1:60" ht="22.5" outlineLevel="1">
      <c r="A33" s="155">
        <v>16</v>
      </c>
      <c r="B33" s="156" t="s">
        <v>196</v>
      </c>
      <c r="C33" s="157" t="s">
        <v>197</v>
      </c>
      <c r="D33" s="158" t="s">
        <v>137</v>
      </c>
      <c r="E33" s="159">
        <v>80.25</v>
      </c>
      <c r="F33" s="160"/>
      <c r="G33" s="161">
        <f>ROUND(E33*F33,2)</f>
        <v>0</v>
      </c>
      <c r="H33" s="162"/>
      <c r="I33" s="163">
        <f>ROUND(E33*H33,2)</f>
        <v>0</v>
      </c>
      <c r="J33" s="162"/>
      <c r="K33" s="163">
        <f>ROUND(E33*J33,2)</f>
        <v>0</v>
      </c>
      <c r="L33" s="163">
        <v>21</v>
      </c>
      <c r="M33" s="163">
        <f>G33*(1+L33/100)</f>
        <v>0</v>
      </c>
      <c r="N33" s="163">
        <v>0.00038</v>
      </c>
      <c r="O33" s="163">
        <f>ROUND(E33*N33,2)</f>
        <v>0.03</v>
      </c>
      <c r="P33" s="163">
        <v>0</v>
      </c>
      <c r="Q33" s="163">
        <f>ROUND(E33*P33,2)</f>
        <v>0</v>
      </c>
      <c r="R33" s="163"/>
      <c r="S33" s="163" t="s">
        <v>138</v>
      </c>
      <c r="T33" s="163" t="s">
        <v>139</v>
      </c>
      <c r="U33" s="163">
        <v>0.40625</v>
      </c>
      <c r="V33" s="163">
        <f>ROUND(E33*U33,2)</f>
        <v>32.6</v>
      </c>
      <c r="W33" s="163"/>
      <c r="X33" s="163" t="s">
        <v>140</v>
      </c>
      <c r="Y33" s="164"/>
      <c r="Z33" s="164"/>
      <c r="AA33" s="164"/>
      <c r="AB33" s="164"/>
      <c r="AC33" s="164"/>
      <c r="AD33" s="164"/>
      <c r="AE33" s="164"/>
      <c r="AF33" s="164"/>
      <c r="AG33" s="164" t="s">
        <v>198</v>
      </c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60" ht="12.75" outlineLevel="1">
      <c r="A34" s="165"/>
      <c r="B34" s="166"/>
      <c r="C34" s="167" t="s">
        <v>424</v>
      </c>
      <c r="D34" s="168"/>
      <c r="E34" s="169">
        <v>66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164"/>
      <c r="AA34" s="164"/>
      <c r="AB34" s="164"/>
      <c r="AC34" s="164"/>
      <c r="AD34" s="164"/>
      <c r="AE34" s="164"/>
      <c r="AF34" s="164"/>
      <c r="AG34" s="164" t="s">
        <v>143</v>
      </c>
      <c r="AH34" s="164">
        <v>0</v>
      </c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</row>
    <row r="35" spans="1:60" ht="12.75" outlineLevel="1">
      <c r="A35" s="165"/>
      <c r="B35" s="166"/>
      <c r="C35" s="167" t="s">
        <v>425</v>
      </c>
      <c r="D35" s="168"/>
      <c r="E35" s="169">
        <v>9.75</v>
      </c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4"/>
      <c r="Z35" s="164"/>
      <c r="AA35" s="164"/>
      <c r="AB35" s="164"/>
      <c r="AC35" s="164"/>
      <c r="AD35" s="164"/>
      <c r="AE35" s="164"/>
      <c r="AF35" s="164"/>
      <c r="AG35" s="164" t="s">
        <v>143</v>
      </c>
      <c r="AH35" s="164">
        <v>0</v>
      </c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ht="12.75" outlineLevel="1">
      <c r="A36" s="165"/>
      <c r="B36" s="166"/>
      <c r="C36" s="167" t="s">
        <v>426</v>
      </c>
      <c r="D36" s="168"/>
      <c r="E36" s="169">
        <v>4.5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4"/>
      <c r="Z36" s="164"/>
      <c r="AA36" s="164"/>
      <c r="AB36" s="164"/>
      <c r="AC36" s="164"/>
      <c r="AD36" s="164"/>
      <c r="AE36" s="164"/>
      <c r="AF36" s="164"/>
      <c r="AG36" s="164" t="s">
        <v>143</v>
      </c>
      <c r="AH36" s="164">
        <v>0</v>
      </c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ht="12.75" outlineLevel="1">
      <c r="A37" s="155">
        <v>17</v>
      </c>
      <c r="B37" s="156" t="s">
        <v>202</v>
      </c>
      <c r="C37" s="157" t="s">
        <v>203</v>
      </c>
      <c r="D37" s="158" t="s">
        <v>137</v>
      </c>
      <c r="E37" s="159">
        <v>358.025</v>
      </c>
      <c r="F37" s="160"/>
      <c r="G37" s="161">
        <f>ROUND(E37*F37,2)</f>
        <v>0</v>
      </c>
      <c r="H37" s="162"/>
      <c r="I37" s="163">
        <f>ROUND(E37*H37,2)</f>
        <v>0</v>
      </c>
      <c r="J37" s="162"/>
      <c r="K37" s="163">
        <f>ROUND(E37*J37,2)</f>
        <v>0</v>
      </c>
      <c r="L37" s="163">
        <v>21</v>
      </c>
      <c r="M37" s="163">
        <f>G37*(1+L37/100)</f>
        <v>0</v>
      </c>
      <c r="N37" s="163">
        <v>0</v>
      </c>
      <c r="O37" s="163">
        <f>ROUND(E37*N37,2)</f>
        <v>0</v>
      </c>
      <c r="P37" s="163">
        <v>0.01</v>
      </c>
      <c r="Q37" s="163">
        <f>ROUND(E37*P37,2)</f>
        <v>3.58</v>
      </c>
      <c r="R37" s="163"/>
      <c r="S37" s="163" t="s">
        <v>151</v>
      </c>
      <c r="T37" s="163" t="s">
        <v>139</v>
      </c>
      <c r="U37" s="163">
        <v>0.06</v>
      </c>
      <c r="V37" s="163">
        <f>ROUND(E37*U37,2)</f>
        <v>21.48</v>
      </c>
      <c r="W37" s="163"/>
      <c r="X37" s="163" t="s">
        <v>140</v>
      </c>
      <c r="Y37" s="164"/>
      <c r="Z37" s="164"/>
      <c r="AA37" s="164"/>
      <c r="AB37" s="164"/>
      <c r="AC37" s="164"/>
      <c r="AD37" s="164"/>
      <c r="AE37" s="164"/>
      <c r="AF37" s="164"/>
      <c r="AG37" s="164" t="s">
        <v>141</v>
      </c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ht="12.75" outlineLevel="1">
      <c r="A38" s="165"/>
      <c r="B38" s="166"/>
      <c r="C38" s="167" t="s">
        <v>427</v>
      </c>
      <c r="D38" s="168"/>
      <c r="E38" s="169">
        <v>35.6</v>
      </c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4"/>
      <c r="Z38" s="164"/>
      <c r="AA38" s="164"/>
      <c r="AB38" s="164"/>
      <c r="AC38" s="164"/>
      <c r="AD38" s="164"/>
      <c r="AE38" s="164"/>
      <c r="AF38" s="164"/>
      <c r="AG38" s="164" t="s">
        <v>143</v>
      </c>
      <c r="AH38" s="164">
        <v>0</v>
      </c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ht="12.75" outlineLevel="1">
      <c r="A39" s="165"/>
      <c r="B39" s="166"/>
      <c r="C39" s="167" t="s">
        <v>428</v>
      </c>
      <c r="D39" s="168"/>
      <c r="E39" s="169">
        <v>322.425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4"/>
      <c r="Z39" s="164"/>
      <c r="AA39" s="164"/>
      <c r="AB39" s="164"/>
      <c r="AC39" s="164"/>
      <c r="AD39" s="164"/>
      <c r="AE39" s="164"/>
      <c r="AF39" s="164"/>
      <c r="AG39" s="164" t="s">
        <v>143</v>
      </c>
      <c r="AH39" s="164">
        <v>0</v>
      </c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ht="22.5" outlineLevel="1">
      <c r="A40" s="155">
        <v>18</v>
      </c>
      <c r="B40" s="156" t="s">
        <v>204</v>
      </c>
      <c r="C40" s="157" t="s">
        <v>205</v>
      </c>
      <c r="D40" s="158" t="s">
        <v>137</v>
      </c>
      <c r="E40" s="159">
        <v>420.825</v>
      </c>
      <c r="F40" s="160"/>
      <c r="G40" s="161">
        <f>ROUND(E40*F40,2)</f>
        <v>0</v>
      </c>
      <c r="H40" s="162"/>
      <c r="I40" s="163">
        <f>ROUND(E40*H40,2)</f>
        <v>0</v>
      </c>
      <c r="J40" s="162"/>
      <c r="K40" s="163">
        <f>ROUND(E40*J40,2)</f>
        <v>0</v>
      </c>
      <c r="L40" s="163">
        <v>21</v>
      </c>
      <c r="M40" s="163">
        <f>G40*(1+L40/100)</f>
        <v>0</v>
      </c>
      <c r="N40" s="163">
        <v>0</v>
      </c>
      <c r="O40" s="163">
        <f>ROUND(E40*N40,2)</f>
        <v>0</v>
      </c>
      <c r="P40" s="163">
        <v>0</v>
      </c>
      <c r="Q40" s="163">
        <f>ROUND(E40*P40,2)</f>
        <v>0</v>
      </c>
      <c r="R40" s="163"/>
      <c r="S40" s="163" t="s">
        <v>138</v>
      </c>
      <c r="T40" s="163" t="s">
        <v>139</v>
      </c>
      <c r="U40" s="163">
        <v>0.065</v>
      </c>
      <c r="V40" s="163">
        <f>ROUND(E40*U40,2)</f>
        <v>27.35</v>
      </c>
      <c r="W40" s="163"/>
      <c r="X40" s="163" t="s">
        <v>140</v>
      </c>
      <c r="Y40" s="164"/>
      <c r="Z40" s="164"/>
      <c r="AA40" s="164"/>
      <c r="AB40" s="164"/>
      <c r="AC40" s="164"/>
      <c r="AD40" s="164"/>
      <c r="AE40" s="164"/>
      <c r="AF40" s="164"/>
      <c r="AG40" s="164" t="s">
        <v>198</v>
      </c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ht="12.75" outlineLevel="1">
      <c r="A41" s="165"/>
      <c r="B41" s="166"/>
      <c r="C41" s="167" t="s">
        <v>420</v>
      </c>
      <c r="D41" s="168"/>
      <c r="E41" s="169">
        <v>17.8</v>
      </c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4"/>
      <c r="Z41" s="164"/>
      <c r="AA41" s="164"/>
      <c r="AB41" s="164"/>
      <c r="AC41" s="164"/>
      <c r="AD41" s="164"/>
      <c r="AE41" s="164"/>
      <c r="AF41" s="164"/>
      <c r="AG41" s="164" t="s">
        <v>143</v>
      </c>
      <c r="AH41" s="164">
        <v>0</v>
      </c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ht="12.75" outlineLevel="1">
      <c r="A42" s="165"/>
      <c r="B42" s="166"/>
      <c r="C42" s="167" t="s">
        <v>428</v>
      </c>
      <c r="D42" s="168"/>
      <c r="E42" s="169">
        <v>322.425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4"/>
      <c r="Z42" s="164"/>
      <c r="AA42" s="164"/>
      <c r="AB42" s="164"/>
      <c r="AC42" s="164"/>
      <c r="AD42" s="164"/>
      <c r="AE42" s="164"/>
      <c r="AF42" s="164"/>
      <c r="AG42" s="164" t="s">
        <v>143</v>
      </c>
      <c r="AH42" s="164">
        <v>0</v>
      </c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ht="12.75" outlineLevel="1">
      <c r="A43" s="165"/>
      <c r="B43" s="166"/>
      <c r="C43" s="167" t="s">
        <v>424</v>
      </c>
      <c r="D43" s="168"/>
      <c r="E43" s="169">
        <v>66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4"/>
      <c r="Z43" s="164"/>
      <c r="AA43" s="164"/>
      <c r="AB43" s="164"/>
      <c r="AC43" s="164"/>
      <c r="AD43" s="164"/>
      <c r="AE43" s="164"/>
      <c r="AF43" s="164"/>
      <c r="AG43" s="164" t="s">
        <v>143</v>
      </c>
      <c r="AH43" s="164">
        <v>0</v>
      </c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ht="12.75" outlineLevel="1">
      <c r="A44" s="165"/>
      <c r="B44" s="166"/>
      <c r="C44" s="167" t="s">
        <v>429</v>
      </c>
      <c r="D44" s="168"/>
      <c r="E44" s="169">
        <v>9.75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4"/>
      <c r="Z44" s="164"/>
      <c r="AA44" s="164"/>
      <c r="AB44" s="164"/>
      <c r="AC44" s="164"/>
      <c r="AD44" s="164"/>
      <c r="AE44" s="164"/>
      <c r="AF44" s="164"/>
      <c r="AG44" s="164" t="s">
        <v>143</v>
      </c>
      <c r="AH44" s="164">
        <v>0</v>
      </c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2.75" outlineLevel="1">
      <c r="A45" s="165"/>
      <c r="B45" s="166"/>
      <c r="C45" s="167" t="s">
        <v>430</v>
      </c>
      <c r="D45" s="168"/>
      <c r="E45" s="169">
        <v>4.85</v>
      </c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4"/>
      <c r="Z45" s="164"/>
      <c r="AA45" s="164"/>
      <c r="AB45" s="164"/>
      <c r="AC45" s="164"/>
      <c r="AD45" s="164"/>
      <c r="AE45" s="164"/>
      <c r="AF45" s="164"/>
      <c r="AG45" s="164" t="s">
        <v>143</v>
      </c>
      <c r="AH45" s="164">
        <v>0</v>
      </c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ht="12.75" outlineLevel="1">
      <c r="A46" s="155">
        <v>19</v>
      </c>
      <c r="B46" s="156" t="s">
        <v>210</v>
      </c>
      <c r="C46" s="157" t="s">
        <v>211</v>
      </c>
      <c r="D46" s="158" t="s">
        <v>209</v>
      </c>
      <c r="E46" s="159">
        <v>2</v>
      </c>
      <c r="F46" s="160"/>
      <c r="G46" s="161">
        <f>ROUND(E46*F46,2)</f>
        <v>0</v>
      </c>
      <c r="H46" s="162"/>
      <c r="I46" s="163">
        <f>ROUND(E46*H46,2)</f>
        <v>0</v>
      </c>
      <c r="J46" s="162"/>
      <c r="K46" s="163">
        <f>ROUND(E46*J46,2)</f>
        <v>0</v>
      </c>
      <c r="L46" s="163">
        <v>21</v>
      </c>
      <c r="M46" s="163">
        <f>G46*(1+L46/100)</f>
        <v>0</v>
      </c>
      <c r="N46" s="163">
        <v>0</v>
      </c>
      <c r="O46" s="163">
        <f>ROUND(E46*N46,2)</f>
        <v>0</v>
      </c>
      <c r="P46" s="163">
        <v>0</v>
      </c>
      <c r="Q46" s="163">
        <f>ROUND(E46*P46,2)</f>
        <v>0</v>
      </c>
      <c r="R46" s="163"/>
      <c r="S46" s="163" t="s">
        <v>138</v>
      </c>
      <c r="T46" s="163" t="s">
        <v>139</v>
      </c>
      <c r="U46" s="163">
        <v>0.975</v>
      </c>
      <c r="V46" s="163">
        <f>ROUND(E46*U46,2)</f>
        <v>1.95</v>
      </c>
      <c r="W46" s="163"/>
      <c r="X46" s="163" t="s">
        <v>140</v>
      </c>
      <c r="Y46" s="164"/>
      <c r="Z46" s="164"/>
      <c r="AA46" s="164"/>
      <c r="AB46" s="164"/>
      <c r="AC46" s="164"/>
      <c r="AD46" s="164"/>
      <c r="AE46" s="164"/>
      <c r="AF46" s="164"/>
      <c r="AG46" s="164" t="s">
        <v>198</v>
      </c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12.75" outlineLevel="1">
      <c r="A47" s="165"/>
      <c r="B47" s="166"/>
      <c r="C47" s="167" t="s">
        <v>431</v>
      </c>
      <c r="D47" s="168"/>
      <c r="E47" s="169">
        <v>1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4"/>
      <c r="Z47" s="164"/>
      <c r="AA47" s="164"/>
      <c r="AB47" s="164"/>
      <c r="AC47" s="164"/>
      <c r="AD47" s="164"/>
      <c r="AE47" s="164"/>
      <c r="AF47" s="164"/>
      <c r="AG47" s="164" t="s">
        <v>143</v>
      </c>
      <c r="AH47" s="164">
        <v>0</v>
      </c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12.75" outlineLevel="1">
      <c r="A48" s="165"/>
      <c r="B48" s="166"/>
      <c r="C48" s="167" t="s">
        <v>432</v>
      </c>
      <c r="D48" s="168"/>
      <c r="E48" s="169">
        <v>1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4"/>
      <c r="Z48" s="164"/>
      <c r="AA48" s="164"/>
      <c r="AB48" s="164"/>
      <c r="AC48" s="164"/>
      <c r="AD48" s="164"/>
      <c r="AE48" s="164"/>
      <c r="AF48" s="164"/>
      <c r="AG48" s="164" t="s">
        <v>143</v>
      </c>
      <c r="AH48" s="164">
        <v>0</v>
      </c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ht="22.5" outlineLevel="1">
      <c r="A49" s="155">
        <v>20</v>
      </c>
      <c r="B49" s="156" t="s">
        <v>213</v>
      </c>
      <c r="C49" s="157" t="s">
        <v>214</v>
      </c>
      <c r="D49" s="158" t="s">
        <v>137</v>
      </c>
      <c r="E49" s="159">
        <v>2.6</v>
      </c>
      <c r="F49" s="160"/>
      <c r="G49" s="161">
        <f>ROUND(E49*F49,2)</f>
        <v>0</v>
      </c>
      <c r="H49" s="162"/>
      <c r="I49" s="163">
        <f>ROUND(E49*H49,2)</f>
        <v>0</v>
      </c>
      <c r="J49" s="162"/>
      <c r="K49" s="163">
        <f>ROUND(E49*J49,2)</f>
        <v>0</v>
      </c>
      <c r="L49" s="163">
        <v>21</v>
      </c>
      <c r="M49" s="163">
        <f>G49*(1+L49/100)</f>
        <v>0</v>
      </c>
      <c r="N49" s="163">
        <v>0.00035</v>
      </c>
      <c r="O49" s="163">
        <f>ROUND(E49*N49,2)</f>
        <v>0</v>
      </c>
      <c r="P49" s="163">
        <v>0</v>
      </c>
      <c r="Q49" s="163">
        <f>ROUND(E49*P49,2)</f>
        <v>0</v>
      </c>
      <c r="R49" s="163"/>
      <c r="S49" s="163" t="s">
        <v>151</v>
      </c>
      <c r="T49" s="163" t="s">
        <v>139</v>
      </c>
      <c r="U49" s="163">
        <v>0.21125</v>
      </c>
      <c r="V49" s="163">
        <f>ROUND(E49*U49,2)</f>
        <v>0.55</v>
      </c>
      <c r="W49" s="163"/>
      <c r="X49" s="163" t="s">
        <v>140</v>
      </c>
      <c r="Y49" s="164"/>
      <c r="Z49" s="164"/>
      <c r="AA49" s="164"/>
      <c r="AB49" s="164"/>
      <c r="AC49" s="164"/>
      <c r="AD49" s="164"/>
      <c r="AE49" s="164"/>
      <c r="AF49" s="164"/>
      <c r="AG49" s="164" t="s">
        <v>198</v>
      </c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12.75" outlineLevel="1">
      <c r="A50" s="165"/>
      <c r="B50" s="166"/>
      <c r="C50" s="167" t="s">
        <v>433</v>
      </c>
      <c r="D50" s="168"/>
      <c r="E50" s="169">
        <v>2.6</v>
      </c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4"/>
      <c r="Z50" s="164"/>
      <c r="AA50" s="164"/>
      <c r="AB50" s="164"/>
      <c r="AC50" s="164"/>
      <c r="AD50" s="164"/>
      <c r="AE50" s="164"/>
      <c r="AF50" s="164"/>
      <c r="AG50" s="164" t="s">
        <v>143</v>
      </c>
      <c r="AH50" s="164">
        <v>0</v>
      </c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ht="22.5" outlineLevel="1">
      <c r="A51" s="155">
        <v>21</v>
      </c>
      <c r="B51" s="156" t="s">
        <v>216</v>
      </c>
      <c r="C51" s="157" t="s">
        <v>217</v>
      </c>
      <c r="D51" s="158" t="s">
        <v>137</v>
      </c>
      <c r="E51" s="159">
        <v>340.225</v>
      </c>
      <c r="F51" s="160"/>
      <c r="G51" s="161">
        <f>ROUND(E51*F51,2)</f>
        <v>0</v>
      </c>
      <c r="H51" s="162"/>
      <c r="I51" s="163">
        <f>ROUND(E51*H51,2)</f>
        <v>0</v>
      </c>
      <c r="J51" s="162"/>
      <c r="K51" s="163">
        <f>ROUND(E51*J51,2)</f>
        <v>0</v>
      </c>
      <c r="L51" s="163">
        <v>21</v>
      </c>
      <c r="M51" s="163">
        <f>G51*(1+L51/100)</f>
        <v>0</v>
      </c>
      <c r="N51" s="163">
        <v>0</v>
      </c>
      <c r="O51" s="163">
        <f>ROUND(E51*N51,2)</f>
        <v>0</v>
      </c>
      <c r="P51" s="163">
        <v>0</v>
      </c>
      <c r="Q51" s="163">
        <f>ROUND(E51*P51,2)</f>
        <v>0</v>
      </c>
      <c r="R51" s="163"/>
      <c r="S51" s="163" t="s">
        <v>138</v>
      </c>
      <c r="T51" s="163" t="s">
        <v>139</v>
      </c>
      <c r="U51" s="163">
        <v>0.1625</v>
      </c>
      <c r="V51" s="163">
        <f>ROUND(E51*U51,2)</f>
        <v>55.29</v>
      </c>
      <c r="W51" s="163"/>
      <c r="X51" s="163" t="s">
        <v>140</v>
      </c>
      <c r="Y51" s="164"/>
      <c r="Z51" s="164"/>
      <c r="AA51" s="164"/>
      <c r="AB51" s="164"/>
      <c r="AC51" s="164"/>
      <c r="AD51" s="164"/>
      <c r="AE51" s="164"/>
      <c r="AF51" s="164"/>
      <c r="AG51" s="164" t="s">
        <v>198</v>
      </c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ht="12.75" outlineLevel="1">
      <c r="A52" s="165"/>
      <c r="B52" s="166"/>
      <c r="C52" s="167" t="s">
        <v>420</v>
      </c>
      <c r="D52" s="168"/>
      <c r="E52" s="169">
        <v>17.8</v>
      </c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4"/>
      <c r="Z52" s="164"/>
      <c r="AA52" s="164"/>
      <c r="AB52" s="164"/>
      <c r="AC52" s="164"/>
      <c r="AD52" s="164"/>
      <c r="AE52" s="164"/>
      <c r="AF52" s="164"/>
      <c r="AG52" s="164" t="s">
        <v>143</v>
      </c>
      <c r="AH52" s="164">
        <v>0</v>
      </c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ht="12.75" outlineLevel="1">
      <c r="A53" s="165"/>
      <c r="B53" s="166"/>
      <c r="C53" s="167" t="s">
        <v>428</v>
      </c>
      <c r="D53" s="168"/>
      <c r="E53" s="169">
        <v>322.425</v>
      </c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4"/>
      <c r="Z53" s="164"/>
      <c r="AA53" s="164"/>
      <c r="AB53" s="164"/>
      <c r="AC53" s="164"/>
      <c r="AD53" s="164"/>
      <c r="AE53" s="164"/>
      <c r="AF53" s="164"/>
      <c r="AG53" s="164" t="s">
        <v>143</v>
      </c>
      <c r="AH53" s="164">
        <v>0</v>
      </c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ht="22.5" outlineLevel="1">
      <c r="A54" s="155">
        <v>22</v>
      </c>
      <c r="B54" s="156" t="s">
        <v>218</v>
      </c>
      <c r="C54" s="157" t="s">
        <v>219</v>
      </c>
      <c r="D54" s="158" t="s">
        <v>137</v>
      </c>
      <c r="E54" s="159">
        <v>322.425</v>
      </c>
      <c r="F54" s="160"/>
      <c r="G54" s="161">
        <f>ROUND(E54*F54,2)</f>
        <v>0</v>
      </c>
      <c r="H54" s="162"/>
      <c r="I54" s="163">
        <f>ROUND(E54*H54,2)</f>
        <v>0</v>
      </c>
      <c r="J54" s="162"/>
      <c r="K54" s="163">
        <f>ROUND(E54*J54,2)</f>
        <v>0</v>
      </c>
      <c r="L54" s="163">
        <v>21</v>
      </c>
      <c r="M54" s="163">
        <f>G54*(1+L54/100)</f>
        <v>0</v>
      </c>
      <c r="N54" s="163">
        <v>0.0004</v>
      </c>
      <c r="O54" s="163">
        <f>ROUND(E54*N54,2)</f>
        <v>0.13</v>
      </c>
      <c r="P54" s="163">
        <v>0</v>
      </c>
      <c r="Q54" s="163">
        <f>ROUND(E54*P54,2)</f>
        <v>0</v>
      </c>
      <c r="R54" s="163"/>
      <c r="S54" s="163" t="s">
        <v>138</v>
      </c>
      <c r="T54" s="163" t="s">
        <v>139</v>
      </c>
      <c r="U54" s="163">
        <v>0.21125</v>
      </c>
      <c r="V54" s="163">
        <f>ROUND(E54*U54,2)</f>
        <v>68.11</v>
      </c>
      <c r="W54" s="163"/>
      <c r="X54" s="163" t="s">
        <v>140</v>
      </c>
      <c r="Y54" s="164"/>
      <c r="Z54" s="164"/>
      <c r="AA54" s="164"/>
      <c r="AB54" s="164"/>
      <c r="AC54" s="164"/>
      <c r="AD54" s="164"/>
      <c r="AE54" s="164"/>
      <c r="AF54" s="164"/>
      <c r="AG54" s="164" t="s">
        <v>198</v>
      </c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ht="12.75" outlineLevel="1">
      <c r="A55" s="165"/>
      <c r="B55" s="166"/>
      <c r="C55" s="167"/>
      <c r="D55" s="168"/>
      <c r="E55" s="169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4"/>
      <c r="Z55" s="164"/>
      <c r="AA55" s="164"/>
      <c r="AB55" s="164"/>
      <c r="AC55" s="164"/>
      <c r="AD55" s="164"/>
      <c r="AE55" s="164"/>
      <c r="AF55" s="164"/>
      <c r="AG55" s="164" t="s">
        <v>143</v>
      </c>
      <c r="AH55" s="164">
        <v>0</v>
      </c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ht="12.75" outlineLevel="1">
      <c r="A56" s="165"/>
      <c r="B56" s="166"/>
      <c r="C56" s="167" t="s">
        <v>428</v>
      </c>
      <c r="D56" s="168"/>
      <c r="E56" s="169">
        <v>322.425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4"/>
      <c r="Z56" s="164"/>
      <c r="AA56" s="164"/>
      <c r="AB56" s="164"/>
      <c r="AC56" s="164"/>
      <c r="AD56" s="164"/>
      <c r="AE56" s="164"/>
      <c r="AF56" s="164"/>
      <c r="AG56" s="164" t="s">
        <v>143</v>
      </c>
      <c r="AH56" s="164">
        <v>0</v>
      </c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ht="12.75" outlineLevel="1">
      <c r="A57" s="155">
        <v>23</v>
      </c>
      <c r="B57" s="156" t="s">
        <v>220</v>
      </c>
      <c r="C57" s="157" t="s">
        <v>221</v>
      </c>
      <c r="D57" s="158" t="s">
        <v>222</v>
      </c>
      <c r="E57" s="159">
        <v>144.21375</v>
      </c>
      <c r="F57" s="160"/>
      <c r="G57" s="161">
        <f>ROUND(E57*F57,2)</f>
        <v>0</v>
      </c>
      <c r="H57" s="162"/>
      <c r="I57" s="163">
        <f>ROUND(E57*H57,2)</f>
        <v>0</v>
      </c>
      <c r="J57" s="162"/>
      <c r="K57" s="163">
        <f>ROUND(E57*J57,2)</f>
        <v>0</v>
      </c>
      <c r="L57" s="163">
        <v>21</v>
      </c>
      <c r="M57" s="163">
        <f>G57*(1+L57/100)</f>
        <v>0</v>
      </c>
      <c r="N57" s="163">
        <v>0.001</v>
      </c>
      <c r="O57" s="163">
        <f>ROUND(E57*N57,2)</f>
        <v>0.14</v>
      </c>
      <c r="P57" s="163">
        <v>0</v>
      </c>
      <c r="Q57" s="163">
        <f>ROUND(E57*P57,2)</f>
        <v>0</v>
      </c>
      <c r="R57" s="163"/>
      <c r="S57" s="163" t="s">
        <v>138</v>
      </c>
      <c r="T57" s="163" t="s">
        <v>139</v>
      </c>
      <c r="U57" s="163">
        <v>0</v>
      </c>
      <c r="V57" s="163">
        <f>ROUND(E57*U57,2)</f>
        <v>0</v>
      </c>
      <c r="W57" s="163"/>
      <c r="X57" s="163" t="s">
        <v>185</v>
      </c>
      <c r="Y57" s="164"/>
      <c r="Z57" s="164"/>
      <c r="AA57" s="164"/>
      <c r="AB57" s="164"/>
      <c r="AC57" s="164"/>
      <c r="AD57" s="164"/>
      <c r="AE57" s="164"/>
      <c r="AF57" s="164"/>
      <c r="AG57" s="164" t="s">
        <v>186</v>
      </c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ht="12.75" outlineLevel="1">
      <c r="A58" s="165"/>
      <c r="B58" s="166"/>
      <c r="C58" s="167" t="s">
        <v>434</v>
      </c>
      <c r="D58" s="168"/>
      <c r="E58" s="169">
        <v>5.34</v>
      </c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4"/>
      <c r="Z58" s="164"/>
      <c r="AA58" s="164"/>
      <c r="AB58" s="164"/>
      <c r="AC58" s="164"/>
      <c r="AD58" s="164"/>
      <c r="AE58" s="164"/>
      <c r="AF58" s="164"/>
      <c r="AG58" s="164" t="s">
        <v>143</v>
      </c>
      <c r="AH58" s="164">
        <v>0</v>
      </c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ht="12.75" outlineLevel="1">
      <c r="A59" s="165"/>
      <c r="B59" s="166"/>
      <c r="C59" s="167" t="s">
        <v>435</v>
      </c>
      <c r="D59" s="168"/>
      <c r="E59" s="169">
        <v>112.84875</v>
      </c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4"/>
      <c r="Z59" s="164"/>
      <c r="AA59" s="164"/>
      <c r="AB59" s="164"/>
      <c r="AC59" s="164"/>
      <c r="AD59" s="164"/>
      <c r="AE59" s="164"/>
      <c r="AF59" s="164"/>
      <c r="AG59" s="164" t="s">
        <v>143</v>
      </c>
      <c r="AH59" s="164">
        <v>0</v>
      </c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ht="12.75" outlineLevel="1">
      <c r="A60" s="165"/>
      <c r="B60" s="166"/>
      <c r="C60" s="167" t="s">
        <v>436</v>
      </c>
      <c r="D60" s="168"/>
      <c r="E60" s="169">
        <v>23.1</v>
      </c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4"/>
      <c r="Z60" s="164"/>
      <c r="AA60" s="164"/>
      <c r="AB60" s="164"/>
      <c r="AC60" s="164"/>
      <c r="AD60" s="164"/>
      <c r="AE60" s="164"/>
      <c r="AF60" s="164"/>
      <c r="AG60" s="164" t="s">
        <v>143</v>
      </c>
      <c r="AH60" s="164">
        <v>0</v>
      </c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ht="12.75" outlineLevel="1">
      <c r="A61" s="165"/>
      <c r="B61" s="166"/>
      <c r="C61" s="167" t="s">
        <v>437</v>
      </c>
      <c r="D61" s="168"/>
      <c r="E61" s="169">
        <v>2.925</v>
      </c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4"/>
      <c r="Z61" s="164"/>
      <c r="AA61" s="164"/>
      <c r="AB61" s="164"/>
      <c r="AC61" s="164"/>
      <c r="AD61" s="164"/>
      <c r="AE61" s="164"/>
      <c r="AF61" s="164"/>
      <c r="AG61" s="164" t="s">
        <v>143</v>
      </c>
      <c r="AH61" s="164">
        <v>0</v>
      </c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ht="22.5" outlineLevel="1">
      <c r="A62" s="155">
        <v>24</v>
      </c>
      <c r="B62" s="156" t="s">
        <v>226</v>
      </c>
      <c r="C62" s="157" t="s">
        <v>227</v>
      </c>
      <c r="D62" s="158" t="s">
        <v>209</v>
      </c>
      <c r="E62" s="159">
        <v>1</v>
      </c>
      <c r="F62" s="160"/>
      <c r="G62" s="161">
        <f>ROUND(E62*F62,2)</f>
        <v>0</v>
      </c>
      <c r="H62" s="162"/>
      <c r="I62" s="163">
        <f>ROUND(E62*H62,2)</f>
        <v>0</v>
      </c>
      <c r="J62" s="162"/>
      <c r="K62" s="163">
        <f>ROUND(E62*J62,2)</f>
        <v>0</v>
      </c>
      <c r="L62" s="163">
        <v>21</v>
      </c>
      <c r="M62" s="163">
        <f>G62*(1+L62/100)</f>
        <v>0</v>
      </c>
      <c r="N62" s="163">
        <v>0.001</v>
      </c>
      <c r="O62" s="163">
        <f>ROUND(E62*N62,2)</f>
        <v>0</v>
      </c>
      <c r="P62" s="163">
        <v>0</v>
      </c>
      <c r="Q62" s="163">
        <f>ROUND(E62*P62,2)</f>
        <v>0</v>
      </c>
      <c r="R62" s="163"/>
      <c r="S62" s="163" t="s">
        <v>138</v>
      </c>
      <c r="T62" s="163" t="s">
        <v>139</v>
      </c>
      <c r="U62" s="163">
        <v>0</v>
      </c>
      <c r="V62" s="163">
        <f>ROUND(E62*U62,2)</f>
        <v>0</v>
      </c>
      <c r="W62" s="163"/>
      <c r="X62" s="163" t="s">
        <v>185</v>
      </c>
      <c r="Y62" s="164"/>
      <c r="Z62" s="164"/>
      <c r="AA62" s="164"/>
      <c r="AB62" s="164"/>
      <c r="AC62" s="164"/>
      <c r="AD62" s="164"/>
      <c r="AE62" s="164"/>
      <c r="AF62" s="164"/>
      <c r="AG62" s="164" t="s">
        <v>186</v>
      </c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ht="12.75" outlineLevel="1">
      <c r="A63" s="165"/>
      <c r="B63" s="166"/>
      <c r="C63" s="167" t="s">
        <v>431</v>
      </c>
      <c r="D63" s="168"/>
      <c r="E63" s="169">
        <v>1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4"/>
      <c r="Z63" s="164"/>
      <c r="AA63" s="164"/>
      <c r="AB63" s="164"/>
      <c r="AC63" s="164"/>
      <c r="AD63" s="164"/>
      <c r="AE63" s="164"/>
      <c r="AF63" s="164"/>
      <c r="AG63" s="164" t="s">
        <v>143</v>
      </c>
      <c r="AH63" s="164">
        <v>0</v>
      </c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ht="12.75" outlineLevel="1">
      <c r="A64" s="155">
        <v>25</v>
      </c>
      <c r="B64" s="156" t="s">
        <v>228</v>
      </c>
      <c r="C64" s="157" t="s">
        <v>438</v>
      </c>
      <c r="D64" s="158" t="s">
        <v>137</v>
      </c>
      <c r="E64" s="159">
        <v>5.82</v>
      </c>
      <c r="F64" s="160"/>
      <c r="G64" s="161">
        <f>ROUND(E64*F64,2)</f>
        <v>0</v>
      </c>
      <c r="H64" s="162"/>
      <c r="I64" s="163">
        <f>ROUND(E64*H64,2)</f>
        <v>0</v>
      </c>
      <c r="J64" s="162"/>
      <c r="K64" s="163">
        <f>ROUND(E64*J64,2)</f>
        <v>0</v>
      </c>
      <c r="L64" s="163">
        <v>21</v>
      </c>
      <c r="M64" s="163">
        <f>G64*(1+L64/100)</f>
        <v>0</v>
      </c>
      <c r="N64" s="163">
        <v>0.0062</v>
      </c>
      <c r="O64" s="163">
        <f>ROUND(E64*N64,2)</f>
        <v>0.04</v>
      </c>
      <c r="P64" s="163">
        <v>0</v>
      </c>
      <c r="Q64" s="163">
        <f>ROUND(E64*P64,2)</f>
        <v>0</v>
      </c>
      <c r="R64" s="163"/>
      <c r="S64" s="163" t="s">
        <v>138</v>
      </c>
      <c r="T64" s="163" t="s">
        <v>139</v>
      </c>
      <c r="U64" s="163">
        <v>0</v>
      </c>
      <c r="V64" s="163">
        <f>ROUND(E64*U64,2)</f>
        <v>0</v>
      </c>
      <c r="W64" s="163"/>
      <c r="X64" s="163" t="s">
        <v>185</v>
      </c>
      <c r="Y64" s="164"/>
      <c r="Z64" s="164"/>
      <c r="AA64" s="164"/>
      <c r="AB64" s="164"/>
      <c r="AC64" s="164"/>
      <c r="AD64" s="164"/>
      <c r="AE64" s="164"/>
      <c r="AF64" s="164"/>
      <c r="AG64" s="164" t="s">
        <v>186</v>
      </c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ht="12.75" outlineLevel="1">
      <c r="A65" s="165"/>
      <c r="B65" s="166"/>
      <c r="C65" s="167" t="s">
        <v>439</v>
      </c>
      <c r="D65" s="168"/>
      <c r="E65" s="169">
        <v>5.82</v>
      </c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4"/>
      <c r="Z65" s="164"/>
      <c r="AA65" s="164"/>
      <c r="AB65" s="164"/>
      <c r="AC65" s="164"/>
      <c r="AD65" s="164"/>
      <c r="AE65" s="164"/>
      <c r="AF65" s="164"/>
      <c r="AG65" s="164" t="s">
        <v>143</v>
      </c>
      <c r="AH65" s="164">
        <v>0</v>
      </c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ht="33.75" outlineLevel="1">
      <c r="A66" s="155">
        <v>26</v>
      </c>
      <c r="B66" s="156" t="s">
        <v>232</v>
      </c>
      <c r="C66" s="157" t="s">
        <v>233</v>
      </c>
      <c r="D66" s="158" t="s">
        <v>137</v>
      </c>
      <c r="E66" s="159">
        <v>502.0675</v>
      </c>
      <c r="F66" s="160"/>
      <c r="G66" s="161">
        <f>ROUND(E66*F66,2)</f>
        <v>0</v>
      </c>
      <c r="H66" s="162"/>
      <c r="I66" s="163">
        <f>ROUND(E66*H66,2)</f>
        <v>0</v>
      </c>
      <c r="J66" s="162"/>
      <c r="K66" s="163">
        <f>ROUND(E66*J66,2)</f>
        <v>0</v>
      </c>
      <c r="L66" s="163">
        <v>21</v>
      </c>
      <c r="M66" s="163">
        <f>G66*(1+L66/100)</f>
        <v>0</v>
      </c>
      <c r="N66" s="163">
        <v>0.0015</v>
      </c>
      <c r="O66" s="163">
        <f>ROUND(E66*N66,2)</f>
        <v>0.75</v>
      </c>
      <c r="P66" s="163">
        <v>0</v>
      </c>
      <c r="Q66" s="163">
        <f>ROUND(E66*P66,2)</f>
        <v>0</v>
      </c>
      <c r="R66" s="163"/>
      <c r="S66" s="163" t="s">
        <v>138</v>
      </c>
      <c r="T66" s="163" t="s">
        <v>139</v>
      </c>
      <c r="U66" s="163">
        <v>0</v>
      </c>
      <c r="V66" s="163">
        <f>ROUND(E66*U66,2)</f>
        <v>0</v>
      </c>
      <c r="W66" s="163"/>
      <c r="X66" s="163" t="s">
        <v>185</v>
      </c>
      <c r="Y66" s="164"/>
      <c r="Z66" s="164"/>
      <c r="AA66" s="164"/>
      <c r="AB66" s="164"/>
      <c r="AC66" s="164"/>
      <c r="AD66" s="164"/>
      <c r="AE66" s="164"/>
      <c r="AF66" s="164"/>
      <c r="AG66" s="164" t="s">
        <v>186</v>
      </c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60" ht="12.75" outlineLevel="1">
      <c r="A67" s="165"/>
      <c r="B67" s="166"/>
      <c r="C67" s="167" t="s">
        <v>440</v>
      </c>
      <c r="D67" s="168"/>
      <c r="E67" s="169">
        <v>82.5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4"/>
      <c r="Z67" s="164"/>
      <c r="AA67" s="164"/>
      <c r="AB67" s="164"/>
      <c r="AC67" s="164"/>
      <c r="AD67" s="164"/>
      <c r="AE67" s="164"/>
      <c r="AF67" s="164"/>
      <c r="AG67" s="164" t="s">
        <v>143</v>
      </c>
      <c r="AH67" s="164">
        <v>0</v>
      </c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ht="12.75" outlineLevel="1">
      <c r="A68" s="165"/>
      <c r="B68" s="166"/>
      <c r="C68" s="167" t="s">
        <v>441</v>
      </c>
      <c r="D68" s="168"/>
      <c r="E68" s="169">
        <v>12.1875</v>
      </c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4"/>
      <c r="Z68" s="164"/>
      <c r="AA68" s="164"/>
      <c r="AB68" s="164"/>
      <c r="AC68" s="164"/>
      <c r="AD68" s="164"/>
      <c r="AE68" s="164"/>
      <c r="AF68" s="164"/>
      <c r="AG68" s="164" t="s">
        <v>143</v>
      </c>
      <c r="AH68" s="164">
        <v>0</v>
      </c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ht="12.75" outlineLevel="1">
      <c r="A69" s="165"/>
      <c r="B69" s="166"/>
      <c r="C69" s="167" t="s">
        <v>442</v>
      </c>
      <c r="D69" s="168"/>
      <c r="E69" s="169">
        <v>20.47</v>
      </c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4"/>
      <c r="Z69" s="164"/>
      <c r="AA69" s="164"/>
      <c r="AB69" s="164"/>
      <c r="AC69" s="164"/>
      <c r="AD69" s="164"/>
      <c r="AE69" s="164"/>
      <c r="AF69" s="164"/>
      <c r="AG69" s="164" t="s">
        <v>143</v>
      </c>
      <c r="AH69" s="164">
        <v>0</v>
      </c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ht="12.75" outlineLevel="1">
      <c r="A70" s="165"/>
      <c r="B70" s="166"/>
      <c r="C70" s="167" t="s">
        <v>443</v>
      </c>
      <c r="D70" s="168"/>
      <c r="E70" s="169">
        <v>386.91</v>
      </c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4"/>
      <c r="Z70" s="164"/>
      <c r="AA70" s="164"/>
      <c r="AB70" s="164"/>
      <c r="AC70" s="164"/>
      <c r="AD70" s="164"/>
      <c r="AE70" s="164"/>
      <c r="AF70" s="164"/>
      <c r="AG70" s="164" t="s">
        <v>143</v>
      </c>
      <c r="AH70" s="164">
        <v>0</v>
      </c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ht="45" outlineLevel="1">
      <c r="A71" s="155">
        <v>27</v>
      </c>
      <c r="B71" s="156" t="s">
        <v>444</v>
      </c>
      <c r="C71" s="157" t="s">
        <v>445</v>
      </c>
      <c r="D71" s="158" t="s">
        <v>209</v>
      </c>
      <c r="E71" s="159">
        <v>1</v>
      </c>
      <c r="F71" s="160"/>
      <c r="G71" s="161">
        <f>ROUND(E71*F71,2)</f>
        <v>0</v>
      </c>
      <c r="H71" s="162"/>
      <c r="I71" s="163">
        <f>ROUND(E71*H71,2)</f>
        <v>0</v>
      </c>
      <c r="J71" s="162"/>
      <c r="K71" s="163">
        <f>ROUND(E71*J71,2)</f>
        <v>0</v>
      </c>
      <c r="L71" s="163">
        <v>21</v>
      </c>
      <c r="M71" s="163">
        <f>G71*(1+L71/100)</f>
        <v>0</v>
      </c>
      <c r="N71" s="163">
        <v>0.0035</v>
      </c>
      <c r="O71" s="163">
        <f>ROUND(E71*N71,2)</f>
        <v>0</v>
      </c>
      <c r="P71" s="163">
        <v>0</v>
      </c>
      <c r="Q71" s="163">
        <f>ROUND(E71*P71,2)</f>
        <v>0</v>
      </c>
      <c r="R71" s="163"/>
      <c r="S71" s="163" t="s">
        <v>138</v>
      </c>
      <c r="T71" s="163" t="s">
        <v>139</v>
      </c>
      <c r="U71" s="163">
        <v>0</v>
      </c>
      <c r="V71" s="163">
        <f>ROUND(E71*U71,2)</f>
        <v>0</v>
      </c>
      <c r="W71" s="163"/>
      <c r="X71" s="163" t="s">
        <v>185</v>
      </c>
      <c r="Y71" s="164"/>
      <c r="Z71" s="164"/>
      <c r="AA71" s="164"/>
      <c r="AB71" s="164"/>
      <c r="AC71" s="164"/>
      <c r="AD71" s="164"/>
      <c r="AE71" s="164"/>
      <c r="AF71" s="164"/>
      <c r="AG71" s="164" t="s">
        <v>186</v>
      </c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ht="12.75" outlineLevel="1">
      <c r="A72" s="165"/>
      <c r="B72" s="166"/>
      <c r="C72" s="167" t="s">
        <v>432</v>
      </c>
      <c r="D72" s="168"/>
      <c r="E72" s="169">
        <v>1</v>
      </c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4"/>
      <c r="Z72" s="164"/>
      <c r="AA72" s="164"/>
      <c r="AB72" s="164"/>
      <c r="AC72" s="164"/>
      <c r="AD72" s="164"/>
      <c r="AE72" s="164"/>
      <c r="AF72" s="164"/>
      <c r="AG72" s="164" t="s">
        <v>143</v>
      </c>
      <c r="AH72" s="164">
        <v>0</v>
      </c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</row>
    <row r="73" spans="1:60" ht="12.75" outlineLevel="1">
      <c r="A73" s="165">
        <v>28</v>
      </c>
      <c r="B73" s="166" t="s">
        <v>236</v>
      </c>
      <c r="C73" s="177" t="s">
        <v>237</v>
      </c>
      <c r="D73" s="178" t="s">
        <v>23</v>
      </c>
      <c r="E73" s="179"/>
      <c r="F73" s="162"/>
      <c r="G73" s="163">
        <f>ROUND(E73*F73,2)</f>
        <v>0</v>
      </c>
      <c r="H73" s="162"/>
      <c r="I73" s="163">
        <f>ROUND(E73*H73,2)</f>
        <v>0</v>
      </c>
      <c r="J73" s="162"/>
      <c r="K73" s="163">
        <f>ROUND(E73*J73,2)</f>
        <v>0</v>
      </c>
      <c r="L73" s="163">
        <v>21</v>
      </c>
      <c r="M73" s="163">
        <f>G73*(1+L73/100)</f>
        <v>0</v>
      </c>
      <c r="N73" s="163">
        <v>0</v>
      </c>
      <c r="O73" s="163">
        <f>ROUND(E73*N73,2)</f>
        <v>0</v>
      </c>
      <c r="P73" s="163">
        <v>0</v>
      </c>
      <c r="Q73" s="163">
        <f>ROUND(E73*P73,2)</f>
        <v>0</v>
      </c>
      <c r="R73" s="163"/>
      <c r="S73" s="163" t="s">
        <v>151</v>
      </c>
      <c r="T73" s="163" t="s">
        <v>139</v>
      </c>
      <c r="U73" s="163">
        <v>0.01398</v>
      </c>
      <c r="V73" s="163">
        <f>ROUND(E73*U73,2)</f>
        <v>0</v>
      </c>
      <c r="W73" s="163"/>
      <c r="X73" s="163" t="s">
        <v>194</v>
      </c>
      <c r="Y73" s="164"/>
      <c r="Z73" s="164"/>
      <c r="AA73" s="164"/>
      <c r="AB73" s="164"/>
      <c r="AC73" s="164"/>
      <c r="AD73" s="164"/>
      <c r="AE73" s="164"/>
      <c r="AF73" s="164"/>
      <c r="AG73" s="164" t="s">
        <v>238</v>
      </c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33" ht="12.75">
      <c r="A74" s="147" t="s">
        <v>133</v>
      </c>
      <c r="B74" s="148" t="s">
        <v>79</v>
      </c>
      <c r="C74" s="149" t="s">
        <v>80</v>
      </c>
      <c r="D74" s="150"/>
      <c r="E74" s="151"/>
      <c r="F74" s="152"/>
      <c r="G74" s="153">
        <f>SUMIF(AG75:AG86,"&lt;&gt;NOR",G75:G86)</f>
        <v>0</v>
      </c>
      <c r="H74" s="154"/>
      <c r="I74" s="154">
        <f>SUM(I75:I86)</f>
        <v>0</v>
      </c>
      <c r="J74" s="154"/>
      <c r="K74" s="154">
        <f>SUM(K75:K86)</f>
        <v>0</v>
      </c>
      <c r="L74" s="154"/>
      <c r="M74" s="154">
        <f>SUM(M75:M86)</f>
        <v>0</v>
      </c>
      <c r="N74" s="154"/>
      <c r="O74" s="154">
        <f>SUM(O75:O86)</f>
        <v>0.85</v>
      </c>
      <c r="P74" s="154"/>
      <c r="Q74" s="154">
        <f>SUM(Q75:Q86)</f>
        <v>0</v>
      </c>
      <c r="R74" s="154"/>
      <c r="S74" s="154"/>
      <c r="T74" s="154"/>
      <c r="U74" s="154"/>
      <c r="V74" s="154">
        <f>SUM(V75:V86)</f>
        <v>61.620000000000005</v>
      </c>
      <c r="W74" s="154"/>
      <c r="X74" s="154"/>
      <c r="AG74" t="s">
        <v>134</v>
      </c>
    </row>
    <row r="75" spans="1:60" ht="12.75" outlineLevel="1">
      <c r="A75" s="155">
        <v>29</v>
      </c>
      <c r="B75" s="156" t="s">
        <v>239</v>
      </c>
      <c r="C75" s="157" t="s">
        <v>240</v>
      </c>
      <c r="D75" s="158" t="s">
        <v>137</v>
      </c>
      <c r="E75" s="159">
        <v>340.225</v>
      </c>
      <c r="F75" s="160"/>
      <c r="G75" s="161">
        <f>ROUND(E75*F75,2)</f>
        <v>0</v>
      </c>
      <c r="H75" s="162"/>
      <c r="I75" s="163">
        <f>ROUND(E75*H75,2)</f>
        <v>0</v>
      </c>
      <c r="J75" s="162"/>
      <c r="K75" s="163">
        <f>ROUND(E75*J75,2)</f>
        <v>0</v>
      </c>
      <c r="L75" s="163">
        <v>21</v>
      </c>
      <c r="M75" s="163">
        <f>G75*(1+L75/100)</f>
        <v>0</v>
      </c>
      <c r="N75" s="163">
        <v>0</v>
      </c>
      <c r="O75" s="163">
        <f>ROUND(E75*N75,2)</f>
        <v>0</v>
      </c>
      <c r="P75" s="163">
        <v>0</v>
      </c>
      <c r="Q75" s="163">
        <f>ROUND(E75*P75,2)</f>
        <v>0</v>
      </c>
      <c r="R75" s="163"/>
      <c r="S75" s="163" t="s">
        <v>138</v>
      </c>
      <c r="T75" s="163" t="s">
        <v>139</v>
      </c>
      <c r="U75" s="163">
        <v>0.08125</v>
      </c>
      <c r="V75" s="163">
        <f>ROUND(E75*U75,2)</f>
        <v>27.64</v>
      </c>
      <c r="W75" s="163"/>
      <c r="X75" s="163" t="s">
        <v>140</v>
      </c>
      <c r="Y75" s="164"/>
      <c r="Z75" s="164"/>
      <c r="AA75" s="164"/>
      <c r="AB75" s="164"/>
      <c r="AC75" s="164"/>
      <c r="AD75" s="164"/>
      <c r="AE75" s="164"/>
      <c r="AF75" s="164"/>
      <c r="AG75" s="164" t="s">
        <v>198</v>
      </c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ht="12.75" outlineLevel="1">
      <c r="A76" s="165"/>
      <c r="B76" s="166"/>
      <c r="C76" s="167" t="s">
        <v>420</v>
      </c>
      <c r="D76" s="168"/>
      <c r="E76" s="169">
        <v>17.8</v>
      </c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4"/>
      <c r="Z76" s="164"/>
      <c r="AA76" s="164"/>
      <c r="AB76" s="164"/>
      <c r="AC76" s="164"/>
      <c r="AD76" s="164"/>
      <c r="AE76" s="164"/>
      <c r="AF76" s="164"/>
      <c r="AG76" s="164" t="s">
        <v>143</v>
      </c>
      <c r="AH76" s="164">
        <v>0</v>
      </c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</row>
    <row r="77" spans="1:60" ht="12.75" outlineLevel="1">
      <c r="A77" s="165"/>
      <c r="B77" s="166"/>
      <c r="C77" s="167" t="s">
        <v>428</v>
      </c>
      <c r="D77" s="168"/>
      <c r="E77" s="169">
        <v>322.425</v>
      </c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4"/>
      <c r="Z77" s="164"/>
      <c r="AA77" s="164"/>
      <c r="AB77" s="164"/>
      <c r="AC77" s="164"/>
      <c r="AD77" s="164"/>
      <c r="AE77" s="164"/>
      <c r="AF77" s="164"/>
      <c r="AG77" s="164" t="s">
        <v>143</v>
      </c>
      <c r="AH77" s="164">
        <v>0</v>
      </c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ht="22.5" outlineLevel="1">
      <c r="A78" s="170">
        <v>30</v>
      </c>
      <c r="B78" s="171" t="s">
        <v>241</v>
      </c>
      <c r="C78" s="172" t="s">
        <v>242</v>
      </c>
      <c r="D78" s="173" t="s">
        <v>243</v>
      </c>
      <c r="E78" s="174">
        <v>19.5</v>
      </c>
      <c r="F78" s="175"/>
      <c r="G78" s="176">
        <f>ROUND(E78*F78,2)</f>
        <v>0</v>
      </c>
      <c r="H78" s="162"/>
      <c r="I78" s="163">
        <f>ROUND(E78*H78,2)</f>
        <v>0</v>
      </c>
      <c r="J78" s="162"/>
      <c r="K78" s="163">
        <f>ROUND(E78*J78,2)</f>
        <v>0</v>
      </c>
      <c r="L78" s="163">
        <v>21</v>
      </c>
      <c r="M78" s="163">
        <f>G78*(1+L78/100)</f>
        <v>0</v>
      </c>
      <c r="N78" s="163">
        <v>0</v>
      </c>
      <c r="O78" s="163">
        <f>ROUND(E78*N78,2)</f>
        <v>0</v>
      </c>
      <c r="P78" s="163">
        <v>0</v>
      </c>
      <c r="Q78" s="163">
        <f>ROUND(E78*P78,2)</f>
        <v>0</v>
      </c>
      <c r="R78" s="163"/>
      <c r="S78" s="163" t="s">
        <v>138</v>
      </c>
      <c r="T78" s="163" t="s">
        <v>139</v>
      </c>
      <c r="U78" s="163">
        <v>0.325</v>
      </c>
      <c r="V78" s="163">
        <f>ROUND(E78*U78,2)</f>
        <v>6.34</v>
      </c>
      <c r="W78" s="163"/>
      <c r="X78" s="163" t="s">
        <v>140</v>
      </c>
      <c r="Y78" s="164"/>
      <c r="Z78" s="164"/>
      <c r="AA78" s="164"/>
      <c r="AB78" s="164"/>
      <c r="AC78" s="164"/>
      <c r="AD78" s="164"/>
      <c r="AE78" s="164"/>
      <c r="AF78" s="164"/>
      <c r="AG78" s="164" t="s">
        <v>198</v>
      </c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</row>
    <row r="79" spans="1:60" ht="22.5" outlineLevel="1">
      <c r="A79" s="155">
        <v>31</v>
      </c>
      <c r="B79" s="156" t="s">
        <v>249</v>
      </c>
      <c r="C79" s="157" t="s">
        <v>250</v>
      </c>
      <c r="D79" s="158" t="s">
        <v>137</v>
      </c>
      <c r="E79" s="159">
        <v>340.225</v>
      </c>
      <c r="F79" s="160"/>
      <c r="G79" s="161">
        <f>ROUND(E79*F79,2)</f>
        <v>0</v>
      </c>
      <c r="H79" s="162"/>
      <c r="I79" s="163">
        <f>ROUND(E79*H79,2)</f>
        <v>0</v>
      </c>
      <c r="J79" s="162"/>
      <c r="K79" s="163">
        <f>ROUND(E79*J79,2)</f>
        <v>0</v>
      </c>
      <c r="L79" s="163">
        <v>21</v>
      </c>
      <c r="M79" s="163">
        <f>G79*(1+L79/100)</f>
        <v>0</v>
      </c>
      <c r="N79" s="163">
        <v>0.0004</v>
      </c>
      <c r="O79" s="163">
        <f>ROUND(E79*N79,2)</f>
        <v>0.14</v>
      </c>
      <c r="P79" s="163">
        <v>0</v>
      </c>
      <c r="Q79" s="163">
        <f>ROUND(E79*P79,2)</f>
        <v>0</v>
      </c>
      <c r="R79" s="163"/>
      <c r="S79" s="163" t="s">
        <v>138</v>
      </c>
      <c r="T79" s="163" t="s">
        <v>173</v>
      </c>
      <c r="U79" s="163">
        <v>0.08125</v>
      </c>
      <c r="V79" s="163">
        <f>ROUND(E79*U79,2)</f>
        <v>27.64</v>
      </c>
      <c r="W79" s="163"/>
      <c r="X79" s="163" t="s">
        <v>140</v>
      </c>
      <c r="Y79" s="164"/>
      <c r="Z79" s="164"/>
      <c r="AA79" s="164"/>
      <c r="AB79" s="164"/>
      <c r="AC79" s="164"/>
      <c r="AD79" s="164"/>
      <c r="AE79" s="164"/>
      <c r="AF79" s="164"/>
      <c r="AG79" s="164" t="s">
        <v>198</v>
      </c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</row>
    <row r="80" spans="1:60" ht="12.75" outlineLevel="1">
      <c r="A80" s="165"/>
      <c r="B80" s="166"/>
      <c r="C80" s="167" t="s">
        <v>420</v>
      </c>
      <c r="D80" s="168"/>
      <c r="E80" s="169">
        <v>17.8</v>
      </c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4"/>
      <c r="Z80" s="164"/>
      <c r="AA80" s="164"/>
      <c r="AB80" s="164"/>
      <c r="AC80" s="164"/>
      <c r="AD80" s="164"/>
      <c r="AE80" s="164"/>
      <c r="AF80" s="164"/>
      <c r="AG80" s="164" t="s">
        <v>143</v>
      </c>
      <c r="AH80" s="164">
        <v>0</v>
      </c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ht="12.75" outlineLevel="1">
      <c r="A81" s="165"/>
      <c r="B81" s="166"/>
      <c r="C81" s="167" t="s">
        <v>428</v>
      </c>
      <c r="D81" s="168"/>
      <c r="E81" s="169">
        <v>322.425</v>
      </c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4"/>
      <c r="Z81" s="164"/>
      <c r="AA81" s="164"/>
      <c r="AB81" s="164"/>
      <c r="AC81" s="164"/>
      <c r="AD81" s="164"/>
      <c r="AE81" s="164"/>
      <c r="AF81" s="164"/>
      <c r="AG81" s="164" t="s">
        <v>143</v>
      </c>
      <c r="AH81" s="164">
        <v>0</v>
      </c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ht="12.75" outlineLevel="1">
      <c r="A82" s="155">
        <v>32</v>
      </c>
      <c r="B82" s="156" t="s">
        <v>251</v>
      </c>
      <c r="C82" s="157" t="s">
        <v>252</v>
      </c>
      <c r="D82" s="158" t="s">
        <v>137</v>
      </c>
      <c r="E82" s="159">
        <v>364.6</v>
      </c>
      <c r="F82" s="160"/>
      <c r="G82" s="161">
        <f>ROUND(E82*F82,2)</f>
        <v>0</v>
      </c>
      <c r="H82" s="162"/>
      <c r="I82" s="163">
        <f>ROUND(E82*H82,2)</f>
        <v>0</v>
      </c>
      <c r="J82" s="162"/>
      <c r="K82" s="163">
        <f>ROUND(E82*J82,2)</f>
        <v>0</v>
      </c>
      <c r="L82" s="163">
        <v>21</v>
      </c>
      <c r="M82" s="163">
        <f>G82*(1+L82/100)</f>
        <v>0</v>
      </c>
      <c r="N82" s="163">
        <v>0.00195</v>
      </c>
      <c r="O82" s="163">
        <f>ROUND(E82*N82,2)</f>
        <v>0.71</v>
      </c>
      <c r="P82" s="163">
        <v>0</v>
      </c>
      <c r="Q82" s="163">
        <f>ROUND(E82*P82,2)</f>
        <v>0</v>
      </c>
      <c r="R82" s="163"/>
      <c r="S82" s="163" t="s">
        <v>138</v>
      </c>
      <c r="T82" s="163" t="s">
        <v>139</v>
      </c>
      <c r="U82" s="163">
        <v>0</v>
      </c>
      <c r="V82" s="163">
        <f>ROUND(E82*U82,2)</f>
        <v>0</v>
      </c>
      <c r="W82" s="163"/>
      <c r="X82" s="163" t="s">
        <v>185</v>
      </c>
      <c r="Y82" s="164"/>
      <c r="Z82" s="164"/>
      <c r="AA82" s="164"/>
      <c r="AB82" s="164"/>
      <c r="AC82" s="164"/>
      <c r="AD82" s="164"/>
      <c r="AE82" s="164"/>
      <c r="AF82" s="164"/>
      <c r="AG82" s="164" t="s">
        <v>186</v>
      </c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ht="12.75" outlineLevel="1">
      <c r="A83" s="165"/>
      <c r="B83" s="166"/>
      <c r="C83" s="167" t="s">
        <v>446</v>
      </c>
      <c r="D83" s="168"/>
      <c r="E83" s="169">
        <v>24.375</v>
      </c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4"/>
      <c r="Z83" s="164"/>
      <c r="AA83" s="164"/>
      <c r="AB83" s="164"/>
      <c r="AC83" s="164"/>
      <c r="AD83" s="164"/>
      <c r="AE83" s="164"/>
      <c r="AF83" s="164"/>
      <c r="AG83" s="164" t="s">
        <v>143</v>
      </c>
      <c r="AH83" s="164">
        <v>0</v>
      </c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ht="12.75" outlineLevel="1">
      <c r="A84" s="165"/>
      <c r="B84" s="166"/>
      <c r="C84" s="167" t="s">
        <v>420</v>
      </c>
      <c r="D84" s="168"/>
      <c r="E84" s="169">
        <v>17.8</v>
      </c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4"/>
      <c r="Z84" s="164"/>
      <c r="AA84" s="164"/>
      <c r="AB84" s="164"/>
      <c r="AC84" s="164"/>
      <c r="AD84" s="164"/>
      <c r="AE84" s="164"/>
      <c r="AF84" s="164"/>
      <c r="AG84" s="164" t="s">
        <v>143</v>
      </c>
      <c r="AH84" s="164">
        <v>0</v>
      </c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ht="12.75" outlineLevel="1">
      <c r="A85" s="165"/>
      <c r="B85" s="166"/>
      <c r="C85" s="167" t="s">
        <v>428</v>
      </c>
      <c r="D85" s="168"/>
      <c r="E85" s="169">
        <v>322.425</v>
      </c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4"/>
      <c r="Z85" s="164"/>
      <c r="AA85" s="164"/>
      <c r="AB85" s="164"/>
      <c r="AC85" s="164"/>
      <c r="AD85" s="164"/>
      <c r="AE85" s="164"/>
      <c r="AF85" s="164"/>
      <c r="AG85" s="164" t="s">
        <v>143</v>
      </c>
      <c r="AH85" s="164">
        <v>0</v>
      </c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ht="12.75" outlineLevel="1">
      <c r="A86" s="165">
        <v>33</v>
      </c>
      <c r="B86" s="166" t="s">
        <v>236</v>
      </c>
      <c r="C86" s="177" t="s">
        <v>259</v>
      </c>
      <c r="D86" s="178" t="s">
        <v>23</v>
      </c>
      <c r="E86" s="179"/>
      <c r="F86" s="162"/>
      <c r="G86" s="163">
        <f>ROUND(E86*F86,2)</f>
        <v>0</v>
      </c>
      <c r="H86" s="162"/>
      <c r="I86" s="163">
        <f>ROUND(E86*H86,2)</f>
        <v>0</v>
      </c>
      <c r="J86" s="162"/>
      <c r="K86" s="163">
        <f>ROUND(E86*J86,2)</f>
        <v>0</v>
      </c>
      <c r="L86" s="163">
        <v>21</v>
      </c>
      <c r="M86" s="163">
        <f>G86*(1+L86/100)</f>
        <v>0</v>
      </c>
      <c r="N86" s="163">
        <v>0</v>
      </c>
      <c r="O86" s="163">
        <f>ROUND(E86*N86,2)</f>
        <v>0</v>
      </c>
      <c r="P86" s="163">
        <v>0</v>
      </c>
      <c r="Q86" s="163">
        <f>ROUND(E86*P86,2)</f>
        <v>0</v>
      </c>
      <c r="R86" s="163"/>
      <c r="S86" s="163" t="s">
        <v>151</v>
      </c>
      <c r="T86" s="163" t="s">
        <v>139</v>
      </c>
      <c r="U86" s="163">
        <v>0.01463</v>
      </c>
      <c r="V86" s="163">
        <f>ROUND(E86*U86,2)</f>
        <v>0</v>
      </c>
      <c r="W86" s="163"/>
      <c r="X86" s="163" t="s">
        <v>194</v>
      </c>
      <c r="Y86" s="164"/>
      <c r="Z86" s="164"/>
      <c r="AA86" s="164"/>
      <c r="AB86" s="164"/>
      <c r="AC86" s="164"/>
      <c r="AD86" s="164"/>
      <c r="AE86" s="164"/>
      <c r="AF86" s="164"/>
      <c r="AG86" s="164" t="s">
        <v>195</v>
      </c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33" ht="12.75">
      <c r="A87" s="147" t="s">
        <v>133</v>
      </c>
      <c r="B87" s="148" t="s">
        <v>81</v>
      </c>
      <c r="C87" s="149" t="s">
        <v>82</v>
      </c>
      <c r="D87" s="150"/>
      <c r="E87" s="151"/>
      <c r="F87" s="152"/>
      <c r="G87" s="153">
        <f>SUMIF(AG88:AG105,"&lt;&gt;NOR",G88:G105)</f>
        <v>0</v>
      </c>
      <c r="H87" s="154"/>
      <c r="I87" s="154">
        <f>SUM(I88:I105)</f>
        <v>0</v>
      </c>
      <c r="J87" s="154"/>
      <c r="K87" s="154">
        <f>SUM(K88:K105)</f>
        <v>0</v>
      </c>
      <c r="L87" s="154"/>
      <c r="M87" s="154">
        <f>SUM(M88:M105)</f>
        <v>0</v>
      </c>
      <c r="N87" s="154"/>
      <c r="O87" s="154">
        <f>SUM(O88:O105)</f>
        <v>1.99</v>
      </c>
      <c r="P87" s="154"/>
      <c r="Q87" s="154">
        <f>SUM(Q88:Q105)</f>
        <v>3.19</v>
      </c>
      <c r="R87" s="154"/>
      <c r="S87" s="154"/>
      <c r="T87" s="154"/>
      <c r="U87" s="154"/>
      <c r="V87" s="154">
        <f>SUM(V88:V105)</f>
        <v>169.74999999999997</v>
      </c>
      <c r="W87" s="154"/>
      <c r="X87" s="154"/>
      <c r="AG87" t="s">
        <v>134</v>
      </c>
    </row>
    <row r="88" spans="1:60" ht="12.75" outlineLevel="1">
      <c r="A88" s="155">
        <v>34</v>
      </c>
      <c r="B88" s="156" t="s">
        <v>260</v>
      </c>
      <c r="C88" s="157" t="s">
        <v>261</v>
      </c>
      <c r="D88" s="158" t="s">
        <v>137</v>
      </c>
      <c r="E88" s="159">
        <v>265.8</v>
      </c>
      <c r="F88" s="160"/>
      <c r="G88" s="161">
        <f>ROUND(E88*F88,2)</f>
        <v>0</v>
      </c>
      <c r="H88" s="162"/>
      <c r="I88" s="163">
        <f>ROUND(E88*H88,2)</f>
        <v>0</v>
      </c>
      <c r="J88" s="162"/>
      <c r="K88" s="163">
        <f>ROUND(E88*J88,2)</f>
        <v>0</v>
      </c>
      <c r="L88" s="163">
        <v>21</v>
      </c>
      <c r="M88" s="163">
        <f>G88*(1+L88/100)</f>
        <v>0</v>
      </c>
      <c r="N88" s="163">
        <v>0</v>
      </c>
      <c r="O88" s="163">
        <f>ROUND(E88*N88,2)</f>
        <v>0</v>
      </c>
      <c r="P88" s="163">
        <v>0.012</v>
      </c>
      <c r="Q88" s="163">
        <f>ROUND(E88*P88,2)</f>
        <v>3.19</v>
      </c>
      <c r="R88" s="163"/>
      <c r="S88" s="163" t="s">
        <v>151</v>
      </c>
      <c r="T88" s="163" t="s">
        <v>139</v>
      </c>
      <c r="U88" s="163">
        <v>0.2</v>
      </c>
      <c r="V88" s="163">
        <f>ROUND(E88*U88,2)</f>
        <v>53.16</v>
      </c>
      <c r="W88" s="163"/>
      <c r="X88" s="163" t="s">
        <v>140</v>
      </c>
      <c r="Y88" s="164"/>
      <c r="Z88" s="164"/>
      <c r="AA88" s="164"/>
      <c r="AB88" s="164"/>
      <c r="AC88" s="164"/>
      <c r="AD88" s="164"/>
      <c r="AE88" s="164"/>
      <c r="AF88" s="164"/>
      <c r="AG88" s="164" t="s">
        <v>141</v>
      </c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60" ht="12.75" outlineLevel="1">
      <c r="A89" s="165"/>
      <c r="B89" s="166"/>
      <c r="C89" s="167" t="s">
        <v>447</v>
      </c>
      <c r="D89" s="168"/>
      <c r="E89" s="169">
        <v>248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4"/>
      <c r="Z89" s="164"/>
      <c r="AA89" s="164"/>
      <c r="AB89" s="164"/>
      <c r="AC89" s="164"/>
      <c r="AD89" s="164"/>
      <c r="AE89" s="164"/>
      <c r="AF89" s="164"/>
      <c r="AG89" s="164" t="s">
        <v>143</v>
      </c>
      <c r="AH89" s="164">
        <v>0</v>
      </c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60" ht="12.75" outlineLevel="1">
      <c r="A90" s="165"/>
      <c r="B90" s="166"/>
      <c r="C90" s="167" t="s">
        <v>420</v>
      </c>
      <c r="D90" s="168"/>
      <c r="E90" s="169">
        <v>17.8</v>
      </c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4"/>
      <c r="Z90" s="164"/>
      <c r="AA90" s="164"/>
      <c r="AB90" s="164"/>
      <c r="AC90" s="164"/>
      <c r="AD90" s="164"/>
      <c r="AE90" s="164"/>
      <c r="AF90" s="164"/>
      <c r="AG90" s="164" t="s">
        <v>143</v>
      </c>
      <c r="AH90" s="164">
        <v>0</v>
      </c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</row>
    <row r="91" spans="1:60" ht="12.75" outlineLevel="1">
      <c r="A91" s="155">
        <v>35</v>
      </c>
      <c r="B91" s="156" t="s">
        <v>263</v>
      </c>
      <c r="C91" s="157" t="s">
        <v>264</v>
      </c>
      <c r="D91" s="158" t="s">
        <v>137</v>
      </c>
      <c r="E91" s="159">
        <v>681.85</v>
      </c>
      <c r="F91" s="160"/>
      <c r="G91" s="161">
        <f>ROUND(E91*F91,2)</f>
        <v>0</v>
      </c>
      <c r="H91" s="162"/>
      <c r="I91" s="163">
        <f>ROUND(E91*H91,2)</f>
        <v>0</v>
      </c>
      <c r="J91" s="162"/>
      <c r="K91" s="163">
        <f>ROUND(E91*J91,2)</f>
        <v>0</v>
      </c>
      <c r="L91" s="163">
        <v>21</v>
      </c>
      <c r="M91" s="163">
        <f>G91*(1+L91/100)</f>
        <v>0</v>
      </c>
      <c r="N91" s="163">
        <v>0.00229</v>
      </c>
      <c r="O91" s="163">
        <f>ROUND(E91*N91,2)</f>
        <v>1.56</v>
      </c>
      <c r="P91" s="163">
        <v>0</v>
      </c>
      <c r="Q91" s="163">
        <f>ROUND(E91*P91,2)</f>
        <v>0</v>
      </c>
      <c r="R91" s="163"/>
      <c r="S91" s="163" t="s">
        <v>138</v>
      </c>
      <c r="T91" s="163" t="s">
        <v>139</v>
      </c>
      <c r="U91" s="163">
        <v>0.1625</v>
      </c>
      <c r="V91" s="163">
        <f>ROUND(E91*U91,2)</f>
        <v>110.8</v>
      </c>
      <c r="W91" s="163"/>
      <c r="X91" s="163" t="s">
        <v>140</v>
      </c>
      <c r="Y91" s="164"/>
      <c r="Z91" s="164"/>
      <c r="AA91" s="164"/>
      <c r="AB91" s="164"/>
      <c r="AC91" s="164"/>
      <c r="AD91" s="164"/>
      <c r="AE91" s="164"/>
      <c r="AF91" s="164"/>
      <c r="AG91" s="164" t="s">
        <v>198</v>
      </c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60" ht="12.75" outlineLevel="1">
      <c r="A92" s="165"/>
      <c r="B92" s="166"/>
      <c r="C92" s="167" t="s">
        <v>448</v>
      </c>
      <c r="D92" s="168"/>
      <c r="E92" s="169">
        <v>644.85</v>
      </c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4"/>
      <c r="Z92" s="164"/>
      <c r="AA92" s="164"/>
      <c r="AB92" s="164"/>
      <c r="AC92" s="164"/>
      <c r="AD92" s="164"/>
      <c r="AE92" s="164"/>
      <c r="AF92" s="164"/>
      <c r="AG92" s="164" t="s">
        <v>143</v>
      </c>
      <c r="AH92" s="164">
        <v>0</v>
      </c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ht="12.75" outlineLevel="1">
      <c r="A93" s="165"/>
      <c r="B93" s="166"/>
      <c r="C93" s="167" t="s">
        <v>420</v>
      </c>
      <c r="D93" s="168"/>
      <c r="E93" s="169">
        <v>17.8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4"/>
      <c r="Z93" s="164"/>
      <c r="AA93" s="164"/>
      <c r="AB93" s="164"/>
      <c r="AC93" s="164"/>
      <c r="AD93" s="164"/>
      <c r="AE93" s="164"/>
      <c r="AF93" s="164"/>
      <c r="AG93" s="164" t="s">
        <v>143</v>
      </c>
      <c r="AH93" s="164">
        <v>0</v>
      </c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ht="12.75" outlineLevel="1">
      <c r="A94" s="165"/>
      <c r="B94" s="166"/>
      <c r="C94" s="167" t="s">
        <v>449</v>
      </c>
      <c r="D94" s="168"/>
      <c r="E94" s="169">
        <v>19.2</v>
      </c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4"/>
      <c r="Z94" s="164"/>
      <c r="AA94" s="164"/>
      <c r="AB94" s="164"/>
      <c r="AC94" s="164"/>
      <c r="AD94" s="164"/>
      <c r="AE94" s="164"/>
      <c r="AF94" s="164"/>
      <c r="AG94" s="164" t="s">
        <v>143</v>
      </c>
      <c r="AH94" s="164">
        <v>0</v>
      </c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</row>
    <row r="95" spans="1:60" ht="22.5" outlineLevel="1">
      <c r="A95" s="155">
        <v>36</v>
      </c>
      <c r="B95" s="156" t="s">
        <v>450</v>
      </c>
      <c r="C95" s="157" t="s">
        <v>451</v>
      </c>
      <c r="D95" s="158" t="s">
        <v>137</v>
      </c>
      <c r="E95" s="159">
        <v>17.8</v>
      </c>
      <c r="F95" s="160"/>
      <c r="G95" s="161">
        <f>ROUND(E95*F95,2)</f>
        <v>0</v>
      </c>
      <c r="H95" s="162"/>
      <c r="I95" s="163">
        <f>ROUND(E95*H95,2)</f>
        <v>0</v>
      </c>
      <c r="J95" s="162"/>
      <c r="K95" s="163">
        <f>ROUND(E95*J95,2)</f>
        <v>0</v>
      </c>
      <c r="L95" s="163">
        <v>21</v>
      </c>
      <c r="M95" s="163">
        <f>G95*(1+L95/100)</f>
        <v>0</v>
      </c>
      <c r="N95" s="163">
        <v>0.00014</v>
      </c>
      <c r="O95" s="163">
        <f>ROUND(E95*N95,2)</f>
        <v>0</v>
      </c>
      <c r="P95" s="163">
        <v>0</v>
      </c>
      <c r="Q95" s="163">
        <f>ROUND(E95*P95,2)</f>
        <v>0</v>
      </c>
      <c r="R95" s="163"/>
      <c r="S95" s="163" t="s">
        <v>138</v>
      </c>
      <c r="T95" s="163" t="s">
        <v>139</v>
      </c>
      <c r="U95" s="163">
        <v>0.325</v>
      </c>
      <c r="V95" s="163">
        <f>ROUND(E95*U95,2)</f>
        <v>5.79</v>
      </c>
      <c r="W95" s="163"/>
      <c r="X95" s="163" t="s">
        <v>140</v>
      </c>
      <c r="Y95" s="164"/>
      <c r="Z95" s="164"/>
      <c r="AA95" s="164"/>
      <c r="AB95" s="164"/>
      <c r="AC95" s="164"/>
      <c r="AD95" s="164"/>
      <c r="AE95" s="164"/>
      <c r="AF95" s="164"/>
      <c r="AG95" s="164" t="s">
        <v>198</v>
      </c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ht="12.75" outlineLevel="1">
      <c r="A96" s="165"/>
      <c r="B96" s="166"/>
      <c r="C96" s="167" t="s">
        <v>420</v>
      </c>
      <c r="D96" s="168"/>
      <c r="E96" s="169">
        <v>17.8</v>
      </c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4"/>
      <c r="Z96" s="164"/>
      <c r="AA96" s="164"/>
      <c r="AB96" s="164"/>
      <c r="AC96" s="164"/>
      <c r="AD96" s="164"/>
      <c r="AE96" s="164"/>
      <c r="AF96" s="164"/>
      <c r="AG96" s="164" t="s">
        <v>143</v>
      </c>
      <c r="AH96" s="164">
        <v>0</v>
      </c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ht="12.75" outlineLevel="1">
      <c r="A97" s="155">
        <v>37</v>
      </c>
      <c r="B97" s="156" t="s">
        <v>452</v>
      </c>
      <c r="C97" s="157" t="s">
        <v>453</v>
      </c>
      <c r="D97" s="158" t="s">
        <v>289</v>
      </c>
      <c r="E97" s="159">
        <v>2.5632</v>
      </c>
      <c r="F97" s="160"/>
      <c r="G97" s="161">
        <f>ROUND(E97*F97,2)</f>
        <v>0</v>
      </c>
      <c r="H97" s="162"/>
      <c r="I97" s="163">
        <f>ROUND(E97*H97,2)</f>
        <v>0</v>
      </c>
      <c r="J97" s="162"/>
      <c r="K97" s="163">
        <f>ROUND(E97*J97,2)</f>
        <v>0</v>
      </c>
      <c r="L97" s="163">
        <v>21</v>
      </c>
      <c r="M97" s="163">
        <f>G97*(1+L97/100)</f>
        <v>0</v>
      </c>
      <c r="N97" s="163">
        <v>0.0008</v>
      </c>
      <c r="O97" s="163">
        <f>ROUND(E97*N97,2)</f>
        <v>0</v>
      </c>
      <c r="P97" s="163">
        <v>0</v>
      </c>
      <c r="Q97" s="163">
        <f>ROUND(E97*P97,2)</f>
        <v>0</v>
      </c>
      <c r="R97" s="163"/>
      <c r="S97" s="163" t="s">
        <v>138</v>
      </c>
      <c r="T97" s="163" t="s">
        <v>139</v>
      </c>
      <c r="U97" s="163">
        <v>0</v>
      </c>
      <c r="V97" s="163">
        <f>ROUND(E97*U97,2)</f>
        <v>0</v>
      </c>
      <c r="W97" s="163"/>
      <c r="X97" s="163" t="s">
        <v>185</v>
      </c>
      <c r="Y97" s="164"/>
      <c r="Z97" s="164"/>
      <c r="AA97" s="164"/>
      <c r="AB97" s="164"/>
      <c r="AC97" s="164"/>
      <c r="AD97" s="164"/>
      <c r="AE97" s="164"/>
      <c r="AF97" s="164"/>
      <c r="AG97" s="164" t="s">
        <v>454</v>
      </c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ht="12.75" outlineLevel="1">
      <c r="A98" s="165"/>
      <c r="B98" s="166"/>
      <c r="C98" s="167" t="s">
        <v>455</v>
      </c>
      <c r="D98" s="168"/>
      <c r="E98" s="169">
        <v>2.5632</v>
      </c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4"/>
      <c r="Z98" s="164"/>
      <c r="AA98" s="164"/>
      <c r="AB98" s="164"/>
      <c r="AC98" s="164"/>
      <c r="AD98" s="164"/>
      <c r="AE98" s="164"/>
      <c r="AF98" s="164"/>
      <c r="AG98" s="164" t="s">
        <v>143</v>
      </c>
      <c r="AH98" s="164">
        <v>0</v>
      </c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60" ht="12.75" outlineLevel="1">
      <c r="A99" s="155">
        <v>38</v>
      </c>
      <c r="B99" s="156" t="s">
        <v>266</v>
      </c>
      <c r="C99" s="157" t="s">
        <v>267</v>
      </c>
      <c r="D99" s="158" t="s">
        <v>137</v>
      </c>
      <c r="E99" s="159">
        <v>338.54625</v>
      </c>
      <c r="F99" s="160"/>
      <c r="G99" s="161">
        <f>ROUND(E99*F99,2)</f>
        <v>0</v>
      </c>
      <c r="H99" s="162"/>
      <c r="I99" s="163">
        <f>ROUND(E99*H99,2)</f>
        <v>0</v>
      </c>
      <c r="J99" s="162"/>
      <c r="K99" s="163">
        <f>ROUND(E99*J99,2)</f>
        <v>0</v>
      </c>
      <c r="L99" s="163">
        <v>21</v>
      </c>
      <c r="M99" s="163">
        <f>G99*(1+L99/100)</f>
        <v>0</v>
      </c>
      <c r="N99" s="163">
        <v>0.0006</v>
      </c>
      <c r="O99" s="163">
        <f>ROUND(E99*N99,2)</f>
        <v>0.2</v>
      </c>
      <c r="P99" s="163">
        <v>0</v>
      </c>
      <c r="Q99" s="163">
        <f>ROUND(E99*P99,2)</f>
        <v>0</v>
      </c>
      <c r="R99" s="163"/>
      <c r="S99" s="163" t="s">
        <v>138</v>
      </c>
      <c r="T99" s="163" t="s">
        <v>139</v>
      </c>
      <c r="U99" s="163">
        <v>0</v>
      </c>
      <c r="V99" s="163">
        <f>ROUND(E99*U99,2)</f>
        <v>0</v>
      </c>
      <c r="W99" s="163"/>
      <c r="X99" s="163" t="s">
        <v>185</v>
      </c>
      <c r="Y99" s="164"/>
      <c r="Z99" s="164"/>
      <c r="AA99" s="164"/>
      <c r="AB99" s="164"/>
      <c r="AC99" s="164"/>
      <c r="AD99" s="164"/>
      <c r="AE99" s="164"/>
      <c r="AF99" s="164"/>
      <c r="AG99" s="164" t="s">
        <v>186</v>
      </c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60" ht="12.75" outlineLevel="1">
      <c r="A100" s="165"/>
      <c r="B100" s="166"/>
      <c r="C100" s="167" t="s">
        <v>456</v>
      </c>
      <c r="D100" s="168"/>
      <c r="E100" s="169">
        <v>338.54625</v>
      </c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4"/>
      <c r="Z100" s="164"/>
      <c r="AA100" s="164"/>
      <c r="AB100" s="164"/>
      <c r="AC100" s="164"/>
      <c r="AD100" s="164"/>
      <c r="AE100" s="164"/>
      <c r="AF100" s="164"/>
      <c r="AG100" s="164" t="s">
        <v>143</v>
      </c>
      <c r="AH100" s="164">
        <v>0</v>
      </c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</row>
    <row r="101" spans="1:60" ht="22.5" outlineLevel="1">
      <c r="A101" s="155">
        <v>39</v>
      </c>
      <c r="B101" s="156" t="s">
        <v>269</v>
      </c>
      <c r="C101" s="157" t="s">
        <v>270</v>
      </c>
      <c r="D101" s="158" t="s">
        <v>137</v>
      </c>
      <c r="E101" s="159">
        <v>380.27625</v>
      </c>
      <c r="F101" s="160"/>
      <c r="G101" s="161">
        <f>ROUND(E101*F101,2)</f>
        <v>0</v>
      </c>
      <c r="H101" s="162"/>
      <c r="I101" s="163">
        <f>ROUND(E101*H101,2)</f>
        <v>0</v>
      </c>
      <c r="J101" s="162"/>
      <c r="K101" s="163">
        <f>ROUND(E101*J101,2)</f>
        <v>0</v>
      </c>
      <c r="L101" s="163">
        <v>21</v>
      </c>
      <c r="M101" s="163">
        <f>G101*(1+L101/100)</f>
        <v>0</v>
      </c>
      <c r="N101" s="163">
        <v>0.0006</v>
      </c>
      <c r="O101" s="163">
        <f>ROUND(E101*N101,2)</f>
        <v>0.23</v>
      </c>
      <c r="P101" s="163">
        <v>0</v>
      </c>
      <c r="Q101" s="163">
        <f>ROUND(E101*P101,2)</f>
        <v>0</v>
      </c>
      <c r="R101" s="163"/>
      <c r="S101" s="163" t="s">
        <v>138</v>
      </c>
      <c r="T101" s="163" t="s">
        <v>139</v>
      </c>
      <c r="U101" s="163">
        <v>0</v>
      </c>
      <c r="V101" s="163">
        <f>ROUND(E101*U101,2)</f>
        <v>0</v>
      </c>
      <c r="W101" s="163"/>
      <c r="X101" s="163" t="s">
        <v>185</v>
      </c>
      <c r="Y101" s="164"/>
      <c r="Z101" s="164"/>
      <c r="AA101" s="164"/>
      <c r="AB101" s="164"/>
      <c r="AC101" s="164"/>
      <c r="AD101" s="164"/>
      <c r="AE101" s="164"/>
      <c r="AF101" s="164"/>
      <c r="AG101" s="164" t="s">
        <v>186</v>
      </c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ht="12.75" outlineLevel="1">
      <c r="A102" s="165"/>
      <c r="B102" s="166"/>
      <c r="C102" s="167" t="s">
        <v>456</v>
      </c>
      <c r="D102" s="168"/>
      <c r="E102" s="169">
        <v>338.54625</v>
      </c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4"/>
      <c r="Z102" s="164"/>
      <c r="AA102" s="164"/>
      <c r="AB102" s="164"/>
      <c r="AC102" s="164"/>
      <c r="AD102" s="164"/>
      <c r="AE102" s="164"/>
      <c r="AF102" s="164"/>
      <c r="AG102" s="164" t="s">
        <v>143</v>
      </c>
      <c r="AH102" s="164">
        <v>0</v>
      </c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ht="12.75" outlineLevel="1">
      <c r="A103" s="165"/>
      <c r="B103" s="166"/>
      <c r="C103" s="167" t="s">
        <v>457</v>
      </c>
      <c r="D103" s="168"/>
      <c r="E103" s="169">
        <v>18.69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4"/>
      <c r="Z103" s="164"/>
      <c r="AA103" s="164"/>
      <c r="AB103" s="164"/>
      <c r="AC103" s="164"/>
      <c r="AD103" s="164"/>
      <c r="AE103" s="164"/>
      <c r="AF103" s="164"/>
      <c r="AG103" s="164" t="s">
        <v>143</v>
      </c>
      <c r="AH103" s="164">
        <v>0</v>
      </c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ht="12.75" outlineLevel="1">
      <c r="A104" s="165"/>
      <c r="B104" s="166"/>
      <c r="C104" s="167" t="s">
        <v>458</v>
      </c>
      <c r="D104" s="168"/>
      <c r="E104" s="169">
        <v>23.04</v>
      </c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4"/>
      <c r="Z104" s="164"/>
      <c r="AA104" s="164"/>
      <c r="AB104" s="164"/>
      <c r="AC104" s="164"/>
      <c r="AD104" s="164"/>
      <c r="AE104" s="164"/>
      <c r="AF104" s="164"/>
      <c r="AG104" s="164" t="s">
        <v>143</v>
      </c>
      <c r="AH104" s="164">
        <v>0</v>
      </c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60" ht="12.75" outlineLevel="1">
      <c r="A105" s="165">
        <v>40</v>
      </c>
      <c r="B105" s="166" t="s">
        <v>272</v>
      </c>
      <c r="C105" s="177" t="s">
        <v>273</v>
      </c>
      <c r="D105" s="178" t="s">
        <v>23</v>
      </c>
      <c r="E105" s="179"/>
      <c r="F105" s="162"/>
      <c r="G105" s="163">
        <f>ROUND(E105*F105,2)</f>
        <v>0</v>
      </c>
      <c r="H105" s="162"/>
      <c r="I105" s="163">
        <f>ROUND(E105*H105,2)</f>
        <v>0</v>
      </c>
      <c r="J105" s="162"/>
      <c r="K105" s="163">
        <f>ROUND(E105*J105,2)</f>
        <v>0</v>
      </c>
      <c r="L105" s="163">
        <v>21</v>
      </c>
      <c r="M105" s="163">
        <f>G105*(1+L105/100)</f>
        <v>0</v>
      </c>
      <c r="N105" s="163">
        <v>0</v>
      </c>
      <c r="O105" s="163">
        <f>ROUND(E105*N105,2)</f>
        <v>0</v>
      </c>
      <c r="P105" s="163">
        <v>0</v>
      </c>
      <c r="Q105" s="163">
        <f>ROUND(E105*P105,2)</f>
        <v>0</v>
      </c>
      <c r="R105" s="163"/>
      <c r="S105" s="163" t="s">
        <v>151</v>
      </c>
      <c r="T105" s="163" t="s">
        <v>139</v>
      </c>
      <c r="U105" s="163">
        <v>0.02031</v>
      </c>
      <c r="V105" s="163">
        <f>ROUND(E105*U105,2)</f>
        <v>0</v>
      </c>
      <c r="W105" s="163"/>
      <c r="X105" s="163" t="s">
        <v>194</v>
      </c>
      <c r="Y105" s="164"/>
      <c r="Z105" s="164"/>
      <c r="AA105" s="164"/>
      <c r="AB105" s="164"/>
      <c r="AC105" s="164"/>
      <c r="AD105" s="164"/>
      <c r="AE105" s="164"/>
      <c r="AF105" s="164"/>
      <c r="AG105" s="164" t="s">
        <v>238</v>
      </c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</row>
    <row r="106" spans="1:33" ht="12.75">
      <c r="A106" s="147" t="s">
        <v>133</v>
      </c>
      <c r="B106" s="148" t="s">
        <v>83</v>
      </c>
      <c r="C106" s="149" t="s">
        <v>84</v>
      </c>
      <c r="D106" s="150"/>
      <c r="E106" s="151"/>
      <c r="F106" s="152"/>
      <c r="G106" s="153">
        <f>SUMIF(AG107:AG141,"&lt;&gt;NOR",G107:G141)</f>
        <v>0</v>
      </c>
      <c r="H106" s="154"/>
      <c r="I106" s="154">
        <f>SUM(I107:I141)</f>
        <v>0</v>
      </c>
      <c r="J106" s="154"/>
      <c r="K106" s="154">
        <f>SUM(K107:K141)</f>
        <v>0</v>
      </c>
      <c r="L106" s="154"/>
      <c r="M106" s="154">
        <f>SUM(M107:M141)</f>
        <v>0</v>
      </c>
      <c r="N106" s="154"/>
      <c r="O106" s="154">
        <f>SUM(O107:O141)</f>
        <v>2.55</v>
      </c>
      <c r="P106" s="154"/>
      <c r="Q106" s="154">
        <f>SUM(Q107:Q141)</f>
        <v>1.23</v>
      </c>
      <c r="R106" s="154"/>
      <c r="S106" s="154"/>
      <c r="T106" s="154"/>
      <c r="U106" s="154"/>
      <c r="V106" s="154">
        <f>SUM(V107:V141)</f>
        <v>160.57999999999998</v>
      </c>
      <c r="W106" s="154"/>
      <c r="X106" s="154"/>
      <c r="AG106" t="s">
        <v>134</v>
      </c>
    </row>
    <row r="107" spans="1:60" ht="12.75" outlineLevel="1">
      <c r="A107" s="155">
        <v>41</v>
      </c>
      <c r="B107" s="156" t="s">
        <v>274</v>
      </c>
      <c r="C107" s="157" t="s">
        <v>275</v>
      </c>
      <c r="D107" s="158" t="s">
        <v>209</v>
      </c>
      <c r="E107" s="159">
        <v>280</v>
      </c>
      <c r="F107" s="160"/>
      <c r="G107" s="161">
        <f>ROUND(E107*F107,2)</f>
        <v>0</v>
      </c>
      <c r="H107" s="162"/>
      <c r="I107" s="163">
        <f>ROUND(E107*H107,2)</f>
        <v>0</v>
      </c>
      <c r="J107" s="162"/>
      <c r="K107" s="163">
        <f>ROUND(E107*J107,2)</f>
        <v>0</v>
      </c>
      <c r="L107" s="163">
        <v>21</v>
      </c>
      <c r="M107" s="163">
        <f>G107*(1+L107/100)</f>
        <v>0</v>
      </c>
      <c r="N107" s="163">
        <v>0.0001</v>
      </c>
      <c r="O107" s="163">
        <f>ROUND(E107*N107,2)</f>
        <v>0.03</v>
      </c>
      <c r="P107" s="163">
        <v>0</v>
      </c>
      <c r="Q107" s="163">
        <f>ROUND(E107*P107,2)</f>
        <v>0</v>
      </c>
      <c r="R107" s="163"/>
      <c r="S107" s="163" t="s">
        <v>138</v>
      </c>
      <c r="T107" s="163" t="s">
        <v>139</v>
      </c>
      <c r="U107" s="163">
        <v>0.04063</v>
      </c>
      <c r="V107" s="163">
        <f>ROUND(E107*U107,2)</f>
        <v>11.38</v>
      </c>
      <c r="W107" s="163"/>
      <c r="X107" s="163" t="s">
        <v>140</v>
      </c>
      <c r="Y107" s="164"/>
      <c r="Z107" s="164"/>
      <c r="AA107" s="164"/>
      <c r="AB107" s="164"/>
      <c r="AC107" s="164"/>
      <c r="AD107" s="164"/>
      <c r="AE107" s="164"/>
      <c r="AF107" s="164"/>
      <c r="AG107" s="164" t="s">
        <v>198</v>
      </c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ht="12.75" outlineLevel="1">
      <c r="A108" s="165"/>
      <c r="B108" s="166"/>
      <c r="C108" s="167" t="s">
        <v>459</v>
      </c>
      <c r="D108" s="168"/>
      <c r="E108" s="169">
        <v>16</v>
      </c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4"/>
      <c r="Z108" s="164"/>
      <c r="AA108" s="164"/>
      <c r="AB108" s="164"/>
      <c r="AC108" s="164"/>
      <c r="AD108" s="164"/>
      <c r="AE108" s="164"/>
      <c r="AF108" s="164"/>
      <c r="AG108" s="164" t="s">
        <v>143</v>
      </c>
      <c r="AH108" s="164">
        <v>0</v>
      </c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60" ht="12.75" outlineLevel="1">
      <c r="A109" s="165"/>
      <c r="B109" s="166"/>
      <c r="C109" s="167" t="s">
        <v>460</v>
      </c>
      <c r="D109" s="168"/>
      <c r="E109" s="169">
        <v>264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4"/>
      <c r="Z109" s="164"/>
      <c r="AA109" s="164"/>
      <c r="AB109" s="164"/>
      <c r="AC109" s="164"/>
      <c r="AD109" s="164"/>
      <c r="AE109" s="164"/>
      <c r="AF109" s="164"/>
      <c r="AG109" s="164" t="s">
        <v>143</v>
      </c>
      <c r="AH109" s="164">
        <v>0</v>
      </c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</row>
    <row r="110" spans="1:60" ht="22.5" outlineLevel="1">
      <c r="A110" s="155">
        <v>42</v>
      </c>
      <c r="B110" s="156" t="s">
        <v>277</v>
      </c>
      <c r="C110" s="157" t="s">
        <v>278</v>
      </c>
      <c r="D110" s="158" t="s">
        <v>243</v>
      </c>
      <c r="E110" s="159">
        <v>36.2</v>
      </c>
      <c r="F110" s="160"/>
      <c r="G110" s="161">
        <f>ROUND(E110*F110,2)</f>
        <v>0</v>
      </c>
      <c r="H110" s="162"/>
      <c r="I110" s="163">
        <f>ROUND(E110*H110,2)</f>
        <v>0</v>
      </c>
      <c r="J110" s="162"/>
      <c r="K110" s="163">
        <f>ROUND(E110*J110,2)</f>
        <v>0</v>
      </c>
      <c r="L110" s="163">
        <v>21</v>
      </c>
      <c r="M110" s="163">
        <f>G110*(1+L110/100)</f>
        <v>0</v>
      </c>
      <c r="N110" s="163">
        <v>0.0002</v>
      </c>
      <c r="O110" s="163">
        <f>ROUND(E110*N110,2)</f>
        <v>0.01</v>
      </c>
      <c r="P110" s="163">
        <v>0</v>
      </c>
      <c r="Q110" s="163">
        <f>ROUND(E110*P110,2)</f>
        <v>0</v>
      </c>
      <c r="R110" s="163"/>
      <c r="S110" s="163" t="s">
        <v>138</v>
      </c>
      <c r="T110" s="163" t="s">
        <v>139</v>
      </c>
      <c r="U110" s="163">
        <v>0.1625</v>
      </c>
      <c r="V110" s="163">
        <f>ROUND(E110*U110,2)</f>
        <v>5.88</v>
      </c>
      <c r="W110" s="163"/>
      <c r="X110" s="163" t="s">
        <v>140</v>
      </c>
      <c r="Y110" s="164"/>
      <c r="Z110" s="164"/>
      <c r="AA110" s="164"/>
      <c r="AB110" s="164"/>
      <c r="AC110" s="164"/>
      <c r="AD110" s="164"/>
      <c r="AE110" s="164"/>
      <c r="AF110" s="164"/>
      <c r="AG110" s="164" t="s">
        <v>198</v>
      </c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ht="12.75" outlineLevel="1">
      <c r="A111" s="165"/>
      <c r="B111" s="166"/>
      <c r="C111" s="167" t="s">
        <v>461</v>
      </c>
      <c r="D111" s="168"/>
      <c r="E111" s="169">
        <v>33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4"/>
      <c r="Z111" s="164"/>
      <c r="AA111" s="164"/>
      <c r="AB111" s="164"/>
      <c r="AC111" s="164"/>
      <c r="AD111" s="164"/>
      <c r="AE111" s="164"/>
      <c r="AF111" s="164"/>
      <c r="AG111" s="164" t="s">
        <v>143</v>
      </c>
      <c r="AH111" s="164">
        <v>0</v>
      </c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</row>
    <row r="112" spans="1:60" ht="12.75" outlineLevel="1">
      <c r="A112" s="165"/>
      <c r="B112" s="166"/>
      <c r="C112" s="167" t="s">
        <v>462</v>
      </c>
      <c r="D112" s="168"/>
      <c r="E112" s="169">
        <v>3.2</v>
      </c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4"/>
      <c r="Z112" s="164"/>
      <c r="AA112" s="164"/>
      <c r="AB112" s="164"/>
      <c r="AC112" s="164"/>
      <c r="AD112" s="164"/>
      <c r="AE112" s="164"/>
      <c r="AF112" s="164"/>
      <c r="AG112" s="164" t="s">
        <v>143</v>
      </c>
      <c r="AH112" s="164">
        <v>0</v>
      </c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</row>
    <row r="113" spans="1:60" ht="12.75" outlineLevel="1">
      <c r="A113" s="155">
        <v>43</v>
      </c>
      <c r="B113" s="156" t="s">
        <v>281</v>
      </c>
      <c r="C113" s="157" t="s">
        <v>282</v>
      </c>
      <c r="D113" s="158" t="s">
        <v>283</v>
      </c>
      <c r="E113" s="159">
        <v>70.5</v>
      </c>
      <c r="F113" s="160"/>
      <c r="G113" s="161">
        <f>ROUND(E113*F113,2)</f>
        <v>0</v>
      </c>
      <c r="H113" s="162"/>
      <c r="I113" s="163">
        <f>ROUND(E113*H113,2)</f>
        <v>0</v>
      </c>
      <c r="J113" s="162"/>
      <c r="K113" s="163">
        <f>ROUND(E113*J113,2)</f>
        <v>0</v>
      </c>
      <c r="L113" s="163">
        <v>21</v>
      </c>
      <c r="M113" s="163">
        <f>G113*(1+L113/100)</f>
        <v>0</v>
      </c>
      <c r="N113" s="163">
        <v>0</v>
      </c>
      <c r="O113" s="163">
        <f>ROUND(E113*N113,2)</f>
        <v>0</v>
      </c>
      <c r="P113" s="163">
        <v>0</v>
      </c>
      <c r="Q113" s="163">
        <f>ROUND(E113*P113,2)</f>
        <v>0</v>
      </c>
      <c r="R113" s="163"/>
      <c r="S113" s="163" t="s">
        <v>138</v>
      </c>
      <c r="T113" s="163" t="s">
        <v>139</v>
      </c>
      <c r="U113" s="163">
        <v>0.274</v>
      </c>
      <c r="V113" s="163">
        <f>ROUND(E113*U113,2)</f>
        <v>19.32</v>
      </c>
      <c r="W113" s="163"/>
      <c r="X113" s="163" t="s">
        <v>140</v>
      </c>
      <c r="Y113" s="164"/>
      <c r="Z113" s="164"/>
      <c r="AA113" s="164"/>
      <c r="AB113" s="164"/>
      <c r="AC113" s="164"/>
      <c r="AD113" s="164"/>
      <c r="AE113" s="164"/>
      <c r="AF113" s="164"/>
      <c r="AG113" s="164" t="s">
        <v>198</v>
      </c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ht="12.75" outlineLevel="1">
      <c r="A114" s="165"/>
      <c r="B114" s="166"/>
      <c r="C114" s="167" t="s">
        <v>417</v>
      </c>
      <c r="D114" s="168"/>
      <c r="E114" s="169">
        <v>39.6</v>
      </c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4"/>
      <c r="Z114" s="164"/>
      <c r="AA114" s="164"/>
      <c r="AB114" s="164"/>
      <c r="AC114" s="164"/>
      <c r="AD114" s="164"/>
      <c r="AE114" s="164"/>
      <c r="AF114" s="164"/>
      <c r="AG114" s="164" t="s">
        <v>143</v>
      </c>
      <c r="AH114" s="164">
        <v>0</v>
      </c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</row>
    <row r="115" spans="1:60" ht="12.75" outlineLevel="1">
      <c r="A115" s="165"/>
      <c r="B115" s="166"/>
      <c r="C115" s="167" t="s">
        <v>463</v>
      </c>
      <c r="D115" s="168"/>
      <c r="E115" s="169">
        <v>29.7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4"/>
      <c r="Z115" s="164"/>
      <c r="AA115" s="164"/>
      <c r="AB115" s="164"/>
      <c r="AC115" s="164"/>
      <c r="AD115" s="164"/>
      <c r="AE115" s="164"/>
      <c r="AF115" s="164"/>
      <c r="AG115" s="164" t="s">
        <v>143</v>
      </c>
      <c r="AH115" s="164">
        <v>0</v>
      </c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</row>
    <row r="116" spans="1:60" ht="12.75" outlineLevel="1">
      <c r="A116" s="165"/>
      <c r="B116" s="166"/>
      <c r="C116" s="167" t="s">
        <v>464</v>
      </c>
      <c r="D116" s="168"/>
      <c r="E116" s="169">
        <v>1.2</v>
      </c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4"/>
      <c r="Z116" s="164"/>
      <c r="AA116" s="164"/>
      <c r="AB116" s="164"/>
      <c r="AC116" s="164"/>
      <c r="AD116" s="164"/>
      <c r="AE116" s="164"/>
      <c r="AF116" s="164"/>
      <c r="AG116" s="164" t="s">
        <v>143</v>
      </c>
      <c r="AH116" s="164">
        <v>0</v>
      </c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</row>
    <row r="117" spans="1:60" ht="12.75" outlineLevel="1">
      <c r="A117" s="155">
        <v>44</v>
      </c>
      <c r="B117" s="156" t="s">
        <v>287</v>
      </c>
      <c r="C117" s="157" t="s">
        <v>288</v>
      </c>
      <c r="D117" s="158" t="s">
        <v>289</v>
      </c>
      <c r="E117" s="159">
        <v>0.14175</v>
      </c>
      <c r="F117" s="160"/>
      <c r="G117" s="161">
        <f>ROUND(E117*F117,2)</f>
        <v>0</v>
      </c>
      <c r="H117" s="162"/>
      <c r="I117" s="163">
        <f>ROUND(E117*H117,2)</f>
        <v>0</v>
      </c>
      <c r="J117" s="162"/>
      <c r="K117" s="163">
        <f>ROUND(E117*J117,2)</f>
        <v>0</v>
      </c>
      <c r="L117" s="163">
        <v>21</v>
      </c>
      <c r="M117" s="163">
        <f>G117*(1+L117/100)</f>
        <v>0</v>
      </c>
      <c r="N117" s="163">
        <v>0.01549</v>
      </c>
      <c r="O117" s="163">
        <f>ROUND(E117*N117,2)</f>
        <v>0</v>
      </c>
      <c r="P117" s="163">
        <v>0</v>
      </c>
      <c r="Q117" s="163">
        <f>ROUND(E117*P117,2)</f>
        <v>0</v>
      </c>
      <c r="R117" s="163"/>
      <c r="S117" s="163" t="s">
        <v>138</v>
      </c>
      <c r="T117" s="163" t="s">
        <v>139</v>
      </c>
      <c r="U117" s="163">
        <v>0</v>
      </c>
      <c r="V117" s="163">
        <f>ROUND(E117*U117,2)</f>
        <v>0</v>
      </c>
      <c r="W117" s="163"/>
      <c r="X117" s="163" t="s">
        <v>140</v>
      </c>
      <c r="Y117" s="164"/>
      <c r="Z117" s="164"/>
      <c r="AA117" s="164"/>
      <c r="AB117" s="164"/>
      <c r="AC117" s="164"/>
      <c r="AD117" s="164"/>
      <c r="AE117" s="164"/>
      <c r="AF117" s="164"/>
      <c r="AG117" s="164" t="s">
        <v>198</v>
      </c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</row>
    <row r="118" spans="1:60" ht="12.75" outlineLevel="1">
      <c r="A118" s="165"/>
      <c r="B118" s="166"/>
      <c r="C118" s="167" t="s">
        <v>465</v>
      </c>
      <c r="D118" s="168"/>
      <c r="E118" s="169">
        <v>0.12375</v>
      </c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4"/>
      <c r="Z118" s="164"/>
      <c r="AA118" s="164"/>
      <c r="AB118" s="164"/>
      <c r="AC118" s="164"/>
      <c r="AD118" s="164"/>
      <c r="AE118" s="164"/>
      <c r="AF118" s="164"/>
      <c r="AG118" s="164" t="s">
        <v>143</v>
      </c>
      <c r="AH118" s="164">
        <v>0</v>
      </c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</row>
    <row r="119" spans="1:60" ht="12.75" outlineLevel="1">
      <c r="A119" s="165"/>
      <c r="B119" s="166"/>
      <c r="C119" s="167" t="s">
        <v>466</v>
      </c>
      <c r="D119" s="168"/>
      <c r="E119" s="169">
        <v>0.018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4"/>
      <c r="Z119" s="164"/>
      <c r="AA119" s="164"/>
      <c r="AB119" s="164"/>
      <c r="AC119" s="164"/>
      <c r="AD119" s="164"/>
      <c r="AE119" s="164"/>
      <c r="AF119" s="164"/>
      <c r="AG119" s="164" t="s">
        <v>143</v>
      </c>
      <c r="AH119" s="164">
        <v>0</v>
      </c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60" ht="12.75" outlineLevel="1">
      <c r="A120" s="155">
        <v>45</v>
      </c>
      <c r="B120" s="156" t="s">
        <v>292</v>
      </c>
      <c r="C120" s="157" t="s">
        <v>293</v>
      </c>
      <c r="D120" s="158" t="s">
        <v>137</v>
      </c>
      <c r="E120" s="159">
        <v>82.285</v>
      </c>
      <c r="F120" s="160"/>
      <c r="G120" s="161">
        <f>ROUND(E120*F120,2)</f>
        <v>0</v>
      </c>
      <c r="H120" s="162"/>
      <c r="I120" s="163">
        <f>ROUND(E120*H120,2)</f>
        <v>0</v>
      </c>
      <c r="J120" s="162"/>
      <c r="K120" s="163">
        <f>ROUND(E120*J120,2)</f>
        <v>0</v>
      </c>
      <c r="L120" s="163">
        <v>21</v>
      </c>
      <c r="M120" s="163">
        <f>G120*(1+L120/100)</f>
        <v>0</v>
      </c>
      <c r="N120" s="163">
        <v>0.00017</v>
      </c>
      <c r="O120" s="163">
        <f>ROUND(E120*N120,2)</f>
        <v>0.01</v>
      </c>
      <c r="P120" s="163">
        <v>0.015</v>
      </c>
      <c r="Q120" s="163">
        <f>ROUND(E120*P120,2)</f>
        <v>1.23</v>
      </c>
      <c r="R120" s="163"/>
      <c r="S120" s="163" t="s">
        <v>151</v>
      </c>
      <c r="T120" s="163" t="s">
        <v>139</v>
      </c>
      <c r="U120" s="163">
        <v>0.34613</v>
      </c>
      <c r="V120" s="163">
        <f>ROUND(E120*U120,2)</f>
        <v>28.48</v>
      </c>
      <c r="W120" s="163"/>
      <c r="X120" s="163" t="s">
        <v>140</v>
      </c>
      <c r="Y120" s="164"/>
      <c r="Z120" s="164"/>
      <c r="AA120" s="164"/>
      <c r="AB120" s="164"/>
      <c r="AC120" s="164"/>
      <c r="AD120" s="164"/>
      <c r="AE120" s="164"/>
      <c r="AF120" s="164"/>
      <c r="AG120" s="164" t="s">
        <v>198</v>
      </c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</row>
    <row r="121" spans="1:60" ht="12.75" outlineLevel="1">
      <c r="A121" s="165"/>
      <c r="B121" s="166"/>
      <c r="C121" s="167" t="s">
        <v>467</v>
      </c>
      <c r="D121" s="168"/>
      <c r="E121" s="169">
        <v>64.485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4"/>
      <c r="Z121" s="164"/>
      <c r="AA121" s="164"/>
      <c r="AB121" s="164"/>
      <c r="AC121" s="164"/>
      <c r="AD121" s="164"/>
      <c r="AE121" s="164"/>
      <c r="AF121" s="164"/>
      <c r="AG121" s="164" t="s">
        <v>143</v>
      </c>
      <c r="AH121" s="164">
        <v>0</v>
      </c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</row>
    <row r="122" spans="1:60" ht="12.75" outlineLevel="1">
      <c r="A122" s="165"/>
      <c r="B122" s="166"/>
      <c r="C122" s="167" t="s">
        <v>420</v>
      </c>
      <c r="D122" s="168"/>
      <c r="E122" s="169">
        <v>17.8</v>
      </c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4"/>
      <c r="Z122" s="164"/>
      <c r="AA122" s="164"/>
      <c r="AB122" s="164"/>
      <c r="AC122" s="164"/>
      <c r="AD122" s="164"/>
      <c r="AE122" s="164"/>
      <c r="AF122" s="164"/>
      <c r="AG122" s="164" t="s">
        <v>143</v>
      </c>
      <c r="AH122" s="164">
        <v>0</v>
      </c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</row>
    <row r="123" spans="1:60" ht="22.5" outlineLevel="1">
      <c r="A123" s="155">
        <v>46</v>
      </c>
      <c r="B123" s="156" t="s">
        <v>295</v>
      </c>
      <c r="C123" s="157" t="s">
        <v>296</v>
      </c>
      <c r="D123" s="158" t="s">
        <v>137</v>
      </c>
      <c r="E123" s="159">
        <v>64.485</v>
      </c>
      <c r="F123" s="160"/>
      <c r="G123" s="161">
        <f>ROUND(E123*F123,2)</f>
        <v>0</v>
      </c>
      <c r="H123" s="162"/>
      <c r="I123" s="163">
        <f>ROUND(E123*H123,2)</f>
        <v>0</v>
      </c>
      <c r="J123" s="162"/>
      <c r="K123" s="163">
        <f>ROUND(E123*J123,2)</f>
        <v>0</v>
      </c>
      <c r="L123" s="163">
        <v>21</v>
      </c>
      <c r="M123" s="163">
        <f>G123*(1+L123/100)</f>
        <v>0</v>
      </c>
      <c r="N123" s="163">
        <v>0.01462</v>
      </c>
      <c r="O123" s="163">
        <f>ROUND(E123*N123,2)</f>
        <v>0.94</v>
      </c>
      <c r="P123" s="163">
        <v>0</v>
      </c>
      <c r="Q123" s="163">
        <f>ROUND(E123*P123,2)</f>
        <v>0</v>
      </c>
      <c r="R123" s="163"/>
      <c r="S123" s="163" t="s">
        <v>151</v>
      </c>
      <c r="T123" s="163" t="s">
        <v>139</v>
      </c>
      <c r="U123" s="163">
        <v>0.4095</v>
      </c>
      <c r="V123" s="163">
        <f>ROUND(E123*U123,2)</f>
        <v>26.41</v>
      </c>
      <c r="W123" s="163"/>
      <c r="X123" s="163" t="s">
        <v>140</v>
      </c>
      <c r="Y123" s="164"/>
      <c r="Z123" s="164"/>
      <c r="AA123" s="164"/>
      <c r="AB123" s="164"/>
      <c r="AC123" s="164"/>
      <c r="AD123" s="164"/>
      <c r="AE123" s="164"/>
      <c r="AF123" s="164"/>
      <c r="AG123" s="164" t="s">
        <v>198</v>
      </c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ht="12.75" outlineLevel="1">
      <c r="A124" s="165"/>
      <c r="B124" s="166"/>
      <c r="C124" s="167" t="s">
        <v>467</v>
      </c>
      <c r="D124" s="168"/>
      <c r="E124" s="169">
        <v>64.485</v>
      </c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4"/>
      <c r="Z124" s="164"/>
      <c r="AA124" s="164"/>
      <c r="AB124" s="164"/>
      <c r="AC124" s="164"/>
      <c r="AD124" s="164"/>
      <c r="AE124" s="164"/>
      <c r="AF124" s="164"/>
      <c r="AG124" s="164" t="s">
        <v>143</v>
      </c>
      <c r="AH124" s="164">
        <v>0</v>
      </c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ht="12.75" outlineLevel="1">
      <c r="A125" s="155">
        <v>47</v>
      </c>
      <c r="B125" s="156" t="s">
        <v>297</v>
      </c>
      <c r="C125" s="157" t="s">
        <v>298</v>
      </c>
      <c r="D125" s="158" t="s">
        <v>289</v>
      </c>
      <c r="E125" s="159">
        <v>1.61213</v>
      </c>
      <c r="F125" s="160"/>
      <c r="G125" s="161">
        <f>ROUND(E125*F125,2)</f>
        <v>0</v>
      </c>
      <c r="H125" s="162"/>
      <c r="I125" s="163">
        <f>ROUND(E125*H125,2)</f>
        <v>0</v>
      </c>
      <c r="J125" s="162"/>
      <c r="K125" s="163">
        <f>ROUND(E125*J125,2)</f>
        <v>0</v>
      </c>
      <c r="L125" s="163">
        <v>21</v>
      </c>
      <c r="M125" s="163">
        <f>G125*(1+L125/100)</f>
        <v>0</v>
      </c>
      <c r="N125" s="163">
        <v>0.01787</v>
      </c>
      <c r="O125" s="163">
        <f>ROUND(E125*N125,2)</f>
        <v>0.03</v>
      </c>
      <c r="P125" s="163">
        <v>0</v>
      </c>
      <c r="Q125" s="163">
        <f>ROUND(E125*P125,2)</f>
        <v>0</v>
      </c>
      <c r="R125" s="163"/>
      <c r="S125" s="163" t="s">
        <v>138</v>
      </c>
      <c r="T125" s="163" t="s">
        <v>139</v>
      </c>
      <c r="U125" s="163">
        <v>0</v>
      </c>
      <c r="V125" s="163">
        <f>ROUND(E125*U125,2)</f>
        <v>0</v>
      </c>
      <c r="W125" s="163"/>
      <c r="X125" s="163" t="s">
        <v>140</v>
      </c>
      <c r="Y125" s="164"/>
      <c r="Z125" s="164"/>
      <c r="AA125" s="164"/>
      <c r="AB125" s="164"/>
      <c r="AC125" s="164"/>
      <c r="AD125" s="164"/>
      <c r="AE125" s="164"/>
      <c r="AF125" s="164"/>
      <c r="AG125" s="164" t="s">
        <v>198</v>
      </c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ht="12.75" outlineLevel="1">
      <c r="A126" s="165"/>
      <c r="B126" s="166"/>
      <c r="C126" s="167" t="s">
        <v>468</v>
      </c>
      <c r="D126" s="168"/>
      <c r="E126" s="169">
        <v>1.61213</v>
      </c>
      <c r="F126" s="163"/>
      <c r="G126" s="16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4"/>
      <c r="Z126" s="164"/>
      <c r="AA126" s="164"/>
      <c r="AB126" s="164"/>
      <c r="AC126" s="164"/>
      <c r="AD126" s="164"/>
      <c r="AE126" s="164"/>
      <c r="AF126" s="164"/>
      <c r="AG126" s="164" t="s">
        <v>143</v>
      </c>
      <c r="AH126" s="164">
        <v>0</v>
      </c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ht="12.75" outlineLevel="1">
      <c r="A127" s="155">
        <v>48</v>
      </c>
      <c r="B127" s="156" t="s">
        <v>300</v>
      </c>
      <c r="C127" s="157" t="s">
        <v>301</v>
      </c>
      <c r="D127" s="158" t="s">
        <v>137</v>
      </c>
      <c r="E127" s="159">
        <v>70.5</v>
      </c>
      <c r="F127" s="160"/>
      <c r="G127" s="161">
        <f>ROUND(E127*F127,2)</f>
        <v>0</v>
      </c>
      <c r="H127" s="162"/>
      <c r="I127" s="163">
        <f>ROUND(E127*H127,2)</f>
        <v>0</v>
      </c>
      <c r="J127" s="162"/>
      <c r="K127" s="163">
        <f>ROUND(E127*J127,2)</f>
        <v>0</v>
      </c>
      <c r="L127" s="163">
        <v>21</v>
      </c>
      <c r="M127" s="163">
        <f>G127*(1+L127/100)</f>
        <v>0</v>
      </c>
      <c r="N127" s="163">
        <v>0.00024</v>
      </c>
      <c r="O127" s="163">
        <f>ROUND(E127*N127,2)</f>
        <v>0.02</v>
      </c>
      <c r="P127" s="163">
        <v>0</v>
      </c>
      <c r="Q127" s="163">
        <f>ROUND(E127*P127,2)</f>
        <v>0</v>
      </c>
      <c r="R127" s="163"/>
      <c r="S127" s="163" t="s">
        <v>151</v>
      </c>
      <c r="T127" s="163" t="s">
        <v>139</v>
      </c>
      <c r="U127" s="163">
        <v>0</v>
      </c>
      <c r="V127" s="163">
        <f>ROUND(E127*U127,2)</f>
        <v>0</v>
      </c>
      <c r="W127" s="163"/>
      <c r="X127" s="163" t="s">
        <v>140</v>
      </c>
      <c r="Y127" s="164"/>
      <c r="Z127" s="164"/>
      <c r="AA127" s="164"/>
      <c r="AB127" s="164"/>
      <c r="AC127" s="164"/>
      <c r="AD127" s="164"/>
      <c r="AE127" s="164"/>
      <c r="AF127" s="164"/>
      <c r="AG127" s="164" t="s">
        <v>198</v>
      </c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60" ht="12.75" outlineLevel="1">
      <c r="A128" s="165"/>
      <c r="B128" s="166"/>
      <c r="C128" s="167" t="s">
        <v>417</v>
      </c>
      <c r="D128" s="168"/>
      <c r="E128" s="169">
        <v>39.6</v>
      </c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4"/>
      <c r="Z128" s="164"/>
      <c r="AA128" s="164"/>
      <c r="AB128" s="164"/>
      <c r="AC128" s="164"/>
      <c r="AD128" s="164"/>
      <c r="AE128" s="164"/>
      <c r="AF128" s="164"/>
      <c r="AG128" s="164" t="s">
        <v>143</v>
      </c>
      <c r="AH128" s="164">
        <v>0</v>
      </c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</row>
    <row r="129" spans="1:60" ht="12.75" outlineLevel="1">
      <c r="A129" s="165"/>
      <c r="B129" s="166"/>
      <c r="C129" s="167" t="s">
        <v>463</v>
      </c>
      <c r="D129" s="168"/>
      <c r="E129" s="169">
        <v>29.7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4"/>
      <c r="Z129" s="164"/>
      <c r="AA129" s="164"/>
      <c r="AB129" s="164"/>
      <c r="AC129" s="164"/>
      <c r="AD129" s="164"/>
      <c r="AE129" s="164"/>
      <c r="AF129" s="164"/>
      <c r="AG129" s="164" t="s">
        <v>143</v>
      </c>
      <c r="AH129" s="164">
        <v>0</v>
      </c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ht="12.75" outlineLevel="1">
      <c r="A130" s="165"/>
      <c r="B130" s="166"/>
      <c r="C130" s="167" t="s">
        <v>464</v>
      </c>
      <c r="D130" s="168"/>
      <c r="E130" s="169">
        <v>1.2</v>
      </c>
      <c r="F130" s="163"/>
      <c r="G130" s="16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4"/>
      <c r="Z130" s="164"/>
      <c r="AA130" s="164"/>
      <c r="AB130" s="164"/>
      <c r="AC130" s="164"/>
      <c r="AD130" s="164"/>
      <c r="AE130" s="164"/>
      <c r="AF130" s="164"/>
      <c r="AG130" s="164" t="s">
        <v>143</v>
      </c>
      <c r="AH130" s="164">
        <v>0</v>
      </c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ht="22.5" outlineLevel="1">
      <c r="A131" s="155">
        <v>49</v>
      </c>
      <c r="B131" s="156" t="s">
        <v>302</v>
      </c>
      <c r="C131" s="157" t="s">
        <v>303</v>
      </c>
      <c r="D131" s="158" t="s">
        <v>137</v>
      </c>
      <c r="E131" s="159">
        <v>340.225</v>
      </c>
      <c r="F131" s="160"/>
      <c r="G131" s="161">
        <f>ROUND(E131*F131,2)</f>
        <v>0</v>
      </c>
      <c r="H131" s="162"/>
      <c r="I131" s="163">
        <f>ROUND(E131*H131,2)</f>
        <v>0</v>
      </c>
      <c r="J131" s="162"/>
      <c r="K131" s="163">
        <f>ROUND(E131*J131,2)</f>
        <v>0</v>
      </c>
      <c r="L131" s="163">
        <v>21</v>
      </c>
      <c r="M131" s="163">
        <f>G131*(1+L131/100)</f>
        <v>0</v>
      </c>
      <c r="N131" s="163">
        <v>0</v>
      </c>
      <c r="O131" s="163">
        <f>ROUND(E131*N131,2)</f>
        <v>0</v>
      </c>
      <c r="P131" s="163">
        <v>0</v>
      </c>
      <c r="Q131" s="163">
        <f>ROUND(E131*P131,2)</f>
        <v>0</v>
      </c>
      <c r="R131" s="163"/>
      <c r="S131" s="163" t="s">
        <v>138</v>
      </c>
      <c r="T131" s="163" t="s">
        <v>139</v>
      </c>
      <c r="U131" s="163">
        <v>0.20313</v>
      </c>
      <c r="V131" s="163">
        <f>ROUND(E131*U131,2)</f>
        <v>69.11</v>
      </c>
      <c r="W131" s="163"/>
      <c r="X131" s="163" t="s">
        <v>140</v>
      </c>
      <c r="Y131" s="164"/>
      <c r="Z131" s="164"/>
      <c r="AA131" s="164"/>
      <c r="AB131" s="164"/>
      <c r="AC131" s="164"/>
      <c r="AD131" s="164"/>
      <c r="AE131" s="164"/>
      <c r="AF131" s="164"/>
      <c r="AG131" s="164" t="s">
        <v>156</v>
      </c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</row>
    <row r="132" spans="1:60" ht="12.75" outlineLevel="1">
      <c r="A132" s="165"/>
      <c r="B132" s="166"/>
      <c r="C132" s="167" t="s">
        <v>420</v>
      </c>
      <c r="D132" s="168"/>
      <c r="E132" s="169">
        <v>17.8</v>
      </c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4"/>
      <c r="Z132" s="164"/>
      <c r="AA132" s="164"/>
      <c r="AB132" s="164"/>
      <c r="AC132" s="164"/>
      <c r="AD132" s="164"/>
      <c r="AE132" s="164"/>
      <c r="AF132" s="164"/>
      <c r="AG132" s="164" t="s">
        <v>143</v>
      </c>
      <c r="AH132" s="164">
        <v>0</v>
      </c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</row>
    <row r="133" spans="1:60" ht="12.75" outlineLevel="1">
      <c r="A133" s="165"/>
      <c r="B133" s="166"/>
      <c r="C133" s="167" t="s">
        <v>428</v>
      </c>
      <c r="D133" s="168"/>
      <c r="E133" s="169">
        <v>322.425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4"/>
      <c r="Z133" s="164"/>
      <c r="AA133" s="164"/>
      <c r="AB133" s="164"/>
      <c r="AC133" s="164"/>
      <c r="AD133" s="164"/>
      <c r="AE133" s="164"/>
      <c r="AF133" s="164"/>
      <c r="AG133" s="164" t="s">
        <v>143</v>
      </c>
      <c r="AH133" s="164">
        <v>0</v>
      </c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ht="12.75" outlineLevel="1">
      <c r="A134" s="155">
        <v>50</v>
      </c>
      <c r="B134" s="156" t="s">
        <v>304</v>
      </c>
      <c r="C134" s="157" t="s">
        <v>305</v>
      </c>
      <c r="D134" s="158" t="s">
        <v>289</v>
      </c>
      <c r="E134" s="159">
        <v>0.1701</v>
      </c>
      <c r="F134" s="160"/>
      <c r="G134" s="161">
        <f>ROUND(E134*F134,2)</f>
        <v>0</v>
      </c>
      <c r="H134" s="162"/>
      <c r="I134" s="163">
        <f>ROUND(E134*H134,2)</f>
        <v>0</v>
      </c>
      <c r="J134" s="162"/>
      <c r="K134" s="163">
        <f>ROUND(E134*J134,2)</f>
        <v>0</v>
      </c>
      <c r="L134" s="163">
        <v>21</v>
      </c>
      <c r="M134" s="163">
        <f>G134*(1+L134/100)</f>
        <v>0</v>
      </c>
      <c r="N134" s="163">
        <v>0.001</v>
      </c>
      <c r="O134" s="163">
        <f>ROUND(E134*N134,2)</f>
        <v>0</v>
      </c>
      <c r="P134" s="163">
        <v>0</v>
      </c>
      <c r="Q134" s="163">
        <f>ROUND(E134*P134,2)</f>
        <v>0</v>
      </c>
      <c r="R134" s="163"/>
      <c r="S134" s="163" t="s">
        <v>138</v>
      </c>
      <c r="T134" s="163" t="s">
        <v>139</v>
      </c>
      <c r="U134" s="163">
        <v>0</v>
      </c>
      <c r="V134" s="163">
        <f>ROUND(E134*U134,2)</f>
        <v>0</v>
      </c>
      <c r="W134" s="163"/>
      <c r="X134" s="163" t="s">
        <v>185</v>
      </c>
      <c r="Y134" s="164"/>
      <c r="Z134" s="164"/>
      <c r="AA134" s="164"/>
      <c r="AB134" s="164"/>
      <c r="AC134" s="164"/>
      <c r="AD134" s="164"/>
      <c r="AE134" s="164"/>
      <c r="AF134" s="164"/>
      <c r="AG134" s="164" t="s">
        <v>306</v>
      </c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</row>
    <row r="135" spans="1:60" ht="12.75" outlineLevel="1">
      <c r="A135" s="165"/>
      <c r="B135" s="166"/>
      <c r="C135" s="167" t="s">
        <v>469</v>
      </c>
      <c r="D135" s="168"/>
      <c r="E135" s="169">
        <v>0.1485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4"/>
      <c r="Z135" s="164"/>
      <c r="AA135" s="164"/>
      <c r="AB135" s="164"/>
      <c r="AC135" s="164"/>
      <c r="AD135" s="164"/>
      <c r="AE135" s="164"/>
      <c r="AF135" s="164"/>
      <c r="AG135" s="164" t="s">
        <v>143</v>
      </c>
      <c r="AH135" s="164">
        <v>0</v>
      </c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</row>
    <row r="136" spans="1:60" ht="12.75" outlineLevel="1">
      <c r="A136" s="165"/>
      <c r="B136" s="166"/>
      <c r="C136" s="167" t="s">
        <v>470</v>
      </c>
      <c r="D136" s="168"/>
      <c r="E136" s="169">
        <v>0.0216</v>
      </c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4"/>
      <c r="Z136" s="164"/>
      <c r="AA136" s="164"/>
      <c r="AB136" s="164"/>
      <c r="AC136" s="164"/>
      <c r="AD136" s="164"/>
      <c r="AE136" s="164"/>
      <c r="AF136" s="164"/>
      <c r="AG136" s="164" t="s">
        <v>143</v>
      </c>
      <c r="AH136" s="164">
        <v>0</v>
      </c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</row>
    <row r="137" spans="1:60" ht="22.5" outlineLevel="1">
      <c r="A137" s="155">
        <v>51</v>
      </c>
      <c r="B137" s="156" t="s">
        <v>309</v>
      </c>
      <c r="C137" s="157" t="s">
        <v>310</v>
      </c>
      <c r="D137" s="158" t="s">
        <v>137</v>
      </c>
      <c r="E137" s="159">
        <v>84.6</v>
      </c>
      <c r="F137" s="160"/>
      <c r="G137" s="161">
        <f>ROUND(E137*F137,2)</f>
        <v>0</v>
      </c>
      <c r="H137" s="162"/>
      <c r="I137" s="163">
        <f>ROUND(E137*H137,2)</f>
        <v>0</v>
      </c>
      <c r="J137" s="162"/>
      <c r="K137" s="163">
        <f>ROUND(E137*J137,2)</f>
        <v>0</v>
      </c>
      <c r="L137" s="163">
        <v>21</v>
      </c>
      <c r="M137" s="163">
        <f>G137*(1+L137/100)</f>
        <v>0</v>
      </c>
      <c r="N137" s="163">
        <v>0.01785</v>
      </c>
      <c r="O137" s="163">
        <f>ROUND(E137*N137,2)</f>
        <v>1.51</v>
      </c>
      <c r="P137" s="163">
        <v>0</v>
      </c>
      <c r="Q137" s="163">
        <f>ROUND(E137*P137,2)</f>
        <v>0</v>
      </c>
      <c r="R137" s="163" t="s">
        <v>311</v>
      </c>
      <c r="S137" s="163" t="s">
        <v>151</v>
      </c>
      <c r="T137" s="163" t="s">
        <v>139</v>
      </c>
      <c r="U137" s="163">
        <v>0</v>
      </c>
      <c r="V137" s="163">
        <f>ROUND(E137*U137,2)</f>
        <v>0</v>
      </c>
      <c r="W137" s="163"/>
      <c r="X137" s="163" t="s">
        <v>185</v>
      </c>
      <c r="Y137" s="164"/>
      <c r="Z137" s="164"/>
      <c r="AA137" s="164"/>
      <c r="AB137" s="164"/>
      <c r="AC137" s="164"/>
      <c r="AD137" s="164"/>
      <c r="AE137" s="164"/>
      <c r="AF137" s="164"/>
      <c r="AG137" s="164" t="s">
        <v>186</v>
      </c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</row>
    <row r="138" spans="1:60" ht="12.75" outlineLevel="1">
      <c r="A138" s="165"/>
      <c r="B138" s="166"/>
      <c r="C138" s="167" t="s">
        <v>471</v>
      </c>
      <c r="D138" s="168"/>
      <c r="E138" s="169">
        <v>47.52</v>
      </c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4"/>
      <c r="Z138" s="164"/>
      <c r="AA138" s="164"/>
      <c r="AB138" s="164"/>
      <c r="AC138" s="164"/>
      <c r="AD138" s="164"/>
      <c r="AE138" s="164"/>
      <c r="AF138" s="164"/>
      <c r="AG138" s="164" t="s">
        <v>143</v>
      </c>
      <c r="AH138" s="164">
        <v>0</v>
      </c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</row>
    <row r="139" spans="1:60" ht="12.75" outlineLevel="1">
      <c r="A139" s="165"/>
      <c r="B139" s="166"/>
      <c r="C139" s="167" t="s">
        <v>472</v>
      </c>
      <c r="D139" s="168"/>
      <c r="E139" s="169">
        <v>35.64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4"/>
      <c r="Z139" s="164"/>
      <c r="AA139" s="164"/>
      <c r="AB139" s="164"/>
      <c r="AC139" s="164"/>
      <c r="AD139" s="164"/>
      <c r="AE139" s="164"/>
      <c r="AF139" s="164"/>
      <c r="AG139" s="164" t="s">
        <v>143</v>
      </c>
      <c r="AH139" s="164">
        <v>0</v>
      </c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</row>
    <row r="140" spans="1:60" ht="12.75" outlineLevel="1">
      <c r="A140" s="165"/>
      <c r="B140" s="166"/>
      <c r="C140" s="167" t="s">
        <v>473</v>
      </c>
      <c r="D140" s="168"/>
      <c r="E140" s="169">
        <v>1.44</v>
      </c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4"/>
      <c r="Z140" s="164"/>
      <c r="AA140" s="164"/>
      <c r="AB140" s="164"/>
      <c r="AC140" s="164"/>
      <c r="AD140" s="164"/>
      <c r="AE140" s="164"/>
      <c r="AF140" s="164"/>
      <c r="AG140" s="164" t="s">
        <v>143</v>
      </c>
      <c r="AH140" s="164">
        <v>0</v>
      </c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</row>
    <row r="141" spans="1:60" ht="12.75" outlineLevel="1">
      <c r="A141" s="165">
        <v>52</v>
      </c>
      <c r="B141" s="166" t="s">
        <v>313</v>
      </c>
      <c r="C141" s="177" t="s">
        <v>314</v>
      </c>
      <c r="D141" s="178" t="s">
        <v>23</v>
      </c>
      <c r="E141" s="179"/>
      <c r="F141" s="162"/>
      <c r="G141" s="163">
        <f>ROUND(E141*F141,2)</f>
        <v>0</v>
      </c>
      <c r="H141" s="162"/>
      <c r="I141" s="163">
        <f>ROUND(E141*H141,2)</f>
        <v>0</v>
      </c>
      <c r="J141" s="162"/>
      <c r="K141" s="163">
        <f>ROUND(E141*J141,2)</f>
        <v>0</v>
      </c>
      <c r="L141" s="163">
        <v>21</v>
      </c>
      <c r="M141" s="163">
        <f>G141*(1+L141/100)</f>
        <v>0</v>
      </c>
      <c r="N141" s="163">
        <v>0</v>
      </c>
      <c r="O141" s="163">
        <f>ROUND(E141*N141,2)</f>
        <v>0</v>
      </c>
      <c r="P141" s="163">
        <v>0</v>
      </c>
      <c r="Q141" s="163">
        <f>ROUND(E141*P141,2)</f>
        <v>0</v>
      </c>
      <c r="R141" s="163"/>
      <c r="S141" s="163" t="s">
        <v>151</v>
      </c>
      <c r="T141" s="163" t="s">
        <v>139</v>
      </c>
      <c r="U141" s="163">
        <v>0.02681</v>
      </c>
      <c r="V141" s="163">
        <f>ROUND(E141*U141,2)</f>
        <v>0</v>
      </c>
      <c r="W141" s="163"/>
      <c r="X141" s="163" t="s">
        <v>194</v>
      </c>
      <c r="Y141" s="164"/>
      <c r="Z141" s="164"/>
      <c r="AA141" s="164"/>
      <c r="AB141" s="164"/>
      <c r="AC141" s="164"/>
      <c r="AD141" s="164"/>
      <c r="AE141" s="164"/>
      <c r="AF141" s="164"/>
      <c r="AG141" s="164" t="s">
        <v>238</v>
      </c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</row>
    <row r="142" spans="1:33" ht="12.75">
      <c r="A142" s="147" t="s">
        <v>133</v>
      </c>
      <c r="B142" s="148" t="s">
        <v>85</v>
      </c>
      <c r="C142" s="149" t="s">
        <v>86</v>
      </c>
      <c r="D142" s="150"/>
      <c r="E142" s="151"/>
      <c r="F142" s="152"/>
      <c r="G142" s="153">
        <f>SUMIF(AG143:AG184,"&lt;&gt;NOR",G143:G184)</f>
        <v>0</v>
      </c>
      <c r="H142" s="154"/>
      <c r="I142" s="154">
        <f>SUM(I143:I184)</f>
        <v>0</v>
      </c>
      <c r="J142" s="154"/>
      <c r="K142" s="154">
        <f>SUM(K143:K184)</f>
        <v>0</v>
      </c>
      <c r="L142" s="154"/>
      <c r="M142" s="154">
        <f>SUM(M143:M184)</f>
        <v>0</v>
      </c>
      <c r="N142" s="154"/>
      <c r="O142" s="154">
        <f>SUM(O143:O184)</f>
        <v>0.7700000000000001</v>
      </c>
      <c r="P142" s="154"/>
      <c r="Q142" s="154">
        <f>SUM(Q143:Q184)</f>
        <v>0.51</v>
      </c>
      <c r="R142" s="154"/>
      <c r="S142" s="154"/>
      <c r="T142" s="154"/>
      <c r="U142" s="154"/>
      <c r="V142" s="154">
        <f>SUM(V143:V184)</f>
        <v>150.17000000000002</v>
      </c>
      <c r="W142" s="154"/>
      <c r="X142" s="154"/>
      <c r="AG142" t="s">
        <v>134</v>
      </c>
    </row>
    <row r="143" spans="1:60" ht="12.75" outlineLevel="1">
      <c r="A143" s="155">
        <v>53</v>
      </c>
      <c r="B143" s="156" t="s">
        <v>474</v>
      </c>
      <c r="C143" s="157" t="s">
        <v>475</v>
      </c>
      <c r="D143" s="158" t="s">
        <v>209</v>
      </c>
      <c r="E143" s="159">
        <v>2</v>
      </c>
      <c r="F143" s="160"/>
      <c r="G143" s="161">
        <f>ROUND(E143*F143,2)</f>
        <v>0</v>
      </c>
      <c r="H143" s="162"/>
      <c r="I143" s="163">
        <f>ROUND(E143*H143,2)</f>
        <v>0</v>
      </c>
      <c r="J143" s="162"/>
      <c r="K143" s="163">
        <f>ROUND(E143*J143,2)</f>
        <v>0</v>
      </c>
      <c r="L143" s="163">
        <v>21</v>
      </c>
      <c r="M143" s="163">
        <f>G143*(1+L143/100)</f>
        <v>0</v>
      </c>
      <c r="N143" s="163">
        <v>0.00515</v>
      </c>
      <c r="O143" s="163">
        <f>ROUND(E143*N143,2)</f>
        <v>0.01</v>
      </c>
      <c r="P143" s="163">
        <v>0</v>
      </c>
      <c r="Q143" s="163">
        <f>ROUND(E143*P143,2)</f>
        <v>0</v>
      </c>
      <c r="R143" s="163"/>
      <c r="S143" s="163" t="s">
        <v>151</v>
      </c>
      <c r="T143" s="163" t="s">
        <v>139</v>
      </c>
      <c r="U143" s="163">
        <v>2.001</v>
      </c>
      <c r="V143" s="163">
        <f>ROUND(E143*U143,2)</f>
        <v>4</v>
      </c>
      <c r="W143" s="163"/>
      <c r="X143" s="163" t="s">
        <v>140</v>
      </c>
      <c r="Y143" s="164"/>
      <c r="Z143" s="164"/>
      <c r="AA143" s="164"/>
      <c r="AB143" s="164"/>
      <c r="AC143" s="164"/>
      <c r="AD143" s="164"/>
      <c r="AE143" s="164"/>
      <c r="AF143" s="164"/>
      <c r="AG143" s="164" t="s">
        <v>141</v>
      </c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</row>
    <row r="144" spans="1:60" ht="12.75" outlineLevel="1">
      <c r="A144" s="165"/>
      <c r="B144" s="166"/>
      <c r="C144" s="167" t="s">
        <v>476</v>
      </c>
      <c r="D144" s="168"/>
      <c r="E144" s="169">
        <v>2</v>
      </c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4"/>
      <c r="Z144" s="164"/>
      <c r="AA144" s="164"/>
      <c r="AB144" s="164"/>
      <c r="AC144" s="164"/>
      <c r="AD144" s="164"/>
      <c r="AE144" s="164"/>
      <c r="AF144" s="164"/>
      <c r="AG144" s="164" t="s">
        <v>143</v>
      </c>
      <c r="AH144" s="164">
        <v>0</v>
      </c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60" ht="12.75" outlineLevel="1">
      <c r="A145" s="170">
        <v>54</v>
      </c>
      <c r="B145" s="171" t="s">
        <v>315</v>
      </c>
      <c r="C145" s="172" t="s">
        <v>316</v>
      </c>
      <c r="D145" s="173" t="s">
        <v>243</v>
      </c>
      <c r="E145" s="174">
        <v>66</v>
      </c>
      <c r="F145" s="175"/>
      <c r="G145" s="176">
        <f>ROUND(E145*F145,2)</f>
        <v>0</v>
      </c>
      <c r="H145" s="162"/>
      <c r="I145" s="163">
        <f>ROUND(E145*H145,2)</f>
        <v>0</v>
      </c>
      <c r="J145" s="162"/>
      <c r="K145" s="163">
        <f>ROUND(E145*J145,2)</f>
        <v>0</v>
      </c>
      <c r="L145" s="163">
        <v>21</v>
      </c>
      <c r="M145" s="163">
        <f>G145*(1+L145/100)</f>
        <v>0</v>
      </c>
      <c r="N145" s="163">
        <v>0</v>
      </c>
      <c r="O145" s="163">
        <f>ROUND(E145*N145,2)</f>
        <v>0</v>
      </c>
      <c r="P145" s="163">
        <v>0.00522</v>
      </c>
      <c r="Q145" s="163">
        <f>ROUND(E145*P145,2)</f>
        <v>0.34</v>
      </c>
      <c r="R145" s="163"/>
      <c r="S145" s="163" t="s">
        <v>151</v>
      </c>
      <c r="T145" s="163" t="s">
        <v>139</v>
      </c>
      <c r="U145" s="163">
        <v>0.07313</v>
      </c>
      <c r="V145" s="163">
        <f>ROUND(E145*U145,2)</f>
        <v>4.83</v>
      </c>
      <c r="W145" s="163"/>
      <c r="X145" s="163" t="s">
        <v>140</v>
      </c>
      <c r="Y145" s="164"/>
      <c r="Z145" s="164"/>
      <c r="AA145" s="164"/>
      <c r="AB145" s="164"/>
      <c r="AC145" s="164"/>
      <c r="AD145" s="164"/>
      <c r="AE145" s="164"/>
      <c r="AF145" s="164"/>
      <c r="AG145" s="164" t="s">
        <v>198</v>
      </c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</row>
    <row r="146" spans="1:60" ht="12.75" outlineLevel="1">
      <c r="A146" s="170">
        <v>55</v>
      </c>
      <c r="B146" s="171" t="s">
        <v>317</v>
      </c>
      <c r="C146" s="172" t="s">
        <v>318</v>
      </c>
      <c r="D146" s="173" t="s">
        <v>209</v>
      </c>
      <c r="E146" s="174">
        <v>3</v>
      </c>
      <c r="F146" s="175"/>
      <c r="G146" s="176">
        <f>ROUND(E146*F146,2)</f>
        <v>0</v>
      </c>
      <c r="H146" s="162"/>
      <c r="I146" s="163">
        <f>ROUND(E146*H146,2)</f>
        <v>0</v>
      </c>
      <c r="J146" s="162"/>
      <c r="K146" s="163">
        <f>ROUND(E146*J146,2)</f>
        <v>0</v>
      </c>
      <c r="L146" s="163">
        <v>21</v>
      </c>
      <c r="M146" s="163">
        <f>G146*(1+L146/100)</f>
        <v>0</v>
      </c>
      <c r="N146" s="163">
        <v>0</v>
      </c>
      <c r="O146" s="163">
        <f>ROUND(E146*N146,2)</f>
        <v>0</v>
      </c>
      <c r="P146" s="163">
        <v>0.00305</v>
      </c>
      <c r="Q146" s="163">
        <f>ROUND(E146*P146,2)</f>
        <v>0.01</v>
      </c>
      <c r="R146" s="163"/>
      <c r="S146" s="163" t="s">
        <v>138</v>
      </c>
      <c r="T146" s="163" t="s">
        <v>139</v>
      </c>
      <c r="U146" s="163">
        <v>0.07475</v>
      </c>
      <c r="V146" s="163">
        <f>ROUND(E146*U146,2)</f>
        <v>0.22</v>
      </c>
      <c r="W146" s="163"/>
      <c r="X146" s="163" t="s">
        <v>140</v>
      </c>
      <c r="Y146" s="164"/>
      <c r="Z146" s="164"/>
      <c r="AA146" s="164"/>
      <c r="AB146" s="164"/>
      <c r="AC146" s="164"/>
      <c r="AD146" s="164"/>
      <c r="AE146" s="164"/>
      <c r="AF146" s="164"/>
      <c r="AG146" s="164" t="s">
        <v>198</v>
      </c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</row>
    <row r="147" spans="1:60" ht="22.5" outlineLevel="1">
      <c r="A147" s="170">
        <v>56</v>
      </c>
      <c r="B147" s="171" t="s">
        <v>319</v>
      </c>
      <c r="C147" s="172" t="s">
        <v>320</v>
      </c>
      <c r="D147" s="173" t="s">
        <v>243</v>
      </c>
      <c r="E147" s="174">
        <v>40</v>
      </c>
      <c r="F147" s="175"/>
      <c r="G147" s="176">
        <f>ROUND(E147*F147,2)</f>
        <v>0</v>
      </c>
      <c r="H147" s="162"/>
      <c r="I147" s="163">
        <f>ROUND(E147*H147,2)</f>
        <v>0</v>
      </c>
      <c r="J147" s="162"/>
      <c r="K147" s="163">
        <f>ROUND(E147*J147,2)</f>
        <v>0</v>
      </c>
      <c r="L147" s="163">
        <v>21</v>
      </c>
      <c r="M147" s="163">
        <f>G147*(1+L147/100)</f>
        <v>0</v>
      </c>
      <c r="N147" s="163">
        <v>0</v>
      </c>
      <c r="O147" s="163">
        <f>ROUND(E147*N147,2)</f>
        <v>0</v>
      </c>
      <c r="P147" s="163">
        <v>0.00392</v>
      </c>
      <c r="Q147" s="163">
        <f>ROUND(E147*P147,2)</f>
        <v>0.16</v>
      </c>
      <c r="R147" s="163"/>
      <c r="S147" s="163" t="s">
        <v>151</v>
      </c>
      <c r="T147" s="163" t="s">
        <v>139</v>
      </c>
      <c r="U147" s="163">
        <v>0.06581</v>
      </c>
      <c r="V147" s="163">
        <f>ROUND(E147*U147,2)</f>
        <v>2.63</v>
      </c>
      <c r="W147" s="163"/>
      <c r="X147" s="163" t="s">
        <v>140</v>
      </c>
      <c r="Y147" s="164"/>
      <c r="Z147" s="164"/>
      <c r="AA147" s="164"/>
      <c r="AB147" s="164"/>
      <c r="AC147" s="164"/>
      <c r="AD147" s="164"/>
      <c r="AE147" s="164"/>
      <c r="AF147" s="164"/>
      <c r="AG147" s="164" t="s">
        <v>198</v>
      </c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</row>
    <row r="148" spans="1:60" ht="22.5" outlineLevel="1">
      <c r="A148" s="155">
        <v>57</v>
      </c>
      <c r="B148" s="156" t="s">
        <v>477</v>
      </c>
      <c r="C148" s="157" t="s">
        <v>478</v>
      </c>
      <c r="D148" s="158" t="s">
        <v>243</v>
      </c>
      <c r="E148" s="159">
        <v>2</v>
      </c>
      <c r="F148" s="160"/>
      <c r="G148" s="161">
        <f>ROUND(E148*F148,2)</f>
        <v>0</v>
      </c>
      <c r="H148" s="162"/>
      <c r="I148" s="163">
        <f>ROUND(E148*H148,2)</f>
        <v>0</v>
      </c>
      <c r="J148" s="162"/>
      <c r="K148" s="163">
        <f>ROUND(E148*J148,2)</f>
        <v>0</v>
      </c>
      <c r="L148" s="163">
        <v>21</v>
      </c>
      <c r="M148" s="163">
        <f>G148*(1+L148/100)</f>
        <v>0</v>
      </c>
      <c r="N148" s="163">
        <v>0.00308</v>
      </c>
      <c r="O148" s="163">
        <f>ROUND(E148*N148,2)</f>
        <v>0.01</v>
      </c>
      <c r="P148" s="163">
        <v>0</v>
      </c>
      <c r="Q148" s="163">
        <f>ROUND(E148*P148,2)</f>
        <v>0</v>
      </c>
      <c r="R148" s="163"/>
      <c r="S148" s="163" t="s">
        <v>138</v>
      </c>
      <c r="T148" s="163" t="s">
        <v>139</v>
      </c>
      <c r="U148" s="163">
        <v>0.44688</v>
      </c>
      <c r="V148" s="163">
        <f>ROUND(E148*U148,2)</f>
        <v>0.89</v>
      </c>
      <c r="W148" s="163"/>
      <c r="X148" s="163" t="s">
        <v>140</v>
      </c>
      <c r="Y148" s="164"/>
      <c r="Z148" s="164"/>
      <c r="AA148" s="164"/>
      <c r="AB148" s="164"/>
      <c r="AC148" s="164"/>
      <c r="AD148" s="164"/>
      <c r="AE148" s="164"/>
      <c r="AF148" s="164"/>
      <c r="AG148" s="164" t="s">
        <v>198</v>
      </c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</row>
    <row r="149" spans="1:60" ht="12.75" outlineLevel="1">
      <c r="A149" s="165"/>
      <c r="B149" s="166"/>
      <c r="C149" s="167" t="s">
        <v>479</v>
      </c>
      <c r="D149" s="168"/>
      <c r="E149" s="169">
        <v>2</v>
      </c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4"/>
      <c r="Z149" s="164"/>
      <c r="AA149" s="164"/>
      <c r="AB149" s="164"/>
      <c r="AC149" s="164"/>
      <c r="AD149" s="164"/>
      <c r="AE149" s="164"/>
      <c r="AF149" s="164"/>
      <c r="AG149" s="164" t="s">
        <v>143</v>
      </c>
      <c r="AH149" s="164">
        <v>0</v>
      </c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</row>
    <row r="150" spans="1:60" ht="22.5" outlineLevel="1">
      <c r="A150" s="155">
        <v>58</v>
      </c>
      <c r="B150" s="156" t="s">
        <v>321</v>
      </c>
      <c r="C150" s="157" t="s">
        <v>322</v>
      </c>
      <c r="D150" s="158" t="s">
        <v>243</v>
      </c>
      <c r="E150" s="159">
        <v>38</v>
      </c>
      <c r="F150" s="160"/>
      <c r="G150" s="161">
        <f>ROUND(E150*F150,2)</f>
        <v>0</v>
      </c>
      <c r="H150" s="162"/>
      <c r="I150" s="163">
        <f>ROUND(E150*H150,2)</f>
        <v>0</v>
      </c>
      <c r="J150" s="162"/>
      <c r="K150" s="163">
        <f>ROUND(E150*J150,2)</f>
        <v>0</v>
      </c>
      <c r="L150" s="163">
        <v>21</v>
      </c>
      <c r="M150" s="163">
        <f>G150*(1+L150/100)</f>
        <v>0</v>
      </c>
      <c r="N150" s="163">
        <v>0.00308</v>
      </c>
      <c r="O150" s="163">
        <f>ROUND(E150*N150,2)</f>
        <v>0.12</v>
      </c>
      <c r="P150" s="163">
        <v>0</v>
      </c>
      <c r="Q150" s="163">
        <f>ROUND(E150*P150,2)</f>
        <v>0</v>
      </c>
      <c r="R150" s="163"/>
      <c r="S150" s="163" t="s">
        <v>138</v>
      </c>
      <c r="T150" s="163" t="s">
        <v>139</v>
      </c>
      <c r="U150" s="163">
        <v>0.4875</v>
      </c>
      <c r="V150" s="163">
        <f>ROUND(E150*U150,2)</f>
        <v>18.53</v>
      </c>
      <c r="W150" s="163"/>
      <c r="X150" s="163" t="s">
        <v>140</v>
      </c>
      <c r="Y150" s="164"/>
      <c r="Z150" s="164"/>
      <c r="AA150" s="164"/>
      <c r="AB150" s="164"/>
      <c r="AC150" s="164"/>
      <c r="AD150" s="164"/>
      <c r="AE150" s="164"/>
      <c r="AF150" s="164"/>
      <c r="AG150" s="164" t="s">
        <v>198</v>
      </c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</row>
    <row r="151" spans="1:60" ht="12.75" outlineLevel="1">
      <c r="A151" s="165"/>
      <c r="B151" s="166"/>
      <c r="C151" s="167" t="s">
        <v>480</v>
      </c>
      <c r="D151" s="168"/>
      <c r="E151" s="169">
        <v>38</v>
      </c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4"/>
      <c r="Z151" s="164"/>
      <c r="AA151" s="164"/>
      <c r="AB151" s="164"/>
      <c r="AC151" s="164"/>
      <c r="AD151" s="164"/>
      <c r="AE151" s="164"/>
      <c r="AF151" s="164"/>
      <c r="AG151" s="164" t="s">
        <v>143</v>
      </c>
      <c r="AH151" s="164">
        <v>0</v>
      </c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</row>
    <row r="152" spans="1:60" ht="22.5" outlineLevel="1">
      <c r="A152" s="155">
        <v>59</v>
      </c>
      <c r="B152" s="156" t="s">
        <v>481</v>
      </c>
      <c r="C152" s="157" t="s">
        <v>482</v>
      </c>
      <c r="D152" s="158" t="s">
        <v>209</v>
      </c>
      <c r="E152" s="159">
        <v>1</v>
      </c>
      <c r="F152" s="160"/>
      <c r="G152" s="161">
        <f>ROUND(E152*F152,2)</f>
        <v>0</v>
      </c>
      <c r="H152" s="162"/>
      <c r="I152" s="163">
        <f>ROUND(E152*H152,2)</f>
        <v>0</v>
      </c>
      <c r="J152" s="162"/>
      <c r="K152" s="163">
        <f>ROUND(E152*J152,2)</f>
        <v>0</v>
      </c>
      <c r="L152" s="163">
        <v>21</v>
      </c>
      <c r="M152" s="163">
        <f>G152*(1+L152/100)</f>
        <v>0</v>
      </c>
      <c r="N152" s="163">
        <v>0.00165</v>
      </c>
      <c r="O152" s="163">
        <f>ROUND(E152*N152,2)</f>
        <v>0</v>
      </c>
      <c r="P152" s="163">
        <v>0</v>
      </c>
      <c r="Q152" s="163">
        <f>ROUND(E152*P152,2)</f>
        <v>0</v>
      </c>
      <c r="R152" s="163"/>
      <c r="S152" s="163" t="s">
        <v>138</v>
      </c>
      <c r="T152" s="163" t="s">
        <v>139</v>
      </c>
      <c r="U152" s="163">
        <v>0.325</v>
      </c>
      <c r="V152" s="163">
        <f>ROUND(E152*U152,2)</f>
        <v>0.33</v>
      </c>
      <c r="W152" s="163"/>
      <c r="X152" s="163" t="s">
        <v>140</v>
      </c>
      <c r="Y152" s="164"/>
      <c r="Z152" s="164"/>
      <c r="AA152" s="164"/>
      <c r="AB152" s="164"/>
      <c r="AC152" s="164"/>
      <c r="AD152" s="164"/>
      <c r="AE152" s="164"/>
      <c r="AF152" s="164"/>
      <c r="AG152" s="164" t="s">
        <v>198</v>
      </c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</row>
    <row r="153" spans="1:60" ht="12.75" outlineLevel="1">
      <c r="A153" s="165"/>
      <c r="B153" s="166"/>
      <c r="C153" s="167" t="s">
        <v>483</v>
      </c>
      <c r="D153" s="168"/>
      <c r="E153" s="169">
        <v>1</v>
      </c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4"/>
      <c r="Z153" s="164"/>
      <c r="AA153" s="164"/>
      <c r="AB153" s="164"/>
      <c r="AC153" s="164"/>
      <c r="AD153" s="164"/>
      <c r="AE153" s="164"/>
      <c r="AF153" s="164"/>
      <c r="AG153" s="164" t="s">
        <v>143</v>
      </c>
      <c r="AH153" s="164">
        <v>0</v>
      </c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ht="22.5" outlineLevel="1">
      <c r="A154" s="155">
        <v>60</v>
      </c>
      <c r="B154" s="156" t="s">
        <v>327</v>
      </c>
      <c r="C154" s="157" t="s">
        <v>328</v>
      </c>
      <c r="D154" s="158" t="s">
        <v>209</v>
      </c>
      <c r="E154" s="159">
        <v>2</v>
      </c>
      <c r="F154" s="160"/>
      <c r="G154" s="161">
        <f>ROUND(E154*F154,2)</f>
        <v>0</v>
      </c>
      <c r="H154" s="162"/>
      <c r="I154" s="163">
        <f>ROUND(E154*H154,2)</f>
        <v>0</v>
      </c>
      <c r="J154" s="162"/>
      <c r="K154" s="163">
        <f>ROUND(E154*J154,2)</f>
        <v>0</v>
      </c>
      <c r="L154" s="163">
        <v>21</v>
      </c>
      <c r="M154" s="163">
        <f>G154*(1+L154/100)</f>
        <v>0</v>
      </c>
      <c r="N154" s="163">
        <v>0.00301</v>
      </c>
      <c r="O154" s="163">
        <f>ROUND(E154*N154,2)</f>
        <v>0.01</v>
      </c>
      <c r="P154" s="163">
        <v>0</v>
      </c>
      <c r="Q154" s="163">
        <f>ROUND(E154*P154,2)</f>
        <v>0</v>
      </c>
      <c r="R154" s="163"/>
      <c r="S154" s="163" t="s">
        <v>138</v>
      </c>
      <c r="T154" s="163" t="s">
        <v>139</v>
      </c>
      <c r="U154" s="163">
        <v>1.09688</v>
      </c>
      <c r="V154" s="163">
        <f>ROUND(E154*U154,2)</f>
        <v>2.19</v>
      </c>
      <c r="W154" s="163"/>
      <c r="X154" s="163" t="s">
        <v>140</v>
      </c>
      <c r="Y154" s="164"/>
      <c r="Z154" s="164"/>
      <c r="AA154" s="164"/>
      <c r="AB154" s="164"/>
      <c r="AC154" s="164"/>
      <c r="AD154" s="164"/>
      <c r="AE154" s="164"/>
      <c r="AF154" s="164"/>
      <c r="AG154" s="164" t="s">
        <v>198</v>
      </c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ht="12.75" outlineLevel="1">
      <c r="A155" s="165"/>
      <c r="B155" s="166"/>
      <c r="C155" s="167" t="s">
        <v>484</v>
      </c>
      <c r="D155" s="168"/>
      <c r="E155" s="169">
        <v>2</v>
      </c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4"/>
      <c r="Z155" s="164"/>
      <c r="AA155" s="164"/>
      <c r="AB155" s="164"/>
      <c r="AC155" s="164"/>
      <c r="AD155" s="164"/>
      <c r="AE155" s="164"/>
      <c r="AF155" s="164"/>
      <c r="AG155" s="164" t="s">
        <v>143</v>
      </c>
      <c r="AH155" s="164">
        <v>0</v>
      </c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</row>
    <row r="156" spans="1:60" ht="12.75" outlineLevel="1">
      <c r="A156" s="155">
        <v>61</v>
      </c>
      <c r="B156" s="156" t="s">
        <v>332</v>
      </c>
      <c r="C156" s="157" t="s">
        <v>333</v>
      </c>
      <c r="D156" s="158" t="s">
        <v>243</v>
      </c>
      <c r="E156" s="159">
        <v>66</v>
      </c>
      <c r="F156" s="160"/>
      <c r="G156" s="161">
        <f>ROUND(E156*F156,2)</f>
        <v>0</v>
      </c>
      <c r="H156" s="162"/>
      <c r="I156" s="163">
        <f>ROUND(E156*H156,2)</f>
        <v>0</v>
      </c>
      <c r="J156" s="162"/>
      <c r="K156" s="163">
        <f>ROUND(E156*J156,2)</f>
        <v>0</v>
      </c>
      <c r="L156" s="163">
        <v>21</v>
      </c>
      <c r="M156" s="163">
        <f>G156*(1+L156/100)</f>
        <v>0</v>
      </c>
      <c r="N156" s="163">
        <v>0.0011</v>
      </c>
      <c r="O156" s="163">
        <f>ROUND(E156*N156,2)</f>
        <v>0.07</v>
      </c>
      <c r="P156" s="163">
        <v>0</v>
      </c>
      <c r="Q156" s="163">
        <f>ROUND(E156*P156,2)</f>
        <v>0</v>
      </c>
      <c r="R156" s="163"/>
      <c r="S156" s="163" t="s">
        <v>138</v>
      </c>
      <c r="T156" s="163" t="s">
        <v>139</v>
      </c>
      <c r="U156" s="163">
        <v>0.14625</v>
      </c>
      <c r="V156" s="163">
        <f>ROUND(E156*U156,2)</f>
        <v>9.65</v>
      </c>
      <c r="W156" s="163"/>
      <c r="X156" s="163" t="s">
        <v>140</v>
      </c>
      <c r="Y156" s="164"/>
      <c r="Z156" s="164"/>
      <c r="AA156" s="164"/>
      <c r="AB156" s="164"/>
      <c r="AC156" s="164"/>
      <c r="AD156" s="164"/>
      <c r="AE156" s="164"/>
      <c r="AF156" s="164"/>
      <c r="AG156" s="164" t="s">
        <v>198</v>
      </c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</row>
    <row r="157" spans="1:60" ht="12.75" outlineLevel="1">
      <c r="A157" s="165"/>
      <c r="B157" s="166"/>
      <c r="C157" s="167" t="s">
        <v>485</v>
      </c>
      <c r="D157" s="168"/>
      <c r="E157" s="169">
        <v>66</v>
      </c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4"/>
      <c r="Z157" s="164"/>
      <c r="AA157" s="164"/>
      <c r="AB157" s="164"/>
      <c r="AC157" s="164"/>
      <c r="AD157" s="164"/>
      <c r="AE157" s="164"/>
      <c r="AF157" s="164"/>
      <c r="AG157" s="164" t="s">
        <v>143</v>
      </c>
      <c r="AH157" s="164">
        <v>0</v>
      </c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</row>
    <row r="158" spans="1:60" ht="22.5" outlineLevel="1">
      <c r="A158" s="155">
        <v>62</v>
      </c>
      <c r="B158" s="156" t="s">
        <v>340</v>
      </c>
      <c r="C158" s="157" t="s">
        <v>341</v>
      </c>
      <c r="D158" s="158" t="s">
        <v>243</v>
      </c>
      <c r="E158" s="159">
        <v>66</v>
      </c>
      <c r="F158" s="160"/>
      <c r="G158" s="161">
        <f>ROUND(E158*F158,2)</f>
        <v>0</v>
      </c>
      <c r="H158" s="162"/>
      <c r="I158" s="163">
        <f>ROUND(E158*H158,2)</f>
        <v>0</v>
      </c>
      <c r="J158" s="162"/>
      <c r="K158" s="163">
        <f>ROUND(E158*J158,2)</f>
        <v>0</v>
      </c>
      <c r="L158" s="163">
        <v>21</v>
      </c>
      <c r="M158" s="163">
        <f>G158*(1+L158/100)</f>
        <v>0</v>
      </c>
      <c r="N158" s="163">
        <v>0.00252</v>
      </c>
      <c r="O158" s="163">
        <f>ROUND(E158*N158,2)</f>
        <v>0.17</v>
      </c>
      <c r="P158" s="163">
        <v>0</v>
      </c>
      <c r="Q158" s="163">
        <f>ROUND(E158*P158,2)</f>
        <v>0</v>
      </c>
      <c r="R158" s="163"/>
      <c r="S158" s="163" t="s">
        <v>138</v>
      </c>
      <c r="T158" s="163" t="s">
        <v>139</v>
      </c>
      <c r="U158" s="163">
        <v>0.4875</v>
      </c>
      <c r="V158" s="163">
        <f>ROUND(E158*U158,2)</f>
        <v>32.18</v>
      </c>
      <c r="W158" s="163"/>
      <c r="X158" s="163" t="s">
        <v>140</v>
      </c>
      <c r="Y158" s="164"/>
      <c r="Z158" s="164"/>
      <c r="AA158" s="164"/>
      <c r="AB158" s="164"/>
      <c r="AC158" s="164"/>
      <c r="AD158" s="164"/>
      <c r="AE158" s="164"/>
      <c r="AF158" s="164"/>
      <c r="AG158" s="164" t="s">
        <v>198</v>
      </c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</row>
    <row r="159" spans="1:60" ht="12.75" outlineLevel="1">
      <c r="A159" s="165"/>
      <c r="B159" s="166"/>
      <c r="C159" s="167" t="s">
        <v>486</v>
      </c>
      <c r="D159" s="168"/>
      <c r="E159" s="169">
        <v>66</v>
      </c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4"/>
      <c r="Z159" s="164"/>
      <c r="AA159" s="164"/>
      <c r="AB159" s="164"/>
      <c r="AC159" s="164"/>
      <c r="AD159" s="164"/>
      <c r="AE159" s="164"/>
      <c r="AF159" s="164"/>
      <c r="AG159" s="164" t="s">
        <v>143</v>
      </c>
      <c r="AH159" s="164">
        <v>0</v>
      </c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</row>
    <row r="160" spans="1:60" ht="22.5" outlineLevel="1">
      <c r="A160" s="155">
        <v>63</v>
      </c>
      <c r="B160" s="156" t="s">
        <v>343</v>
      </c>
      <c r="C160" s="157" t="s">
        <v>344</v>
      </c>
      <c r="D160" s="158" t="s">
        <v>243</v>
      </c>
      <c r="E160" s="159">
        <v>66</v>
      </c>
      <c r="F160" s="160"/>
      <c r="G160" s="161">
        <f>ROUND(E160*F160,2)</f>
        <v>0</v>
      </c>
      <c r="H160" s="162"/>
      <c r="I160" s="163">
        <f>ROUND(E160*H160,2)</f>
        <v>0</v>
      </c>
      <c r="J160" s="162"/>
      <c r="K160" s="163">
        <f>ROUND(E160*J160,2)</f>
        <v>0</v>
      </c>
      <c r="L160" s="163">
        <v>21</v>
      </c>
      <c r="M160" s="163">
        <f>G160*(1+L160/100)</f>
        <v>0</v>
      </c>
      <c r="N160" s="163">
        <v>0.00296</v>
      </c>
      <c r="O160" s="163">
        <f>ROUND(E160*N160,2)</f>
        <v>0.2</v>
      </c>
      <c r="P160" s="163">
        <v>0</v>
      </c>
      <c r="Q160" s="163">
        <f>ROUND(E160*P160,2)</f>
        <v>0</v>
      </c>
      <c r="R160" s="163"/>
      <c r="S160" s="163" t="s">
        <v>138</v>
      </c>
      <c r="T160" s="163" t="s">
        <v>139</v>
      </c>
      <c r="U160" s="163">
        <v>0.4875</v>
      </c>
      <c r="V160" s="163">
        <f>ROUND(E160*U160,2)</f>
        <v>32.18</v>
      </c>
      <c r="W160" s="163"/>
      <c r="X160" s="163" t="s">
        <v>140</v>
      </c>
      <c r="Y160" s="164"/>
      <c r="Z160" s="164"/>
      <c r="AA160" s="164"/>
      <c r="AB160" s="164"/>
      <c r="AC160" s="164"/>
      <c r="AD160" s="164"/>
      <c r="AE160" s="164"/>
      <c r="AF160" s="164"/>
      <c r="AG160" s="164" t="s">
        <v>198</v>
      </c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</row>
    <row r="161" spans="1:60" ht="12.75" outlineLevel="1">
      <c r="A161" s="165"/>
      <c r="B161" s="166"/>
      <c r="C161" s="167" t="s">
        <v>485</v>
      </c>
      <c r="D161" s="168"/>
      <c r="E161" s="169">
        <v>66</v>
      </c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4"/>
      <c r="Z161" s="164"/>
      <c r="AA161" s="164"/>
      <c r="AB161" s="164"/>
      <c r="AC161" s="164"/>
      <c r="AD161" s="164"/>
      <c r="AE161" s="164"/>
      <c r="AF161" s="164"/>
      <c r="AG161" s="164" t="s">
        <v>143</v>
      </c>
      <c r="AH161" s="164">
        <v>0</v>
      </c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</row>
    <row r="162" spans="1:60" ht="22.5" outlineLevel="1">
      <c r="A162" s="155">
        <v>64</v>
      </c>
      <c r="B162" s="156" t="s">
        <v>348</v>
      </c>
      <c r="C162" s="157" t="s">
        <v>349</v>
      </c>
      <c r="D162" s="158" t="s">
        <v>243</v>
      </c>
      <c r="E162" s="159">
        <v>9</v>
      </c>
      <c r="F162" s="160"/>
      <c r="G162" s="161">
        <f>ROUND(E162*F162,2)</f>
        <v>0</v>
      </c>
      <c r="H162" s="162"/>
      <c r="I162" s="163">
        <f>ROUND(E162*H162,2)</f>
        <v>0</v>
      </c>
      <c r="J162" s="162"/>
      <c r="K162" s="163">
        <f>ROUND(E162*J162,2)</f>
        <v>0</v>
      </c>
      <c r="L162" s="163">
        <v>21</v>
      </c>
      <c r="M162" s="163">
        <f>G162*(1+L162/100)</f>
        <v>0</v>
      </c>
      <c r="N162" s="163">
        <v>0.00315</v>
      </c>
      <c r="O162" s="163">
        <f>ROUND(E162*N162,2)</f>
        <v>0.03</v>
      </c>
      <c r="P162" s="163">
        <v>0</v>
      </c>
      <c r="Q162" s="163">
        <f>ROUND(E162*P162,2)</f>
        <v>0</v>
      </c>
      <c r="R162" s="163"/>
      <c r="S162" s="163" t="s">
        <v>138</v>
      </c>
      <c r="T162" s="163" t="s">
        <v>139</v>
      </c>
      <c r="U162" s="163">
        <v>0.4875</v>
      </c>
      <c r="V162" s="163">
        <f>ROUND(E162*U162,2)</f>
        <v>4.39</v>
      </c>
      <c r="W162" s="163"/>
      <c r="X162" s="163" t="s">
        <v>140</v>
      </c>
      <c r="Y162" s="164"/>
      <c r="Z162" s="164"/>
      <c r="AA162" s="164"/>
      <c r="AB162" s="164"/>
      <c r="AC162" s="164"/>
      <c r="AD162" s="164"/>
      <c r="AE162" s="164"/>
      <c r="AF162" s="164"/>
      <c r="AG162" s="164" t="s">
        <v>198</v>
      </c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</row>
    <row r="163" spans="1:60" ht="12.75" outlineLevel="1">
      <c r="A163" s="165"/>
      <c r="B163" s="166"/>
      <c r="C163" s="167" t="s">
        <v>487</v>
      </c>
      <c r="D163" s="168"/>
      <c r="E163" s="169">
        <v>9</v>
      </c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4"/>
      <c r="Z163" s="164"/>
      <c r="AA163" s="164"/>
      <c r="AB163" s="164"/>
      <c r="AC163" s="164"/>
      <c r="AD163" s="164"/>
      <c r="AE163" s="164"/>
      <c r="AF163" s="164"/>
      <c r="AG163" s="164" t="s">
        <v>143</v>
      </c>
      <c r="AH163" s="164">
        <v>0</v>
      </c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</row>
    <row r="164" spans="1:60" ht="22.5" outlineLevel="1">
      <c r="A164" s="155">
        <v>65</v>
      </c>
      <c r="B164" s="156" t="s">
        <v>488</v>
      </c>
      <c r="C164" s="157" t="s">
        <v>489</v>
      </c>
      <c r="D164" s="158" t="s">
        <v>209</v>
      </c>
      <c r="E164" s="159">
        <v>4</v>
      </c>
      <c r="F164" s="160"/>
      <c r="G164" s="161">
        <f>ROUND(E164*F164,2)</f>
        <v>0</v>
      </c>
      <c r="H164" s="162"/>
      <c r="I164" s="163">
        <f>ROUND(E164*H164,2)</f>
        <v>0</v>
      </c>
      <c r="J164" s="162"/>
      <c r="K164" s="163">
        <f>ROUND(E164*J164,2)</f>
        <v>0</v>
      </c>
      <c r="L164" s="163">
        <v>21</v>
      </c>
      <c r="M164" s="163">
        <f>G164*(1+L164/100)</f>
        <v>0</v>
      </c>
      <c r="N164" s="163">
        <v>0.0001</v>
      </c>
      <c r="O164" s="163">
        <f>ROUND(E164*N164,2)</f>
        <v>0</v>
      </c>
      <c r="P164" s="163">
        <v>0</v>
      </c>
      <c r="Q164" s="163">
        <f>ROUND(E164*P164,2)</f>
        <v>0</v>
      </c>
      <c r="R164" s="163"/>
      <c r="S164" s="163" t="s">
        <v>138</v>
      </c>
      <c r="T164" s="163" t="s">
        <v>139</v>
      </c>
      <c r="U164" s="163">
        <v>0.24375</v>
      </c>
      <c r="V164" s="163">
        <f>ROUND(E164*U164,2)</f>
        <v>0.98</v>
      </c>
      <c r="W164" s="163"/>
      <c r="X164" s="163" t="s">
        <v>140</v>
      </c>
      <c r="Y164" s="164"/>
      <c r="Z164" s="164"/>
      <c r="AA164" s="164"/>
      <c r="AB164" s="164"/>
      <c r="AC164" s="164"/>
      <c r="AD164" s="164"/>
      <c r="AE164" s="164"/>
      <c r="AF164" s="164"/>
      <c r="AG164" s="164" t="s">
        <v>198</v>
      </c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</row>
    <row r="165" spans="1:60" ht="12.75" outlineLevel="1">
      <c r="A165" s="165"/>
      <c r="B165" s="166"/>
      <c r="C165" s="167" t="s">
        <v>490</v>
      </c>
      <c r="D165" s="168"/>
      <c r="E165" s="169">
        <v>3</v>
      </c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4"/>
      <c r="Z165" s="164"/>
      <c r="AA165" s="164"/>
      <c r="AB165" s="164"/>
      <c r="AC165" s="164"/>
      <c r="AD165" s="164"/>
      <c r="AE165" s="164"/>
      <c r="AF165" s="164"/>
      <c r="AG165" s="164" t="s">
        <v>143</v>
      </c>
      <c r="AH165" s="164">
        <v>0</v>
      </c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</row>
    <row r="166" spans="1:60" ht="12.75" outlineLevel="1">
      <c r="A166" s="165"/>
      <c r="B166" s="166"/>
      <c r="C166" s="167" t="s">
        <v>491</v>
      </c>
      <c r="D166" s="168"/>
      <c r="E166" s="169">
        <v>1</v>
      </c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4"/>
      <c r="Z166" s="164"/>
      <c r="AA166" s="164"/>
      <c r="AB166" s="164"/>
      <c r="AC166" s="164"/>
      <c r="AD166" s="164"/>
      <c r="AE166" s="164"/>
      <c r="AF166" s="164"/>
      <c r="AG166" s="164" t="s">
        <v>143</v>
      </c>
      <c r="AH166" s="164">
        <v>0</v>
      </c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</row>
    <row r="167" spans="1:60" ht="12.75" outlineLevel="1">
      <c r="A167" s="155">
        <v>66</v>
      </c>
      <c r="B167" s="156" t="s">
        <v>351</v>
      </c>
      <c r="C167" s="157" t="s">
        <v>352</v>
      </c>
      <c r="D167" s="158" t="s">
        <v>243</v>
      </c>
      <c r="E167" s="159">
        <v>65</v>
      </c>
      <c r="F167" s="160"/>
      <c r="G167" s="161">
        <f>ROUND(E167*F167,2)</f>
        <v>0</v>
      </c>
      <c r="H167" s="162"/>
      <c r="I167" s="163">
        <f>ROUND(E167*H167,2)</f>
        <v>0</v>
      </c>
      <c r="J167" s="162"/>
      <c r="K167" s="163">
        <f>ROUND(E167*J167,2)</f>
        <v>0</v>
      </c>
      <c r="L167" s="163">
        <v>21</v>
      </c>
      <c r="M167" s="163">
        <f>G167*(1+L167/100)</f>
        <v>0</v>
      </c>
      <c r="N167" s="163">
        <v>0.0018</v>
      </c>
      <c r="O167" s="163">
        <f>ROUND(E167*N167,2)</f>
        <v>0.12</v>
      </c>
      <c r="P167" s="163">
        <v>0</v>
      </c>
      <c r="Q167" s="163">
        <f>ROUND(E167*P167,2)</f>
        <v>0</v>
      </c>
      <c r="R167" s="163"/>
      <c r="S167" s="163" t="s">
        <v>138</v>
      </c>
      <c r="T167" s="163" t="s">
        <v>139</v>
      </c>
      <c r="U167" s="163">
        <v>0.26813</v>
      </c>
      <c r="V167" s="163">
        <f>ROUND(E167*U167,2)</f>
        <v>17.43</v>
      </c>
      <c r="W167" s="163"/>
      <c r="X167" s="163" t="s">
        <v>140</v>
      </c>
      <c r="Y167" s="164"/>
      <c r="Z167" s="164"/>
      <c r="AA167" s="164"/>
      <c r="AB167" s="164"/>
      <c r="AC167" s="164"/>
      <c r="AD167" s="164"/>
      <c r="AE167" s="164"/>
      <c r="AF167" s="164"/>
      <c r="AG167" s="164" t="s">
        <v>198</v>
      </c>
      <c r="AH167" s="164"/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</row>
    <row r="168" spans="1:60" ht="12.75" outlineLevel="1">
      <c r="A168" s="165"/>
      <c r="B168" s="166"/>
      <c r="C168" s="167" t="s">
        <v>492</v>
      </c>
      <c r="D168" s="168"/>
      <c r="E168" s="169">
        <v>65</v>
      </c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  <c r="Y168" s="164"/>
      <c r="Z168" s="164"/>
      <c r="AA168" s="164"/>
      <c r="AB168" s="164"/>
      <c r="AC168" s="164"/>
      <c r="AD168" s="164"/>
      <c r="AE168" s="164"/>
      <c r="AF168" s="164"/>
      <c r="AG168" s="164" t="s">
        <v>143</v>
      </c>
      <c r="AH168" s="164">
        <v>0</v>
      </c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</row>
    <row r="169" spans="1:60" ht="12.75" outlineLevel="1">
      <c r="A169" s="155">
        <v>67</v>
      </c>
      <c r="B169" s="156" t="s">
        <v>354</v>
      </c>
      <c r="C169" s="157" t="s">
        <v>355</v>
      </c>
      <c r="D169" s="158" t="s">
        <v>243</v>
      </c>
      <c r="E169" s="159">
        <v>9</v>
      </c>
      <c r="F169" s="160"/>
      <c r="G169" s="161">
        <f>ROUND(E169*F169,2)</f>
        <v>0</v>
      </c>
      <c r="H169" s="162"/>
      <c r="I169" s="163">
        <f>ROUND(E169*H169,2)</f>
        <v>0</v>
      </c>
      <c r="J169" s="162"/>
      <c r="K169" s="163">
        <f>ROUND(E169*J169,2)</f>
        <v>0</v>
      </c>
      <c r="L169" s="163">
        <v>21</v>
      </c>
      <c r="M169" s="163">
        <f>G169*(1+L169/100)</f>
        <v>0</v>
      </c>
      <c r="N169" s="163">
        <v>0.00172</v>
      </c>
      <c r="O169" s="163">
        <f>ROUND(E169*N169,2)</f>
        <v>0.02</v>
      </c>
      <c r="P169" s="163">
        <v>0</v>
      </c>
      <c r="Q169" s="163">
        <f>ROUND(E169*P169,2)</f>
        <v>0</v>
      </c>
      <c r="R169" s="163"/>
      <c r="S169" s="163" t="s">
        <v>138</v>
      </c>
      <c r="T169" s="163" t="s">
        <v>139</v>
      </c>
      <c r="U169" s="163">
        <v>0.2</v>
      </c>
      <c r="V169" s="163">
        <f>ROUND(E169*U169,2)</f>
        <v>1.8</v>
      </c>
      <c r="W169" s="163"/>
      <c r="X169" s="163" t="s">
        <v>140</v>
      </c>
      <c r="Y169" s="164"/>
      <c r="Z169" s="164"/>
      <c r="AA169" s="164"/>
      <c r="AB169" s="164"/>
      <c r="AC169" s="164"/>
      <c r="AD169" s="164"/>
      <c r="AE169" s="164"/>
      <c r="AF169" s="164"/>
      <c r="AG169" s="164" t="s">
        <v>198</v>
      </c>
      <c r="AH169" s="164"/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</row>
    <row r="170" spans="1:60" ht="12.75" outlineLevel="1">
      <c r="A170" s="165"/>
      <c r="B170" s="166"/>
      <c r="C170" s="167" t="s">
        <v>493</v>
      </c>
      <c r="D170" s="168"/>
      <c r="E170" s="169">
        <v>9</v>
      </c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4"/>
      <c r="Z170" s="164"/>
      <c r="AA170" s="164"/>
      <c r="AB170" s="164"/>
      <c r="AC170" s="164"/>
      <c r="AD170" s="164"/>
      <c r="AE170" s="164"/>
      <c r="AF170" s="164"/>
      <c r="AG170" s="164" t="s">
        <v>143</v>
      </c>
      <c r="AH170" s="164">
        <v>0</v>
      </c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</row>
    <row r="171" spans="1:60" ht="12.75" outlineLevel="1">
      <c r="A171" s="155">
        <v>68</v>
      </c>
      <c r="B171" s="156" t="s">
        <v>494</v>
      </c>
      <c r="C171" s="157" t="s">
        <v>495</v>
      </c>
      <c r="D171" s="158" t="s">
        <v>243</v>
      </c>
      <c r="E171" s="159">
        <v>9</v>
      </c>
      <c r="F171" s="160"/>
      <c r="G171" s="161">
        <f>ROUND(E171*F171,2)</f>
        <v>0</v>
      </c>
      <c r="H171" s="162"/>
      <c r="I171" s="163">
        <f>ROUND(E171*H171,2)</f>
        <v>0</v>
      </c>
      <c r="J171" s="162"/>
      <c r="K171" s="163">
        <f>ROUND(E171*J171,2)</f>
        <v>0</v>
      </c>
      <c r="L171" s="163">
        <v>21</v>
      </c>
      <c r="M171" s="163">
        <f>G171*(1+L171/100)</f>
        <v>0</v>
      </c>
      <c r="N171" s="163">
        <v>0.00156</v>
      </c>
      <c r="O171" s="163">
        <f>ROUND(E171*N171,2)</f>
        <v>0.01</v>
      </c>
      <c r="P171" s="163">
        <v>0</v>
      </c>
      <c r="Q171" s="163">
        <f>ROUND(E171*P171,2)</f>
        <v>0</v>
      </c>
      <c r="R171" s="163"/>
      <c r="S171" s="163" t="s">
        <v>138</v>
      </c>
      <c r="T171" s="163" t="s">
        <v>139</v>
      </c>
      <c r="U171" s="163">
        <v>0.325</v>
      </c>
      <c r="V171" s="163">
        <f>ROUND(E171*U171,2)</f>
        <v>2.93</v>
      </c>
      <c r="W171" s="163"/>
      <c r="X171" s="163" t="s">
        <v>140</v>
      </c>
      <c r="Y171" s="164"/>
      <c r="Z171" s="164"/>
      <c r="AA171" s="164"/>
      <c r="AB171" s="164"/>
      <c r="AC171" s="164"/>
      <c r="AD171" s="164"/>
      <c r="AE171" s="164"/>
      <c r="AF171" s="164"/>
      <c r="AG171" s="164" t="s">
        <v>198</v>
      </c>
      <c r="AH171" s="164"/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</row>
    <row r="172" spans="1:60" ht="12.75" outlineLevel="1">
      <c r="A172" s="165"/>
      <c r="B172" s="166"/>
      <c r="C172" s="167" t="s">
        <v>496</v>
      </c>
      <c r="D172" s="168"/>
      <c r="E172" s="169">
        <v>9</v>
      </c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4"/>
      <c r="Z172" s="164"/>
      <c r="AA172" s="164"/>
      <c r="AB172" s="164"/>
      <c r="AC172" s="164"/>
      <c r="AD172" s="164"/>
      <c r="AE172" s="164"/>
      <c r="AF172" s="164"/>
      <c r="AG172" s="164" t="s">
        <v>143</v>
      </c>
      <c r="AH172" s="164">
        <v>0</v>
      </c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</row>
    <row r="173" spans="1:60" ht="12.75" outlineLevel="1">
      <c r="A173" s="155">
        <v>69</v>
      </c>
      <c r="B173" s="156" t="s">
        <v>357</v>
      </c>
      <c r="C173" s="157" t="s">
        <v>358</v>
      </c>
      <c r="D173" s="158" t="s">
        <v>243</v>
      </c>
      <c r="E173" s="159">
        <v>19</v>
      </c>
      <c r="F173" s="160"/>
      <c r="G173" s="161">
        <f>ROUND(E173*F173,2)</f>
        <v>0</v>
      </c>
      <c r="H173" s="162"/>
      <c r="I173" s="163">
        <f>ROUND(E173*H173,2)</f>
        <v>0</v>
      </c>
      <c r="J173" s="162"/>
      <c r="K173" s="163">
        <f>ROUND(E173*J173,2)</f>
        <v>0</v>
      </c>
      <c r="L173" s="163">
        <v>21</v>
      </c>
      <c r="M173" s="163">
        <f>G173*(1+L173/100)</f>
        <v>0</v>
      </c>
      <c r="N173" s="163">
        <v>0</v>
      </c>
      <c r="O173" s="163">
        <f>ROUND(E173*N173,2)</f>
        <v>0</v>
      </c>
      <c r="P173" s="163">
        <v>0</v>
      </c>
      <c r="Q173" s="163">
        <f>ROUND(E173*P173,2)</f>
        <v>0</v>
      </c>
      <c r="R173" s="163"/>
      <c r="S173" s="163" t="s">
        <v>138</v>
      </c>
      <c r="T173" s="163" t="s">
        <v>139</v>
      </c>
      <c r="U173" s="163">
        <v>0.17875</v>
      </c>
      <c r="V173" s="163">
        <f>ROUND(E173*U173,2)</f>
        <v>3.4</v>
      </c>
      <c r="W173" s="163"/>
      <c r="X173" s="163" t="s">
        <v>140</v>
      </c>
      <c r="Y173" s="164"/>
      <c r="Z173" s="164"/>
      <c r="AA173" s="164"/>
      <c r="AB173" s="164"/>
      <c r="AC173" s="164"/>
      <c r="AD173" s="164"/>
      <c r="AE173" s="164"/>
      <c r="AF173" s="164"/>
      <c r="AG173" s="164" t="s">
        <v>198</v>
      </c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</row>
    <row r="174" spans="1:60" ht="12.75" outlineLevel="1">
      <c r="A174" s="165"/>
      <c r="B174" s="166"/>
      <c r="C174" s="167" t="s">
        <v>497</v>
      </c>
      <c r="D174" s="168"/>
      <c r="E174" s="169">
        <v>19</v>
      </c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4"/>
      <c r="Z174" s="164"/>
      <c r="AA174" s="164"/>
      <c r="AB174" s="164"/>
      <c r="AC174" s="164"/>
      <c r="AD174" s="164"/>
      <c r="AE174" s="164"/>
      <c r="AF174" s="164"/>
      <c r="AG174" s="164" t="s">
        <v>143</v>
      </c>
      <c r="AH174" s="164">
        <v>0</v>
      </c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</row>
    <row r="175" spans="1:60" ht="12.75" outlineLevel="1">
      <c r="A175" s="155">
        <v>70</v>
      </c>
      <c r="B175" s="156" t="s">
        <v>498</v>
      </c>
      <c r="C175" s="157" t="s">
        <v>499</v>
      </c>
      <c r="D175" s="158" t="s">
        <v>243</v>
      </c>
      <c r="E175" s="159">
        <v>6.5</v>
      </c>
      <c r="F175" s="160"/>
      <c r="G175" s="161">
        <f>ROUND(E175*F175,2)</f>
        <v>0</v>
      </c>
      <c r="H175" s="162"/>
      <c r="I175" s="163">
        <f>ROUND(E175*H175,2)</f>
        <v>0</v>
      </c>
      <c r="J175" s="162"/>
      <c r="K175" s="163">
        <f>ROUND(E175*J175,2)</f>
        <v>0</v>
      </c>
      <c r="L175" s="163">
        <v>21</v>
      </c>
      <c r="M175" s="163">
        <f>G175*(1+L175/100)</f>
        <v>0</v>
      </c>
      <c r="N175" s="163">
        <v>2E-05</v>
      </c>
      <c r="O175" s="163">
        <f>ROUND(E175*N175,2)</f>
        <v>0</v>
      </c>
      <c r="P175" s="163">
        <v>0</v>
      </c>
      <c r="Q175" s="163">
        <f>ROUND(E175*P175,2)</f>
        <v>0</v>
      </c>
      <c r="R175" s="163"/>
      <c r="S175" s="163" t="s">
        <v>138</v>
      </c>
      <c r="T175" s="163" t="s">
        <v>139</v>
      </c>
      <c r="U175" s="163">
        <v>0.20313</v>
      </c>
      <c r="V175" s="163">
        <f>ROUND(E175*U175,2)</f>
        <v>1.32</v>
      </c>
      <c r="W175" s="163"/>
      <c r="X175" s="163" t="s">
        <v>140</v>
      </c>
      <c r="Y175" s="164"/>
      <c r="Z175" s="164"/>
      <c r="AA175" s="164"/>
      <c r="AB175" s="164"/>
      <c r="AC175" s="164"/>
      <c r="AD175" s="164"/>
      <c r="AE175" s="164"/>
      <c r="AF175" s="164"/>
      <c r="AG175" s="164" t="s">
        <v>198</v>
      </c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</row>
    <row r="176" spans="1:60" ht="12.75" outlineLevel="1">
      <c r="A176" s="165"/>
      <c r="B176" s="166"/>
      <c r="C176" s="167" t="s">
        <v>500</v>
      </c>
      <c r="D176" s="168"/>
      <c r="E176" s="169">
        <v>6.5</v>
      </c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4"/>
      <c r="Z176" s="164"/>
      <c r="AA176" s="164"/>
      <c r="AB176" s="164"/>
      <c r="AC176" s="164"/>
      <c r="AD176" s="164"/>
      <c r="AE176" s="164"/>
      <c r="AF176" s="164"/>
      <c r="AG176" s="164" t="s">
        <v>143</v>
      </c>
      <c r="AH176" s="164">
        <v>0</v>
      </c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</row>
    <row r="177" spans="1:60" ht="12.75" outlineLevel="1">
      <c r="A177" s="155">
        <v>71</v>
      </c>
      <c r="B177" s="156" t="s">
        <v>360</v>
      </c>
      <c r="C177" s="157" t="s">
        <v>361</v>
      </c>
      <c r="D177" s="158" t="s">
        <v>243</v>
      </c>
      <c r="E177" s="159">
        <v>44.5</v>
      </c>
      <c r="F177" s="160"/>
      <c r="G177" s="161">
        <f>ROUND(E177*F177,2)</f>
        <v>0</v>
      </c>
      <c r="H177" s="162"/>
      <c r="I177" s="163">
        <f>ROUND(E177*H177,2)</f>
        <v>0</v>
      </c>
      <c r="J177" s="162"/>
      <c r="K177" s="163">
        <f>ROUND(E177*J177,2)</f>
        <v>0</v>
      </c>
      <c r="L177" s="163">
        <v>21</v>
      </c>
      <c r="M177" s="163">
        <f>G177*(1+L177/100)</f>
        <v>0</v>
      </c>
      <c r="N177" s="163">
        <v>0</v>
      </c>
      <c r="O177" s="163">
        <f>ROUND(E177*N177,2)</f>
        <v>0</v>
      </c>
      <c r="P177" s="163">
        <v>0</v>
      </c>
      <c r="Q177" s="163">
        <f>ROUND(E177*P177,2)</f>
        <v>0</v>
      </c>
      <c r="R177" s="163"/>
      <c r="S177" s="163" t="s">
        <v>138</v>
      </c>
      <c r="T177" s="163" t="s">
        <v>139</v>
      </c>
      <c r="U177" s="163">
        <v>0.17875</v>
      </c>
      <c r="V177" s="163">
        <f>ROUND(E177*U177,2)</f>
        <v>7.95</v>
      </c>
      <c r="W177" s="163"/>
      <c r="X177" s="163" t="s">
        <v>140</v>
      </c>
      <c r="Y177" s="164"/>
      <c r="Z177" s="164"/>
      <c r="AA177" s="164"/>
      <c r="AB177" s="164"/>
      <c r="AC177" s="164"/>
      <c r="AD177" s="164"/>
      <c r="AE177" s="164"/>
      <c r="AF177" s="164"/>
      <c r="AG177" s="164" t="s">
        <v>198</v>
      </c>
      <c r="AH177" s="164"/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</row>
    <row r="178" spans="1:60" ht="12.75" outlineLevel="1">
      <c r="A178" s="165"/>
      <c r="B178" s="166"/>
      <c r="C178" s="167" t="s">
        <v>501</v>
      </c>
      <c r="D178" s="168"/>
      <c r="E178" s="169">
        <v>37</v>
      </c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  <c r="Y178" s="164"/>
      <c r="Z178" s="164"/>
      <c r="AA178" s="164"/>
      <c r="AB178" s="164"/>
      <c r="AC178" s="164"/>
      <c r="AD178" s="164"/>
      <c r="AE178" s="164"/>
      <c r="AF178" s="164"/>
      <c r="AG178" s="164" t="s">
        <v>143</v>
      </c>
      <c r="AH178" s="164">
        <v>0</v>
      </c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</row>
    <row r="179" spans="1:60" ht="12.75" outlineLevel="1">
      <c r="A179" s="165"/>
      <c r="B179" s="166"/>
      <c r="C179" s="167" t="s">
        <v>502</v>
      </c>
      <c r="D179" s="168"/>
      <c r="E179" s="169">
        <v>7.5</v>
      </c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4"/>
      <c r="Z179" s="164"/>
      <c r="AA179" s="164"/>
      <c r="AB179" s="164"/>
      <c r="AC179" s="164"/>
      <c r="AD179" s="164"/>
      <c r="AE179" s="164"/>
      <c r="AF179" s="164"/>
      <c r="AG179" s="164" t="s">
        <v>143</v>
      </c>
      <c r="AH179" s="164">
        <v>0</v>
      </c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</row>
    <row r="180" spans="1:60" ht="12.75" outlineLevel="1">
      <c r="A180" s="155">
        <v>72</v>
      </c>
      <c r="B180" s="156" t="s">
        <v>503</v>
      </c>
      <c r="C180" s="157" t="s">
        <v>504</v>
      </c>
      <c r="D180" s="158" t="s">
        <v>243</v>
      </c>
      <c r="E180" s="159">
        <v>3</v>
      </c>
      <c r="F180" s="160"/>
      <c r="G180" s="161">
        <f>ROUND(E180*F180,2)</f>
        <v>0</v>
      </c>
      <c r="H180" s="162"/>
      <c r="I180" s="163">
        <f>ROUND(E180*H180,2)</f>
        <v>0</v>
      </c>
      <c r="J180" s="162"/>
      <c r="K180" s="163">
        <f>ROUND(E180*J180,2)</f>
        <v>0</v>
      </c>
      <c r="L180" s="163">
        <v>21</v>
      </c>
      <c r="M180" s="163">
        <f>G180*(1+L180/100)</f>
        <v>0</v>
      </c>
      <c r="N180" s="163">
        <v>5E-05</v>
      </c>
      <c r="O180" s="163">
        <f>ROUND(E180*N180,2)</f>
        <v>0</v>
      </c>
      <c r="P180" s="163">
        <v>0</v>
      </c>
      <c r="Q180" s="163">
        <f>ROUND(E180*P180,2)</f>
        <v>0</v>
      </c>
      <c r="R180" s="163"/>
      <c r="S180" s="163" t="s">
        <v>138</v>
      </c>
      <c r="T180" s="163" t="s">
        <v>139</v>
      </c>
      <c r="U180" s="163">
        <v>0.44688</v>
      </c>
      <c r="V180" s="163">
        <f>ROUND(E180*U180,2)</f>
        <v>1.34</v>
      </c>
      <c r="W180" s="163"/>
      <c r="X180" s="163" t="s">
        <v>140</v>
      </c>
      <c r="Y180" s="164"/>
      <c r="Z180" s="164"/>
      <c r="AA180" s="164"/>
      <c r="AB180" s="164"/>
      <c r="AC180" s="164"/>
      <c r="AD180" s="164"/>
      <c r="AE180" s="164"/>
      <c r="AF180" s="164"/>
      <c r="AG180" s="164" t="s">
        <v>198</v>
      </c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</row>
    <row r="181" spans="1:60" ht="12.75" outlineLevel="1">
      <c r="A181" s="165"/>
      <c r="B181" s="166"/>
      <c r="C181" s="167" t="s">
        <v>505</v>
      </c>
      <c r="D181" s="168"/>
      <c r="E181" s="169">
        <v>3</v>
      </c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4"/>
      <c r="Z181" s="164"/>
      <c r="AA181" s="164"/>
      <c r="AB181" s="164"/>
      <c r="AC181" s="164"/>
      <c r="AD181" s="164"/>
      <c r="AE181" s="164"/>
      <c r="AF181" s="164"/>
      <c r="AG181" s="164" t="s">
        <v>143</v>
      </c>
      <c r="AH181" s="164">
        <v>0</v>
      </c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</row>
    <row r="182" spans="1:60" ht="12.75" outlineLevel="1">
      <c r="A182" s="155">
        <v>73</v>
      </c>
      <c r="B182" s="156" t="s">
        <v>506</v>
      </c>
      <c r="C182" s="157" t="s">
        <v>507</v>
      </c>
      <c r="D182" s="158" t="s">
        <v>337</v>
      </c>
      <c r="E182" s="159">
        <v>4</v>
      </c>
      <c r="F182" s="160"/>
      <c r="G182" s="161">
        <f>ROUND(E182*F182,2)</f>
        <v>0</v>
      </c>
      <c r="H182" s="162"/>
      <c r="I182" s="163">
        <f>ROUND(E182*H182,2)</f>
        <v>0</v>
      </c>
      <c r="J182" s="162"/>
      <c r="K182" s="163">
        <f>ROUND(E182*J182,2)</f>
        <v>0</v>
      </c>
      <c r="L182" s="163">
        <v>21</v>
      </c>
      <c r="M182" s="163">
        <f>G182*(1+L182/100)</f>
        <v>0</v>
      </c>
      <c r="N182" s="163">
        <v>0</v>
      </c>
      <c r="O182" s="163">
        <f>ROUND(E182*N182,2)</f>
        <v>0</v>
      </c>
      <c r="P182" s="163">
        <v>0</v>
      </c>
      <c r="Q182" s="163">
        <f>ROUND(E182*P182,2)</f>
        <v>0</v>
      </c>
      <c r="R182" s="163"/>
      <c r="S182" s="163" t="s">
        <v>138</v>
      </c>
      <c r="T182" s="163" t="s">
        <v>139</v>
      </c>
      <c r="U182" s="163">
        <v>0.25</v>
      </c>
      <c r="V182" s="163">
        <f>ROUND(E182*U182,2)</f>
        <v>1</v>
      </c>
      <c r="W182" s="163"/>
      <c r="X182" s="163" t="s">
        <v>140</v>
      </c>
      <c r="Y182" s="164"/>
      <c r="Z182" s="164"/>
      <c r="AA182" s="164"/>
      <c r="AB182" s="164"/>
      <c r="AC182" s="164"/>
      <c r="AD182" s="164"/>
      <c r="AE182" s="164"/>
      <c r="AF182" s="164"/>
      <c r="AG182" s="164" t="s">
        <v>198</v>
      </c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</row>
    <row r="183" spans="1:60" ht="12.75" outlineLevel="1">
      <c r="A183" s="165"/>
      <c r="B183" s="166"/>
      <c r="C183" s="167" t="s">
        <v>508</v>
      </c>
      <c r="D183" s="168"/>
      <c r="E183" s="169">
        <v>4</v>
      </c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4"/>
      <c r="Z183" s="164"/>
      <c r="AA183" s="164"/>
      <c r="AB183" s="164"/>
      <c r="AC183" s="164"/>
      <c r="AD183" s="164"/>
      <c r="AE183" s="164"/>
      <c r="AF183" s="164"/>
      <c r="AG183" s="164" t="s">
        <v>143</v>
      </c>
      <c r="AH183" s="164">
        <v>0</v>
      </c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</row>
    <row r="184" spans="1:60" ht="12.75" outlineLevel="1">
      <c r="A184" s="165">
        <v>74</v>
      </c>
      <c r="B184" s="166" t="s">
        <v>363</v>
      </c>
      <c r="C184" s="177" t="s">
        <v>364</v>
      </c>
      <c r="D184" s="178" t="s">
        <v>23</v>
      </c>
      <c r="E184" s="179"/>
      <c r="F184" s="162"/>
      <c r="G184" s="163">
        <f>ROUND(E184*F184,2)</f>
        <v>0</v>
      </c>
      <c r="H184" s="162"/>
      <c r="I184" s="163">
        <f>ROUND(E184*H184,2)</f>
        <v>0</v>
      </c>
      <c r="J184" s="162"/>
      <c r="K184" s="163">
        <f>ROUND(E184*J184,2)</f>
        <v>0</v>
      </c>
      <c r="L184" s="163">
        <v>21</v>
      </c>
      <c r="M184" s="163">
        <f>G184*(1+L184/100)</f>
        <v>0</v>
      </c>
      <c r="N184" s="163">
        <v>0</v>
      </c>
      <c r="O184" s="163">
        <f>ROUND(E184*N184,2)</f>
        <v>0</v>
      </c>
      <c r="P184" s="163">
        <v>0</v>
      </c>
      <c r="Q184" s="163">
        <f>ROUND(E184*P184,2)</f>
        <v>0</v>
      </c>
      <c r="R184" s="163"/>
      <c r="S184" s="163" t="s">
        <v>151</v>
      </c>
      <c r="T184" s="163" t="s">
        <v>139</v>
      </c>
      <c r="U184" s="163">
        <v>0.00715</v>
      </c>
      <c r="V184" s="163">
        <f>ROUND(E184*U184,2)</f>
        <v>0</v>
      </c>
      <c r="W184" s="163"/>
      <c r="X184" s="163" t="s">
        <v>194</v>
      </c>
      <c r="Y184" s="164"/>
      <c r="Z184" s="164"/>
      <c r="AA184" s="164"/>
      <c r="AB184" s="164"/>
      <c r="AC184" s="164"/>
      <c r="AD184" s="164"/>
      <c r="AE184" s="164"/>
      <c r="AF184" s="164"/>
      <c r="AG184" s="164" t="s">
        <v>195</v>
      </c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33" ht="12.75">
      <c r="A185" s="147" t="s">
        <v>133</v>
      </c>
      <c r="B185" s="148" t="s">
        <v>91</v>
      </c>
      <c r="C185" s="149" t="s">
        <v>92</v>
      </c>
      <c r="D185" s="150"/>
      <c r="E185" s="151"/>
      <c r="F185" s="152"/>
      <c r="G185" s="153">
        <f>SUMIF(AG186:AG192,"&lt;&gt;NOR",G186:G192)</f>
        <v>0</v>
      </c>
      <c r="H185" s="154"/>
      <c r="I185" s="154">
        <f>SUM(I186:I192)</f>
        <v>0</v>
      </c>
      <c r="J185" s="154"/>
      <c r="K185" s="154">
        <f>SUM(K186:K192)</f>
        <v>0</v>
      </c>
      <c r="L185" s="154"/>
      <c r="M185" s="154">
        <f>SUM(M186:M192)</f>
        <v>0</v>
      </c>
      <c r="N185" s="154"/>
      <c r="O185" s="154">
        <f>SUM(O186:O192)</f>
        <v>0</v>
      </c>
      <c r="P185" s="154"/>
      <c r="Q185" s="154">
        <f>SUM(Q186:Q192)</f>
        <v>0</v>
      </c>
      <c r="R185" s="154"/>
      <c r="S185" s="154"/>
      <c r="T185" s="154"/>
      <c r="U185" s="154"/>
      <c r="V185" s="154">
        <f>SUM(V186:V192)</f>
        <v>71.21</v>
      </c>
      <c r="W185" s="154"/>
      <c r="X185" s="154"/>
      <c r="AG185" t="s">
        <v>134</v>
      </c>
    </row>
    <row r="186" spans="1:60" ht="12.75" outlineLevel="1">
      <c r="A186" s="170">
        <v>75</v>
      </c>
      <c r="B186" s="171" t="s">
        <v>367</v>
      </c>
      <c r="C186" s="172" t="s">
        <v>368</v>
      </c>
      <c r="D186" s="173" t="s">
        <v>243</v>
      </c>
      <c r="E186" s="174">
        <v>70</v>
      </c>
      <c r="F186" s="175"/>
      <c r="G186" s="176">
        <f>ROUND(E186*F186,2)</f>
        <v>0</v>
      </c>
      <c r="H186" s="162"/>
      <c r="I186" s="163">
        <f>ROUND(E186*H186,2)</f>
        <v>0</v>
      </c>
      <c r="J186" s="162"/>
      <c r="K186" s="163">
        <f>ROUND(E186*J186,2)</f>
        <v>0</v>
      </c>
      <c r="L186" s="163">
        <v>21</v>
      </c>
      <c r="M186" s="163">
        <f>G186*(1+L186/100)</f>
        <v>0</v>
      </c>
      <c r="N186" s="163">
        <v>0</v>
      </c>
      <c r="O186" s="163">
        <f>ROUND(E186*N186,2)</f>
        <v>0</v>
      </c>
      <c r="P186" s="163">
        <v>0</v>
      </c>
      <c r="Q186" s="163">
        <f>ROUND(E186*P186,2)</f>
        <v>0</v>
      </c>
      <c r="R186" s="163"/>
      <c r="S186" s="163" t="s">
        <v>151</v>
      </c>
      <c r="T186" s="163" t="s">
        <v>139</v>
      </c>
      <c r="U186" s="163">
        <v>0.47</v>
      </c>
      <c r="V186" s="163">
        <f>ROUND(E186*U186,2)</f>
        <v>32.9</v>
      </c>
      <c r="W186" s="163"/>
      <c r="X186" s="163" t="s">
        <v>140</v>
      </c>
      <c r="Y186" s="164"/>
      <c r="Z186" s="164"/>
      <c r="AA186" s="164"/>
      <c r="AB186" s="164"/>
      <c r="AC186" s="164"/>
      <c r="AD186" s="164"/>
      <c r="AE186" s="164"/>
      <c r="AF186" s="164"/>
      <c r="AG186" s="164" t="s">
        <v>141</v>
      </c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</row>
    <row r="187" spans="1:60" ht="12.75" outlineLevel="1">
      <c r="A187" s="170">
        <v>76</v>
      </c>
      <c r="B187" s="171" t="s">
        <v>369</v>
      </c>
      <c r="C187" s="172" t="s">
        <v>370</v>
      </c>
      <c r="D187" s="173" t="s">
        <v>243</v>
      </c>
      <c r="E187" s="174">
        <v>70</v>
      </c>
      <c r="F187" s="175"/>
      <c r="G187" s="176">
        <f>ROUND(E187*F187,2)</f>
        <v>0</v>
      </c>
      <c r="H187" s="162"/>
      <c r="I187" s="163">
        <f>ROUND(E187*H187,2)</f>
        <v>0</v>
      </c>
      <c r="J187" s="162"/>
      <c r="K187" s="163">
        <f>ROUND(E187*J187,2)</f>
        <v>0</v>
      </c>
      <c r="L187" s="163">
        <v>21</v>
      </c>
      <c r="M187" s="163">
        <f>G187*(1+L187/100)</f>
        <v>0</v>
      </c>
      <c r="N187" s="163">
        <v>0</v>
      </c>
      <c r="O187" s="163">
        <f>ROUND(E187*N187,2)</f>
        <v>0</v>
      </c>
      <c r="P187" s="163">
        <v>0</v>
      </c>
      <c r="Q187" s="163">
        <f>ROUND(E187*P187,2)</f>
        <v>0</v>
      </c>
      <c r="R187" s="163"/>
      <c r="S187" s="163" t="s">
        <v>151</v>
      </c>
      <c r="T187" s="163" t="s">
        <v>139</v>
      </c>
      <c r="U187" s="163">
        <v>0.287</v>
      </c>
      <c r="V187" s="163">
        <f>ROUND(E187*U187,2)</f>
        <v>20.09</v>
      </c>
      <c r="W187" s="163"/>
      <c r="X187" s="163" t="s">
        <v>140</v>
      </c>
      <c r="Y187" s="164"/>
      <c r="Z187" s="164"/>
      <c r="AA187" s="164"/>
      <c r="AB187" s="164"/>
      <c r="AC187" s="164"/>
      <c r="AD187" s="164"/>
      <c r="AE187" s="164"/>
      <c r="AF187" s="164"/>
      <c r="AG187" s="164" t="s">
        <v>141</v>
      </c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</row>
    <row r="188" spans="1:60" ht="12.75" outlineLevel="1">
      <c r="A188" s="155">
        <v>77</v>
      </c>
      <c r="B188" s="156" t="s">
        <v>371</v>
      </c>
      <c r="C188" s="157" t="s">
        <v>372</v>
      </c>
      <c r="D188" s="158" t="s">
        <v>337</v>
      </c>
      <c r="E188" s="159">
        <v>2</v>
      </c>
      <c r="F188" s="160"/>
      <c r="G188" s="161">
        <f>ROUND(E188*F188,2)</f>
        <v>0</v>
      </c>
      <c r="H188" s="162"/>
      <c r="I188" s="163">
        <f>ROUND(E188*H188,2)</f>
        <v>0</v>
      </c>
      <c r="J188" s="162"/>
      <c r="K188" s="163">
        <f>ROUND(E188*J188,2)</f>
        <v>0</v>
      </c>
      <c r="L188" s="163">
        <v>21</v>
      </c>
      <c r="M188" s="163">
        <f>G188*(1+L188/100)</f>
        <v>0</v>
      </c>
      <c r="N188" s="163">
        <v>0</v>
      </c>
      <c r="O188" s="163">
        <f>ROUND(E188*N188,2)</f>
        <v>0</v>
      </c>
      <c r="P188" s="163">
        <v>0</v>
      </c>
      <c r="Q188" s="163">
        <f>ROUND(E188*P188,2)</f>
        <v>0</v>
      </c>
      <c r="R188" s="163"/>
      <c r="S188" s="163" t="s">
        <v>138</v>
      </c>
      <c r="T188" s="163" t="s">
        <v>139</v>
      </c>
      <c r="U188" s="163">
        <v>1.61</v>
      </c>
      <c r="V188" s="163">
        <f>ROUND(E188*U188,2)</f>
        <v>3.22</v>
      </c>
      <c r="W188" s="163"/>
      <c r="X188" s="163" t="s">
        <v>140</v>
      </c>
      <c r="Y188" s="164"/>
      <c r="Z188" s="164"/>
      <c r="AA188" s="164"/>
      <c r="AB188" s="164"/>
      <c r="AC188" s="164"/>
      <c r="AD188" s="164"/>
      <c r="AE188" s="164"/>
      <c r="AF188" s="164"/>
      <c r="AG188" s="164" t="s">
        <v>141</v>
      </c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</row>
    <row r="189" spans="1:60" ht="12.75" outlineLevel="1">
      <c r="A189" s="165"/>
      <c r="B189" s="166"/>
      <c r="C189" s="167" t="s">
        <v>509</v>
      </c>
      <c r="D189" s="168"/>
      <c r="E189" s="169">
        <v>2</v>
      </c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4"/>
      <c r="Z189" s="164"/>
      <c r="AA189" s="164"/>
      <c r="AB189" s="164"/>
      <c r="AC189" s="164"/>
      <c r="AD189" s="164"/>
      <c r="AE189" s="164"/>
      <c r="AF189" s="164"/>
      <c r="AG189" s="164" t="s">
        <v>143</v>
      </c>
      <c r="AH189" s="164">
        <v>0</v>
      </c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</row>
    <row r="190" spans="1:60" ht="22.5" outlineLevel="1">
      <c r="A190" s="170">
        <v>78</v>
      </c>
      <c r="B190" s="171" t="s">
        <v>381</v>
      </c>
      <c r="C190" s="172" t="s">
        <v>382</v>
      </c>
      <c r="D190" s="173" t="s">
        <v>383</v>
      </c>
      <c r="E190" s="174">
        <v>1</v>
      </c>
      <c r="F190" s="175"/>
      <c r="G190" s="176">
        <f>ROUND(E190*F190,2)</f>
        <v>0</v>
      </c>
      <c r="H190" s="162"/>
      <c r="I190" s="163">
        <f>ROUND(E190*H190,2)</f>
        <v>0</v>
      </c>
      <c r="J190" s="162"/>
      <c r="K190" s="163">
        <f>ROUND(E190*J190,2)</f>
        <v>0</v>
      </c>
      <c r="L190" s="163">
        <v>21</v>
      </c>
      <c r="M190" s="163">
        <f>G190*(1+L190/100)</f>
        <v>0</v>
      </c>
      <c r="N190" s="163">
        <v>0</v>
      </c>
      <c r="O190" s="163">
        <f>ROUND(E190*N190,2)</f>
        <v>0</v>
      </c>
      <c r="P190" s="163">
        <v>0</v>
      </c>
      <c r="Q190" s="163">
        <f>ROUND(E190*P190,2)</f>
        <v>0</v>
      </c>
      <c r="R190" s="163"/>
      <c r="S190" s="163" t="s">
        <v>138</v>
      </c>
      <c r="T190" s="163" t="s">
        <v>139</v>
      </c>
      <c r="U190" s="163">
        <v>15</v>
      </c>
      <c r="V190" s="163">
        <f>ROUND(E190*U190,2)</f>
        <v>15</v>
      </c>
      <c r="W190" s="163"/>
      <c r="X190" s="163" t="s">
        <v>140</v>
      </c>
      <c r="Y190" s="164"/>
      <c r="Z190" s="164"/>
      <c r="AA190" s="164"/>
      <c r="AB190" s="164"/>
      <c r="AC190" s="164"/>
      <c r="AD190" s="164"/>
      <c r="AE190" s="164"/>
      <c r="AF190" s="164"/>
      <c r="AG190" s="164" t="s">
        <v>141</v>
      </c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</row>
    <row r="191" spans="1:60" ht="12.75" outlineLevel="1">
      <c r="A191" s="155">
        <v>79</v>
      </c>
      <c r="B191" s="156" t="s">
        <v>384</v>
      </c>
      <c r="C191" s="157" t="s">
        <v>385</v>
      </c>
      <c r="D191" s="158" t="s">
        <v>243</v>
      </c>
      <c r="E191" s="159">
        <v>70</v>
      </c>
      <c r="F191" s="160"/>
      <c r="G191" s="161">
        <f>ROUND(E191*F191,2)</f>
        <v>0</v>
      </c>
      <c r="H191" s="162"/>
      <c r="I191" s="163">
        <f>ROUND(E191*H191,2)</f>
        <v>0</v>
      </c>
      <c r="J191" s="162"/>
      <c r="K191" s="163">
        <f>ROUND(E191*J191,2)</f>
        <v>0</v>
      </c>
      <c r="L191" s="163">
        <v>21</v>
      </c>
      <c r="M191" s="163">
        <f>G191*(1+L191/100)</f>
        <v>0</v>
      </c>
      <c r="N191" s="163">
        <v>0</v>
      </c>
      <c r="O191" s="163">
        <f>ROUND(E191*N191,2)</f>
        <v>0</v>
      </c>
      <c r="P191" s="163">
        <v>0</v>
      </c>
      <c r="Q191" s="163">
        <f>ROUND(E191*P191,2)</f>
        <v>0</v>
      </c>
      <c r="R191" s="163"/>
      <c r="S191" s="163" t="s">
        <v>138</v>
      </c>
      <c r="T191" s="163" t="s">
        <v>139</v>
      </c>
      <c r="U191" s="163">
        <v>0</v>
      </c>
      <c r="V191" s="163">
        <f>ROUND(E191*U191,2)</f>
        <v>0</v>
      </c>
      <c r="W191" s="163"/>
      <c r="X191" s="163" t="s">
        <v>140</v>
      </c>
      <c r="Y191" s="164"/>
      <c r="Z191" s="164"/>
      <c r="AA191" s="164"/>
      <c r="AB191" s="164"/>
      <c r="AC191" s="164"/>
      <c r="AD191" s="164"/>
      <c r="AE191" s="164"/>
      <c r="AF191" s="164"/>
      <c r="AG191" s="164" t="s">
        <v>141</v>
      </c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</row>
    <row r="192" spans="1:60" ht="12.75" outlineLevel="1">
      <c r="A192" s="165">
        <v>80</v>
      </c>
      <c r="B192" s="166" t="s">
        <v>386</v>
      </c>
      <c r="C192" s="177" t="s">
        <v>387</v>
      </c>
      <c r="D192" s="178" t="s">
        <v>23</v>
      </c>
      <c r="E192" s="179"/>
      <c r="F192" s="162"/>
      <c r="G192" s="163">
        <f>ROUND(E192*F192,2)</f>
        <v>0</v>
      </c>
      <c r="H192" s="162"/>
      <c r="I192" s="163">
        <f>ROUND(E192*H192,2)</f>
        <v>0</v>
      </c>
      <c r="J192" s="162"/>
      <c r="K192" s="163">
        <f>ROUND(E192*J192,2)</f>
        <v>0</v>
      </c>
      <c r="L192" s="163">
        <v>21</v>
      </c>
      <c r="M192" s="163">
        <f>G192*(1+L192/100)</f>
        <v>0</v>
      </c>
      <c r="N192" s="163">
        <v>0</v>
      </c>
      <c r="O192" s="163">
        <f>ROUND(E192*N192,2)</f>
        <v>0</v>
      </c>
      <c r="P192" s="163">
        <v>0</v>
      </c>
      <c r="Q192" s="163">
        <f>ROUND(E192*P192,2)</f>
        <v>0</v>
      </c>
      <c r="R192" s="163"/>
      <c r="S192" s="163" t="s">
        <v>151</v>
      </c>
      <c r="T192" s="163" t="s">
        <v>139</v>
      </c>
      <c r="U192" s="163">
        <v>0</v>
      </c>
      <c r="V192" s="163">
        <f>ROUND(E192*U192,2)</f>
        <v>0</v>
      </c>
      <c r="W192" s="163"/>
      <c r="X192" s="163" t="s">
        <v>194</v>
      </c>
      <c r="Y192" s="164"/>
      <c r="Z192" s="164"/>
      <c r="AA192" s="164"/>
      <c r="AB192" s="164"/>
      <c r="AC192" s="164"/>
      <c r="AD192" s="164"/>
      <c r="AE192" s="164"/>
      <c r="AF192" s="164"/>
      <c r="AG192" s="164" t="s">
        <v>195</v>
      </c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</row>
    <row r="193" spans="1:33" ht="12.75">
      <c r="A193" s="147" t="s">
        <v>133</v>
      </c>
      <c r="B193" s="148" t="s">
        <v>93</v>
      </c>
      <c r="C193" s="149" t="s">
        <v>94</v>
      </c>
      <c r="D193" s="150"/>
      <c r="E193" s="151"/>
      <c r="F193" s="152"/>
      <c r="G193" s="153">
        <f>SUMIF(AG194:AG195,"&lt;&gt;NOR",G194:G195)</f>
        <v>0</v>
      </c>
      <c r="H193" s="154"/>
      <c r="I193" s="154">
        <f>SUM(I194:I195)</f>
        <v>0</v>
      </c>
      <c r="J193" s="154"/>
      <c r="K193" s="154">
        <f>SUM(K194:K195)</f>
        <v>0</v>
      </c>
      <c r="L193" s="154"/>
      <c r="M193" s="154">
        <f>SUM(M194:M195)</f>
        <v>0</v>
      </c>
      <c r="N193" s="154"/>
      <c r="O193" s="154">
        <f>SUM(O194:O195)</f>
        <v>0.17</v>
      </c>
      <c r="P193" s="154"/>
      <c r="Q193" s="154">
        <f>SUM(Q194:Q195)</f>
        <v>0</v>
      </c>
      <c r="R193" s="154"/>
      <c r="S193" s="154"/>
      <c r="T193" s="154"/>
      <c r="U193" s="154"/>
      <c r="V193" s="154">
        <f>SUM(V194:V195)</f>
        <v>26.2</v>
      </c>
      <c r="W193" s="154"/>
      <c r="X193" s="154"/>
      <c r="AG193" t="s">
        <v>134</v>
      </c>
    </row>
    <row r="194" spans="1:60" ht="22.5" outlineLevel="1">
      <c r="A194" s="155">
        <v>81</v>
      </c>
      <c r="B194" s="156" t="s">
        <v>388</v>
      </c>
      <c r="C194" s="157" t="s">
        <v>510</v>
      </c>
      <c r="D194" s="158" t="s">
        <v>137</v>
      </c>
      <c r="E194" s="159">
        <v>322.425</v>
      </c>
      <c r="F194" s="160"/>
      <c r="G194" s="161">
        <f>ROUND(E194*F194,2)</f>
        <v>0</v>
      </c>
      <c r="H194" s="162"/>
      <c r="I194" s="163">
        <f>ROUND(E194*H194,2)</f>
        <v>0</v>
      </c>
      <c r="J194" s="162"/>
      <c r="K194" s="163">
        <f>ROUND(E194*J194,2)</f>
        <v>0</v>
      </c>
      <c r="L194" s="163">
        <v>21</v>
      </c>
      <c r="M194" s="163">
        <f>G194*(1+L194/100)</f>
        <v>0</v>
      </c>
      <c r="N194" s="163">
        <v>0.00052</v>
      </c>
      <c r="O194" s="163">
        <f>ROUND(E194*N194,2)</f>
        <v>0.17</v>
      </c>
      <c r="P194" s="163">
        <v>0</v>
      </c>
      <c r="Q194" s="163">
        <f>ROUND(E194*P194,2)</f>
        <v>0</v>
      </c>
      <c r="R194" s="163"/>
      <c r="S194" s="163" t="s">
        <v>138</v>
      </c>
      <c r="T194" s="163" t="s">
        <v>139</v>
      </c>
      <c r="U194" s="163">
        <v>0.08125</v>
      </c>
      <c r="V194" s="163">
        <f>ROUND(E194*U194,2)</f>
        <v>26.2</v>
      </c>
      <c r="W194" s="163"/>
      <c r="X194" s="163" t="s">
        <v>140</v>
      </c>
      <c r="Y194" s="164"/>
      <c r="Z194" s="164"/>
      <c r="AA194" s="164"/>
      <c r="AB194" s="164"/>
      <c r="AC194" s="164"/>
      <c r="AD194" s="164"/>
      <c r="AE194" s="164"/>
      <c r="AF194" s="164"/>
      <c r="AG194" s="164" t="s">
        <v>198</v>
      </c>
      <c r="AH194" s="164"/>
      <c r="AI194" s="164"/>
      <c r="AJ194" s="164"/>
      <c r="AK194" s="164"/>
      <c r="AL194" s="164"/>
      <c r="AM194" s="164"/>
      <c r="AN194" s="164"/>
      <c r="AO194" s="164"/>
      <c r="AP194" s="164"/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</row>
    <row r="195" spans="1:60" ht="12.75" outlineLevel="1">
      <c r="A195" s="165"/>
      <c r="B195" s="166"/>
      <c r="C195" s="167" t="s">
        <v>428</v>
      </c>
      <c r="D195" s="168"/>
      <c r="E195" s="169">
        <v>322.425</v>
      </c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  <c r="V195" s="163"/>
      <c r="W195" s="163"/>
      <c r="X195" s="163"/>
      <c r="Y195" s="164"/>
      <c r="Z195" s="164"/>
      <c r="AA195" s="164"/>
      <c r="AB195" s="164"/>
      <c r="AC195" s="164"/>
      <c r="AD195" s="164"/>
      <c r="AE195" s="164"/>
      <c r="AF195" s="164"/>
      <c r="AG195" s="164" t="s">
        <v>143</v>
      </c>
      <c r="AH195" s="164">
        <v>0</v>
      </c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</row>
    <row r="196" spans="1:33" ht="12.75">
      <c r="A196" s="147" t="s">
        <v>133</v>
      </c>
      <c r="B196" s="148" t="s">
        <v>97</v>
      </c>
      <c r="C196" s="149" t="s">
        <v>98</v>
      </c>
      <c r="D196" s="150"/>
      <c r="E196" s="151"/>
      <c r="F196" s="152"/>
      <c r="G196" s="153">
        <f>SUMIF(AG197:AG197,"&lt;&gt;NOR",G197:G197)</f>
        <v>0</v>
      </c>
      <c r="H196" s="154"/>
      <c r="I196" s="154">
        <f>SUM(I197:I197)</f>
        <v>0</v>
      </c>
      <c r="J196" s="154"/>
      <c r="K196" s="154">
        <f>SUM(K197:K197)</f>
        <v>0</v>
      </c>
      <c r="L196" s="154"/>
      <c r="M196" s="154">
        <f>SUM(M197:M197)</f>
        <v>0</v>
      </c>
      <c r="N196" s="154"/>
      <c r="O196" s="154">
        <f>SUM(O197:O197)</f>
        <v>0</v>
      </c>
      <c r="P196" s="154"/>
      <c r="Q196" s="154">
        <f>SUM(Q197:Q197)</f>
        <v>0</v>
      </c>
      <c r="R196" s="154"/>
      <c r="S196" s="154"/>
      <c r="T196" s="154"/>
      <c r="U196" s="154"/>
      <c r="V196" s="154">
        <f>SUM(V197:V197)</f>
        <v>0</v>
      </c>
      <c r="W196" s="154"/>
      <c r="X196" s="154"/>
      <c r="AG196" t="s">
        <v>134</v>
      </c>
    </row>
    <row r="197" spans="1:60" ht="22.5" outlineLevel="1">
      <c r="A197" s="170">
        <v>82</v>
      </c>
      <c r="B197" s="171" t="s">
        <v>390</v>
      </c>
      <c r="C197" s="172" t="s">
        <v>391</v>
      </c>
      <c r="D197" s="173" t="s">
        <v>182</v>
      </c>
      <c r="E197" s="174">
        <v>1</v>
      </c>
      <c r="F197" s="175"/>
      <c r="G197" s="176">
        <f>ROUND(E197*F197,2)</f>
        <v>0</v>
      </c>
      <c r="H197" s="162"/>
      <c r="I197" s="163">
        <f>ROUND(E197*H197,2)</f>
        <v>0</v>
      </c>
      <c r="J197" s="162"/>
      <c r="K197" s="163">
        <f>ROUND(E197*J197,2)</f>
        <v>0</v>
      </c>
      <c r="L197" s="163">
        <v>21</v>
      </c>
      <c r="M197" s="163">
        <f>G197*(1+L197/100)</f>
        <v>0</v>
      </c>
      <c r="N197" s="163">
        <v>0</v>
      </c>
      <c r="O197" s="163">
        <f>ROUND(E197*N197,2)</f>
        <v>0</v>
      </c>
      <c r="P197" s="163">
        <v>0</v>
      </c>
      <c r="Q197" s="163">
        <f>ROUND(E197*P197,2)</f>
        <v>0</v>
      </c>
      <c r="R197" s="163"/>
      <c r="S197" s="163" t="s">
        <v>138</v>
      </c>
      <c r="T197" s="163" t="s">
        <v>139</v>
      </c>
      <c r="U197" s="163">
        <v>0</v>
      </c>
      <c r="V197" s="163">
        <f>ROUND(E197*U197,2)</f>
        <v>0</v>
      </c>
      <c r="W197" s="163"/>
      <c r="X197" s="163" t="s">
        <v>140</v>
      </c>
      <c r="Y197" s="164"/>
      <c r="Z197" s="164"/>
      <c r="AA197" s="164"/>
      <c r="AB197" s="164"/>
      <c r="AC197" s="164"/>
      <c r="AD197" s="164"/>
      <c r="AE197" s="164"/>
      <c r="AF197" s="164"/>
      <c r="AG197" s="164" t="s">
        <v>141</v>
      </c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</row>
    <row r="198" spans="1:33" ht="12.75">
      <c r="A198" s="147" t="s">
        <v>133</v>
      </c>
      <c r="B198" s="148" t="s">
        <v>99</v>
      </c>
      <c r="C198" s="149" t="s">
        <v>100</v>
      </c>
      <c r="D198" s="150"/>
      <c r="E198" s="151"/>
      <c r="F198" s="152"/>
      <c r="G198" s="153">
        <f>SUMIF(AG199:AG205,"&lt;&gt;NOR",G199:G205)</f>
        <v>0</v>
      </c>
      <c r="H198" s="154"/>
      <c r="I198" s="154">
        <f>SUM(I199:I205)</f>
        <v>0</v>
      </c>
      <c r="J198" s="154"/>
      <c r="K198" s="154">
        <f>SUM(K199:K205)</f>
        <v>0</v>
      </c>
      <c r="L198" s="154"/>
      <c r="M198" s="154">
        <f>SUM(M199:M205)</f>
        <v>0</v>
      </c>
      <c r="N198" s="154"/>
      <c r="O198" s="154">
        <f>SUM(O199:O205)</f>
        <v>0</v>
      </c>
      <c r="P198" s="154"/>
      <c r="Q198" s="154">
        <f>SUM(Q199:Q205)</f>
        <v>0</v>
      </c>
      <c r="R198" s="154"/>
      <c r="S198" s="154"/>
      <c r="T198" s="154"/>
      <c r="U198" s="154"/>
      <c r="V198" s="154">
        <f>SUM(V199:V205)</f>
        <v>29.44</v>
      </c>
      <c r="W198" s="154"/>
      <c r="X198" s="154"/>
      <c r="AG198" t="s">
        <v>134</v>
      </c>
    </row>
    <row r="199" spans="1:60" ht="12.75" outlineLevel="1">
      <c r="A199" s="170">
        <v>83</v>
      </c>
      <c r="B199" s="171" t="s">
        <v>392</v>
      </c>
      <c r="C199" s="172" t="s">
        <v>393</v>
      </c>
      <c r="D199" s="173" t="s">
        <v>193</v>
      </c>
      <c r="E199" s="174">
        <v>8.63482</v>
      </c>
      <c r="F199" s="175"/>
      <c r="G199" s="176">
        <f aca="true" t="shared" si="7" ref="G199:G205">ROUND(E199*F199,2)</f>
        <v>0</v>
      </c>
      <c r="H199" s="162"/>
      <c r="I199" s="163">
        <f aca="true" t="shared" si="8" ref="I199:I205">ROUND(E199*H199,2)</f>
        <v>0</v>
      </c>
      <c r="J199" s="162"/>
      <c r="K199" s="163">
        <f aca="true" t="shared" si="9" ref="K199:K205">ROUND(E199*J199,2)</f>
        <v>0</v>
      </c>
      <c r="L199" s="163">
        <v>21</v>
      </c>
      <c r="M199" s="163">
        <f aca="true" t="shared" si="10" ref="M199:M205">G199*(1+L199/100)</f>
        <v>0</v>
      </c>
      <c r="N199" s="163">
        <v>0</v>
      </c>
      <c r="O199" s="163">
        <f aca="true" t="shared" si="11" ref="O199:O205">ROUND(E199*N199,2)</f>
        <v>0</v>
      </c>
      <c r="P199" s="163">
        <v>0</v>
      </c>
      <c r="Q199" s="163">
        <f aca="true" t="shared" si="12" ref="Q199:Q205">ROUND(E199*P199,2)</f>
        <v>0</v>
      </c>
      <c r="R199" s="163"/>
      <c r="S199" s="163" t="s">
        <v>151</v>
      </c>
      <c r="T199" s="163" t="s">
        <v>139</v>
      </c>
      <c r="U199" s="163">
        <v>0.75806</v>
      </c>
      <c r="V199" s="163">
        <f aca="true" t="shared" si="13" ref="V199:V205">ROUND(E199*U199,2)</f>
        <v>6.55</v>
      </c>
      <c r="W199" s="163"/>
      <c r="X199" s="163" t="s">
        <v>394</v>
      </c>
      <c r="Y199" s="164"/>
      <c r="Z199" s="164"/>
      <c r="AA199" s="164"/>
      <c r="AB199" s="164"/>
      <c r="AC199" s="164"/>
      <c r="AD199" s="164"/>
      <c r="AE199" s="164"/>
      <c r="AF199" s="164"/>
      <c r="AG199" s="164" t="s">
        <v>395</v>
      </c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</row>
    <row r="200" spans="1:60" ht="12.75" outlineLevel="1">
      <c r="A200" s="170">
        <v>84</v>
      </c>
      <c r="B200" s="171" t="s">
        <v>396</v>
      </c>
      <c r="C200" s="172" t="s">
        <v>397</v>
      </c>
      <c r="D200" s="173" t="s">
        <v>193</v>
      </c>
      <c r="E200" s="174">
        <v>17.26963</v>
      </c>
      <c r="F200" s="175"/>
      <c r="G200" s="176">
        <f t="shared" si="7"/>
        <v>0</v>
      </c>
      <c r="H200" s="162"/>
      <c r="I200" s="163">
        <f t="shared" si="8"/>
        <v>0</v>
      </c>
      <c r="J200" s="162"/>
      <c r="K200" s="163">
        <f t="shared" si="9"/>
        <v>0</v>
      </c>
      <c r="L200" s="163">
        <v>21</v>
      </c>
      <c r="M200" s="163">
        <f t="shared" si="10"/>
        <v>0</v>
      </c>
      <c r="N200" s="163">
        <v>0</v>
      </c>
      <c r="O200" s="163">
        <f t="shared" si="11"/>
        <v>0</v>
      </c>
      <c r="P200" s="163">
        <v>0</v>
      </c>
      <c r="Q200" s="163">
        <f t="shared" si="12"/>
        <v>0</v>
      </c>
      <c r="R200" s="163"/>
      <c r="S200" s="163" t="s">
        <v>151</v>
      </c>
      <c r="T200" s="163" t="s">
        <v>139</v>
      </c>
      <c r="U200" s="163">
        <v>0.53056</v>
      </c>
      <c r="V200" s="163">
        <f t="shared" si="13"/>
        <v>9.16</v>
      </c>
      <c r="W200" s="163"/>
      <c r="X200" s="163" t="s">
        <v>394</v>
      </c>
      <c r="Y200" s="164"/>
      <c r="Z200" s="164"/>
      <c r="AA200" s="164"/>
      <c r="AB200" s="164"/>
      <c r="AC200" s="164"/>
      <c r="AD200" s="164"/>
      <c r="AE200" s="164"/>
      <c r="AF200" s="164"/>
      <c r="AG200" s="164" t="s">
        <v>395</v>
      </c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</row>
    <row r="201" spans="1:60" ht="12.75" outlineLevel="1">
      <c r="A201" s="170">
        <v>85</v>
      </c>
      <c r="B201" s="171" t="s">
        <v>398</v>
      </c>
      <c r="C201" s="172" t="s">
        <v>399</v>
      </c>
      <c r="D201" s="173" t="s">
        <v>193</v>
      </c>
      <c r="E201" s="174">
        <v>8.63482</v>
      </c>
      <c r="F201" s="175"/>
      <c r="G201" s="176">
        <f t="shared" si="7"/>
        <v>0</v>
      </c>
      <c r="H201" s="162"/>
      <c r="I201" s="163">
        <f t="shared" si="8"/>
        <v>0</v>
      </c>
      <c r="J201" s="162"/>
      <c r="K201" s="163">
        <f t="shared" si="9"/>
        <v>0</v>
      </c>
      <c r="L201" s="163">
        <v>21</v>
      </c>
      <c r="M201" s="163">
        <f t="shared" si="10"/>
        <v>0</v>
      </c>
      <c r="N201" s="163">
        <v>0</v>
      </c>
      <c r="O201" s="163">
        <f t="shared" si="11"/>
        <v>0</v>
      </c>
      <c r="P201" s="163">
        <v>0</v>
      </c>
      <c r="Q201" s="163">
        <f t="shared" si="12"/>
        <v>0</v>
      </c>
      <c r="R201" s="163"/>
      <c r="S201" s="163" t="s">
        <v>151</v>
      </c>
      <c r="T201" s="163" t="s">
        <v>139</v>
      </c>
      <c r="U201" s="163">
        <v>0.39813</v>
      </c>
      <c r="V201" s="163">
        <f t="shared" si="13"/>
        <v>3.44</v>
      </c>
      <c r="W201" s="163"/>
      <c r="X201" s="163" t="s">
        <v>394</v>
      </c>
      <c r="Y201" s="164"/>
      <c r="Z201" s="164"/>
      <c r="AA201" s="164"/>
      <c r="AB201" s="164"/>
      <c r="AC201" s="164"/>
      <c r="AD201" s="164"/>
      <c r="AE201" s="164"/>
      <c r="AF201" s="164"/>
      <c r="AG201" s="164" t="s">
        <v>395</v>
      </c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</row>
    <row r="202" spans="1:60" ht="12.75" outlineLevel="1">
      <c r="A202" s="170">
        <v>86</v>
      </c>
      <c r="B202" s="171" t="s">
        <v>400</v>
      </c>
      <c r="C202" s="172" t="s">
        <v>401</v>
      </c>
      <c r="D202" s="173" t="s">
        <v>193</v>
      </c>
      <c r="E202" s="174">
        <v>172.69632</v>
      </c>
      <c r="F202" s="175"/>
      <c r="G202" s="176">
        <f t="shared" si="7"/>
        <v>0</v>
      </c>
      <c r="H202" s="162"/>
      <c r="I202" s="163">
        <f t="shared" si="8"/>
        <v>0</v>
      </c>
      <c r="J202" s="162"/>
      <c r="K202" s="163">
        <f t="shared" si="9"/>
        <v>0</v>
      </c>
      <c r="L202" s="163">
        <v>21</v>
      </c>
      <c r="M202" s="163">
        <f t="shared" si="10"/>
        <v>0</v>
      </c>
      <c r="N202" s="163">
        <v>0</v>
      </c>
      <c r="O202" s="163">
        <f t="shared" si="11"/>
        <v>0</v>
      </c>
      <c r="P202" s="163">
        <v>0</v>
      </c>
      <c r="Q202" s="163">
        <f t="shared" si="12"/>
        <v>0</v>
      </c>
      <c r="R202" s="163"/>
      <c r="S202" s="163" t="s">
        <v>151</v>
      </c>
      <c r="T202" s="163" t="s">
        <v>139</v>
      </c>
      <c r="U202" s="163">
        <v>0</v>
      </c>
      <c r="V202" s="163">
        <f t="shared" si="13"/>
        <v>0</v>
      </c>
      <c r="W202" s="163"/>
      <c r="X202" s="163" t="s">
        <v>394</v>
      </c>
      <c r="Y202" s="164"/>
      <c r="Z202" s="164"/>
      <c r="AA202" s="164"/>
      <c r="AB202" s="164"/>
      <c r="AC202" s="164"/>
      <c r="AD202" s="164"/>
      <c r="AE202" s="164"/>
      <c r="AF202" s="164"/>
      <c r="AG202" s="164" t="s">
        <v>395</v>
      </c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</row>
    <row r="203" spans="1:60" ht="12.75" outlineLevel="1">
      <c r="A203" s="170">
        <v>87</v>
      </c>
      <c r="B203" s="171" t="s">
        <v>402</v>
      </c>
      <c r="C203" s="172" t="s">
        <v>403</v>
      </c>
      <c r="D203" s="173" t="s">
        <v>193</v>
      </c>
      <c r="E203" s="174">
        <v>8.63482</v>
      </c>
      <c r="F203" s="175"/>
      <c r="G203" s="176">
        <f t="shared" si="7"/>
        <v>0</v>
      </c>
      <c r="H203" s="162"/>
      <c r="I203" s="163">
        <f t="shared" si="8"/>
        <v>0</v>
      </c>
      <c r="J203" s="162"/>
      <c r="K203" s="163">
        <f t="shared" si="9"/>
        <v>0</v>
      </c>
      <c r="L203" s="163">
        <v>21</v>
      </c>
      <c r="M203" s="163">
        <f t="shared" si="10"/>
        <v>0</v>
      </c>
      <c r="N203" s="163">
        <v>0</v>
      </c>
      <c r="O203" s="163">
        <f t="shared" si="11"/>
        <v>0</v>
      </c>
      <c r="P203" s="163">
        <v>0</v>
      </c>
      <c r="Q203" s="163">
        <f t="shared" si="12"/>
        <v>0</v>
      </c>
      <c r="R203" s="163"/>
      <c r="S203" s="163" t="s">
        <v>151</v>
      </c>
      <c r="T203" s="163" t="s">
        <v>139</v>
      </c>
      <c r="U203" s="163">
        <v>0.76538</v>
      </c>
      <c r="V203" s="163">
        <f t="shared" si="13"/>
        <v>6.61</v>
      </c>
      <c r="W203" s="163"/>
      <c r="X203" s="163" t="s">
        <v>394</v>
      </c>
      <c r="Y203" s="164"/>
      <c r="Z203" s="164"/>
      <c r="AA203" s="164"/>
      <c r="AB203" s="164"/>
      <c r="AC203" s="164"/>
      <c r="AD203" s="164"/>
      <c r="AE203" s="164"/>
      <c r="AF203" s="164"/>
      <c r="AG203" s="164" t="s">
        <v>395</v>
      </c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</row>
    <row r="204" spans="1:60" ht="12.75" outlineLevel="1">
      <c r="A204" s="170">
        <v>88</v>
      </c>
      <c r="B204" s="171" t="s">
        <v>404</v>
      </c>
      <c r="C204" s="172" t="s">
        <v>405</v>
      </c>
      <c r="D204" s="173" t="s">
        <v>193</v>
      </c>
      <c r="E204" s="174">
        <v>43.17408</v>
      </c>
      <c r="F204" s="175"/>
      <c r="G204" s="176">
        <f t="shared" si="7"/>
        <v>0</v>
      </c>
      <c r="H204" s="162"/>
      <c r="I204" s="163">
        <f t="shared" si="8"/>
        <v>0</v>
      </c>
      <c r="J204" s="162"/>
      <c r="K204" s="163">
        <f t="shared" si="9"/>
        <v>0</v>
      </c>
      <c r="L204" s="163">
        <v>21</v>
      </c>
      <c r="M204" s="163">
        <f t="shared" si="10"/>
        <v>0</v>
      </c>
      <c r="N204" s="163">
        <v>0</v>
      </c>
      <c r="O204" s="163">
        <f t="shared" si="11"/>
        <v>0</v>
      </c>
      <c r="P204" s="163">
        <v>0</v>
      </c>
      <c r="Q204" s="163">
        <f t="shared" si="12"/>
        <v>0</v>
      </c>
      <c r="R204" s="163"/>
      <c r="S204" s="163" t="s">
        <v>151</v>
      </c>
      <c r="T204" s="163" t="s">
        <v>139</v>
      </c>
      <c r="U204" s="163">
        <v>0.08531</v>
      </c>
      <c r="V204" s="163">
        <f t="shared" si="13"/>
        <v>3.68</v>
      </c>
      <c r="W204" s="163"/>
      <c r="X204" s="163" t="s">
        <v>394</v>
      </c>
      <c r="Y204" s="164"/>
      <c r="Z204" s="164"/>
      <c r="AA204" s="164"/>
      <c r="AB204" s="164"/>
      <c r="AC204" s="164"/>
      <c r="AD204" s="164"/>
      <c r="AE204" s="164"/>
      <c r="AF204" s="164"/>
      <c r="AG204" s="164" t="s">
        <v>395</v>
      </c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</row>
    <row r="205" spans="1:60" ht="12.75" outlineLevel="1">
      <c r="A205" s="170">
        <v>89</v>
      </c>
      <c r="B205" s="171" t="s">
        <v>406</v>
      </c>
      <c r="C205" s="172" t="s">
        <v>407</v>
      </c>
      <c r="D205" s="173" t="s">
        <v>193</v>
      </c>
      <c r="E205" s="174">
        <v>8.63482</v>
      </c>
      <c r="F205" s="175"/>
      <c r="G205" s="176">
        <f t="shared" si="7"/>
        <v>0</v>
      </c>
      <c r="H205" s="162"/>
      <c r="I205" s="163">
        <f t="shared" si="8"/>
        <v>0</v>
      </c>
      <c r="J205" s="162"/>
      <c r="K205" s="163">
        <f t="shared" si="9"/>
        <v>0</v>
      </c>
      <c r="L205" s="163">
        <v>21</v>
      </c>
      <c r="M205" s="163">
        <f t="shared" si="10"/>
        <v>0</v>
      </c>
      <c r="N205" s="163">
        <v>0</v>
      </c>
      <c r="O205" s="163">
        <f t="shared" si="11"/>
        <v>0</v>
      </c>
      <c r="P205" s="163">
        <v>0</v>
      </c>
      <c r="Q205" s="163">
        <f t="shared" si="12"/>
        <v>0</v>
      </c>
      <c r="R205" s="163"/>
      <c r="S205" s="163" t="s">
        <v>151</v>
      </c>
      <c r="T205" s="163" t="s">
        <v>139</v>
      </c>
      <c r="U205" s="163">
        <v>0</v>
      </c>
      <c r="V205" s="163">
        <f t="shared" si="13"/>
        <v>0</v>
      </c>
      <c r="W205" s="163"/>
      <c r="X205" s="163" t="s">
        <v>394</v>
      </c>
      <c r="Y205" s="164"/>
      <c r="Z205" s="164"/>
      <c r="AA205" s="164"/>
      <c r="AB205" s="164"/>
      <c r="AC205" s="164"/>
      <c r="AD205" s="164"/>
      <c r="AE205" s="164"/>
      <c r="AF205" s="164"/>
      <c r="AG205" s="164" t="s">
        <v>395</v>
      </c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</row>
    <row r="206" spans="1:33" ht="12.75">
      <c r="A206" s="147" t="s">
        <v>133</v>
      </c>
      <c r="B206" s="148" t="s">
        <v>17</v>
      </c>
      <c r="C206" s="149" t="s">
        <v>18</v>
      </c>
      <c r="D206" s="150"/>
      <c r="E206" s="151"/>
      <c r="F206" s="152"/>
      <c r="G206" s="153">
        <f>SUMIF(AG207:AG207,"&lt;&gt;NOR",G207:G207)</f>
        <v>0</v>
      </c>
      <c r="H206" s="154"/>
      <c r="I206" s="154">
        <f>SUM(I207:I207)</f>
        <v>0</v>
      </c>
      <c r="J206" s="154"/>
      <c r="K206" s="154">
        <f>SUM(K207:K207)</f>
        <v>0</v>
      </c>
      <c r="L206" s="154"/>
      <c r="M206" s="154">
        <f>SUM(M207:M207)</f>
        <v>0</v>
      </c>
      <c r="N206" s="154"/>
      <c r="O206" s="154">
        <f>SUM(O207:O207)</f>
        <v>0</v>
      </c>
      <c r="P206" s="154"/>
      <c r="Q206" s="154">
        <f>SUM(Q207:Q207)</f>
        <v>0</v>
      </c>
      <c r="R206" s="154"/>
      <c r="S206" s="154"/>
      <c r="T206" s="154"/>
      <c r="U206" s="154"/>
      <c r="V206" s="154">
        <f>SUM(V207:V207)</f>
        <v>0</v>
      </c>
      <c r="W206" s="154"/>
      <c r="X206" s="154"/>
      <c r="AG206" t="s">
        <v>134</v>
      </c>
    </row>
    <row r="207" spans="1:60" ht="12.75" outlineLevel="1">
      <c r="A207" s="155">
        <v>90</v>
      </c>
      <c r="B207" s="156" t="s">
        <v>408</v>
      </c>
      <c r="C207" s="157" t="s">
        <v>409</v>
      </c>
      <c r="D207" s="158" t="s">
        <v>410</v>
      </c>
      <c r="E207" s="159">
        <v>1</v>
      </c>
      <c r="F207" s="160"/>
      <c r="G207" s="161">
        <f>ROUND(E207*F207,2)</f>
        <v>0</v>
      </c>
      <c r="H207" s="162"/>
      <c r="I207" s="163">
        <f>ROUND(E207*H207,2)</f>
        <v>0</v>
      </c>
      <c r="J207" s="162"/>
      <c r="K207" s="163">
        <f>ROUND(E207*J207,2)</f>
        <v>0</v>
      </c>
      <c r="L207" s="163">
        <v>21</v>
      </c>
      <c r="M207" s="163">
        <f>G207*(1+L207/100)</f>
        <v>0</v>
      </c>
      <c r="N207" s="163">
        <v>0</v>
      </c>
      <c r="O207" s="163">
        <f>ROUND(E207*N207,2)</f>
        <v>0</v>
      </c>
      <c r="P207" s="163">
        <v>0</v>
      </c>
      <c r="Q207" s="163">
        <f>ROUND(E207*P207,2)</f>
        <v>0</v>
      </c>
      <c r="R207" s="163"/>
      <c r="S207" s="163" t="s">
        <v>151</v>
      </c>
      <c r="T207" s="163" t="s">
        <v>139</v>
      </c>
      <c r="U207" s="163">
        <v>0</v>
      </c>
      <c r="V207" s="163">
        <f>ROUND(E207*U207,2)</f>
        <v>0</v>
      </c>
      <c r="W207" s="163"/>
      <c r="X207" s="163" t="s">
        <v>411</v>
      </c>
      <c r="Y207" s="164"/>
      <c r="Z207" s="164"/>
      <c r="AA207" s="164"/>
      <c r="AB207" s="164"/>
      <c r="AC207" s="164"/>
      <c r="AD207" s="164"/>
      <c r="AE207" s="164"/>
      <c r="AF207" s="164"/>
      <c r="AG207" s="164" t="s">
        <v>412</v>
      </c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</row>
    <row r="208" spans="1:33" ht="12.75">
      <c r="A208" s="130"/>
      <c r="B208" s="134"/>
      <c r="C208" s="180"/>
      <c r="D208" s="136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AE208">
        <v>15</v>
      </c>
      <c r="AF208">
        <v>21</v>
      </c>
      <c r="AG208" t="s">
        <v>120</v>
      </c>
    </row>
    <row r="209" spans="1:33" ht="12.75">
      <c r="A209" s="181"/>
      <c r="B209" s="182" t="s">
        <v>13</v>
      </c>
      <c r="C209" s="183"/>
      <c r="D209" s="184"/>
      <c r="E209" s="185"/>
      <c r="F209" s="185"/>
      <c r="G209" s="186">
        <f>G8+G11+G14+G21+G26+G30+G32+G74+G87+G106+G142+G185+G193+G196+G198+G206</f>
        <v>0</v>
      </c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AE209">
        <f>SUMIF(L7:L207,AE208,G7:G207)</f>
        <v>0</v>
      </c>
      <c r="AF209">
        <f>SUMIF(L7:L207,AF208,G7:G207)</f>
        <v>0</v>
      </c>
      <c r="AG209" t="s">
        <v>413</v>
      </c>
    </row>
    <row r="210" spans="1:24" ht="12.75">
      <c r="A210" s="130"/>
      <c r="B210" s="134"/>
      <c r="C210" s="180"/>
      <c r="D210" s="136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</row>
    <row r="211" spans="1:24" ht="12.75">
      <c r="A211" s="130"/>
      <c r="B211" s="134"/>
      <c r="C211" s="180"/>
      <c r="D211" s="136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</row>
    <row r="212" spans="1:24" ht="12.75">
      <c r="A212" s="264" t="s">
        <v>414</v>
      </c>
      <c r="B212" s="264"/>
      <c r="C212" s="264"/>
      <c r="D212" s="136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</row>
    <row r="213" spans="1:33" ht="12.75">
      <c r="A213" s="260"/>
      <c r="B213" s="260"/>
      <c r="C213" s="260"/>
      <c r="D213" s="260"/>
      <c r="E213" s="260"/>
      <c r="F213" s="260"/>
      <c r="G213" s="26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AG213" t="s">
        <v>415</v>
      </c>
    </row>
    <row r="214" spans="1:24" ht="12.75">
      <c r="A214" s="260"/>
      <c r="B214" s="260"/>
      <c r="C214" s="260"/>
      <c r="D214" s="260"/>
      <c r="E214" s="260"/>
      <c r="F214" s="260"/>
      <c r="G214" s="26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</row>
    <row r="215" spans="1:24" ht="12.75">
      <c r="A215" s="260"/>
      <c r="B215" s="260"/>
      <c r="C215" s="260"/>
      <c r="D215" s="260"/>
      <c r="E215" s="260"/>
      <c r="F215" s="260"/>
      <c r="G215" s="26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</row>
    <row r="216" spans="1:24" ht="12.75">
      <c r="A216" s="260"/>
      <c r="B216" s="260"/>
      <c r="C216" s="260"/>
      <c r="D216" s="260"/>
      <c r="E216" s="260"/>
      <c r="F216" s="260"/>
      <c r="G216" s="26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</row>
    <row r="217" spans="1:24" ht="12.75">
      <c r="A217" s="260"/>
      <c r="B217" s="260"/>
      <c r="C217" s="260"/>
      <c r="D217" s="260"/>
      <c r="E217" s="260"/>
      <c r="F217" s="260"/>
      <c r="G217" s="26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</row>
    <row r="218" spans="1:24" ht="12.75">
      <c r="A218" s="130"/>
      <c r="B218" s="134"/>
      <c r="C218" s="180"/>
      <c r="D218" s="136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</row>
    <row r="219" spans="3:33" ht="12.75">
      <c r="C219" s="187"/>
      <c r="D219" s="82"/>
      <c r="AG219" t="s">
        <v>416</v>
      </c>
    </row>
    <row r="220" ht="12.75">
      <c r="D220" s="82"/>
    </row>
    <row r="221" ht="12.75">
      <c r="D221" s="82"/>
    </row>
    <row r="222" ht="12.75">
      <c r="D222" s="82"/>
    </row>
    <row r="223" ht="12.75">
      <c r="D223" s="82"/>
    </row>
    <row r="224" ht="12.75">
      <c r="D224" s="82"/>
    </row>
    <row r="225" ht="12.75">
      <c r="D225" s="82"/>
    </row>
    <row r="226" ht="12.75">
      <c r="D226" s="82"/>
    </row>
    <row r="227" ht="12.75">
      <c r="D227" s="82"/>
    </row>
    <row r="228" ht="12.75">
      <c r="D228" s="82"/>
    </row>
    <row r="229" ht="12.75">
      <c r="D229" s="82"/>
    </row>
    <row r="230" ht="12.75">
      <c r="D230" s="82"/>
    </row>
    <row r="231" ht="12.75">
      <c r="D231" s="82"/>
    </row>
    <row r="232" ht="12.75">
      <c r="D232" s="82"/>
    </row>
    <row r="233" ht="12.75">
      <c r="D233" s="82"/>
    </row>
    <row r="234" ht="12.75">
      <c r="D234" s="82"/>
    </row>
    <row r="235" ht="12.75">
      <c r="D235" s="82"/>
    </row>
    <row r="236" ht="12.75">
      <c r="D236" s="82"/>
    </row>
    <row r="237" ht="12.75">
      <c r="D237" s="82"/>
    </row>
    <row r="238" ht="12.75">
      <c r="D238" s="82"/>
    </row>
    <row r="239" ht="12.75">
      <c r="D239" s="82"/>
    </row>
    <row r="240" ht="12.75">
      <c r="D240" s="82"/>
    </row>
    <row r="241" ht="12.75">
      <c r="D241" s="82"/>
    </row>
    <row r="242" ht="12.75">
      <c r="D242" s="82"/>
    </row>
    <row r="243" ht="12.75">
      <c r="D243" s="82"/>
    </row>
    <row r="244" ht="12.75">
      <c r="D244" s="82"/>
    </row>
    <row r="245" ht="12.75">
      <c r="D245" s="82"/>
    </row>
    <row r="246" ht="12.75">
      <c r="D246" s="82"/>
    </row>
    <row r="247" ht="12.75">
      <c r="D247" s="82"/>
    </row>
    <row r="248" ht="12.75">
      <c r="D248" s="82"/>
    </row>
    <row r="249" ht="12.75">
      <c r="D249" s="82"/>
    </row>
    <row r="250" ht="12.75">
      <c r="D250" s="82"/>
    </row>
    <row r="251" ht="12.75">
      <c r="D251" s="82"/>
    </row>
    <row r="252" ht="12.75">
      <c r="D252" s="82"/>
    </row>
    <row r="253" ht="12.75">
      <c r="D253" s="82"/>
    </row>
    <row r="254" ht="12.75">
      <c r="D254" s="82"/>
    </row>
    <row r="255" ht="12.75">
      <c r="D255" s="82"/>
    </row>
    <row r="256" ht="12.75">
      <c r="D256" s="82"/>
    </row>
    <row r="257" ht="12.75">
      <c r="D257" s="82"/>
    </row>
    <row r="258" ht="12.75">
      <c r="D258" s="82"/>
    </row>
    <row r="259" ht="12.75">
      <c r="D259" s="82"/>
    </row>
    <row r="260" ht="12.75">
      <c r="D260" s="82"/>
    </row>
    <row r="261" ht="12.75">
      <c r="D261" s="82"/>
    </row>
    <row r="262" ht="12.75">
      <c r="D262" s="82"/>
    </row>
    <row r="263" ht="12.75">
      <c r="D263" s="82"/>
    </row>
    <row r="264" ht="12.75">
      <c r="D264" s="82"/>
    </row>
    <row r="265" ht="12.75">
      <c r="D265" s="82"/>
    </row>
    <row r="266" ht="12.75">
      <c r="D266" s="82"/>
    </row>
    <row r="267" ht="12.75">
      <c r="D267" s="82"/>
    </row>
    <row r="268" ht="12.75">
      <c r="D268" s="82"/>
    </row>
    <row r="269" ht="12.75">
      <c r="D269" s="82"/>
    </row>
    <row r="270" ht="12.75">
      <c r="D270" s="82"/>
    </row>
    <row r="271" ht="12.75">
      <c r="D271" s="82"/>
    </row>
    <row r="272" ht="12.75">
      <c r="D272" s="82"/>
    </row>
    <row r="273" ht="12.75">
      <c r="D273" s="82"/>
    </row>
    <row r="274" ht="12.75">
      <c r="D274" s="82"/>
    </row>
    <row r="275" ht="12.75">
      <c r="D275" s="82"/>
    </row>
    <row r="276" ht="12.75">
      <c r="D276" s="82"/>
    </row>
    <row r="277" ht="12.75">
      <c r="D277" s="82"/>
    </row>
    <row r="278" ht="12.75">
      <c r="D278" s="82"/>
    </row>
    <row r="279" ht="12.75">
      <c r="D279" s="82"/>
    </row>
    <row r="280" ht="12.75">
      <c r="D280" s="82"/>
    </row>
    <row r="281" ht="12.75">
      <c r="D281" s="82"/>
    </row>
    <row r="282" ht="12.75">
      <c r="D282" s="82"/>
    </row>
    <row r="283" ht="12.75">
      <c r="D283" s="82"/>
    </row>
    <row r="284" ht="12.75">
      <c r="D284" s="82"/>
    </row>
    <row r="285" ht="12.75">
      <c r="D285" s="82"/>
    </row>
    <row r="286" ht="12.75">
      <c r="D286" s="82"/>
    </row>
    <row r="287" ht="12.75">
      <c r="D287" s="82"/>
    </row>
    <row r="288" ht="12.75">
      <c r="D288" s="82"/>
    </row>
    <row r="289" ht="12.75">
      <c r="D289" s="82"/>
    </row>
    <row r="290" ht="12.75">
      <c r="D290" s="82"/>
    </row>
    <row r="291" ht="12.75">
      <c r="D291" s="82"/>
    </row>
    <row r="292" ht="12.75">
      <c r="D292" s="82"/>
    </row>
    <row r="293" ht="12.75">
      <c r="D293" s="82"/>
    </row>
    <row r="294" ht="12.75">
      <c r="D294" s="82"/>
    </row>
    <row r="295" ht="12.75">
      <c r="D295" s="82"/>
    </row>
    <row r="296" ht="12.75">
      <c r="D296" s="82"/>
    </row>
    <row r="297" ht="12.75">
      <c r="D297" s="82"/>
    </row>
    <row r="298" ht="12.75">
      <c r="D298" s="82"/>
    </row>
    <row r="299" ht="12.75">
      <c r="D299" s="82"/>
    </row>
    <row r="300" ht="12.75">
      <c r="D300" s="82"/>
    </row>
    <row r="301" ht="12.75">
      <c r="D301" s="82"/>
    </row>
    <row r="302" ht="12.75">
      <c r="D302" s="82"/>
    </row>
    <row r="303" ht="12.75">
      <c r="D303" s="82"/>
    </row>
    <row r="304" ht="12.75">
      <c r="D304" s="82"/>
    </row>
    <row r="305" ht="12.75">
      <c r="D305" s="82"/>
    </row>
    <row r="306" ht="12.75">
      <c r="D306" s="82"/>
    </row>
    <row r="307" ht="12.75">
      <c r="D307" s="82"/>
    </row>
    <row r="308" ht="12.75">
      <c r="D308" s="82"/>
    </row>
    <row r="309" ht="12.75">
      <c r="D309" s="82"/>
    </row>
    <row r="310" ht="12.75">
      <c r="D310" s="82"/>
    </row>
    <row r="311" ht="12.75">
      <c r="D311" s="82"/>
    </row>
    <row r="312" ht="12.75">
      <c r="D312" s="82"/>
    </row>
    <row r="313" ht="12.75">
      <c r="D313" s="82"/>
    </row>
    <row r="314" ht="12.75">
      <c r="D314" s="82"/>
    </row>
    <row r="315" ht="12.75">
      <c r="D315" s="82"/>
    </row>
    <row r="316" ht="12.75">
      <c r="D316" s="82"/>
    </row>
    <row r="317" ht="12.75">
      <c r="D317" s="82"/>
    </row>
    <row r="318" ht="12.75">
      <c r="D318" s="82"/>
    </row>
    <row r="319" ht="12.75">
      <c r="D319" s="82"/>
    </row>
    <row r="320" ht="12.75">
      <c r="D320" s="82"/>
    </row>
    <row r="321" ht="12.75">
      <c r="D321" s="82"/>
    </row>
    <row r="322" ht="12.75">
      <c r="D322" s="82"/>
    </row>
    <row r="323" ht="12.75">
      <c r="D323" s="82"/>
    </row>
    <row r="324" ht="12.75">
      <c r="D324" s="82"/>
    </row>
    <row r="325" ht="12.75">
      <c r="D325" s="82"/>
    </row>
    <row r="326" ht="12.75">
      <c r="D326" s="82"/>
    </row>
    <row r="327" ht="12.75">
      <c r="D327" s="82"/>
    </row>
    <row r="328" ht="12.75">
      <c r="D328" s="82"/>
    </row>
    <row r="329" ht="12.75">
      <c r="D329" s="82"/>
    </row>
    <row r="330" ht="12.75">
      <c r="D330" s="82"/>
    </row>
    <row r="331" ht="12.75">
      <c r="D331" s="82"/>
    </row>
    <row r="332" ht="12.75">
      <c r="D332" s="82"/>
    </row>
    <row r="333" ht="12.75">
      <c r="D333" s="82"/>
    </row>
    <row r="334" ht="12.75">
      <c r="D334" s="82"/>
    </row>
    <row r="335" ht="12.75">
      <c r="D335" s="82"/>
    </row>
    <row r="336" ht="12.75">
      <c r="D336" s="82"/>
    </row>
    <row r="337" ht="12.75">
      <c r="D337" s="82"/>
    </row>
    <row r="338" ht="12.75">
      <c r="D338" s="82"/>
    </row>
    <row r="339" ht="12.75">
      <c r="D339" s="82"/>
    </row>
    <row r="340" ht="12.75">
      <c r="D340" s="82"/>
    </row>
    <row r="341" ht="12.75">
      <c r="D341" s="82"/>
    </row>
    <row r="342" ht="12.75">
      <c r="D342" s="82"/>
    </row>
    <row r="343" ht="12.75">
      <c r="D343" s="82"/>
    </row>
    <row r="344" ht="12.75">
      <c r="D344" s="82"/>
    </row>
    <row r="345" ht="12.75">
      <c r="D345" s="82"/>
    </row>
    <row r="346" ht="12.75">
      <c r="D346" s="82"/>
    </row>
    <row r="347" ht="12.75">
      <c r="D347" s="82"/>
    </row>
    <row r="348" ht="12.75">
      <c r="D348" s="82"/>
    </row>
    <row r="349" ht="12.75">
      <c r="D349" s="82"/>
    </row>
    <row r="350" ht="12.75">
      <c r="D350" s="82"/>
    </row>
    <row r="351" ht="12.75">
      <c r="D351" s="82"/>
    </row>
    <row r="352" ht="12.75">
      <c r="D352" s="82"/>
    </row>
    <row r="353" ht="12.75">
      <c r="D353" s="82"/>
    </row>
    <row r="354" ht="12.75">
      <c r="D354" s="82"/>
    </row>
    <row r="355" ht="12.75">
      <c r="D355" s="82"/>
    </row>
    <row r="356" ht="12.75">
      <c r="D356" s="82"/>
    </row>
    <row r="357" ht="12.75">
      <c r="D357" s="82"/>
    </row>
    <row r="358" ht="12.75">
      <c r="D358" s="82"/>
    </row>
    <row r="359" ht="12.75">
      <c r="D359" s="82"/>
    </row>
    <row r="360" ht="12.75">
      <c r="D360" s="82"/>
    </row>
    <row r="361" ht="12.75">
      <c r="D361" s="82"/>
    </row>
    <row r="362" ht="12.75">
      <c r="D362" s="82"/>
    </row>
    <row r="363" ht="12.75">
      <c r="D363" s="82"/>
    </row>
    <row r="364" ht="12.75">
      <c r="D364" s="82"/>
    </row>
    <row r="365" ht="12.75">
      <c r="D365" s="82"/>
    </row>
    <row r="366" ht="12.75">
      <c r="D366" s="82"/>
    </row>
    <row r="367" ht="12.75">
      <c r="D367" s="82"/>
    </row>
    <row r="368" ht="12.75">
      <c r="D368" s="82"/>
    </row>
    <row r="369" ht="12.75">
      <c r="D369" s="82"/>
    </row>
    <row r="370" ht="12.75">
      <c r="D370" s="82"/>
    </row>
    <row r="371" ht="12.75">
      <c r="D371" s="82"/>
    </row>
    <row r="372" ht="12.75">
      <c r="D372" s="82"/>
    </row>
    <row r="373" ht="12.75">
      <c r="D373" s="82"/>
    </row>
    <row r="374" ht="12.75">
      <c r="D374" s="82"/>
    </row>
    <row r="375" ht="12.75">
      <c r="D375" s="82"/>
    </row>
    <row r="376" ht="12.75">
      <c r="D376" s="82"/>
    </row>
    <row r="377" ht="12.75">
      <c r="D377" s="82"/>
    </row>
    <row r="378" ht="12.75">
      <c r="D378" s="82"/>
    </row>
    <row r="379" ht="12.75">
      <c r="D379" s="82"/>
    </row>
    <row r="380" ht="12.75">
      <c r="D380" s="82"/>
    </row>
    <row r="381" ht="12.75">
      <c r="D381" s="82"/>
    </row>
    <row r="382" ht="12.75">
      <c r="D382" s="82"/>
    </row>
    <row r="383" ht="12.75">
      <c r="D383" s="82"/>
    </row>
    <row r="384" ht="12.75">
      <c r="D384" s="82"/>
    </row>
    <row r="385" ht="12.75">
      <c r="D385" s="82"/>
    </row>
    <row r="386" ht="12.75">
      <c r="D386" s="82"/>
    </row>
    <row r="387" ht="12.75">
      <c r="D387" s="82"/>
    </row>
    <row r="388" ht="12.75">
      <c r="D388" s="82"/>
    </row>
    <row r="389" ht="12.75">
      <c r="D389" s="82"/>
    </row>
    <row r="390" ht="12.75">
      <c r="D390" s="82"/>
    </row>
    <row r="391" ht="12.75">
      <c r="D391" s="82"/>
    </row>
    <row r="392" ht="12.75">
      <c r="D392" s="82"/>
    </row>
    <row r="393" ht="12.75">
      <c r="D393" s="82"/>
    </row>
    <row r="394" ht="12.75">
      <c r="D394" s="82"/>
    </row>
    <row r="395" ht="12.75">
      <c r="D395" s="82"/>
    </row>
    <row r="396" ht="12.75">
      <c r="D396" s="82"/>
    </row>
    <row r="397" ht="12.75">
      <c r="D397" s="82"/>
    </row>
    <row r="398" ht="12.75">
      <c r="D398" s="82"/>
    </row>
    <row r="399" ht="12.75">
      <c r="D399" s="82"/>
    </row>
    <row r="400" ht="12.75">
      <c r="D400" s="82"/>
    </row>
    <row r="401" ht="12.75">
      <c r="D401" s="82"/>
    </row>
    <row r="402" ht="12.75">
      <c r="D402" s="82"/>
    </row>
    <row r="403" ht="12.75">
      <c r="D403" s="82"/>
    </row>
    <row r="404" ht="12.75">
      <c r="D404" s="82"/>
    </row>
    <row r="405" ht="12.75">
      <c r="D405" s="82"/>
    </row>
    <row r="406" ht="12.75">
      <c r="D406" s="82"/>
    </row>
    <row r="407" ht="12.75">
      <c r="D407" s="82"/>
    </row>
    <row r="408" ht="12.75">
      <c r="D408" s="82"/>
    </row>
    <row r="409" ht="12.75">
      <c r="D409" s="82"/>
    </row>
    <row r="410" ht="12.75">
      <c r="D410" s="82"/>
    </row>
    <row r="411" ht="12.75">
      <c r="D411" s="82"/>
    </row>
    <row r="412" ht="12.75">
      <c r="D412" s="82"/>
    </row>
    <row r="413" ht="12.75">
      <c r="D413" s="82"/>
    </row>
    <row r="414" ht="12.75">
      <c r="D414" s="82"/>
    </row>
    <row r="415" ht="12.75">
      <c r="D415" s="82"/>
    </row>
    <row r="416" ht="12.75">
      <c r="D416" s="82"/>
    </row>
    <row r="417" ht="12.75">
      <c r="D417" s="82"/>
    </row>
    <row r="418" ht="12.75">
      <c r="D418" s="82"/>
    </row>
    <row r="419" ht="12.75">
      <c r="D419" s="82"/>
    </row>
    <row r="420" ht="12.75">
      <c r="D420" s="82"/>
    </row>
    <row r="421" ht="12.75">
      <c r="D421" s="82"/>
    </row>
    <row r="422" ht="12.75">
      <c r="D422" s="82"/>
    </row>
    <row r="423" ht="12.75">
      <c r="D423" s="82"/>
    </row>
    <row r="424" ht="12.75">
      <c r="D424" s="82"/>
    </row>
    <row r="425" ht="12.75">
      <c r="D425" s="82"/>
    </row>
    <row r="426" ht="12.75">
      <c r="D426" s="82"/>
    </row>
    <row r="427" ht="12.75">
      <c r="D427" s="82"/>
    </row>
    <row r="428" ht="12.75">
      <c r="D428" s="82"/>
    </row>
    <row r="429" ht="12.75">
      <c r="D429" s="82"/>
    </row>
    <row r="430" ht="12.75">
      <c r="D430" s="82"/>
    </row>
    <row r="431" ht="12.75">
      <c r="D431" s="82"/>
    </row>
    <row r="432" ht="12.75">
      <c r="D432" s="82"/>
    </row>
    <row r="433" ht="12.75">
      <c r="D433" s="82"/>
    </row>
    <row r="434" ht="12.75">
      <c r="D434" s="82"/>
    </row>
    <row r="435" ht="12.75">
      <c r="D435" s="82"/>
    </row>
    <row r="436" ht="12.75">
      <c r="D436" s="82"/>
    </row>
    <row r="437" ht="12.75">
      <c r="D437" s="82"/>
    </row>
    <row r="438" ht="12.75">
      <c r="D438" s="82"/>
    </row>
    <row r="439" ht="12.75">
      <c r="D439" s="82"/>
    </row>
    <row r="440" ht="12.75">
      <c r="D440" s="82"/>
    </row>
    <row r="441" ht="12.75">
      <c r="D441" s="82"/>
    </row>
    <row r="442" ht="12.75">
      <c r="D442" s="82"/>
    </row>
    <row r="443" ht="12.75">
      <c r="D443" s="82"/>
    </row>
    <row r="444" ht="12.75">
      <c r="D444" s="82"/>
    </row>
    <row r="445" ht="12.75">
      <c r="D445" s="82"/>
    </row>
    <row r="446" ht="12.75">
      <c r="D446" s="82"/>
    </row>
    <row r="447" ht="12.75">
      <c r="D447" s="82"/>
    </row>
    <row r="448" ht="12.75">
      <c r="D448" s="82"/>
    </row>
    <row r="449" ht="12.75">
      <c r="D449" s="82"/>
    </row>
    <row r="450" ht="12.75">
      <c r="D450" s="82"/>
    </row>
    <row r="451" ht="12.75">
      <c r="D451" s="82"/>
    </row>
    <row r="452" ht="12.75">
      <c r="D452" s="82"/>
    </row>
    <row r="453" ht="12.75">
      <c r="D453" s="82"/>
    </row>
    <row r="454" ht="12.75">
      <c r="D454" s="82"/>
    </row>
    <row r="455" ht="12.75">
      <c r="D455" s="82"/>
    </row>
    <row r="456" ht="12.75">
      <c r="D456" s="82"/>
    </row>
    <row r="457" ht="12.75">
      <c r="D457" s="82"/>
    </row>
    <row r="458" ht="12.75">
      <c r="D458" s="82"/>
    </row>
    <row r="459" ht="12.75">
      <c r="D459" s="82"/>
    </row>
    <row r="460" ht="12.75">
      <c r="D460" s="82"/>
    </row>
    <row r="461" ht="12.75">
      <c r="D461" s="82"/>
    </row>
    <row r="462" ht="12.75">
      <c r="D462" s="82"/>
    </row>
    <row r="463" ht="12.75">
      <c r="D463" s="82"/>
    </row>
    <row r="464" ht="12.75">
      <c r="D464" s="82"/>
    </row>
    <row r="465" ht="12.75">
      <c r="D465" s="82"/>
    </row>
    <row r="466" ht="12.75">
      <c r="D466" s="82"/>
    </row>
    <row r="467" ht="12.75">
      <c r="D467" s="82"/>
    </row>
    <row r="468" ht="12.75">
      <c r="D468" s="82"/>
    </row>
    <row r="469" ht="12.75">
      <c r="D469" s="82"/>
    </row>
    <row r="470" ht="12.75">
      <c r="D470" s="82"/>
    </row>
    <row r="471" ht="12.75">
      <c r="D471" s="82"/>
    </row>
    <row r="472" ht="12.75">
      <c r="D472" s="82"/>
    </row>
    <row r="473" ht="12.75">
      <c r="D473" s="82"/>
    </row>
    <row r="474" ht="12.75">
      <c r="D474" s="82"/>
    </row>
    <row r="475" ht="12.75">
      <c r="D475" s="82"/>
    </row>
    <row r="476" ht="12.75">
      <c r="D476" s="82"/>
    </row>
    <row r="477" ht="12.75">
      <c r="D477" s="82"/>
    </row>
    <row r="478" ht="12.75">
      <c r="D478" s="82"/>
    </row>
    <row r="479" ht="12.75">
      <c r="D479" s="82"/>
    </row>
    <row r="480" ht="12.75">
      <c r="D480" s="82"/>
    </row>
    <row r="481" ht="12.75">
      <c r="D481" s="82"/>
    </row>
    <row r="482" ht="12.75">
      <c r="D482" s="82"/>
    </row>
    <row r="483" ht="12.75">
      <c r="D483" s="82"/>
    </row>
    <row r="484" ht="12.75">
      <c r="D484" s="82"/>
    </row>
    <row r="485" ht="12.75">
      <c r="D485" s="82"/>
    </row>
    <row r="486" ht="12.75">
      <c r="D486" s="82"/>
    </row>
    <row r="487" ht="12.75">
      <c r="D487" s="82"/>
    </row>
    <row r="488" ht="12.75">
      <c r="D488" s="82"/>
    </row>
    <row r="489" ht="12.75">
      <c r="D489" s="82"/>
    </row>
    <row r="490" ht="12.75">
      <c r="D490" s="82"/>
    </row>
    <row r="491" ht="12.75">
      <c r="D491" s="82"/>
    </row>
    <row r="492" ht="12.75">
      <c r="D492" s="82"/>
    </row>
    <row r="493" ht="12.75">
      <c r="D493" s="82"/>
    </row>
    <row r="494" ht="12.75">
      <c r="D494" s="82"/>
    </row>
    <row r="495" ht="12.75">
      <c r="D495" s="82"/>
    </row>
    <row r="496" ht="12.75">
      <c r="D496" s="82"/>
    </row>
    <row r="497" ht="12.75">
      <c r="D497" s="82"/>
    </row>
    <row r="498" ht="12.75">
      <c r="D498" s="82"/>
    </row>
    <row r="499" ht="12.75">
      <c r="D499" s="82"/>
    </row>
    <row r="500" ht="12.75">
      <c r="D500" s="82"/>
    </row>
    <row r="501" ht="12.75">
      <c r="D501" s="82"/>
    </row>
    <row r="502" ht="12.75">
      <c r="D502" s="82"/>
    </row>
    <row r="503" ht="12.75">
      <c r="D503" s="82"/>
    </row>
    <row r="504" ht="12.75">
      <c r="D504" s="82"/>
    </row>
    <row r="505" ht="12.75">
      <c r="D505" s="82"/>
    </row>
    <row r="506" ht="12.75">
      <c r="D506" s="82"/>
    </row>
    <row r="507" ht="12.75">
      <c r="D507" s="82"/>
    </row>
    <row r="508" ht="12.75">
      <c r="D508" s="82"/>
    </row>
    <row r="509" ht="12.75">
      <c r="D509" s="82"/>
    </row>
    <row r="510" ht="12.75">
      <c r="D510" s="82"/>
    </row>
    <row r="511" ht="12.75">
      <c r="D511" s="82"/>
    </row>
    <row r="512" ht="12.75">
      <c r="D512" s="82"/>
    </row>
    <row r="513" ht="12.75">
      <c r="D513" s="82"/>
    </row>
    <row r="514" ht="12.75">
      <c r="D514" s="82"/>
    </row>
    <row r="515" ht="12.75">
      <c r="D515" s="82"/>
    </row>
    <row r="516" ht="12.75">
      <c r="D516" s="82"/>
    </row>
    <row r="517" ht="12.75">
      <c r="D517" s="82"/>
    </row>
    <row r="518" ht="12.75">
      <c r="D518" s="82"/>
    </row>
    <row r="519" ht="12.75">
      <c r="D519" s="82"/>
    </row>
    <row r="520" ht="12.75">
      <c r="D520" s="82"/>
    </row>
    <row r="521" ht="12.75">
      <c r="D521" s="82"/>
    </row>
    <row r="522" ht="12.75">
      <c r="D522" s="82"/>
    </row>
    <row r="523" ht="12.75">
      <c r="D523" s="82"/>
    </row>
    <row r="524" ht="12.75">
      <c r="D524" s="82"/>
    </row>
    <row r="525" ht="12.75">
      <c r="D525" s="82"/>
    </row>
    <row r="526" ht="12.75">
      <c r="D526" s="82"/>
    </row>
    <row r="527" ht="12.75">
      <c r="D527" s="82"/>
    </row>
    <row r="528" ht="12.75">
      <c r="D528" s="82"/>
    </row>
    <row r="529" ht="12.75">
      <c r="D529" s="82"/>
    </row>
    <row r="530" ht="12.75">
      <c r="D530" s="82"/>
    </row>
    <row r="531" ht="12.75">
      <c r="D531" s="82"/>
    </row>
    <row r="532" ht="12.75">
      <c r="D532" s="82"/>
    </row>
    <row r="533" ht="12.75">
      <c r="D533" s="82"/>
    </row>
    <row r="534" ht="12.75">
      <c r="D534" s="82"/>
    </row>
    <row r="535" ht="12.75">
      <c r="D535" s="82"/>
    </row>
    <row r="536" ht="12.75">
      <c r="D536" s="82"/>
    </row>
    <row r="537" ht="12.75">
      <c r="D537" s="82"/>
    </row>
    <row r="538" ht="12.75">
      <c r="D538" s="82"/>
    </row>
    <row r="539" ht="12.75">
      <c r="D539" s="82"/>
    </row>
    <row r="540" ht="12.75">
      <c r="D540" s="82"/>
    </row>
    <row r="541" ht="12.75">
      <c r="D541" s="82"/>
    </row>
    <row r="542" ht="12.75">
      <c r="D542" s="82"/>
    </row>
    <row r="543" ht="12.75">
      <c r="D543" s="82"/>
    </row>
    <row r="544" ht="12.75">
      <c r="D544" s="82"/>
    </row>
    <row r="545" ht="12.75">
      <c r="D545" s="82"/>
    </row>
    <row r="546" ht="12.75">
      <c r="D546" s="82"/>
    </row>
    <row r="547" ht="12.75">
      <c r="D547" s="82"/>
    </row>
    <row r="548" ht="12.75">
      <c r="D548" s="82"/>
    </row>
    <row r="549" ht="12.75">
      <c r="D549" s="82"/>
    </row>
    <row r="550" ht="12.75">
      <c r="D550" s="82"/>
    </row>
    <row r="551" ht="12.75">
      <c r="D551" s="82"/>
    </row>
    <row r="552" ht="12.75">
      <c r="D552" s="82"/>
    </row>
    <row r="553" ht="12.75">
      <c r="D553" s="82"/>
    </row>
    <row r="554" ht="12.75">
      <c r="D554" s="82"/>
    </row>
    <row r="555" ht="12.75">
      <c r="D555" s="82"/>
    </row>
    <row r="556" ht="12.75">
      <c r="D556" s="82"/>
    </row>
    <row r="557" ht="12.75">
      <c r="D557" s="82"/>
    </row>
    <row r="558" ht="12.75">
      <c r="D558" s="82"/>
    </row>
    <row r="559" ht="12.75">
      <c r="D559" s="82"/>
    </row>
    <row r="560" ht="12.75">
      <c r="D560" s="82"/>
    </row>
    <row r="561" ht="12.75">
      <c r="D561" s="82"/>
    </row>
    <row r="562" ht="12.75">
      <c r="D562" s="82"/>
    </row>
    <row r="563" ht="12.75">
      <c r="D563" s="82"/>
    </row>
    <row r="564" ht="12.75">
      <c r="D564" s="82"/>
    </row>
    <row r="565" ht="12.75">
      <c r="D565" s="82"/>
    </row>
    <row r="566" ht="12.75">
      <c r="D566" s="82"/>
    </row>
    <row r="567" ht="12.75">
      <c r="D567" s="82"/>
    </row>
    <row r="568" ht="12.75">
      <c r="D568" s="82"/>
    </row>
    <row r="569" ht="12.75">
      <c r="D569" s="82"/>
    </row>
    <row r="570" ht="12.75">
      <c r="D570" s="82"/>
    </row>
    <row r="571" ht="12.75">
      <c r="D571" s="82"/>
    </row>
    <row r="572" ht="12.75">
      <c r="D572" s="82"/>
    </row>
    <row r="573" ht="12.75">
      <c r="D573" s="82"/>
    </row>
    <row r="574" ht="12.75">
      <c r="D574" s="82"/>
    </row>
    <row r="575" ht="12.75">
      <c r="D575" s="82"/>
    </row>
    <row r="576" ht="12.75">
      <c r="D576" s="82"/>
    </row>
    <row r="577" ht="12.75">
      <c r="D577" s="82"/>
    </row>
    <row r="578" ht="12.75">
      <c r="D578" s="82"/>
    </row>
    <row r="579" ht="12.75">
      <c r="D579" s="82"/>
    </row>
    <row r="580" ht="12.75">
      <c r="D580" s="82"/>
    </row>
    <row r="581" ht="12.75">
      <c r="D581" s="82"/>
    </row>
    <row r="582" ht="12.75">
      <c r="D582" s="82"/>
    </row>
    <row r="583" ht="12.75">
      <c r="D583" s="82"/>
    </row>
    <row r="584" ht="12.75">
      <c r="D584" s="82"/>
    </row>
    <row r="585" ht="12.75">
      <c r="D585" s="82"/>
    </row>
    <row r="586" ht="12.75">
      <c r="D586" s="82"/>
    </row>
    <row r="587" ht="12.75">
      <c r="D587" s="82"/>
    </row>
    <row r="588" ht="12.75">
      <c r="D588" s="82"/>
    </row>
    <row r="589" ht="12.75">
      <c r="D589" s="82"/>
    </row>
    <row r="590" ht="12.75">
      <c r="D590" s="82"/>
    </row>
    <row r="591" ht="12.75">
      <c r="D591" s="82"/>
    </row>
    <row r="592" ht="12.75">
      <c r="D592" s="82"/>
    </row>
    <row r="593" ht="12.75">
      <c r="D593" s="82"/>
    </row>
    <row r="594" ht="12.75">
      <c r="D594" s="82"/>
    </row>
    <row r="595" ht="12.75">
      <c r="D595" s="82"/>
    </row>
    <row r="596" ht="12.75">
      <c r="D596" s="82"/>
    </row>
    <row r="597" ht="12.75">
      <c r="D597" s="82"/>
    </row>
    <row r="598" ht="12.75">
      <c r="D598" s="82"/>
    </row>
    <row r="599" ht="12.75">
      <c r="D599" s="82"/>
    </row>
    <row r="600" ht="12.75">
      <c r="D600" s="82"/>
    </row>
    <row r="601" ht="12.75">
      <c r="D601" s="82"/>
    </row>
    <row r="602" ht="12.75">
      <c r="D602" s="82"/>
    </row>
    <row r="603" ht="12.75">
      <c r="D603" s="82"/>
    </row>
    <row r="604" ht="12.75">
      <c r="D604" s="82"/>
    </row>
    <row r="605" ht="12.75">
      <c r="D605" s="82"/>
    </row>
    <row r="606" ht="12.75">
      <c r="D606" s="82"/>
    </row>
    <row r="607" ht="12.75">
      <c r="D607" s="82"/>
    </row>
    <row r="608" ht="12.75">
      <c r="D608" s="82"/>
    </row>
    <row r="609" ht="12.75">
      <c r="D609" s="82"/>
    </row>
    <row r="610" ht="12.75">
      <c r="D610" s="82"/>
    </row>
    <row r="611" ht="12.75">
      <c r="D611" s="82"/>
    </row>
    <row r="612" ht="12.75">
      <c r="D612" s="82"/>
    </row>
    <row r="613" ht="12.75">
      <c r="D613" s="82"/>
    </row>
    <row r="614" ht="12.75">
      <c r="D614" s="82"/>
    </row>
    <row r="615" ht="12.75">
      <c r="D615" s="82"/>
    </row>
    <row r="616" ht="12.75">
      <c r="D616" s="82"/>
    </row>
    <row r="617" ht="12.75">
      <c r="D617" s="82"/>
    </row>
    <row r="618" ht="12.75">
      <c r="D618" s="82"/>
    </row>
    <row r="619" ht="12.75">
      <c r="D619" s="82"/>
    </row>
    <row r="620" ht="12.75">
      <c r="D620" s="82"/>
    </row>
    <row r="621" ht="12.75">
      <c r="D621" s="82"/>
    </row>
    <row r="622" ht="12.75">
      <c r="D622" s="82"/>
    </row>
    <row r="623" ht="12.75">
      <c r="D623" s="82"/>
    </row>
    <row r="624" ht="12.75">
      <c r="D624" s="82"/>
    </row>
    <row r="625" ht="12.75">
      <c r="D625" s="82"/>
    </row>
    <row r="626" ht="12.75">
      <c r="D626" s="82"/>
    </row>
    <row r="627" ht="12.75">
      <c r="D627" s="82"/>
    </row>
    <row r="628" ht="12.75">
      <c r="D628" s="82"/>
    </row>
    <row r="629" ht="12.75">
      <c r="D629" s="82"/>
    </row>
    <row r="630" ht="12.75">
      <c r="D630" s="82"/>
    </row>
    <row r="631" ht="12.75">
      <c r="D631" s="82"/>
    </row>
    <row r="632" ht="12.75">
      <c r="D632" s="82"/>
    </row>
    <row r="633" ht="12.75">
      <c r="D633" s="82"/>
    </row>
    <row r="634" ht="12.75">
      <c r="D634" s="82"/>
    </row>
    <row r="635" ht="12.75">
      <c r="D635" s="82"/>
    </row>
    <row r="636" ht="12.75">
      <c r="D636" s="82"/>
    </row>
    <row r="637" ht="12.75">
      <c r="D637" s="82"/>
    </row>
    <row r="638" ht="12.75">
      <c r="D638" s="82"/>
    </row>
    <row r="639" ht="12.75">
      <c r="D639" s="82"/>
    </row>
    <row r="640" ht="12.75">
      <c r="D640" s="82"/>
    </row>
    <row r="641" ht="12.75">
      <c r="D641" s="82"/>
    </row>
    <row r="642" ht="12.75">
      <c r="D642" s="82"/>
    </row>
    <row r="643" ht="12.75">
      <c r="D643" s="82"/>
    </row>
    <row r="644" ht="12.75">
      <c r="D644" s="82"/>
    </row>
    <row r="645" ht="12.75">
      <c r="D645" s="82"/>
    </row>
    <row r="646" ht="12.75">
      <c r="D646" s="82"/>
    </row>
    <row r="647" ht="12.75">
      <c r="D647" s="82"/>
    </row>
    <row r="648" ht="12.75">
      <c r="D648" s="82"/>
    </row>
    <row r="649" ht="12.75">
      <c r="D649" s="82"/>
    </row>
    <row r="650" ht="12.75">
      <c r="D650" s="82"/>
    </row>
    <row r="651" ht="12.75">
      <c r="D651" s="82"/>
    </row>
    <row r="652" ht="12.75">
      <c r="D652" s="82"/>
    </row>
    <row r="653" ht="12.75">
      <c r="D653" s="82"/>
    </row>
    <row r="654" ht="12.75">
      <c r="D654" s="82"/>
    </row>
    <row r="655" ht="12.75">
      <c r="D655" s="82"/>
    </row>
    <row r="656" ht="12.75">
      <c r="D656" s="82"/>
    </row>
    <row r="657" ht="12.75">
      <c r="D657" s="82"/>
    </row>
    <row r="658" ht="12.75">
      <c r="D658" s="82"/>
    </row>
    <row r="659" ht="12.75">
      <c r="D659" s="82"/>
    </row>
    <row r="660" ht="12.75">
      <c r="D660" s="82"/>
    </row>
    <row r="661" ht="12.75">
      <c r="D661" s="82"/>
    </row>
    <row r="662" ht="12.75">
      <c r="D662" s="82"/>
    </row>
    <row r="663" ht="12.75">
      <c r="D663" s="82"/>
    </row>
    <row r="664" ht="12.75">
      <c r="D664" s="82"/>
    </row>
    <row r="665" ht="12.75">
      <c r="D665" s="82"/>
    </row>
    <row r="666" ht="12.75">
      <c r="D666" s="82"/>
    </row>
    <row r="667" ht="12.75">
      <c r="D667" s="82"/>
    </row>
    <row r="668" ht="12.75">
      <c r="D668" s="82"/>
    </row>
    <row r="669" ht="12.75">
      <c r="D669" s="82"/>
    </row>
    <row r="670" ht="12.75">
      <c r="D670" s="82"/>
    </row>
    <row r="671" ht="12.75">
      <c r="D671" s="82"/>
    </row>
    <row r="672" ht="12.75">
      <c r="D672" s="82"/>
    </row>
    <row r="673" ht="12.75">
      <c r="D673" s="82"/>
    </row>
    <row r="674" ht="12.75">
      <c r="D674" s="82"/>
    </row>
    <row r="675" ht="12.75">
      <c r="D675" s="82"/>
    </row>
    <row r="676" ht="12.75">
      <c r="D676" s="82"/>
    </row>
    <row r="677" ht="12.75">
      <c r="D677" s="82"/>
    </row>
    <row r="678" ht="12.75">
      <c r="D678" s="82"/>
    </row>
    <row r="679" ht="12.75">
      <c r="D679" s="82"/>
    </row>
    <row r="680" ht="12.75">
      <c r="D680" s="82"/>
    </row>
    <row r="681" ht="12.75">
      <c r="D681" s="82"/>
    </row>
    <row r="682" ht="12.75">
      <c r="D682" s="82"/>
    </row>
    <row r="683" ht="12.75">
      <c r="D683" s="82"/>
    </row>
    <row r="684" ht="12.75">
      <c r="D684" s="82"/>
    </row>
    <row r="685" ht="12.75">
      <c r="D685" s="82"/>
    </row>
    <row r="686" ht="12.75">
      <c r="D686" s="82"/>
    </row>
    <row r="687" ht="12.75">
      <c r="D687" s="82"/>
    </row>
    <row r="688" ht="12.75">
      <c r="D688" s="82"/>
    </row>
    <row r="689" ht="12.75">
      <c r="D689" s="82"/>
    </row>
    <row r="690" ht="12.75">
      <c r="D690" s="82"/>
    </row>
    <row r="691" ht="12.75">
      <c r="D691" s="82"/>
    </row>
    <row r="692" ht="12.75">
      <c r="D692" s="82"/>
    </row>
    <row r="693" ht="12.75">
      <c r="D693" s="82"/>
    </row>
    <row r="694" ht="12.75">
      <c r="D694" s="82"/>
    </row>
    <row r="695" ht="12.75">
      <c r="D695" s="82"/>
    </row>
    <row r="696" ht="12.75">
      <c r="D696" s="82"/>
    </row>
    <row r="697" ht="12.75">
      <c r="D697" s="82"/>
    </row>
    <row r="698" ht="12.75">
      <c r="D698" s="82"/>
    </row>
    <row r="699" ht="12.75">
      <c r="D699" s="82"/>
    </row>
    <row r="700" ht="12.75">
      <c r="D700" s="82"/>
    </row>
    <row r="701" ht="12.75">
      <c r="D701" s="82"/>
    </row>
    <row r="702" ht="12.75">
      <c r="D702" s="82"/>
    </row>
    <row r="703" ht="12.75">
      <c r="D703" s="82"/>
    </row>
    <row r="704" ht="12.75">
      <c r="D704" s="82"/>
    </row>
    <row r="705" ht="12.75">
      <c r="D705" s="82"/>
    </row>
    <row r="706" ht="12.75">
      <c r="D706" s="82"/>
    </row>
    <row r="707" ht="12.75">
      <c r="D707" s="82"/>
    </row>
    <row r="708" ht="12.75">
      <c r="D708" s="82"/>
    </row>
    <row r="709" ht="12.75">
      <c r="D709" s="82"/>
    </row>
    <row r="710" ht="12.75">
      <c r="D710" s="82"/>
    </row>
    <row r="711" ht="12.75">
      <c r="D711" s="82"/>
    </row>
    <row r="712" ht="12.75">
      <c r="D712" s="82"/>
    </row>
    <row r="713" ht="12.75">
      <c r="D713" s="82"/>
    </row>
    <row r="714" ht="12.75">
      <c r="D714" s="82"/>
    </row>
    <row r="715" ht="12.75">
      <c r="D715" s="82"/>
    </row>
    <row r="716" ht="12.75">
      <c r="D716" s="82"/>
    </row>
    <row r="717" ht="12.75">
      <c r="D717" s="82"/>
    </row>
    <row r="718" ht="12.75">
      <c r="D718" s="82"/>
    </row>
    <row r="719" ht="12.75">
      <c r="D719" s="82"/>
    </row>
    <row r="720" ht="12.75">
      <c r="D720" s="82"/>
    </row>
    <row r="721" ht="12.75">
      <c r="D721" s="82"/>
    </row>
    <row r="722" ht="12.75">
      <c r="D722" s="82"/>
    </row>
    <row r="723" ht="12.75">
      <c r="D723" s="82"/>
    </row>
    <row r="724" ht="12.75">
      <c r="D724" s="82"/>
    </row>
    <row r="725" ht="12.75">
      <c r="D725" s="82"/>
    </row>
    <row r="726" ht="12.75">
      <c r="D726" s="82"/>
    </row>
    <row r="727" ht="12.75">
      <c r="D727" s="82"/>
    </row>
    <row r="728" ht="12.75">
      <c r="D728" s="82"/>
    </row>
    <row r="729" ht="12.75">
      <c r="D729" s="82"/>
    </row>
    <row r="730" ht="12.75">
      <c r="D730" s="82"/>
    </row>
    <row r="731" ht="12.75">
      <c r="D731" s="82"/>
    </row>
    <row r="732" ht="12.75">
      <c r="D732" s="82"/>
    </row>
    <row r="733" ht="12.75">
      <c r="D733" s="82"/>
    </row>
    <row r="734" ht="12.75">
      <c r="D734" s="82"/>
    </row>
    <row r="735" ht="12.75">
      <c r="D735" s="82"/>
    </row>
    <row r="736" ht="12.75">
      <c r="D736" s="82"/>
    </row>
    <row r="737" ht="12.75">
      <c r="D737" s="82"/>
    </row>
    <row r="738" ht="12.75">
      <c r="D738" s="82"/>
    </row>
    <row r="739" ht="12.75">
      <c r="D739" s="82"/>
    </row>
    <row r="740" ht="12.75">
      <c r="D740" s="82"/>
    </row>
    <row r="741" ht="12.75">
      <c r="D741" s="82"/>
    </row>
    <row r="742" ht="12.75">
      <c r="D742" s="82"/>
    </row>
    <row r="743" ht="12.75">
      <c r="D743" s="82"/>
    </row>
    <row r="744" ht="12.75">
      <c r="D744" s="82"/>
    </row>
    <row r="745" ht="12.75">
      <c r="D745" s="82"/>
    </row>
    <row r="746" ht="12.75">
      <c r="D746" s="82"/>
    </row>
    <row r="747" ht="12.75">
      <c r="D747" s="82"/>
    </row>
    <row r="748" ht="12.75">
      <c r="D748" s="82"/>
    </row>
    <row r="749" ht="12.75">
      <c r="D749" s="82"/>
    </row>
    <row r="750" ht="12.75">
      <c r="D750" s="82"/>
    </row>
    <row r="751" ht="12.75">
      <c r="D751" s="82"/>
    </row>
    <row r="752" ht="12.75">
      <c r="D752" s="82"/>
    </row>
    <row r="753" ht="12.75">
      <c r="D753" s="82"/>
    </row>
    <row r="754" ht="12.75">
      <c r="D754" s="82"/>
    </row>
    <row r="755" ht="12.75">
      <c r="D755" s="82"/>
    </row>
    <row r="756" ht="12.75">
      <c r="D756" s="82"/>
    </row>
    <row r="757" ht="12.75">
      <c r="D757" s="82"/>
    </row>
    <row r="758" ht="12.75">
      <c r="D758" s="82"/>
    </row>
    <row r="759" ht="12.75">
      <c r="D759" s="82"/>
    </row>
    <row r="760" ht="12.75">
      <c r="D760" s="82"/>
    </row>
    <row r="761" ht="12.75">
      <c r="D761" s="82"/>
    </row>
    <row r="762" ht="12.75">
      <c r="D762" s="82"/>
    </row>
    <row r="763" ht="12.75">
      <c r="D763" s="82"/>
    </row>
    <row r="764" ht="12.75">
      <c r="D764" s="82"/>
    </row>
    <row r="765" ht="12.75">
      <c r="D765" s="82"/>
    </row>
    <row r="766" ht="12.75">
      <c r="D766" s="82"/>
    </row>
    <row r="767" ht="12.75">
      <c r="D767" s="82"/>
    </row>
    <row r="768" ht="12.75">
      <c r="D768" s="82"/>
    </row>
    <row r="769" ht="12.75">
      <c r="D769" s="82"/>
    </row>
    <row r="770" ht="12.75">
      <c r="D770" s="82"/>
    </row>
    <row r="771" ht="12.75">
      <c r="D771" s="82"/>
    </row>
    <row r="772" ht="12.75">
      <c r="D772" s="82"/>
    </row>
    <row r="773" ht="12.75">
      <c r="D773" s="82"/>
    </row>
    <row r="774" ht="12.75">
      <c r="D774" s="82"/>
    </row>
    <row r="775" ht="12.75">
      <c r="D775" s="82"/>
    </row>
    <row r="776" ht="12.75">
      <c r="D776" s="82"/>
    </row>
    <row r="777" ht="12.75">
      <c r="D777" s="82"/>
    </row>
    <row r="778" ht="12.75">
      <c r="D778" s="82"/>
    </row>
    <row r="779" ht="12.75">
      <c r="D779" s="82"/>
    </row>
    <row r="780" ht="12.75">
      <c r="D780" s="82"/>
    </row>
    <row r="781" ht="12.75">
      <c r="D781" s="82"/>
    </row>
    <row r="782" ht="12.75">
      <c r="D782" s="82"/>
    </row>
    <row r="783" ht="12.75">
      <c r="D783" s="82"/>
    </row>
    <row r="784" ht="12.75">
      <c r="D784" s="82"/>
    </row>
    <row r="785" ht="12.75">
      <c r="D785" s="82"/>
    </row>
    <row r="786" ht="12.75">
      <c r="D786" s="82"/>
    </row>
    <row r="787" ht="12.75">
      <c r="D787" s="82"/>
    </row>
    <row r="788" ht="12.75">
      <c r="D788" s="82"/>
    </row>
    <row r="789" ht="12.75">
      <c r="D789" s="82"/>
    </row>
    <row r="790" ht="12.75">
      <c r="D790" s="82"/>
    </row>
    <row r="791" ht="12.75">
      <c r="D791" s="82"/>
    </row>
    <row r="792" ht="12.75">
      <c r="D792" s="82"/>
    </row>
    <row r="793" ht="12.75">
      <c r="D793" s="82"/>
    </row>
    <row r="794" ht="12.75">
      <c r="D794" s="82"/>
    </row>
    <row r="795" ht="12.75">
      <c r="D795" s="82"/>
    </row>
    <row r="796" ht="12.75">
      <c r="D796" s="82"/>
    </row>
    <row r="797" ht="12.75">
      <c r="D797" s="82"/>
    </row>
    <row r="798" ht="12.75">
      <c r="D798" s="82"/>
    </row>
    <row r="799" ht="12.75">
      <c r="D799" s="82"/>
    </row>
    <row r="800" ht="12.75">
      <c r="D800" s="82"/>
    </row>
    <row r="801" ht="12.75">
      <c r="D801" s="82"/>
    </row>
    <row r="802" ht="12.75">
      <c r="D802" s="82"/>
    </row>
    <row r="803" ht="12.75">
      <c r="D803" s="82"/>
    </row>
    <row r="804" ht="12.75">
      <c r="D804" s="82"/>
    </row>
    <row r="805" ht="12.75">
      <c r="D805" s="82"/>
    </row>
    <row r="806" ht="12.75">
      <c r="D806" s="82"/>
    </row>
    <row r="807" ht="12.75">
      <c r="D807" s="82"/>
    </row>
    <row r="808" ht="12.75">
      <c r="D808" s="82"/>
    </row>
    <row r="809" ht="12.75">
      <c r="D809" s="82"/>
    </row>
    <row r="810" ht="12.75">
      <c r="D810" s="82"/>
    </row>
    <row r="811" ht="12.75">
      <c r="D811" s="82"/>
    </row>
    <row r="812" ht="12.75">
      <c r="D812" s="82"/>
    </row>
    <row r="813" ht="12.75">
      <c r="D813" s="82"/>
    </row>
    <row r="814" ht="12.75">
      <c r="D814" s="82"/>
    </row>
    <row r="815" ht="12.75">
      <c r="D815" s="82"/>
    </row>
    <row r="816" ht="12.75">
      <c r="D816" s="82"/>
    </row>
    <row r="817" ht="12.75">
      <c r="D817" s="82"/>
    </row>
    <row r="818" ht="12.75">
      <c r="D818" s="82"/>
    </row>
    <row r="819" ht="12.75">
      <c r="D819" s="82"/>
    </row>
    <row r="820" ht="12.75">
      <c r="D820" s="82"/>
    </row>
    <row r="821" ht="12.75">
      <c r="D821" s="82"/>
    </row>
    <row r="822" ht="12.75">
      <c r="D822" s="82"/>
    </row>
    <row r="823" ht="12.75">
      <c r="D823" s="82"/>
    </row>
    <row r="824" ht="12.75">
      <c r="D824" s="82"/>
    </row>
    <row r="825" ht="12.75">
      <c r="D825" s="82"/>
    </row>
    <row r="826" ht="12.75">
      <c r="D826" s="82"/>
    </row>
    <row r="827" ht="12.75">
      <c r="D827" s="82"/>
    </row>
    <row r="828" ht="12.75">
      <c r="D828" s="82"/>
    </row>
    <row r="829" ht="12.75">
      <c r="D829" s="82"/>
    </row>
    <row r="830" ht="12.75">
      <c r="D830" s="82"/>
    </row>
    <row r="831" ht="12.75">
      <c r="D831" s="82"/>
    </row>
    <row r="832" ht="12.75">
      <c r="D832" s="82"/>
    </row>
    <row r="833" ht="12.75">
      <c r="D833" s="82"/>
    </row>
    <row r="834" ht="12.75">
      <c r="D834" s="82"/>
    </row>
    <row r="835" ht="12.75">
      <c r="D835" s="82"/>
    </row>
    <row r="836" ht="12.75">
      <c r="D836" s="82"/>
    </row>
    <row r="837" ht="12.75">
      <c r="D837" s="82"/>
    </row>
    <row r="838" ht="12.75">
      <c r="D838" s="82"/>
    </row>
    <row r="839" ht="12.75">
      <c r="D839" s="82"/>
    </row>
    <row r="840" ht="12.75">
      <c r="D840" s="82"/>
    </row>
    <row r="841" ht="12.75">
      <c r="D841" s="82"/>
    </row>
    <row r="842" ht="12.75">
      <c r="D842" s="82"/>
    </row>
    <row r="843" ht="12.75">
      <c r="D843" s="82"/>
    </row>
    <row r="844" ht="12.75">
      <c r="D844" s="82"/>
    </row>
    <row r="845" ht="12.75">
      <c r="D845" s="82"/>
    </row>
    <row r="846" ht="12.75">
      <c r="D846" s="82"/>
    </row>
    <row r="847" ht="12.75">
      <c r="D847" s="82"/>
    </row>
    <row r="848" ht="12.75">
      <c r="D848" s="82"/>
    </row>
    <row r="849" ht="12.75">
      <c r="D849" s="82"/>
    </row>
    <row r="850" ht="12.75">
      <c r="D850" s="82"/>
    </row>
    <row r="851" ht="12.75">
      <c r="D851" s="82"/>
    </row>
    <row r="852" ht="12.75">
      <c r="D852" s="82"/>
    </row>
    <row r="853" ht="12.75">
      <c r="D853" s="82"/>
    </row>
    <row r="854" ht="12.75">
      <c r="D854" s="82"/>
    </row>
    <row r="855" ht="12.75">
      <c r="D855" s="82"/>
    </row>
    <row r="856" ht="12.75">
      <c r="D856" s="82"/>
    </row>
    <row r="857" ht="12.75">
      <c r="D857" s="82"/>
    </row>
    <row r="858" ht="12.75">
      <c r="D858" s="82"/>
    </row>
    <row r="859" ht="12.75">
      <c r="D859" s="82"/>
    </row>
    <row r="860" ht="12.75">
      <c r="D860" s="82"/>
    </row>
    <row r="861" ht="12.75">
      <c r="D861" s="82"/>
    </row>
    <row r="862" ht="12.75">
      <c r="D862" s="82"/>
    </row>
    <row r="863" ht="12.75">
      <c r="D863" s="82"/>
    </row>
    <row r="864" ht="12.75">
      <c r="D864" s="82"/>
    </row>
    <row r="865" ht="12.75">
      <c r="D865" s="82"/>
    </row>
    <row r="866" ht="12.75">
      <c r="D866" s="82"/>
    </row>
    <row r="867" ht="12.75">
      <c r="D867" s="82"/>
    </row>
    <row r="868" ht="12.75">
      <c r="D868" s="82"/>
    </row>
    <row r="869" ht="12.75">
      <c r="D869" s="82"/>
    </row>
    <row r="870" ht="12.75">
      <c r="D870" s="82"/>
    </row>
    <row r="871" ht="12.75">
      <c r="D871" s="82"/>
    </row>
    <row r="872" ht="12.75">
      <c r="D872" s="82"/>
    </row>
    <row r="873" ht="12.75">
      <c r="D873" s="82"/>
    </row>
    <row r="874" ht="12.75">
      <c r="D874" s="82"/>
    </row>
    <row r="875" ht="12.75">
      <c r="D875" s="82"/>
    </row>
    <row r="876" ht="12.75">
      <c r="D876" s="82"/>
    </row>
    <row r="877" ht="12.75">
      <c r="D877" s="82"/>
    </row>
    <row r="878" ht="12.75">
      <c r="D878" s="82"/>
    </row>
    <row r="879" ht="12.75">
      <c r="D879" s="82"/>
    </row>
    <row r="880" ht="12.75">
      <c r="D880" s="82"/>
    </row>
    <row r="881" ht="12.75">
      <c r="D881" s="82"/>
    </row>
    <row r="882" ht="12.75">
      <c r="D882" s="82"/>
    </row>
    <row r="883" ht="12.75">
      <c r="D883" s="82"/>
    </row>
    <row r="884" ht="12.75">
      <c r="D884" s="82"/>
    </row>
    <row r="885" ht="12.75">
      <c r="D885" s="82"/>
    </row>
    <row r="886" ht="12.75">
      <c r="D886" s="82"/>
    </row>
    <row r="887" ht="12.75">
      <c r="D887" s="82"/>
    </row>
    <row r="888" ht="12.75">
      <c r="D888" s="82"/>
    </row>
    <row r="889" ht="12.75">
      <c r="D889" s="82"/>
    </row>
    <row r="890" ht="12.75">
      <c r="D890" s="82"/>
    </row>
    <row r="891" ht="12.75">
      <c r="D891" s="82"/>
    </row>
    <row r="892" ht="12.75">
      <c r="D892" s="82"/>
    </row>
    <row r="893" ht="12.75">
      <c r="D893" s="82"/>
    </row>
    <row r="894" ht="12.75">
      <c r="D894" s="82"/>
    </row>
    <row r="895" ht="12.75">
      <c r="D895" s="82"/>
    </row>
    <row r="896" ht="12.75">
      <c r="D896" s="82"/>
    </row>
    <row r="897" ht="12.75">
      <c r="D897" s="82"/>
    </row>
    <row r="898" ht="12.75">
      <c r="D898" s="82"/>
    </row>
    <row r="899" ht="12.75">
      <c r="D899" s="82"/>
    </row>
    <row r="900" ht="12.75">
      <c r="D900" s="82"/>
    </row>
    <row r="901" ht="12.75">
      <c r="D901" s="82"/>
    </row>
    <row r="902" ht="12.75">
      <c r="D902" s="82"/>
    </row>
    <row r="903" ht="12.75">
      <c r="D903" s="82"/>
    </row>
    <row r="904" ht="12.75">
      <c r="D904" s="82"/>
    </row>
    <row r="905" ht="12.75">
      <c r="D905" s="82"/>
    </row>
    <row r="906" ht="12.75">
      <c r="D906" s="82"/>
    </row>
    <row r="907" ht="12.75">
      <c r="D907" s="82"/>
    </row>
    <row r="908" ht="12.75">
      <c r="D908" s="82"/>
    </row>
    <row r="909" ht="12.75">
      <c r="D909" s="82"/>
    </row>
    <row r="910" ht="12.75">
      <c r="D910" s="82"/>
    </row>
    <row r="911" ht="12.75">
      <c r="D911" s="82"/>
    </row>
    <row r="912" ht="12.75">
      <c r="D912" s="82"/>
    </row>
    <row r="913" ht="12.75">
      <c r="D913" s="82"/>
    </row>
    <row r="914" ht="12.75">
      <c r="D914" s="82"/>
    </row>
    <row r="915" ht="12.75">
      <c r="D915" s="82"/>
    </row>
    <row r="916" ht="12.75">
      <c r="D916" s="82"/>
    </row>
    <row r="917" ht="12.75">
      <c r="D917" s="82"/>
    </row>
    <row r="918" ht="12.75">
      <c r="D918" s="82"/>
    </row>
    <row r="919" ht="12.75">
      <c r="D919" s="82"/>
    </row>
    <row r="920" ht="12.75">
      <c r="D920" s="82"/>
    </row>
    <row r="921" ht="12.75">
      <c r="D921" s="82"/>
    </row>
    <row r="922" ht="12.75">
      <c r="D922" s="82"/>
    </row>
    <row r="923" ht="12.75">
      <c r="D923" s="82"/>
    </row>
    <row r="924" ht="12.75">
      <c r="D924" s="82"/>
    </row>
    <row r="925" ht="12.75">
      <c r="D925" s="82"/>
    </row>
    <row r="926" ht="12.75">
      <c r="D926" s="82"/>
    </row>
    <row r="927" ht="12.75">
      <c r="D927" s="82"/>
    </row>
    <row r="928" ht="12.75">
      <c r="D928" s="82"/>
    </row>
    <row r="929" ht="12.75">
      <c r="D929" s="82"/>
    </row>
    <row r="930" ht="12.75">
      <c r="D930" s="82"/>
    </row>
    <row r="931" ht="12.75">
      <c r="D931" s="82"/>
    </row>
    <row r="932" ht="12.75">
      <c r="D932" s="82"/>
    </row>
    <row r="933" ht="12.75">
      <c r="D933" s="82"/>
    </row>
    <row r="934" ht="12.75">
      <c r="D934" s="82"/>
    </row>
    <row r="935" ht="12.75">
      <c r="D935" s="82"/>
    </row>
    <row r="936" ht="12.75">
      <c r="D936" s="82"/>
    </row>
    <row r="937" ht="12.75">
      <c r="D937" s="82"/>
    </row>
    <row r="938" ht="12.75">
      <c r="D938" s="82"/>
    </row>
    <row r="939" ht="12.75">
      <c r="D939" s="82"/>
    </row>
    <row r="940" ht="12.75">
      <c r="D940" s="82"/>
    </row>
    <row r="941" ht="12.75">
      <c r="D941" s="82"/>
    </row>
    <row r="942" ht="12.75">
      <c r="D942" s="82"/>
    </row>
    <row r="943" ht="12.75">
      <c r="D943" s="82"/>
    </row>
    <row r="944" ht="12.75">
      <c r="D944" s="82"/>
    </row>
    <row r="945" ht="12.75">
      <c r="D945" s="82"/>
    </row>
    <row r="946" ht="12.75">
      <c r="D946" s="82"/>
    </row>
    <row r="947" ht="12.75">
      <c r="D947" s="82"/>
    </row>
    <row r="948" ht="12.75">
      <c r="D948" s="82"/>
    </row>
    <row r="949" ht="12.75">
      <c r="D949" s="82"/>
    </row>
    <row r="950" ht="12.75">
      <c r="D950" s="82"/>
    </row>
    <row r="951" ht="12.75">
      <c r="D951" s="82"/>
    </row>
    <row r="952" ht="12.75">
      <c r="D952" s="82"/>
    </row>
    <row r="953" ht="12.75">
      <c r="D953" s="82"/>
    </row>
    <row r="954" ht="12.75">
      <c r="D954" s="82"/>
    </row>
    <row r="955" ht="12.75">
      <c r="D955" s="82"/>
    </row>
    <row r="956" ht="12.75">
      <c r="D956" s="82"/>
    </row>
    <row r="957" ht="12.75">
      <c r="D957" s="82"/>
    </row>
    <row r="958" ht="12.75">
      <c r="D958" s="82"/>
    </row>
    <row r="959" ht="12.75">
      <c r="D959" s="82"/>
    </row>
    <row r="960" ht="12.75">
      <c r="D960" s="82"/>
    </row>
    <row r="961" ht="12.75">
      <c r="D961" s="82"/>
    </row>
    <row r="962" ht="12.75">
      <c r="D962" s="82"/>
    </row>
    <row r="963" ht="12.75">
      <c r="D963" s="82"/>
    </row>
    <row r="964" ht="12.75">
      <c r="D964" s="82"/>
    </row>
    <row r="965" ht="12.75">
      <c r="D965" s="82"/>
    </row>
    <row r="966" ht="12.75">
      <c r="D966" s="82"/>
    </row>
    <row r="967" ht="12.75">
      <c r="D967" s="82"/>
    </row>
    <row r="968" ht="12.75">
      <c r="D968" s="82"/>
    </row>
    <row r="969" ht="12.75">
      <c r="D969" s="82"/>
    </row>
    <row r="970" ht="12.75">
      <c r="D970" s="82"/>
    </row>
    <row r="971" ht="12.75">
      <c r="D971" s="82"/>
    </row>
    <row r="972" ht="12.75">
      <c r="D972" s="82"/>
    </row>
    <row r="973" ht="12.75">
      <c r="D973" s="82"/>
    </row>
    <row r="974" ht="12.75">
      <c r="D974" s="82"/>
    </row>
    <row r="975" ht="12.75">
      <c r="D975" s="82"/>
    </row>
    <row r="976" ht="12.75">
      <c r="D976" s="82"/>
    </row>
    <row r="977" ht="12.75">
      <c r="D977" s="82"/>
    </row>
    <row r="978" ht="12.75">
      <c r="D978" s="82"/>
    </row>
    <row r="979" ht="12.75">
      <c r="D979" s="82"/>
    </row>
    <row r="980" ht="12.75">
      <c r="D980" s="82"/>
    </row>
    <row r="981" ht="12.75">
      <c r="D981" s="82"/>
    </row>
    <row r="982" ht="12.75">
      <c r="D982" s="82"/>
    </row>
    <row r="983" ht="12.75">
      <c r="D983" s="82"/>
    </row>
    <row r="984" ht="12.75">
      <c r="D984" s="82"/>
    </row>
    <row r="985" ht="12.75">
      <c r="D985" s="82"/>
    </row>
    <row r="986" ht="12.75">
      <c r="D986" s="82"/>
    </row>
    <row r="987" ht="12.75">
      <c r="D987" s="82"/>
    </row>
    <row r="988" ht="12.75">
      <c r="D988" s="82"/>
    </row>
    <row r="989" ht="12.75">
      <c r="D989" s="82"/>
    </row>
    <row r="990" ht="12.75">
      <c r="D990" s="82"/>
    </row>
    <row r="991" ht="12.75">
      <c r="D991" s="82"/>
    </row>
    <row r="992" ht="12.75">
      <c r="D992" s="82"/>
    </row>
    <row r="993" ht="12.75">
      <c r="D993" s="82"/>
    </row>
    <row r="994" ht="12.75">
      <c r="D994" s="82"/>
    </row>
    <row r="995" ht="12.75">
      <c r="D995" s="82"/>
    </row>
    <row r="996" ht="12.75">
      <c r="D996" s="82"/>
    </row>
    <row r="997" ht="12.75">
      <c r="D997" s="82"/>
    </row>
    <row r="998" ht="12.75">
      <c r="D998" s="82"/>
    </row>
    <row r="999" ht="12.75">
      <c r="D999" s="82"/>
    </row>
    <row r="1000" ht="12.75">
      <c r="D1000" s="82"/>
    </row>
    <row r="1001" ht="12.75">
      <c r="D1001" s="82"/>
    </row>
    <row r="1002" ht="12.75">
      <c r="D1002" s="82"/>
    </row>
    <row r="1003" ht="12.75">
      <c r="D1003" s="82"/>
    </row>
    <row r="1004" ht="12.75">
      <c r="D1004" s="82"/>
    </row>
    <row r="1005" ht="12.75">
      <c r="D1005" s="82"/>
    </row>
    <row r="1006" ht="12.75">
      <c r="D1006" s="82"/>
    </row>
    <row r="1007" ht="12.75">
      <c r="D1007" s="82"/>
    </row>
    <row r="1008" ht="12.75">
      <c r="D1008" s="82"/>
    </row>
    <row r="1009" ht="12.75">
      <c r="D1009" s="82"/>
    </row>
    <row r="1010" ht="12.75">
      <c r="D1010" s="82"/>
    </row>
    <row r="1011" ht="12.75">
      <c r="D1011" s="82"/>
    </row>
    <row r="1012" ht="12.75">
      <c r="D1012" s="82"/>
    </row>
    <row r="1013" ht="12.75">
      <c r="D1013" s="82"/>
    </row>
    <row r="1014" ht="12.75">
      <c r="D1014" s="82"/>
    </row>
    <row r="1015" ht="12.75">
      <c r="D1015" s="82"/>
    </row>
    <row r="1016" ht="12.75">
      <c r="D1016" s="82"/>
    </row>
    <row r="1017" ht="12.75">
      <c r="D1017" s="82"/>
    </row>
    <row r="1018" ht="12.75">
      <c r="D1018" s="82"/>
    </row>
    <row r="1019" ht="12.75">
      <c r="D1019" s="82"/>
    </row>
    <row r="1020" ht="12.75">
      <c r="D1020" s="82"/>
    </row>
    <row r="1021" ht="12.75">
      <c r="D1021" s="82"/>
    </row>
    <row r="1022" ht="12.75">
      <c r="D1022" s="82"/>
    </row>
    <row r="1023" ht="12.75">
      <c r="D1023" s="82"/>
    </row>
    <row r="1024" ht="12.75">
      <c r="D1024" s="82"/>
    </row>
    <row r="1025" ht="12.75">
      <c r="D1025" s="82"/>
    </row>
    <row r="1026" ht="12.75">
      <c r="D1026" s="82"/>
    </row>
    <row r="1027" ht="12.75">
      <c r="D1027" s="82"/>
    </row>
    <row r="1028" ht="12.75">
      <c r="D1028" s="82"/>
    </row>
    <row r="1029" ht="12.75">
      <c r="D1029" s="82"/>
    </row>
    <row r="1030" ht="12.75">
      <c r="D1030" s="82"/>
    </row>
    <row r="1031" ht="12.75">
      <c r="D1031" s="82"/>
    </row>
    <row r="1032" ht="12.75">
      <c r="D1032" s="82"/>
    </row>
    <row r="1033" ht="12.75">
      <c r="D1033" s="82"/>
    </row>
    <row r="1034" ht="12.75">
      <c r="D1034" s="82"/>
    </row>
    <row r="1035" ht="12.75">
      <c r="D1035" s="82"/>
    </row>
    <row r="1036" ht="12.75">
      <c r="D1036" s="82"/>
    </row>
    <row r="1037" ht="12.75">
      <c r="D1037" s="82"/>
    </row>
    <row r="1038" ht="12.75">
      <c r="D1038" s="82"/>
    </row>
    <row r="1039" ht="12.75">
      <c r="D1039" s="82"/>
    </row>
    <row r="1040" ht="12.75">
      <c r="D1040" s="82"/>
    </row>
    <row r="1041" ht="12.75">
      <c r="D1041" s="82"/>
    </row>
    <row r="1042" ht="12.75">
      <c r="D1042" s="82"/>
    </row>
    <row r="1043" ht="12.75">
      <c r="D1043" s="82"/>
    </row>
    <row r="1044" ht="12.75">
      <c r="D1044" s="82"/>
    </row>
    <row r="1045" ht="12.75">
      <c r="D1045" s="82"/>
    </row>
    <row r="1046" ht="12.75">
      <c r="D1046" s="82"/>
    </row>
    <row r="1047" ht="12.75">
      <c r="D1047" s="82"/>
    </row>
    <row r="1048" ht="12.75">
      <c r="D1048" s="82"/>
    </row>
    <row r="1049" ht="12.75">
      <c r="D1049" s="82"/>
    </row>
    <row r="1050" ht="12.75">
      <c r="D1050" s="82"/>
    </row>
    <row r="1051" ht="12.75">
      <c r="D1051" s="82"/>
    </row>
    <row r="1052" ht="12.75">
      <c r="D1052" s="82"/>
    </row>
    <row r="1053" ht="12.75">
      <c r="D1053" s="82"/>
    </row>
    <row r="1054" ht="12.75">
      <c r="D1054" s="82"/>
    </row>
    <row r="1055" ht="12.75">
      <c r="D1055" s="82"/>
    </row>
    <row r="1056" ht="12.75">
      <c r="D1056" s="82"/>
    </row>
    <row r="1057" ht="12.75">
      <c r="D1057" s="82"/>
    </row>
    <row r="1058" ht="12.75">
      <c r="D1058" s="82"/>
    </row>
    <row r="1059" ht="12.75">
      <c r="D1059" s="82"/>
    </row>
    <row r="1060" ht="12.75">
      <c r="D1060" s="82"/>
    </row>
    <row r="1061" ht="12.75">
      <c r="D1061" s="82"/>
    </row>
    <row r="1062" ht="12.75">
      <c r="D1062" s="82"/>
    </row>
    <row r="1063" ht="12.75">
      <c r="D1063" s="82"/>
    </row>
    <row r="1064" ht="12.75">
      <c r="D1064" s="82"/>
    </row>
    <row r="1065" ht="12.75">
      <c r="D1065" s="82"/>
    </row>
    <row r="1066" ht="12.75">
      <c r="D1066" s="82"/>
    </row>
    <row r="1067" ht="12.75">
      <c r="D1067" s="82"/>
    </row>
    <row r="1068" ht="12.75">
      <c r="D1068" s="82"/>
    </row>
    <row r="1069" ht="12.75">
      <c r="D1069" s="82"/>
    </row>
    <row r="1070" ht="12.75">
      <c r="D1070" s="82"/>
    </row>
    <row r="1071" ht="12.75">
      <c r="D1071" s="82"/>
    </row>
    <row r="1072" ht="12.75">
      <c r="D1072" s="82"/>
    </row>
    <row r="1073" ht="12.75">
      <c r="D1073" s="82"/>
    </row>
    <row r="1074" ht="12.75">
      <c r="D1074" s="82"/>
    </row>
    <row r="1075" ht="12.75">
      <c r="D1075" s="82"/>
    </row>
    <row r="1076" ht="12.75">
      <c r="D1076" s="82"/>
    </row>
    <row r="1077" ht="12.75">
      <c r="D1077" s="82"/>
    </row>
    <row r="1078" ht="12.75">
      <c r="D1078" s="82"/>
    </row>
    <row r="1079" ht="12.75">
      <c r="D1079" s="82"/>
    </row>
    <row r="1080" ht="12.75">
      <c r="D1080" s="82"/>
    </row>
    <row r="1081" ht="12.75">
      <c r="D1081" s="82"/>
    </row>
    <row r="1082" ht="12.75">
      <c r="D1082" s="82"/>
    </row>
    <row r="1083" ht="12.75">
      <c r="D1083" s="82"/>
    </row>
    <row r="1084" ht="12.75">
      <c r="D1084" s="82"/>
    </row>
    <row r="1085" ht="12.75">
      <c r="D1085" s="82"/>
    </row>
    <row r="1086" ht="12.75">
      <c r="D1086" s="82"/>
    </row>
    <row r="1087" ht="12.75">
      <c r="D1087" s="82"/>
    </row>
    <row r="1088" ht="12.75">
      <c r="D1088" s="82"/>
    </row>
    <row r="1089" ht="12.75">
      <c r="D1089" s="82"/>
    </row>
    <row r="1090" ht="12.75">
      <c r="D1090" s="82"/>
    </row>
    <row r="1091" ht="12.75">
      <c r="D1091" s="82"/>
    </row>
    <row r="1092" ht="12.75">
      <c r="D1092" s="82"/>
    </row>
    <row r="1093" ht="12.75">
      <c r="D1093" s="82"/>
    </row>
    <row r="1094" ht="12.75">
      <c r="D1094" s="82"/>
    </row>
    <row r="1095" ht="12.75">
      <c r="D1095" s="82"/>
    </row>
    <row r="1096" ht="12.75">
      <c r="D1096" s="82"/>
    </row>
    <row r="1097" ht="12.75">
      <c r="D1097" s="82"/>
    </row>
    <row r="1098" ht="12.75">
      <c r="D1098" s="82"/>
    </row>
    <row r="1099" ht="12.75">
      <c r="D1099" s="82"/>
    </row>
    <row r="1100" ht="12.75">
      <c r="D1100" s="82"/>
    </row>
    <row r="1101" ht="12.75">
      <c r="D1101" s="82"/>
    </row>
    <row r="1102" ht="12.75">
      <c r="D1102" s="82"/>
    </row>
    <row r="1103" ht="12.75">
      <c r="D1103" s="82"/>
    </row>
    <row r="1104" ht="12.75">
      <c r="D1104" s="82"/>
    </row>
    <row r="1105" ht="12.75">
      <c r="D1105" s="82"/>
    </row>
    <row r="1106" ht="12.75">
      <c r="D1106" s="82"/>
    </row>
    <row r="1107" ht="12.75">
      <c r="D1107" s="82"/>
    </row>
    <row r="1108" ht="12.75">
      <c r="D1108" s="82"/>
    </row>
    <row r="1109" ht="12.75">
      <c r="D1109" s="82"/>
    </row>
    <row r="1110" ht="12.75">
      <c r="D1110" s="82"/>
    </row>
    <row r="1111" ht="12.75">
      <c r="D1111" s="82"/>
    </row>
    <row r="1112" ht="12.75">
      <c r="D1112" s="82"/>
    </row>
    <row r="1113" ht="12.75">
      <c r="D1113" s="82"/>
    </row>
    <row r="1114" ht="12.75">
      <c r="D1114" s="82"/>
    </row>
    <row r="1115" ht="12.75">
      <c r="D1115" s="82"/>
    </row>
    <row r="1116" ht="12.75">
      <c r="D1116" s="82"/>
    </row>
    <row r="1117" ht="12.75">
      <c r="D1117" s="82"/>
    </row>
    <row r="1118" ht="12.75">
      <c r="D1118" s="82"/>
    </row>
    <row r="1119" ht="12.75">
      <c r="D1119" s="82"/>
    </row>
    <row r="1120" ht="12.75">
      <c r="D1120" s="82"/>
    </row>
    <row r="1121" ht="12.75">
      <c r="D1121" s="82"/>
    </row>
    <row r="1122" ht="12.75">
      <c r="D1122" s="82"/>
    </row>
    <row r="1123" ht="12.75">
      <c r="D1123" s="82"/>
    </row>
    <row r="1124" ht="12.75">
      <c r="D1124" s="82"/>
    </row>
    <row r="1125" ht="12.75">
      <c r="D1125" s="82"/>
    </row>
    <row r="1126" ht="12.75">
      <c r="D1126" s="82"/>
    </row>
    <row r="1127" ht="12.75">
      <c r="D1127" s="82"/>
    </row>
    <row r="1128" ht="12.75">
      <c r="D1128" s="82"/>
    </row>
    <row r="1129" ht="12.75">
      <c r="D1129" s="82"/>
    </row>
    <row r="1130" ht="12.75">
      <c r="D1130" s="82"/>
    </row>
    <row r="1131" ht="12.75">
      <c r="D1131" s="82"/>
    </row>
    <row r="1132" ht="12.75">
      <c r="D1132" s="82"/>
    </row>
    <row r="1133" ht="12.75">
      <c r="D1133" s="82"/>
    </row>
    <row r="1134" ht="12.75">
      <c r="D1134" s="82"/>
    </row>
    <row r="1135" ht="12.75">
      <c r="D1135" s="82"/>
    </row>
    <row r="1136" ht="12.75">
      <c r="D1136" s="82"/>
    </row>
    <row r="1137" ht="12.75">
      <c r="D1137" s="82"/>
    </row>
    <row r="1138" ht="12.75">
      <c r="D1138" s="82"/>
    </row>
    <row r="1139" ht="12.75">
      <c r="D1139" s="82"/>
    </row>
    <row r="1140" ht="12.75">
      <c r="D1140" s="82"/>
    </row>
    <row r="1141" ht="12.75">
      <c r="D1141" s="82"/>
    </row>
    <row r="1142" ht="12.75">
      <c r="D1142" s="82"/>
    </row>
    <row r="1143" ht="12.75">
      <c r="D1143" s="82"/>
    </row>
    <row r="1144" ht="12.75">
      <c r="D1144" s="82"/>
    </row>
    <row r="1145" ht="12.75">
      <c r="D1145" s="82"/>
    </row>
    <row r="1146" ht="12.75">
      <c r="D1146" s="82"/>
    </row>
    <row r="1147" ht="12.75">
      <c r="D1147" s="82"/>
    </row>
    <row r="1148" ht="12.75">
      <c r="D1148" s="82"/>
    </row>
    <row r="1149" ht="12.75">
      <c r="D1149" s="82"/>
    </row>
    <row r="1150" ht="12.75">
      <c r="D1150" s="82"/>
    </row>
    <row r="1151" ht="12.75">
      <c r="D1151" s="82"/>
    </row>
    <row r="1152" ht="12.75">
      <c r="D1152" s="82"/>
    </row>
    <row r="1153" ht="12.75">
      <c r="D1153" s="82"/>
    </row>
    <row r="1154" ht="12.75">
      <c r="D1154" s="82"/>
    </row>
    <row r="1155" ht="12.75">
      <c r="D1155" s="82"/>
    </row>
    <row r="1156" ht="12.75">
      <c r="D1156" s="82"/>
    </row>
    <row r="1157" ht="12.75">
      <c r="D1157" s="82"/>
    </row>
    <row r="1158" ht="12.75">
      <c r="D1158" s="82"/>
    </row>
    <row r="1159" ht="12.75">
      <c r="D1159" s="82"/>
    </row>
    <row r="1160" ht="12.75">
      <c r="D1160" s="82"/>
    </row>
    <row r="1161" ht="12.75">
      <c r="D1161" s="82"/>
    </row>
    <row r="1162" ht="12.75">
      <c r="D1162" s="82"/>
    </row>
    <row r="1163" ht="12.75">
      <c r="D1163" s="82"/>
    </row>
    <row r="1164" ht="12.75">
      <c r="D1164" s="82"/>
    </row>
    <row r="1165" ht="12.75">
      <c r="D1165" s="82"/>
    </row>
    <row r="1166" ht="12.75">
      <c r="D1166" s="82"/>
    </row>
    <row r="1167" ht="12.75">
      <c r="D1167" s="82"/>
    </row>
    <row r="1168" ht="12.75">
      <c r="D1168" s="82"/>
    </row>
    <row r="1169" ht="12.75">
      <c r="D1169" s="82"/>
    </row>
    <row r="1170" ht="12.75">
      <c r="D1170" s="82"/>
    </row>
    <row r="1171" ht="12.75">
      <c r="D1171" s="82"/>
    </row>
    <row r="1172" ht="12.75">
      <c r="D1172" s="82"/>
    </row>
    <row r="1173" ht="12.75">
      <c r="D1173" s="82"/>
    </row>
    <row r="1174" ht="12.75">
      <c r="D1174" s="82"/>
    </row>
    <row r="1175" ht="12.75">
      <c r="D1175" s="82"/>
    </row>
    <row r="1176" ht="12.75">
      <c r="D1176" s="82"/>
    </row>
    <row r="1177" ht="12.75">
      <c r="D1177" s="82"/>
    </row>
    <row r="1178" ht="12.75">
      <c r="D1178" s="82"/>
    </row>
    <row r="1179" ht="12.75">
      <c r="D1179" s="82"/>
    </row>
    <row r="1180" ht="12.75">
      <c r="D1180" s="82"/>
    </row>
    <row r="1181" ht="12.75">
      <c r="D1181" s="82"/>
    </row>
    <row r="1182" ht="12.75">
      <c r="D1182" s="82"/>
    </row>
    <row r="1183" ht="12.75">
      <c r="D1183" s="82"/>
    </row>
    <row r="1184" ht="12.75">
      <c r="D1184" s="82"/>
    </row>
    <row r="1185" ht="12.75">
      <c r="D1185" s="82"/>
    </row>
    <row r="1186" ht="12.75">
      <c r="D1186" s="82"/>
    </row>
    <row r="1187" ht="12.75">
      <c r="D1187" s="82"/>
    </row>
    <row r="1188" ht="12.75">
      <c r="D1188" s="82"/>
    </row>
    <row r="1189" ht="12.75">
      <c r="D1189" s="82"/>
    </row>
    <row r="1190" ht="12.75">
      <c r="D1190" s="82"/>
    </row>
    <row r="1191" ht="12.75">
      <c r="D1191" s="82"/>
    </row>
    <row r="1192" ht="12.75">
      <c r="D1192" s="82"/>
    </row>
    <row r="1193" ht="12.75">
      <c r="D1193" s="82"/>
    </row>
    <row r="1194" ht="12.75">
      <c r="D1194" s="82"/>
    </row>
    <row r="1195" ht="12.75">
      <c r="D1195" s="82"/>
    </row>
    <row r="1196" ht="12.75">
      <c r="D1196" s="82"/>
    </row>
    <row r="1197" ht="12.75">
      <c r="D1197" s="82"/>
    </row>
    <row r="1198" ht="12.75">
      <c r="D1198" s="82"/>
    </row>
    <row r="1199" ht="12.75">
      <c r="D1199" s="82"/>
    </row>
    <row r="1200" ht="12.75">
      <c r="D1200" s="82"/>
    </row>
    <row r="1201" ht="12.75">
      <c r="D1201" s="82"/>
    </row>
    <row r="1202" ht="12.75">
      <c r="D1202" s="82"/>
    </row>
    <row r="1203" ht="12.75">
      <c r="D1203" s="82"/>
    </row>
    <row r="1204" ht="12.75">
      <c r="D1204" s="82"/>
    </row>
    <row r="1205" ht="12.75">
      <c r="D1205" s="82"/>
    </row>
    <row r="1206" ht="12.75">
      <c r="D1206" s="82"/>
    </row>
    <row r="1207" ht="12.75">
      <c r="D1207" s="82"/>
    </row>
    <row r="1208" ht="12.75">
      <c r="D1208" s="82"/>
    </row>
    <row r="1209" ht="12.75">
      <c r="D1209" s="82"/>
    </row>
    <row r="1210" ht="12.75">
      <c r="D1210" s="82"/>
    </row>
    <row r="1211" ht="12.75">
      <c r="D1211" s="82"/>
    </row>
    <row r="1212" ht="12.75">
      <c r="D1212" s="82"/>
    </row>
    <row r="1213" ht="12.75">
      <c r="D1213" s="82"/>
    </row>
    <row r="1214" ht="12.75">
      <c r="D1214" s="82"/>
    </row>
    <row r="1215" ht="12.75">
      <c r="D1215" s="82"/>
    </row>
    <row r="1216" ht="12.75">
      <c r="D1216" s="82"/>
    </row>
    <row r="1217" ht="12.75">
      <c r="D1217" s="82"/>
    </row>
    <row r="1218" ht="12.75">
      <c r="D1218" s="82"/>
    </row>
    <row r="1219" ht="12.75">
      <c r="D1219" s="82"/>
    </row>
  </sheetData>
  <sheetProtection password="E9F0" sheet="1"/>
  <mergeCells count="6">
    <mergeCell ref="A213:G217"/>
    <mergeCell ref="A1:G1"/>
    <mergeCell ref="C2:G2"/>
    <mergeCell ref="C3:G3"/>
    <mergeCell ref="C4:G4"/>
    <mergeCell ref="A212:C212"/>
  </mergeCells>
  <printOptions/>
  <pageMargins left="0.590277777777778" right="0.196527777777778" top="0.7875" bottom="0.7875" header="0.511805555555555" footer="0.3"/>
  <pageSetup horizontalDpi="300" verticalDpi="300" orientation="portrait" paperSize="9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15"/>
  <sheetViews>
    <sheetView workbookViewId="0" topLeftCell="A1">
      <pane ySplit="7" topLeftCell="A8" activePane="bottomLeft" state="frozen"/>
      <selection pane="bottomLeft" activeCell="AA20" sqref="AA20"/>
    </sheetView>
  </sheetViews>
  <sheetFormatPr defaultColWidth="8.625" defaultRowHeight="12.75" outlineLevelRow="1"/>
  <cols>
    <col min="1" max="1" width="3.375" style="0" customWidth="1"/>
    <col min="2" max="2" width="12.625" style="137" customWidth="1"/>
    <col min="3" max="3" width="38.25390625" style="137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1:33" ht="15.75" customHeight="1">
      <c r="A1" s="261" t="s">
        <v>102</v>
      </c>
      <c r="B1" s="261"/>
      <c r="C1" s="261"/>
      <c r="D1" s="261"/>
      <c r="E1" s="261"/>
      <c r="F1" s="261"/>
      <c r="G1" s="261"/>
      <c r="AG1" t="s">
        <v>106</v>
      </c>
    </row>
    <row r="2" spans="1:33" ht="24.95" customHeight="1">
      <c r="A2" s="132" t="s">
        <v>103</v>
      </c>
      <c r="B2" s="133" t="s">
        <v>4</v>
      </c>
      <c r="C2" s="262" t="s">
        <v>5</v>
      </c>
      <c r="D2" s="262"/>
      <c r="E2" s="262"/>
      <c r="F2" s="262"/>
      <c r="G2" s="262"/>
      <c r="AG2" t="s">
        <v>107</v>
      </c>
    </row>
    <row r="3" spans="1:33" ht="24.95" customHeight="1">
      <c r="A3" s="132" t="s">
        <v>104</v>
      </c>
      <c r="B3" s="133" t="s">
        <v>42</v>
      </c>
      <c r="C3" s="262" t="s">
        <v>43</v>
      </c>
      <c r="D3" s="262"/>
      <c r="E3" s="262"/>
      <c r="F3" s="262"/>
      <c r="G3" s="262"/>
      <c r="AC3" s="137" t="s">
        <v>107</v>
      </c>
      <c r="AG3" t="s">
        <v>108</v>
      </c>
    </row>
    <row r="4" spans="1:33" ht="24.95" customHeight="1">
      <c r="A4" s="138" t="s">
        <v>105</v>
      </c>
      <c r="B4" s="139" t="s">
        <v>48</v>
      </c>
      <c r="C4" s="263" t="s">
        <v>49</v>
      </c>
      <c r="D4" s="263"/>
      <c r="E4" s="263"/>
      <c r="F4" s="263"/>
      <c r="G4" s="263"/>
      <c r="AG4" t="s">
        <v>109</v>
      </c>
    </row>
    <row r="5" ht="12.75">
      <c r="D5" s="82"/>
    </row>
    <row r="6" spans="1:24" ht="38.25">
      <c r="A6" s="140" t="s">
        <v>110</v>
      </c>
      <c r="B6" s="141" t="s">
        <v>111</v>
      </c>
      <c r="C6" s="141" t="s">
        <v>112</v>
      </c>
      <c r="D6" s="142" t="s">
        <v>113</v>
      </c>
      <c r="E6" s="140" t="s">
        <v>114</v>
      </c>
      <c r="F6" s="143" t="s">
        <v>115</v>
      </c>
      <c r="G6" s="140" t="s">
        <v>13</v>
      </c>
      <c r="H6" s="144" t="s">
        <v>116</v>
      </c>
      <c r="I6" s="144" t="s">
        <v>117</v>
      </c>
      <c r="J6" s="144" t="s">
        <v>118</v>
      </c>
      <c r="K6" s="144" t="s">
        <v>119</v>
      </c>
      <c r="L6" s="144" t="s">
        <v>120</v>
      </c>
      <c r="M6" s="144" t="s">
        <v>121</v>
      </c>
      <c r="N6" s="144" t="s">
        <v>122</v>
      </c>
      <c r="O6" s="144" t="s">
        <v>123</v>
      </c>
      <c r="P6" s="144" t="s">
        <v>124</v>
      </c>
      <c r="Q6" s="144" t="s">
        <v>125</v>
      </c>
      <c r="R6" s="144" t="s">
        <v>126</v>
      </c>
      <c r="S6" s="144" t="s">
        <v>127</v>
      </c>
      <c r="T6" s="144" t="s">
        <v>128</v>
      </c>
      <c r="U6" s="144" t="s">
        <v>129</v>
      </c>
      <c r="V6" s="144" t="s">
        <v>130</v>
      </c>
      <c r="W6" s="144" t="s">
        <v>131</v>
      </c>
      <c r="X6" s="144" t="s">
        <v>132</v>
      </c>
    </row>
    <row r="7" spans="1:24" ht="12.75" hidden="1">
      <c r="A7" s="130"/>
      <c r="B7" s="134"/>
      <c r="C7" s="134"/>
      <c r="D7" s="136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33" ht="12.75">
      <c r="A8" s="147" t="s">
        <v>133</v>
      </c>
      <c r="B8" s="148" t="s">
        <v>63</v>
      </c>
      <c r="C8" s="149" t="s">
        <v>64</v>
      </c>
      <c r="D8" s="150"/>
      <c r="E8" s="151"/>
      <c r="F8" s="152"/>
      <c r="G8" s="153">
        <f>SUMIF(AG9:AG10,"&lt;&gt;NOR",G9:G10)</f>
        <v>0</v>
      </c>
      <c r="H8" s="154"/>
      <c r="I8" s="154">
        <f>SUM(I9:I10)</f>
        <v>0</v>
      </c>
      <c r="J8" s="154"/>
      <c r="K8" s="154">
        <f>SUM(K9:K10)</f>
        <v>0</v>
      </c>
      <c r="L8" s="154"/>
      <c r="M8" s="154">
        <f>SUM(M9:M10)</f>
        <v>0</v>
      </c>
      <c r="N8" s="154"/>
      <c r="O8" s="154">
        <f>SUM(O9:O10)</f>
        <v>0.16</v>
      </c>
      <c r="P8" s="154"/>
      <c r="Q8" s="154">
        <f>SUM(Q9:Q10)</f>
        <v>0</v>
      </c>
      <c r="R8" s="154"/>
      <c r="S8" s="154"/>
      <c r="T8" s="154"/>
      <c r="U8" s="154"/>
      <c r="V8" s="154">
        <f>SUM(V9:V10)</f>
        <v>10.34</v>
      </c>
      <c r="W8" s="154"/>
      <c r="X8" s="154"/>
      <c r="AG8" t="s">
        <v>134</v>
      </c>
    </row>
    <row r="9" spans="1:60" ht="22.5" outlineLevel="1">
      <c r="A9" s="155">
        <v>1</v>
      </c>
      <c r="B9" s="156" t="s">
        <v>149</v>
      </c>
      <c r="C9" s="157" t="s">
        <v>150</v>
      </c>
      <c r="D9" s="158" t="s">
        <v>137</v>
      </c>
      <c r="E9" s="159">
        <v>39</v>
      </c>
      <c r="F9" s="160"/>
      <c r="G9" s="161">
        <f>ROUND(E9*F9,2)</f>
        <v>0</v>
      </c>
      <c r="H9" s="162"/>
      <c r="I9" s="163">
        <f>ROUND(E9*H9,2)</f>
        <v>0</v>
      </c>
      <c r="J9" s="162"/>
      <c r="K9" s="163">
        <f>ROUND(E9*J9,2)</f>
        <v>0</v>
      </c>
      <c r="L9" s="163">
        <v>21</v>
      </c>
      <c r="M9" s="163">
        <f>G9*(1+L9/100)</f>
        <v>0</v>
      </c>
      <c r="N9" s="163">
        <v>0.00422</v>
      </c>
      <c r="O9" s="163">
        <f>ROUND(E9*N9,2)</f>
        <v>0.16</v>
      </c>
      <c r="P9" s="163">
        <v>0</v>
      </c>
      <c r="Q9" s="163">
        <f>ROUND(E9*P9,2)</f>
        <v>0</v>
      </c>
      <c r="R9" s="163"/>
      <c r="S9" s="163" t="s">
        <v>151</v>
      </c>
      <c r="T9" s="163" t="s">
        <v>139</v>
      </c>
      <c r="U9" s="163">
        <v>0.265</v>
      </c>
      <c r="V9" s="163">
        <f>ROUND(E9*U9,2)</f>
        <v>10.34</v>
      </c>
      <c r="W9" s="163"/>
      <c r="X9" s="163" t="s">
        <v>140</v>
      </c>
      <c r="Y9" s="164"/>
      <c r="Z9" s="164"/>
      <c r="AA9" s="164"/>
      <c r="AB9" s="164"/>
      <c r="AC9" s="164"/>
      <c r="AD9" s="164"/>
      <c r="AE9" s="164"/>
      <c r="AF9" s="164"/>
      <c r="AG9" s="164" t="s">
        <v>141</v>
      </c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</row>
    <row r="10" spans="1:60" ht="12.75" outlineLevel="1">
      <c r="A10" s="165"/>
      <c r="B10" s="166"/>
      <c r="C10" s="167" t="s">
        <v>511</v>
      </c>
      <c r="D10" s="168"/>
      <c r="E10" s="169">
        <v>39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164"/>
      <c r="AA10" s="164"/>
      <c r="AB10" s="164"/>
      <c r="AC10" s="164"/>
      <c r="AD10" s="164"/>
      <c r="AE10" s="164"/>
      <c r="AF10" s="164"/>
      <c r="AG10" s="164" t="s">
        <v>143</v>
      </c>
      <c r="AH10" s="164">
        <v>0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33" ht="12.75">
      <c r="A11" s="147" t="s">
        <v>133</v>
      </c>
      <c r="B11" s="148" t="s">
        <v>65</v>
      </c>
      <c r="C11" s="149" t="s">
        <v>66</v>
      </c>
      <c r="D11" s="150"/>
      <c r="E11" s="151"/>
      <c r="F11" s="152"/>
      <c r="G11" s="153">
        <f>SUMIF(AG12:AG13,"&lt;&gt;NOR",G12:G13)</f>
        <v>0</v>
      </c>
      <c r="H11" s="154"/>
      <c r="I11" s="154">
        <f>SUM(I12:I13)</f>
        <v>0</v>
      </c>
      <c r="J11" s="154"/>
      <c r="K11" s="154">
        <f>SUM(K12:K13)</f>
        <v>0</v>
      </c>
      <c r="L11" s="154"/>
      <c r="M11" s="154">
        <f>SUM(M12:M13)</f>
        <v>0</v>
      </c>
      <c r="N11" s="154"/>
      <c r="O11" s="154">
        <f>SUM(O12:O13)</f>
        <v>2.31</v>
      </c>
      <c r="P11" s="154"/>
      <c r="Q11" s="154">
        <f>SUM(Q12:Q13)</f>
        <v>0</v>
      </c>
      <c r="R11" s="154"/>
      <c r="S11" s="154"/>
      <c r="T11" s="154"/>
      <c r="U11" s="154"/>
      <c r="V11" s="154">
        <f>SUM(V12:V13)</f>
        <v>11.58</v>
      </c>
      <c r="W11" s="154"/>
      <c r="X11" s="154"/>
      <c r="AG11" t="s">
        <v>134</v>
      </c>
    </row>
    <row r="12" spans="1:60" ht="12.75" outlineLevel="1">
      <c r="A12" s="155">
        <v>2</v>
      </c>
      <c r="B12" s="156" t="s">
        <v>418</v>
      </c>
      <c r="C12" s="157" t="s">
        <v>419</v>
      </c>
      <c r="D12" s="158" t="s">
        <v>137</v>
      </c>
      <c r="E12" s="159">
        <v>46.3</v>
      </c>
      <c r="F12" s="160"/>
      <c r="G12" s="161">
        <f>ROUND(E12*F12,2)</f>
        <v>0</v>
      </c>
      <c r="H12" s="162"/>
      <c r="I12" s="163">
        <f>ROUND(E12*H12,2)</f>
        <v>0</v>
      </c>
      <c r="J12" s="162"/>
      <c r="K12" s="163">
        <f>ROUND(E12*J12,2)</f>
        <v>0</v>
      </c>
      <c r="L12" s="163">
        <v>21</v>
      </c>
      <c r="M12" s="163">
        <f>G12*(1+L12/100)</f>
        <v>0</v>
      </c>
      <c r="N12" s="163">
        <v>0.04984</v>
      </c>
      <c r="O12" s="163">
        <f>ROUND(E12*N12,2)</f>
        <v>2.31</v>
      </c>
      <c r="P12" s="163">
        <v>0</v>
      </c>
      <c r="Q12" s="163">
        <f>ROUND(E12*P12,2)</f>
        <v>0</v>
      </c>
      <c r="R12" s="163"/>
      <c r="S12" s="163" t="s">
        <v>151</v>
      </c>
      <c r="T12" s="163" t="s">
        <v>139</v>
      </c>
      <c r="U12" s="163">
        <v>0.25</v>
      </c>
      <c r="V12" s="163">
        <f>ROUND(E12*U12,2)</f>
        <v>11.58</v>
      </c>
      <c r="W12" s="163"/>
      <c r="X12" s="163" t="s">
        <v>140</v>
      </c>
      <c r="Y12" s="164"/>
      <c r="Z12" s="164"/>
      <c r="AA12" s="164"/>
      <c r="AB12" s="164"/>
      <c r="AC12" s="164"/>
      <c r="AD12" s="164"/>
      <c r="AE12" s="164"/>
      <c r="AF12" s="164"/>
      <c r="AG12" s="164" t="s">
        <v>141</v>
      </c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ht="12.75" outlineLevel="1">
      <c r="A13" s="165"/>
      <c r="B13" s="166"/>
      <c r="C13" s="167" t="s">
        <v>512</v>
      </c>
      <c r="D13" s="168"/>
      <c r="E13" s="169">
        <v>46.3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/>
      <c r="Z13" s="164"/>
      <c r="AA13" s="164"/>
      <c r="AB13" s="164"/>
      <c r="AC13" s="164"/>
      <c r="AD13" s="164"/>
      <c r="AE13" s="164"/>
      <c r="AF13" s="164"/>
      <c r="AG13" s="164" t="s">
        <v>143</v>
      </c>
      <c r="AH13" s="164">
        <v>0</v>
      </c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33" ht="12.75">
      <c r="A14" s="147" t="s">
        <v>133</v>
      </c>
      <c r="B14" s="148" t="s">
        <v>69</v>
      </c>
      <c r="C14" s="149" t="s">
        <v>70</v>
      </c>
      <c r="D14" s="150"/>
      <c r="E14" s="151"/>
      <c r="F14" s="152"/>
      <c r="G14" s="153">
        <f>SUMIF(AG15:AG20,"&lt;&gt;NOR",G15:G20)</f>
        <v>0</v>
      </c>
      <c r="H14" s="154"/>
      <c r="I14" s="154">
        <f>SUM(I15:I20)</f>
        <v>0</v>
      </c>
      <c r="J14" s="154"/>
      <c r="K14" s="154">
        <f>SUM(K15:K20)</f>
        <v>0</v>
      </c>
      <c r="L14" s="154"/>
      <c r="M14" s="154">
        <f>SUM(M15:M20)</f>
        <v>0</v>
      </c>
      <c r="N14" s="154"/>
      <c r="O14" s="154">
        <f>SUM(O15:O20)</f>
        <v>0.01</v>
      </c>
      <c r="P14" s="154"/>
      <c r="Q14" s="154">
        <f>SUM(Q15:Q20)</f>
        <v>0</v>
      </c>
      <c r="R14" s="154"/>
      <c r="S14" s="154"/>
      <c r="T14" s="154"/>
      <c r="U14" s="154"/>
      <c r="V14" s="154">
        <f>SUM(V15:V20)</f>
        <v>61.199999999999996</v>
      </c>
      <c r="W14" s="154"/>
      <c r="X14" s="154"/>
      <c r="AG14" t="s">
        <v>134</v>
      </c>
    </row>
    <row r="15" spans="1:60" ht="12.75" outlineLevel="1">
      <c r="A15" s="170">
        <v>3</v>
      </c>
      <c r="B15" s="171" t="s">
        <v>154</v>
      </c>
      <c r="C15" s="172" t="s">
        <v>155</v>
      </c>
      <c r="D15" s="173" t="s">
        <v>137</v>
      </c>
      <c r="E15" s="174">
        <v>225</v>
      </c>
      <c r="F15" s="175"/>
      <c r="G15" s="176">
        <f aca="true" t="shared" si="0" ref="G15:G20">ROUND(E15*F15,2)</f>
        <v>0</v>
      </c>
      <c r="H15" s="162"/>
      <c r="I15" s="163">
        <f aca="true" t="shared" si="1" ref="I15:I20">ROUND(E15*H15,2)</f>
        <v>0</v>
      </c>
      <c r="J15" s="162"/>
      <c r="K15" s="163">
        <f aca="true" t="shared" si="2" ref="K15:K20">ROUND(E15*J15,2)</f>
        <v>0</v>
      </c>
      <c r="L15" s="163">
        <v>21</v>
      </c>
      <c r="M15" s="163">
        <f aca="true" t="shared" si="3" ref="M15:M20">G15*(1+L15/100)</f>
        <v>0</v>
      </c>
      <c r="N15" s="163">
        <v>0</v>
      </c>
      <c r="O15" s="163">
        <f aca="true" t="shared" si="4" ref="O15:O20">ROUND(E15*N15,2)</f>
        <v>0</v>
      </c>
      <c r="P15" s="163">
        <v>0</v>
      </c>
      <c r="Q15" s="163">
        <f aca="true" t="shared" si="5" ref="Q15:Q20">ROUND(E15*P15,2)</f>
        <v>0</v>
      </c>
      <c r="R15" s="163"/>
      <c r="S15" s="163" t="s">
        <v>151</v>
      </c>
      <c r="T15" s="163" t="s">
        <v>139</v>
      </c>
      <c r="U15" s="163">
        <v>0.139</v>
      </c>
      <c r="V15" s="163">
        <f aca="true" t="shared" si="6" ref="V15:V20">ROUND(E15*U15,2)</f>
        <v>31.28</v>
      </c>
      <c r="W15" s="163"/>
      <c r="X15" s="163" t="s">
        <v>140</v>
      </c>
      <c r="Y15" s="164"/>
      <c r="Z15" s="164"/>
      <c r="AA15" s="164"/>
      <c r="AB15" s="164"/>
      <c r="AC15" s="164"/>
      <c r="AD15" s="164"/>
      <c r="AE15" s="164"/>
      <c r="AF15" s="164"/>
      <c r="AG15" s="164" t="s">
        <v>156</v>
      </c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ht="12.75" outlineLevel="1">
      <c r="A16" s="170">
        <v>4</v>
      </c>
      <c r="B16" s="171" t="s">
        <v>157</v>
      </c>
      <c r="C16" s="172" t="s">
        <v>158</v>
      </c>
      <c r="D16" s="173" t="s">
        <v>137</v>
      </c>
      <c r="E16" s="174">
        <v>225</v>
      </c>
      <c r="F16" s="175"/>
      <c r="G16" s="176">
        <f t="shared" si="0"/>
        <v>0</v>
      </c>
      <c r="H16" s="162"/>
      <c r="I16" s="163">
        <f t="shared" si="1"/>
        <v>0</v>
      </c>
      <c r="J16" s="162"/>
      <c r="K16" s="163">
        <f t="shared" si="2"/>
        <v>0</v>
      </c>
      <c r="L16" s="163">
        <v>21</v>
      </c>
      <c r="M16" s="163">
        <f t="shared" si="3"/>
        <v>0</v>
      </c>
      <c r="N16" s="163">
        <v>0</v>
      </c>
      <c r="O16" s="163">
        <f t="shared" si="4"/>
        <v>0</v>
      </c>
      <c r="P16" s="163">
        <v>0</v>
      </c>
      <c r="Q16" s="163">
        <f t="shared" si="5"/>
        <v>0</v>
      </c>
      <c r="R16" s="163"/>
      <c r="S16" s="163" t="s">
        <v>151</v>
      </c>
      <c r="T16" s="163" t="s">
        <v>139</v>
      </c>
      <c r="U16" s="163">
        <v>0.007</v>
      </c>
      <c r="V16" s="163">
        <f t="shared" si="6"/>
        <v>1.58</v>
      </c>
      <c r="W16" s="163"/>
      <c r="X16" s="163" t="s">
        <v>140</v>
      </c>
      <c r="Y16" s="164"/>
      <c r="Z16" s="164"/>
      <c r="AA16" s="164"/>
      <c r="AB16" s="164"/>
      <c r="AC16" s="164"/>
      <c r="AD16" s="164"/>
      <c r="AE16" s="164"/>
      <c r="AF16" s="164"/>
      <c r="AG16" s="164" t="s">
        <v>156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60" ht="12.75" outlineLevel="1">
      <c r="A17" s="170">
        <v>5</v>
      </c>
      <c r="B17" s="171" t="s">
        <v>160</v>
      </c>
      <c r="C17" s="172" t="s">
        <v>161</v>
      </c>
      <c r="D17" s="173" t="s">
        <v>137</v>
      </c>
      <c r="E17" s="174">
        <v>225</v>
      </c>
      <c r="F17" s="175"/>
      <c r="G17" s="176">
        <f t="shared" si="0"/>
        <v>0</v>
      </c>
      <c r="H17" s="162"/>
      <c r="I17" s="163">
        <f t="shared" si="1"/>
        <v>0</v>
      </c>
      <c r="J17" s="162"/>
      <c r="K17" s="163">
        <f t="shared" si="2"/>
        <v>0</v>
      </c>
      <c r="L17" s="163">
        <v>21</v>
      </c>
      <c r="M17" s="163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 t="s">
        <v>151</v>
      </c>
      <c r="T17" s="163" t="s">
        <v>139</v>
      </c>
      <c r="U17" s="163">
        <v>0.117</v>
      </c>
      <c r="V17" s="163">
        <f t="shared" si="6"/>
        <v>26.33</v>
      </c>
      <c r="W17" s="163"/>
      <c r="X17" s="163" t="s">
        <v>140</v>
      </c>
      <c r="Y17" s="164"/>
      <c r="Z17" s="164"/>
      <c r="AA17" s="164"/>
      <c r="AB17" s="164"/>
      <c r="AC17" s="164"/>
      <c r="AD17" s="164"/>
      <c r="AE17" s="164"/>
      <c r="AF17" s="164"/>
      <c r="AG17" s="164" t="s">
        <v>156</v>
      </c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</row>
    <row r="18" spans="1:60" ht="12.75" outlineLevel="1">
      <c r="A18" s="170">
        <v>6</v>
      </c>
      <c r="B18" s="171" t="s">
        <v>164</v>
      </c>
      <c r="C18" s="172" t="s">
        <v>165</v>
      </c>
      <c r="D18" s="173" t="s">
        <v>137</v>
      </c>
      <c r="E18" s="174">
        <v>6</v>
      </c>
      <c r="F18" s="175"/>
      <c r="G18" s="176">
        <f t="shared" si="0"/>
        <v>0</v>
      </c>
      <c r="H18" s="162"/>
      <c r="I18" s="163">
        <f t="shared" si="1"/>
        <v>0</v>
      </c>
      <c r="J18" s="162"/>
      <c r="K18" s="163">
        <f t="shared" si="2"/>
        <v>0</v>
      </c>
      <c r="L18" s="163">
        <v>21</v>
      </c>
      <c r="M18" s="163">
        <f t="shared" si="3"/>
        <v>0</v>
      </c>
      <c r="N18" s="163">
        <v>0.00213</v>
      </c>
      <c r="O18" s="163">
        <f t="shared" si="4"/>
        <v>0.01</v>
      </c>
      <c r="P18" s="163">
        <v>0</v>
      </c>
      <c r="Q18" s="163">
        <f t="shared" si="5"/>
        <v>0</v>
      </c>
      <c r="R18" s="163"/>
      <c r="S18" s="163" t="s">
        <v>151</v>
      </c>
      <c r="T18" s="163" t="s">
        <v>139</v>
      </c>
      <c r="U18" s="163">
        <v>0.203</v>
      </c>
      <c r="V18" s="163">
        <f t="shared" si="6"/>
        <v>1.22</v>
      </c>
      <c r="W18" s="163"/>
      <c r="X18" s="163" t="s">
        <v>140</v>
      </c>
      <c r="Y18" s="164"/>
      <c r="Z18" s="164"/>
      <c r="AA18" s="164"/>
      <c r="AB18" s="164"/>
      <c r="AC18" s="164"/>
      <c r="AD18" s="164"/>
      <c r="AE18" s="164"/>
      <c r="AF18" s="164"/>
      <c r="AG18" s="164" t="s">
        <v>156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ht="12.75" outlineLevel="1">
      <c r="A19" s="170">
        <v>7</v>
      </c>
      <c r="B19" s="171" t="s">
        <v>166</v>
      </c>
      <c r="C19" s="172" t="s">
        <v>167</v>
      </c>
      <c r="D19" s="173" t="s">
        <v>137</v>
      </c>
      <c r="E19" s="174">
        <v>6</v>
      </c>
      <c r="F19" s="175"/>
      <c r="G19" s="176">
        <f t="shared" si="0"/>
        <v>0</v>
      </c>
      <c r="H19" s="162"/>
      <c r="I19" s="163">
        <f t="shared" si="1"/>
        <v>0</v>
      </c>
      <c r="J19" s="162"/>
      <c r="K19" s="163">
        <f t="shared" si="2"/>
        <v>0</v>
      </c>
      <c r="L19" s="163">
        <v>21</v>
      </c>
      <c r="M19" s="163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 t="s">
        <v>151</v>
      </c>
      <c r="T19" s="163" t="s">
        <v>139</v>
      </c>
      <c r="U19" s="163">
        <v>0.131</v>
      </c>
      <c r="V19" s="163">
        <f t="shared" si="6"/>
        <v>0.79</v>
      </c>
      <c r="W19" s="163"/>
      <c r="X19" s="163" t="s">
        <v>140</v>
      </c>
      <c r="Y19" s="164"/>
      <c r="Z19" s="164"/>
      <c r="AA19" s="164"/>
      <c r="AB19" s="164"/>
      <c r="AC19" s="164"/>
      <c r="AD19" s="164"/>
      <c r="AE19" s="164"/>
      <c r="AF19" s="164"/>
      <c r="AG19" s="164" t="s">
        <v>156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60" ht="12.75" outlineLevel="1">
      <c r="A20" s="170">
        <v>8</v>
      </c>
      <c r="B20" s="171" t="s">
        <v>168</v>
      </c>
      <c r="C20" s="172" t="s">
        <v>169</v>
      </c>
      <c r="D20" s="173" t="s">
        <v>170</v>
      </c>
      <c r="E20" s="174">
        <v>6</v>
      </c>
      <c r="F20" s="175"/>
      <c r="G20" s="176">
        <f t="shared" si="0"/>
        <v>0</v>
      </c>
      <c r="H20" s="162"/>
      <c r="I20" s="163">
        <f t="shared" si="1"/>
        <v>0</v>
      </c>
      <c r="J20" s="162"/>
      <c r="K20" s="163">
        <f t="shared" si="2"/>
        <v>0</v>
      </c>
      <c r="L20" s="163">
        <v>21</v>
      </c>
      <c r="M20" s="163">
        <f t="shared" si="3"/>
        <v>0</v>
      </c>
      <c r="N20" s="163">
        <v>0.0003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 t="s">
        <v>138</v>
      </c>
      <c r="T20" s="163" t="s">
        <v>139</v>
      </c>
      <c r="U20" s="163">
        <v>0</v>
      </c>
      <c r="V20" s="163">
        <f t="shared" si="6"/>
        <v>0</v>
      </c>
      <c r="W20" s="163"/>
      <c r="X20" s="163" t="s">
        <v>140</v>
      </c>
      <c r="Y20" s="164"/>
      <c r="Z20" s="164"/>
      <c r="AA20" s="164"/>
      <c r="AB20" s="164"/>
      <c r="AC20" s="164"/>
      <c r="AD20" s="164"/>
      <c r="AE20" s="164"/>
      <c r="AF20" s="164"/>
      <c r="AG20" s="164" t="s">
        <v>141</v>
      </c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</row>
    <row r="21" spans="1:33" ht="25.5">
      <c r="A21" s="147" t="s">
        <v>133</v>
      </c>
      <c r="B21" s="148" t="s">
        <v>71</v>
      </c>
      <c r="C21" s="149" t="s">
        <v>72</v>
      </c>
      <c r="D21" s="150"/>
      <c r="E21" s="151"/>
      <c r="F21" s="152"/>
      <c r="G21" s="153">
        <f>SUMIF(AG22:AG27,"&lt;&gt;NOR",G22:G27)</f>
        <v>0</v>
      </c>
      <c r="H21" s="154"/>
      <c r="I21" s="154">
        <f>SUM(I22:I27)</f>
        <v>0</v>
      </c>
      <c r="J21" s="154"/>
      <c r="K21" s="154">
        <f>SUM(K22:K27)</f>
        <v>0</v>
      </c>
      <c r="L21" s="154"/>
      <c r="M21" s="154">
        <f>SUM(M22:M27)</f>
        <v>0</v>
      </c>
      <c r="N21" s="154"/>
      <c r="O21" s="154">
        <f>SUM(O22:O27)</f>
        <v>0</v>
      </c>
      <c r="P21" s="154"/>
      <c r="Q21" s="154">
        <f>SUM(Q22:Q27)</f>
        <v>0</v>
      </c>
      <c r="R21" s="154"/>
      <c r="S21" s="154"/>
      <c r="T21" s="154"/>
      <c r="U21" s="154"/>
      <c r="V21" s="154">
        <f>SUM(V22:V27)</f>
        <v>42.47</v>
      </c>
      <c r="W21" s="154"/>
      <c r="X21" s="154"/>
      <c r="AG21" t="s">
        <v>134</v>
      </c>
    </row>
    <row r="22" spans="1:60" ht="12.75" outlineLevel="1">
      <c r="A22" s="155">
        <v>9</v>
      </c>
      <c r="B22" s="156" t="s">
        <v>171</v>
      </c>
      <c r="C22" s="157" t="s">
        <v>172</v>
      </c>
      <c r="D22" s="158" t="s">
        <v>137</v>
      </c>
      <c r="E22" s="159">
        <v>303.38</v>
      </c>
      <c r="F22" s="160"/>
      <c r="G22" s="161">
        <f>ROUND(E22*F22,2)</f>
        <v>0</v>
      </c>
      <c r="H22" s="162"/>
      <c r="I22" s="163">
        <f>ROUND(E22*H22,2)</f>
        <v>0</v>
      </c>
      <c r="J22" s="162"/>
      <c r="K22" s="163">
        <f>ROUND(E22*J22,2)</f>
        <v>0</v>
      </c>
      <c r="L22" s="163">
        <v>21</v>
      </c>
      <c r="M22" s="163">
        <f>G22*(1+L22/100)</f>
        <v>0</v>
      </c>
      <c r="N22" s="163">
        <v>0</v>
      </c>
      <c r="O22" s="163">
        <f>ROUND(E22*N22,2)</f>
        <v>0</v>
      </c>
      <c r="P22" s="163">
        <v>0</v>
      </c>
      <c r="Q22" s="163">
        <f>ROUND(E22*P22,2)</f>
        <v>0</v>
      </c>
      <c r="R22" s="163"/>
      <c r="S22" s="163" t="s">
        <v>151</v>
      </c>
      <c r="T22" s="163" t="s">
        <v>139</v>
      </c>
      <c r="U22" s="163">
        <v>0.14</v>
      </c>
      <c r="V22" s="163">
        <f>ROUND(E22*U22,2)</f>
        <v>42.47</v>
      </c>
      <c r="W22" s="163"/>
      <c r="X22" s="163" t="s">
        <v>140</v>
      </c>
      <c r="Y22" s="164"/>
      <c r="Z22" s="164"/>
      <c r="AA22" s="164"/>
      <c r="AB22" s="164"/>
      <c r="AC22" s="164"/>
      <c r="AD22" s="164"/>
      <c r="AE22" s="164"/>
      <c r="AF22" s="164"/>
      <c r="AG22" s="164" t="s">
        <v>141</v>
      </c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ht="12.75" outlineLevel="1">
      <c r="A23" s="165"/>
      <c r="B23" s="166"/>
      <c r="C23" s="167" t="s">
        <v>513</v>
      </c>
      <c r="D23" s="168"/>
      <c r="E23" s="169">
        <v>303.38</v>
      </c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4"/>
      <c r="Z23" s="164"/>
      <c r="AA23" s="164"/>
      <c r="AB23" s="164"/>
      <c r="AC23" s="164"/>
      <c r="AD23" s="164"/>
      <c r="AE23" s="164"/>
      <c r="AF23" s="164"/>
      <c r="AG23" s="164" t="s">
        <v>143</v>
      </c>
      <c r="AH23" s="164">
        <v>0</v>
      </c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ht="12.75" outlineLevel="1">
      <c r="A24" s="170">
        <v>10</v>
      </c>
      <c r="B24" s="171" t="s">
        <v>174</v>
      </c>
      <c r="C24" s="172" t="s">
        <v>175</v>
      </c>
      <c r="D24" s="173" t="s">
        <v>176</v>
      </c>
      <c r="E24" s="174">
        <v>30</v>
      </c>
      <c r="F24" s="175"/>
      <c r="G24" s="176">
        <f>ROUND(E24*F24,2)</f>
        <v>0</v>
      </c>
      <c r="H24" s="162"/>
      <c r="I24" s="163">
        <f>ROUND(E24*H24,2)</f>
        <v>0</v>
      </c>
      <c r="J24" s="162"/>
      <c r="K24" s="163">
        <f>ROUND(E24*J24,2)</f>
        <v>0</v>
      </c>
      <c r="L24" s="163">
        <v>21</v>
      </c>
      <c r="M24" s="163">
        <f>G24*(1+L24/100)</f>
        <v>0</v>
      </c>
      <c r="N24" s="163">
        <v>0</v>
      </c>
      <c r="O24" s="163">
        <f>ROUND(E24*N24,2)</f>
        <v>0</v>
      </c>
      <c r="P24" s="163">
        <v>0</v>
      </c>
      <c r="Q24" s="163">
        <f>ROUND(E24*P24,2)</f>
        <v>0</v>
      </c>
      <c r="R24" s="163"/>
      <c r="S24" s="163" t="s">
        <v>138</v>
      </c>
      <c r="T24" s="163" t="s">
        <v>139</v>
      </c>
      <c r="U24" s="163">
        <v>0</v>
      </c>
      <c r="V24" s="163">
        <f>ROUND(E24*U24,2)</f>
        <v>0</v>
      </c>
      <c r="W24" s="163"/>
      <c r="X24" s="163" t="s">
        <v>140</v>
      </c>
      <c r="Y24" s="164"/>
      <c r="Z24" s="164"/>
      <c r="AA24" s="164"/>
      <c r="AB24" s="164"/>
      <c r="AC24" s="164"/>
      <c r="AD24" s="164"/>
      <c r="AE24" s="164"/>
      <c r="AF24" s="164"/>
      <c r="AG24" s="164" t="s">
        <v>141</v>
      </c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ht="12.75" outlineLevel="1">
      <c r="A25" s="170">
        <v>11</v>
      </c>
      <c r="B25" s="171" t="s">
        <v>177</v>
      </c>
      <c r="C25" s="172" t="s">
        <v>178</v>
      </c>
      <c r="D25" s="173" t="s">
        <v>179</v>
      </c>
      <c r="E25" s="174">
        <v>10</v>
      </c>
      <c r="F25" s="175"/>
      <c r="G25" s="176">
        <f>ROUND(E25*F25,2)</f>
        <v>0</v>
      </c>
      <c r="H25" s="162"/>
      <c r="I25" s="163">
        <f>ROUND(E25*H25,2)</f>
        <v>0</v>
      </c>
      <c r="J25" s="162"/>
      <c r="K25" s="163">
        <f>ROUND(E25*J25,2)</f>
        <v>0</v>
      </c>
      <c r="L25" s="163">
        <v>21</v>
      </c>
      <c r="M25" s="163">
        <f>G25*(1+L25/100)</f>
        <v>0</v>
      </c>
      <c r="N25" s="163">
        <v>0</v>
      </c>
      <c r="O25" s="163">
        <f>ROUND(E25*N25,2)</f>
        <v>0</v>
      </c>
      <c r="P25" s="163">
        <v>0</v>
      </c>
      <c r="Q25" s="163">
        <f>ROUND(E25*P25,2)</f>
        <v>0</v>
      </c>
      <c r="R25" s="163"/>
      <c r="S25" s="163" t="s">
        <v>138</v>
      </c>
      <c r="T25" s="163" t="s">
        <v>139</v>
      </c>
      <c r="U25" s="163">
        <v>0</v>
      </c>
      <c r="V25" s="163">
        <f>ROUND(E25*U25,2)</f>
        <v>0</v>
      </c>
      <c r="W25" s="163"/>
      <c r="X25" s="163" t="s">
        <v>140</v>
      </c>
      <c r="Y25" s="164"/>
      <c r="Z25" s="164"/>
      <c r="AA25" s="164"/>
      <c r="AB25" s="164"/>
      <c r="AC25" s="164"/>
      <c r="AD25" s="164"/>
      <c r="AE25" s="164"/>
      <c r="AF25" s="164"/>
      <c r="AG25" s="164" t="s">
        <v>141</v>
      </c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ht="22.5" outlineLevel="1">
      <c r="A26" s="170">
        <v>12</v>
      </c>
      <c r="B26" s="171" t="s">
        <v>180</v>
      </c>
      <c r="C26" s="172" t="s">
        <v>181</v>
      </c>
      <c r="D26" s="173" t="s">
        <v>182</v>
      </c>
      <c r="E26" s="174">
        <v>1</v>
      </c>
      <c r="F26" s="175"/>
      <c r="G26" s="176">
        <f>ROUND(E26*F26,2)</f>
        <v>0</v>
      </c>
      <c r="H26" s="162"/>
      <c r="I26" s="163">
        <f>ROUND(E26*H26,2)</f>
        <v>0</v>
      </c>
      <c r="J26" s="162"/>
      <c r="K26" s="163">
        <f>ROUND(E26*J26,2)</f>
        <v>0</v>
      </c>
      <c r="L26" s="163">
        <v>21</v>
      </c>
      <c r="M26" s="163">
        <f>G26*(1+L26/100)</f>
        <v>0</v>
      </c>
      <c r="N26" s="163">
        <v>0</v>
      </c>
      <c r="O26" s="163">
        <f>ROUND(E26*N26,2)</f>
        <v>0</v>
      </c>
      <c r="P26" s="163">
        <v>0</v>
      </c>
      <c r="Q26" s="163">
        <f>ROUND(E26*P26,2)</f>
        <v>0</v>
      </c>
      <c r="R26" s="163"/>
      <c r="S26" s="163" t="s">
        <v>138</v>
      </c>
      <c r="T26" s="163" t="s">
        <v>139</v>
      </c>
      <c r="U26" s="163">
        <v>0</v>
      </c>
      <c r="V26" s="163">
        <f>ROUND(E26*U26,2)</f>
        <v>0</v>
      </c>
      <c r="W26" s="163"/>
      <c r="X26" s="163" t="s">
        <v>140</v>
      </c>
      <c r="Y26" s="164"/>
      <c r="Z26" s="164"/>
      <c r="AA26" s="164"/>
      <c r="AB26" s="164"/>
      <c r="AC26" s="164"/>
      <c r="AD26" s="164"/>
      <c r="AE26" s="164"/>
      <c r="AF26" s="164"/>
      <c r="AG26" s="164" t="s">
        <v>141</v>
      </c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ht="12.75" outlineLevel="1">
      <c r="A27" s="170">
        <v>13</v>
      </c>
      <c r="B27" s="171" t="s">
        <v>183</v>
      </c>
      <c r="C27" s="172" t="s">
        <v>184</v>
      </c>
      <c r="D27" s="173" t="s">
        <v>182</v>
      </c>
      <c r="E27" s="174">
        <v>1</v>
      </c>
      <c r="F27" s="175"/>
      <c r="G27" s="176">
        <f>ROUND(E27*F27,2)</f>
        <v>0</v>
      </c>
      <c r="H27" s="162"/>
      <c r="I27" s="163">
        <f>ROUND(E27*H27,2)</f>
        <v>0</v>
      </c>
      <c r="J27" s="162"/>
      <c r="K27" s="163">
        <f>ROUND(E27*J27,2)</f>
        <v>0</v>
      </c>
      <c r="L27" s="163">
        <v>21</v>
      </c>
      <c r="M27" s="163">
        <f>G27*(1+L27/100)</f>
        <v>0</v>
      </c>
      <c r="N27" s="163">
        <v>0</v>
      </c>
      <c r="O27" s="163">
        <f>ROUND(E27*N27,2)</f>
        <v>0</v>
      </c>
      <c r="P27" s="163">
        <v>0</v>
      </c>
      <c r="Q27" s="163">
        <f>ROUND(E27*P27,2)</f>
        <v>0</v>
      </c>
      <c r="R27" s="163"/>
      <c r="S27" s="163" t="s">
        <v>138</v>
      </c>
      <c r="T27" s="163" t="s">
        <v>139</v>
      </c>
      <c r="U27" s="163">
        <v>0</v>
      </c>
      <c r="V27" s="163">
        <f>ROUND(E27*U27,2)</f>
        <v>0</v>
      </c>
      <c r="W27" s="163"/>
      <c r="X27" s="163" t="s">
        <v>185</v>
      </c>
      <c r="Y27" s="164"/>
      <c r="Z27" s="164"/>
      <c r="AA27" s="164"/>
      <c r="AB27" s="164"/>
      <c r="AC27" s="164"/>
      <c r="AD27" s="164"/>
      <c r="AE27" s="164"/>
      <c r="AF27" s="164"/>
      <c r="AG27" s="164" t="s">
        <v>186</v>
      </c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33" ht="12.75">
      <c r="A28" s="147" t="s">
        <v>133</v>
      </c>
      <c r="B28" s="148" t="s">
        <v>73</v>
      </c>
      <c r="C28" s="149" t="s">
        <v>74</v>
      </c>
      <c r="D28" s="150"/>
      <c r="E28" s="151"/>
      <c r="F28" s="152"/>
      <c r="G28" s="153">
        <f>SUMIF(AG29:AG31,"&lt;&gt;NOR",G29:G31)</f>
        <v>0</v>
      </c>
      <c r="H28" s="154"/>
      <c r="I28" s="154">
        <f>SUM(I29:I31)</f>
        <v>0</v>
      </c>
      <c r="J28" s="154"/>
      <c r="K28" s="154">
        <f>SUM(K29:K31)</f>
        <v>0</v>
      </c>
      <c r="L28" s="154"/>
      <c r="M28" s="154">
        <f>SUM(M29:M31)</f>
        <v>0</v>
      </c>
      <c r="N28" s="154"/>
      <c r="O28" s="154">
        <f>SUM(O29:O31)</f>
        <v>0</v>
      </c>
      <c r="P28" s="154"/>
      <c r="Q28" s="154">
        <f>SUM(Q29:Q31)</f>
        <v>0.12</v>
      </c>
      <c r="R28" s="154"/>
      <c r="S28" s="154"/>
      <c r="T28" s="154"/>
      <c r="U28" s="154"/>
      <c r="V28" s="154">
        <f>SUM(V29:V31)</f>
        <v>2.7</v>
      </c>
      <c r="W28" s="154"/>
      <c r="X28" s="154"/>
      <c r="AG28" t="s">
        <v>134</v>
      </c>
    </row>
    <row r="29" spans="1:60" ht="12.75" outlineLevel="1">
      <c r="A29" s="170">
        <v>14</v>
      </c>
      <c r="B29" s="171" t="s">
        <v>421</v>
      </c>
      <c r="C29" s="172" t="s">
        <v>422</v>
      </c>
      <c r="D29" s="173" t="s">
        <v>243</v>
      </c>
      <c r="E29" s="174">
        <v>0.5</v>
      </c>
      <c r="F29" s="175"/>
      <c r="G29" s="176">
        <f>ROUND(E29*F29,2)</f>
        <v>0</v>
      </c>
      <c r="H29" s="162"/>
      <c r="I29" s="163">
        <f>ROUND(E29*H29,2)</f>
        <v>0</v>
      </c>
      <c r="J29" s="162"/>
      <c r="K29" s="163">
        <f>ROUND(E29*J29,2)</f>
        <v>0</v>
      </c>
      <c r="L29" s="163">
        <v>21</v>
      </c>
      <c r="M29" s="163">
        <f>G29*(1+L29/100)</f>
        <v>0</v>
      </c>
      <c r="N29" s="163">
        <v>0</v>
      </c>
      <c r="O29" s="163">
        <f>ROUND(E29*N29,2)</f>
        <v>0</v>
      </c>
      <c r="P29" s="163">
        <v>0.01884</v>
      </c>
      <c r="Q29" s="163">
        <f>ROUND(E29*P29,2)</f>
        <v>0.01</v>
      </c>
      <c r="R29" s="163"/>
      <c r="S29" s="163" t="s">
        <v>151</v>
      </c>
      <c r="T29" s="163" t="s">
        <v>139</v>
      </c>
      <c r="U29" s="163">
        <v>3.05</v>
      </c>
      <c r="V29" s="163">
        <f>ROUND(E29*U29,2)</f>
        <v>1.53</v>
      </c>
      <c r="W29" s="163"/>
      <c r="X29" s="163" t="s">
        <v>140</v>
      </c>
      <c r="Y29" s="164"/>
      <c r="Z29" s="164"/>
      <c r="AA29" s="164"/>
      <c r="AB29" s="164"/>
      <c r="AC29" s="164"/>
      <c r="AD29" s="164"/>
      <c r="AE29" s="164"/>
      <c r="AF29" s="164"/>
      <c r="AG29" s="164" t="s">
        <v>141</v>
      </c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</row>
    <row r="30" spans="1:60" ht="12.75" outlineLevel="1">
      <c r="A30" s="155">
        <v>15</v>
      </c>
      <c r="B30" s="156" t="s">
        <v>187</v>
      </c>
      <c r="C30" s="157" t="s">
        <v>188</v>
      </c>
      <c r="D30" s="158" t="s">
        <v>137</v>
      </c>
      <c r="E30" s="159">
        <v>3.9</v>
      </c>
      <c r="F30" s="160"/>
      <c r="G30" s="161">
        <f>ROUND(E30*F30,2)</f>
        <v>0</v>
      </c>
      <c r="H30" s="162"/>
      <c r="I30" s="163">
        <f>ROUND(E30*H30,2)</f>
        <v>0</v>
      </c>
      <c r="J30" s="162"/>
      <c r="K30" s="163">
        <f>ROUND(E30*J30,2)</f>
        <v>0</v>
      </c>
      <c r="L30" s="163">
        <v>21</v>
      </c>
      <c r="M30" s="163">
        <f>G30*(1+L30/100)</f>
        <v>0</v>
      </c>
      <c r="N30" s="163">
        <v>0</v>
      </c>
      <c r="O30" s="163">
        <f>ROUND(E30*N30,2)</f>
        <v>0</v>
      </c>
      <c r="P30" s="163">
        <v>0.02798</v>
      </c>
      <c r="Q30" s="163">
        <f>ROUND(E30*P30,2)</f>
        <v>0.11</v>
      </c>
      <c r="R30" s="163"/>
      <c r="S30" s="163" t="s">
        <v>138</v>
      </c>
      <c r="T30" s="163" t="s">
        <v>139</v>
      </c>
      <c r="U30" s="163">
        <v>0.3</v>
      </c>
      <c r="V30" s="163">
        <f>ROUND(E30*U30,2)</f>
        <v>1.17</v>
      </c>
      <c r="W30" s="163"/>
      <c r="X30" s="163" t="s">
        <v>140</v>
      </c>
      <c r="Y30" s="164"/>
      <c r="Z30" s="164"/>
      <c r="AA30" s="164"/>
      <c r="AB30" s="164"/>
      <c r="AC30" s="164"/>
      <c r="AD30" s="164"/>
      <c r="AE30" s="164"/>
      <c r="AF30" s="164"/>
      <c r="AG30" s="164" t="s">
        <v>141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</row>
    <row r="31" spans="1:60" ht="12.75" outlineLevel="1">
      <c r="A31" s="165"/>
      <c r="B31" s="166"/>
      <c r="C31" s="167" t="s">
        <v>514</v>
      </c>
      <c r="D31" s="168"/>
      <c r="E31" s="169">
        <v>3.9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164"/>
      <c r="AA31" s="164"/>
      <c r="AB31" s="164"/>
      <c r="AC31" s="164"/>
      <c r="AD31" s="164"/>
      <c r="AE31" s="164"/>
      <c r="AF31" s="164"/>
      <c r="AG31" s="164" t="s">
        <v>143</v>
      </c>
      <c r="AH31" s="164">
        <v>0</v>
      </c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</row>
    <row r="32" spans="1:33" ht="12.75">
      <c r="A32" s="147" t="s">
        <v>133</v>
      </c>
      <c r="B32" s="148" t="s">
        <v>75</v>
      </c>
      <c r="C32" s="149" t="s">
        <v>76</v>
      </c>
      <c r="D32" s="150"/>
      <c r="E32" s="151"/>
      <c r="F32" s="152"/>
      <c r="G32" s="153">
        <f>SUMIF(AG33:AG33,"&lt;&gt;NOR",G33:G33)</f>
        <v>0</v>
      </c>
      <c r="H32" s="154"/>
      <c r="I32" s="154">
        <f>SUM(I33:I33)</f>
        <v>0</v>
      </c>
      <c r="J32" s="154"/>
      <c r="K32" s="154">
        <f>SUM(K33:K33)</f>
        <v>0</v>
      </c>
      <c r="L32" s="154"/>
      <c r="M32" s="154">
        <f>SUM(M33:M33)</f>
        <v>0</v>
      </c>
      <c r="N32" s="154"/>
      <c r="O32" s="154">
        <f>SUM(O33:O33)</f>
        <v>0</v>
      </c>
      <c r="P32" s="154"/>
      <c r="Q32" s="154">
        <f>SUM(Q33:Q33)</f>
        <v>0</v>
      </c>
      <c r="R32" s="154"/>
      <c r="S32" s="154"/>
      <c r="T32" s="154"/>
      <c r="U32" s="154"/>
      <c r="V32" s="154">
        <f>SUM(V33:V33)</f>
        <v>0.76</v>
      </c>
      <c r="W32" s="154"/>
      <c r="X32" s="154"/>
      <c r="AG32" t="s">
        <v>134</v>
      </c>
    </row>
    <row r="33" spans="1:60" ht="12.75" outlineLevel="1">
      <c r="A33" s="170">
        <v>16</v>
      </c>
      <c r="B33" s="171" t="s">
        <v>191</v>
      </c>
      <c r="C33" s="172" t="s">
        <v>192</v>
      </c>
      <c r="D33" s="173" t="s">
        <v>193</v>
      </c>
      <c r="E33" s="174">
        <v>2.48675</v>
      </c>
      <c r="F33" s="175"/>
      <c r="G33" s="176">
        <f>ROUND(E33*F33,2)</f>
        <v>0</v>
      </c>
      <c r="H33" s="162"/>
      <c r="I33" s="163">
        <f>ROUND(E33*H33,2)</f>
        <v>0</v>
      </c>
      <c r="J33" s="162"/>
      <c r="K33" s="163">
        <f>ROUND(E33*J33,2)</f>
        <v>0</v>
      </c>
      <c r="L33" s="163">
        <v>21</v>
      </c>
      <c r="M33" s="163">
        <f>G33*(1+L33/100)</f>
        <v>0</v>
      </c>
      <c r="N33" s="163">
        <v>0</v>
      </c>
      <c r="O33" s="163">
        <f>ROUND(E33*N33,2)</f>
        <v>0</v>
      </c>
      <c r="P33" s="163">
        <v>0</v>
      </c>
      <c r="Q33" s="163">
        <f>ROUND(E33*P33,2)</f>
        <v>0</v>
      </c>
      <c r="R33" s="163"/>
      <c r="S33" s="163" t="s">
        <v>151</v>
      </c>
      <c r="T33" s="163" t="s">
        <v>139</v>
      </c>
      <c r="U33" s="163">
        <v>0.307</v>
      </c>
      <c r="V33" s="163">
        <f>ROUND(E33*U33,2)</f>
        <v>0.76</v>
      </c>
      <c r="W33" s="163"/>
      <c r="X33" s="163" t="s">
        <v>194</v>
      </c>
      <c r="Y33" s="164"/>
      <c r="Z33" s="164"/>
      <c r="AA33" s="164"/>
      <c r="AB33" s="164"/>
      <c r="AC33" s="164"/>
      <c r="AD33" s="164"/>
      <c r="AE33" s="164"/>
      <c r="AF33" s="164"/>
      <c r="AG33" s="164" t="s">
        <v>195</v>
      </c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33" ht="12.75">
      <c r="A34" s="147" t="s">
        <v>133</v>
      </c>
      <c r="B34" s="148" t="s">
        <v>77</v>
      </c>
      <c r="C34" s="149" t="s">
        <v>78</v>
      </c>
      <c r="D34" s="150"/>
      <c r="E34" s="151"/>
      <c r="F34" s="152"/>
      <c r="G34" s="153">
        <f>SUMIF(AG35:AG66,"&lt;&gt;NOR",G35:G66)</f>
        <v>0</v>
      </c>
      <c r="H34" s="154"/>
      <c r="I34" s="154">
        <f>SUM(I35:I66)</f>
        <v>0</v>
      </c>
      <c r="J34" s="154"/>
      <c r="K34" s="154">
        <f>SUM(K35:K66)</f>
        <v>0</v>
      </c>
      <c r="L34" s="154"/>
      <c r="M34" s="154">
        <f>SUM(M35:M66)</f>
        <v>0</v>
      </c>
      <c r="N34" s="154"/>
      <c r="O34" s="154">
        <f>SUM(O35:O66)</f>
        <v>1.08</v>
      </c>
      <c r="P34" s="154"/>
      <c r="Q34" s="154">
        <f>SUM(Q35:Q66)</f>
        <v>3.96</v>
      </c>
      <c r="R34" s="154"/>
      <c r="S34" s="154"/>
      <c r="T34" s="154"/>
      <c r="U34" s="154"/>
      <c r="V34" s="154">
        <f>SUM(V35:V66)</f>
        <v>207.54</v>
      </c>
      <c r="W34" s="154"/>
      <c r="X34" s="154"/>
      <c r="AG34" t="s">
        <v>134</v>
      </c>
    </row>
    <row r="35" spans="1:60" ht="22.5" outlineLevel="1">
      <c r="A35" s="155">
        <v>17</v>
      </c>
      <c r="B35" s="156" t="s">
        <v>196</v>
      </c>
      <c r="C35" s="157" t="s">
        <v>197</v>
      </c>
      <c r="D35" s="158" t="s">
        <v>137</v>
      </c>
      <c r="E35" s="159">
        <v>83.1</v>
      </c>
      <c r="F35" s="160"/>
      <c r="G35" s="161">
        <f>ROUND(E35*F35,2)</f>
        <v>0</v>
      </c>
      <c r="H35" s="162"/>
      <c r="I35" s="163">
        <f>ROUND(E35*H35,2)</f>
        <v>0</v>
      </c>
      <c r="J35" s="162"/>
      <c r="K35" s="163">
        <f>ROUND(E35*J35,2)</f>
        <v>0</v>
      </c>
      <c r="L35" s="163">
        <v>21</v>
      </c>
      <c r="M35" s="163">
        <f>G35*(1+L35/100)</f>
        <v>0</v>
      </c>
      <c r="N35" s="163">
        <v>0.00038</v>
      </c>
      <c r="O35" s="163">
        <f>ROUND(E35*N35,2)</f>
        <v>0.03</v>
      </c>
      <c r="P35" s="163">
        <v>0</v>
      </c>
      <c r="Q35" s="163">
        <f>ROUND(E35*P35,2)</f>
        <v>0</v>
      </c>
      <c r="R35" s="163"/>
      <c r="S35" s="163" t="s">
        <v>138</v>
      </c>
      <c r="T35" s="163" t="s">
        <v>139</v>
      </c>
      <c r="U35" s="163">
        <v>0.40625</v>
      </c>
      <c r="V35" s="163">
        <f>ROUND(E35*U35,2)</f>
        <v>33.76</v>
      </c>
      <c r="W35" s="163"/>
      <c r="X35" s="163" t="s">
        <v>140</v>
      </c>
      <c r="Y35" s="164"/>
      <c r="Z35" s="164"/>
      <c r="AA35" s="164"/>
      <c r="AB35" s="164"/>
      <c r="AC35" s="164"/>
      <c r="AD35" s="164"/>
      <c r="AE35" s="164"/>
      <c r="AF35" s="164"/>
      <c r="AG35" s="164" t="s">
        <v>198</v>
      </c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60" ht="12.75" outlineLevel="1">
      <c r="A36" s="165"/>
      <c r="B36" s="166"/>
      <c r="C36" s="167" t="s">
        <v>515</v>
      </c>
      <c r="D36" s="168"/>
      <c r="E36" s="169">
        <v>65</v>
      </c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4"/>
      <c r="Z36" s="164"/>
      <c r="AA36" s="164"/>
      <c r="AB36" s="164"/>
      <c r="AC36" s="164"/>
      <c r="AD36" s="164"/>
      <c r="AE36" s="164"/>
      <c r="AF36" s="164"/>
      <c r="AG36" s="164" t="s">
        <v>143</v>
      </c>
      <c r="AH36" s="164">
        <v>0</v>
      </c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</row>
    <row r="37" spans="1:60" ht="12.75" outlineLevel="1">
      <c r="A37" s="165"/>
      <c r="B37" s="166"/>
      <c r="C37" s="167" t="s">
        <v>516</v>
      </c>
      <c r="D37" s="168"/>
      <c r="E37" s="169">
        <v>18.1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4"/>
      <c r="Z37" s="164"/>
      <c r="AA37" s="164"/>
      <c r="AB37" s="164"/>
      <c r="AC37" s="164"/>
      <c r="AD37" s="164"/>
      <c r="AE37" s="164"/>
      <c r="AF37" s="164"/>
      <c r="AG37" s="164" t="s">
        <v>143</v>
      </c>
      <c r="AH37" s="164">
        <v>0</v>
      </c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ht="12.75" outlineLevel="1">
      <c r="A38" s="155">
        <v>18</v>
      </c>
      <c r="B38" s="156" t="s">
        <v>202</v>
      </c>
      <c r="C38" s="157" t="s">
        <v>203</v>
      </c>
      <c r="D38" s="158" t="s">
        <v>137</v>
      </c>
      <c r="E38" s="159">
        <v>395.98</v>
      </c>
      <c r="F38" s="160"/>
      <c r="G38" s="161">
        <f>ROUND(E38*F38,2)</f>
        <v>0</v>
      </c>
      <c r="H38" s="162"/>
      <c r="I38" s="163">
        <f>ROUND(E38*H38,2)</f>
        <v>0</v>
      </c>
      <c r="J38" s="162"/>
      <c r="K38" s="163">
        <f>ROUND(E38*J38,2)</f>
        <v>0</v>
      </c>
      <c r="L38" s="163">
        <v>21</v>
      </c>
      <c r="M38" s="163">
        <f>G38*(1+L38/100)</f>
        <v>0</v>
      </c>
      <c r="N38" s="163">
        <v>0</v>
      </c>
      <c r="O38" s="163">
        <f>ROUND(E38*N38,2)</f>
        <v>0</v>
      </c>
      <c r="P38" s="163">
        <v>0.01</v>
      </c>
      <c r="Q38" s="163">
        <f>ROUND(E38*P38,2)</f>
        <v>3.96</v>
      </c>
      <c r="R38" s="163"/>
      <c r="S38" s="163" t="s">
        <v>151</v>
      </c>
      <c r="T38" s="163" t="s">
        <v>139</v>
      </c>
      <c r="U38" s="163">
        <v>0.06</v>
      </c>
      <c r="V38" s="163">
        <f>ROUND(E38*U38,2)</f>
        <v>23.76</v>
      </c>
      <c r="W38" s="163"/>
      <c r="X38" s="163" t="s">
        <v>140</v>
      </c>
      <c r="Y38" s="164"/>
      <c r="Z38" s="164"/>
      <c r="AA38" s="164"/>
      <c r="AB38" s="164"/>
      <c r="AC38" s="164"/>
      <c r="AD38" s="164"/>
      <c r="AE38" s="164"/>
      <c r="AF38" s="164"/>
      <c r="AG38" s="164" t="s">
        <v>141</v>
      </c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ht="12.75" outlineLevel="1">
      <c r="A39" s="165"/>
      <c r="B39" s="166"/>
      <c r="C39" s="167" t="s">
        <v>517</v>
      </c>
      <c r="D39" s="168"/>
      <c r="E39" s="169">
        <v>92.6</v>
      </c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4"/>
      <c r="Z39" s="164"/>
      <c r="AA39" s="164"/>
      <c r="AB39" s="164"/>
      <c r="AC39" s="164"/>
      <c r="AD39" s="164"/>
      <c r="AE39" s="164"/>
      <c r="AF39" s="164"/>
      <c r="AG39" s="164" t="s">
        <v>143</v>
      </c>
      <c r="AH39" s="164">
        <v>0</v>
      </c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ht="12.75" outlineLevel="1">
      <c r="A40" s="165"/>
      <c r="B40" s="166"/>
      <c r="C40" s="167" t="s">
        <v>513</v>
      </c>
      <c r="D40" s="168"/>
      <c r="E40" s="169">
        <v>303.38</v>
      </c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4"/>
      <c r="Z40" s="164"/>
      <c r="AA40" s="164"/>
      <c r="AB40" s="164"/>
      <c r="AC40" s="164"/>
      <c r="AD40" s="164"/>
      <c r="AE40" s="164"/>
      <c r="AF40" s="164"/>
      <c r="AG40" s="164" t="s">
        <v>143</v>
      </c>
      <c r="AH40" s="164">
        <v>0</v>
      </c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ht="22.5" outlineLevel="1">
      <c r="A41" s="155">
        <v>19</v>
      </c>
      <c r="B41" s="156" t="s">
        <v>204</v>
      </c>
      <c r="C41" s="157" t="s">
        <v>205</v>
      </c>
      <c r="D41" s="158" t="s">
        <v>137</v>
      </c>
      <c r="E41" s="159">
        <v>432.78</v>
      </c>
      <c r="F41" s="160"/>
      <c r="G41" s="161">
        <f>ROUND(E41*F41,2)</f>
        <v>0</v>
      </c>
      <c r="H41" s="162"/>
      <c r="I41" s="163">
        <f>ROUND(E41*H41,2)</f>
        <v>0</v>
      </c>
      <c r="J41" s="162"/>
      <c r="K41" s="163">
        <f>ROUND(E41*J41,2)</f>
        <v>0</v>
      </c>
      <c r="L41" s="163">
        <v>21</v>
      </c>
      <c r="M41" s="163">
        <f>G41*(1+L41/100)</f>
        <v>0</v>
      </c>
      <c r="N41" s="163">
        <v>0</v>
      </c>
      <c r="O41" s="163">
        <f>ROUND(E41*N41,2)</f>
        <v>0</v>
      </c>
      <c r="P41" s="163">
        <v>0</v>
      </c>
      <c r="Q41" s="163">
        <f>ROUND(E41*P41,2)</f>
        <v>0</v>
      </c>
      <c r="R41" s="163"/>
      <c r="S41" s="163" t="s">
        <v>138</v>
      </c>
      <c r="T41" s="163" t="s">
        <v>139</v>
      </c>
      <c r="U41" s="163">
        <v>0.065</v>
      </c>
      <c r="V41" s="163">
        <f>ROUND(E41*U41,2)</f>
        <v>28.13</v>
      </c>
      <c r="W41" s="163"/>
      <c r="X41" s="163" t="s">
        <v>140</v>
      </c>
      <c r="Y41" s="164"/>
      <c r="Z41" s="164"/>
      <c r="AA41" s="164"/>
      <c r="AB41" s="164"/>
      <c r="AC41" s="164"/>
      <c r="AD41" s="164"/>
      <c r="AE41" s="164"/>
      <c r="AF41" s="164"/>
      <c r="AG41" s="164" t="s">
        <v>198</v>
      </c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ht="12.75" outlineLevel="1">
      <c r="A42" s="165"/>
      <c r="B42" s="166"/>
      <c r="C42" s="167" t="s">
        <v>512</v>
      </c>
      <c r="D42" s="168"/>
      <c r="E42" s="169">
        <v>46.3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4"/>
      <c r="Z42" s="164"/>
      <c r="AA42" s="164"/>
      <c r="AB42" s="164"/>
      <c r="AC42" s="164"/>
      <c r="AD42" s="164"/>
      <c r="AE42" s="164"/>
      <c r="AF42" s="164"/>
      <c r="AG42" s="164" t="s">
        <v>143</v>
      </c>
      <c r="AH42" s="164">
        <v>0</v>
      </c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ht="12.75" outlineLevel="1">
      <c r="A43" s="165"/>
      <c r="B43" s="166"/>
      <c r="C43" s="167" t="s">
        <v>513</v>
      </c>
      <c r="D43" s="168"/>
      <c r="E43" s="169">
        <v>303.38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4"/>
      <c r="Z43" s="164"/>
      <c r="AA43" s="164"/>
      <c r="AB43" s="164"/>
      <c r="AC43" s="164"/>
      <c r="AD43" s="164"/>
      <c r="AE43" s="164"/>
      <c r="AF43" s="164"/>
      <c r="AG43" s="164" t="s">
        <v>143</v>
      </c>
      <c r="AH43" s="164">
        <v>0</v>
      </c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ht="12.75" outlineLevel="1">
      <c r="A44" s="165"/>
      <c r="B44" s="166"/>
      <c r="C44" s="167" t="s">
        <v>515</v>
      </c>
      <c r="D44" s="168"/>
      <c r="E44" s="169">
        <v>65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4"/>
      <c r="Z44" s="164"/>
      <c r="AA44" s="164"/>
      <c r="AB44" s="164"/>
      <c r="AC44" s="164"/>
      <c r="AD44" s="164"/>
      <c r="AE44" s="164"/>
      <c r="AF44" s="164"/>
      <c r="AG44" s="164" t="s">
        <v>143</v>
      </c>
      <c r="AH44" s="164">
        <v>0</v>
      </c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2.75" outlineLevel="1">
      <c r="A45" s="165"/>
      <c r="B45" s="166"/>
      <c r="C45" s="167" t="s">
        <v>516</v>
      </c>
      <c r="D45" s="168"/>
      <c r="E45" s="169">
        <v>18.1</v>
      </c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4"/>
      <c r="Z45" s="164"/>
      <c r="AA45" s="164"/>
      <c r="AB45" s="164"/>
      <c r="AC45" s="164"/>
      <c r="AD45" s="164"/>
      <c r="AE45" s="164"/>
      <c r="AF45" s="164"/>
      <c r="AG45" s="164" t="s">
        <v>143</v>
      </c>
      <c r="AH45" s="164">
        <v>0</v>
      </c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ht="12.75" outlineLevel="1">
      <c r="A46" s="155">
        <v>20</v>
      </c>
      <c r="B46" s="156" t="s">
        <v>210</v>
      </c>
      <c r="C46" s="157" t="s">
        <v>211</v>
      </c>
      <c r="D46" s="158" t="s">
        <v>209</v>
      </c>
      <c r="E46" s="159">
        <v>1</v>
      </c>
      <c r="F46" s="160"/>
      <c r="G46" s="161">
        <f>ROUND(E46*F46,2)</f>
        <v>0</v>
      </c>
      <c r="H46" s="162"/>
      <c r="I46" s="163">
        <f>ROUND(E46*H46,2)</f>
        <v>0</v>
      </c>
      <c r="J46" s="162"/>
      <c r="K46" s="163">
        <f>ROUND(E46*J46,2)</f>
        <v>0</v>
      </c>
      <c r="L46" s="163">
        <v>21</v>
      </c>
      <c r="M46" s="163">
        <f>G46*(1+L46/100)</f>
        <v>0</v>
      </c>
      <c r="N46" s="163">
        <v>0</v>
      </c>
      <c r="O46" s="163">
        <f>ROUND(E46*N46,2)</f>
        <v>0</v>
      </c>
      <c r="P46" s="163">
        <v>0</v>
      </c>
      <c r="Q46" s="163">
        <f>ROUND(E46*P46,2)</f>
        <v>0</v>
      </c>
      <c r="R46" s="163"/>
      <c r="S46" s="163" t="s">
        <v>138</v>
      </c>
      <c r="T46" s="163" t="s">
        <v>139</v>
      </c>
      <c r="U46" s="163">
        <v>0.975</v>
      </c>
      <c r="V46" s="163">
        <f>ROUND(E46*U46,2)</f>
        <v>0.98</v>
      </c>
      <c r="W46" s="163"/>
      <c r="X46" s="163" t="s">
        <v>140</v>
      </c>
      <c r="Y46" s="164"/>
      <c r="Z46" s="164"/>
      <c r="AA46" s="164"/>
      <c r="AB46" s="164"/>
      <c r="AC46" s="164"/>
      <c r="AD46" s="164"/>
      <c r="AE46" s="164"/>
      <c r="AF46" s="164"/>
      <c r="AG46" s="164" t="s">
        <v>198</v>
      </c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12.75" outlineLevel="1">
      <c r="A47" s="165"/>
      <c r="B47" s="166"/>
      <c r="C47" s="167" t="s">
        <v>375</v>
      </c>
      <c r="D47" s="168"/>
      <c r="E47" s="169">
        <v>1</v>
      </c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4"/>
      <c r="Z47" s="164"/>
      <c r="AA47" s="164"/>
      <c r="AB47" s="164"/>
      <c r="AC47" s="164"/>
      <c r="AD47" s="164"/>
      <c r="AE47" s="164"/>
      <c r="AF47" s="164"/>
      <c r="AG47" s="164" t="s">
        <v>143</v>
      </c>
      <c r="AH47" s="164">
        <v>0</v>
      </c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22.5" outlineLevel="1">
      <c r="A48" s="155">
        <v>21</v>
      </c>
      <c r="B48" s="156" t="s">
        <v>216</v>
      </c>
      <c r="C48" s="157" t="s">
        <v>217</v>
      </c>
      <c r="D48" s="158" t="s">
        <v>137</v>
      </c>
      <c r="E48" s="159">
        <v>349.68</v>
      </c>
      <c r="F48" s="160"/>
      <c r="G48" s="161">
        <f>ROUND(E48*F48,2)</f>
        <v>0</v>
      </c>
      <c r="H48" s="162"/>
      <c r="I48" s="163">
        <f>ROUND(E48*H48,2)</f>
        <v>0</v>
      </c>
      <c r="J48" s="162"/>
      <c r="K48" s="163">
        <f>ROUND(E48*J48,2)</f>
        <v>0</v>
      </c>
      <c r="L48" s="163">
        <v>21</v>
      </c>
      <c r="M48" s="163">
        <f>G48*(1+L48/100)</f>
        <v>0</v>
      </c>
      <c r="N48" s="163">
        <v>0</v>
      </c>
      <c r="O48" s="163">
        <f>ROUND(E48*N48,2)</f>
        <v>0</v>
      </c>
      <c r="P48" s="163">
        <v>0</v>
      </c>
      <c r="Q48" s="163">
        <f>ROUND(E48*P48,2)</f>
        <v>0</v>
      </c>
      <c r="R48" s="163"/>
      <c r="S48" s="163" t="s">
        <v>138</v>
      </c>
      <c r="T48" s="163" t="s">
        <v>139</v>
      </c>
      <c r="U48" s="163">
        <v>0.1625</v>
      </c>
      <c r="V48" s="163">
        <f>ROUND(E48*U48,2)</f>
        <v>56.82</v>
      </c>
      <c r="W48" s="163"/>
      <c r="X48" s="163" t="s">
        <v>140</v>
      </c>
      <c r="Y48" s="164"/>
      <c r="Z48" s="164"/>
      <c r="AA48" s="164"/>
      <c r="AB48" s="164"/>
      <c r="AC48" s="164"/>
      <c r="AD48" s="164"/>
      <c r="AE48" s="164"/>
      <c r="AF48" s="164"/>
      <c r="AG48" s="164" t="s">
        <v>198</v>
      </c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ht="12.75" outlineLevel="1">
      <c r="A49" s="165"/>
      <c r="B49" s="166"/>
      <c r="C49" s="167" t="s">
        <v>512</v>
      </c>
      <c r="D49" s="168"/>
      <c r="E49" s="169">
        <v>46.3</v>
      </c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4"/>
      <c r="Z49" s="164"/>
      <c r="AA49" s="164"/>
      <c r="AB49" s="164"/>
      <c r="AC49" s="164"/>
      <c r="AD49" s="164"/>
      <c r="AE49" s="164"/>
      <c r="AF49" s="164"/>
      <c r="AG49" s="164" t="s">
        <v>143</v>
      </c>
      <c r="AH49" s="164">
        <v>0</v>
      </c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12.75" outlineLevel="1">
      <c r="A50" s="165"/>
      <c r="B50" s="166"/>
      <c r="C50" s="167" t="s">
        <v>513</v>
      </c>
      <c r="D50" s="168"/>
      <c r="E50" s="169">
        <v>303.38</v>
      </c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4"/>
      <c r="Z50" s="164"/>
      <c r="AA50" s="164"/>
      <c r="AB50" s="164"/>
      <c r="AC50" s="164"/>
      <c r="AD50" s="164"/>
      <c r="AE50" s="164"/>
      <c r="AF50" s="164"/>
      <c r="AG50" s="164" t="s">
        <v>143</v>
      </c>
      <c r="AH50" s="164">
        <v>0</v>
      </c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ht="22.5" outlineLevel="1">
      <c r="A51" s="155">
        <v>22</v>
      </c>
      <c r="B51" s="156" t="s">
        <v>218</v>
      </c>
      <c r="C51" s="157" t="s">
        <v>219</v>
      </c>
      <c r="D51" s="158" t="s">
        <v>137</v>
      </c>
      <c r="E51" s="159">
        <v>303.38</v>
      </c>
      <c r="F51" s="160"/>
      <c r="G51" s="161">
        <f>ROUND(E51*F51,2)</f>
        <v>0</v>
      </c>
      <c r="H51" s="162"/>
      <c r="I51" s="163">
        <f>ROUND(E51*H51,2)</f>
        <v>0</v>
      </c>
      <c r="J51" s="162"/>
      <c r="K51" s="163">
        <f>ROUND(E51*J51,2)</f>
        <v>0</v>
      </c>
      <c r="L51" s="163">
        <v>21</v>
      </c>
      <c r="M51" s="163">
        <f>G51*(1+L51/100)</f>
        <v>0</v>
      </c>
      <c r="N51" s="163">
        <v>0.0004</v>
      </c>
      <c r="O51" s="163">
        <f>ROUND(E51*N51,2)</f>
        <v>0.12</v>
      </c>
      <c r="P51" s="163">
        <v>0</v>
      </c>
      <c r="Q51" s="163">
        <f>ROUND(E51*P51,2)</f>
        <v>0</v>
      </c>
      <c r="R51" s="163"/>
      <c r="S51" s="163" t="s">
        <v>138</v>
      </c>
      <c r="T51" s="163" t="s">
        <v>139</v>
      </c>
      <c r="U51" s="163">
        <v>0.21125</v>
      </c>
      <c r="V51" s="163">
        <f>ROUND(E51*U51,2)</f>
        <v>64.09</v>
      </c>
      <c r="W51" s="163"/>
      <c r="X51" s="163" t="s">
        <v>140</v>
      </c>
      <c r="Y51" s="164"/>
      <c r="Z51" s="164"/>
      <c r="AA51" s="164"/>
      <c r="AB51" s="164"/>
      <c r="AC51" s="164"/>
      <c r="AD51" s="164"/>
      <c r="AE51" s="164"/>
      <c r="AF51" s="164"/>
      <c r="AG51" s="164" t="s">
        <v>198</v>
      </c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ht="12.75" outlineLevel="1">
      <c r="A52" s="165"/>
      <c r="B52" s="166"/>
      <c r="C52" s="167"/>
      <c r="D52" s="168"/>
      <c r="E52" s="169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4"/>
      <c r="Z52" s="164"/>
      <c r="AA52" s="164"/>
      <c r="AB52" s="164"/>
      <c r="AC52" s="164"/>
      <c r="AD52" s="164"/>
      <c r="AE52" s="164"/>
      <c r="AF52" s="164"/>
      <c r="AG52" s="164" t="s">
        <v>143</v>
      </c>
      <c r="AH52" s="164">
        <v>0</v>
      </c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ht="12.75" outlineLevel="1">
      <c r="A53" s="165"/>
      <c r="B53" s="166"/>
      <c r="C53" s="167" t="s">
        <v>513</v>
      </c>
      <c r="D53" s="168"/>
      <c r="E53" s="169">
        <v>303.38</v>
      </c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4"/>
      <c r="Z53" s="164"/>
      <c r="AA53" s="164"/>
      <c r="AB53" s="164"/>
      <c r="AC53" s="164"/>
      <c r="AD53" s="164"/>
      <c r="AE53" s="164"/>
      <c r="AF53" s="164"/>
      <c r="AG53" s="164" t="s">
        <v>143</v>
      </c>
      <c r="AH53" s="164">
        <v>0</v>
      </c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ht="12.75" outlineLevel="1">
      <c r="A54" s="155">
        <v>23</v>
      </c>
      <c r="B54" s="156" t="s">
        <v>220</v>
      </c>
      <c r="C54" s="157" t="s">
        <v>221</v>
      </c>
      <c r="D54" s="158" t="s">
        <v>222</v>
      </c>
      <c r="E54" s="159">
        <v>148.253</v>
      </c>
      <c r="F54" s="160"/>
      <c r="G54" s="161">
        <f>ROUND(E54*F54,2)</f>
        <v>0</v>
      </c>
      <c r="H54" s="162"/>
      <c r="I54" s="163">
        <f>ROUND(E54*H54,2)</f>
        <v>0</v>
      </c>
      <c r="J54" s="162"/>
      <c r="K54" s="163">
        <f>ROUND(E54*J54,2)</f>
        <v>0</v>
      </c>
      <c r="L54" s="163">
        <v>21</v>
      </c>
      <c r="M54" s="163">
        <f>G54*(1+L54/100)</f>
        <v>0</v>
      </c>
      <c r="N54" s="163">
        <v>0.001</v>
      </c>
      <c r="O54" s="163">
        <f>ROUND(E54*N54,2)</f>
        <v>0.15</v>
      </c>
      <c r="P54" s="163">
        <v>0</v>
      </c>
      <c r="Q54" s="163">
        <f>ROUND(E54*P54,2)</f>
        <v>0</v>
      </c>
      <c r="R54" s="163"/>
      <c r="S54" s="163" t="s">
        <v>138</v>
      </c>
      <c r="T54" s="163" t="s">
        <v>139</v>
      </c>
      <c r="U54" s="163">
        <v>0</v>
      </c>
      <c r="V54" s="163">
        <f>ROUND(E54*U54,2)</f>
        <v>0</v>
      </c>
      <c r="W54" s="163"/>
      <c r="X54" s="163" t="s">
        <v>185</v>
      </c>
      <c r="Y54" s="164"/>
      <c r="Z54" s="164"/>
      <c r="AA54" s="164"/>
      <c r="AB54" s="164"/>
      <c r="AC54" s="164"/>
      <c r="AD54" s="164"/>
      <c r="AE54" s="164"/>
      <c r="AF54" s="164"/>
      <c r="AG54" s="164" t="s">
        <v>186</v>
      </c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ht="12.75" outlineLevel="1">
      <c r="A55" s="165"/>
      <c r="B55" s="166"/>
      <c r="C55" s="167" t="s">
        <v>518</v>
      </c>
      <c r="D55" s="168"/>
      <c r="E55" s="169">
        <v>13.89</v>
      </c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4"/>
      <c r="Z55" s="164"/>
      <c r="AA55" s="164"/>
      <c r="AB55" s="164"/>
      <c r="AC55" s="164"/>
      <c r="AD55" s="164"/>
      <c r="AE55" s="164"/>
      <c r="AF55" s="164"/>
      <c r="AG55" s="164" t="s">
        <v>143</v>
      </c>
      <c r="AH55" s="164">
        <v>0</v>
      </c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ht="12.75" outlineLevel="1">
      <c r="A56" s="165"/>
      <c r="B56" s="166"/>
      <c r="C56" s="167" t="s">
        <v>519</v>
      </c>
      <c r="D56" s="168"/>
      <c r="E56" s="169">
        <v>106.183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4"/>
      <c r="Z56" s="164"/>
      <c r="AA56" s="164"/>
      <c r="AB56" s="164"/>
      <c r="AC56" s="164"/>
      <c r="AD56" s="164"/>
      <c r="AE56" s="164"/>
      <c r="AF56" s="164"/>
      <c r="AG56" s="164" t="s">
        <v>143</v>
      </c>
      <c r="AH56" s="164">
        <v>0</v>
      </c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ht="12.75" outlineLevel="1">
      <c r="A57" s="165"/>
      <c r="B57" s="166"/>
      <c r="C57" s="167" t="s">
        <v>520</v>
      </c>
      <c r="D57" s="168"/>
      <c r="E57" s="169">
        <v>22.75</v>
      </c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4"/>
      <c r="Z57" s="164"/>
      <c r="AA57" s="164"/>
      <c r="AB57" s="164"/>
      <c r="AC57" s="164"/>
      <c r="AD57" s="164"/>
      <c r="AE57" s="164"/>
      <c r="AF57" s="164"/>
      <c r="AG57" s="164" t="s">
        <v>143</v>
      </c>
      <c r="AH57" s="164">
        <v>0</v>
      </c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ht="12.75" outlineLevel="1">
      <c r="A58" s="165"/>
      <c r="B58" s="166"/>
      <c r="C58" s="167" t="s">
        <v>521</v>
      </c>
      <c r="D58" s="168"/>
      <c r="E58" s="169">
        <v>5.43</v>
      </c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4"/>
      <c r="Z58" s="164"/>
      <c r="AA58" s="164"/>
      <c r="AB58" s="164"/>
      <c r="AC58" s="164"/>
      <c r="AD58" s="164"/>
      <c r="AE58" s="164"/>
      <c r="AF58" s="164"/>
      <c r="AG58" s="164" t="s">
        <v>143</v>
      </c>
      <c r="AH58" s="164">
        <v>0</v>
      </c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ht="22.5" outlineLevel="1">
      <c r="A59" s="155">
        <v>24</v>
      </c>
      <c r="B59" s="156" t="s">
        <v>226</v>
      </c>
      <c r="C59" s="157" t="s">
        <v>227</v>
      </c>
      <c r="D59" s="158" t="s">
        <v>209</v>
      </c>
      <c r="E59" s="159">
        <v>1</v>
      </c>
      <c r="F59" s="160"/>
      <c r="G59" s="161">
        <f>ROUND(E59*F59,2)</f>
        <v>0</v>
      </c>
      <c r="H59" s="162"/>
      <c r="I59" s="163">
        <f>ROUND(E59*H59,2)</f>
        <v>0</v>
      </c>
      <c r="J59" s="162"/>
      <c r="K59" s="163">
        <f>ROUND(E59*J59,2)</f>
        <v>0</v>
      </c>
      <c r="L59" s="163">
        <v>21</v>
      </c>
      <c r="M59" s="163">
        <f>G59*(1+L59/100)</f>
        <v>0</v>
      </c>
      <c r="N59" s="163">
        <v>0.001</v>
      </c>
      <c r="O59" s="163">
        <f>ROUND(E59*N59,2)</f>
        <v>0</v>
      </c>
      <c r="P59" s="163">
        <v>0</v>
      </c>
      <c r="Q59" s="163">
        <f>ROUND(E59*P59,2)</f>
        <v>0</v>
      </c>
      <c r="R59" s="163"/>
      <c r="S59" s="163" t="s">
        <v>138</v>
      </c>
      <c r="T59" s="163" t="s">
        <v>139</v>
      </c>
      <c r="U59" s="163">
        <v>0</v>
      </c>
      <c r="V59" s="163">
        <f>ROUND(E59*U59,2)</f>
        <v>0</v>
      </c>
      <c r="W59" s="163"/>
      <c r="X59" s="163" t="s">
        <v>185</v>
      </c>
      <c r="Y59" s="164"/>
      <c r="Z59" s="164"/>
      <c r="AA59" s="164"/>
      <c r="AB59" s="164"/>
      <c r="AC59" s="164"/>
      <c r="AD59" s="164"/>
      <c r="AE59" s="164"/>
      <c r="AF59" s="164"/>
      <c r="AG59" s="164" t="s">
        <v>186</v>
      </c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ht="12.75" outlineLevel="1">
      <c r="A60" s="165"/>
      <c r="B60" s="166"/>
      <c r="C60" s="167" t="s">
        <v>375</v>
      </c>
      <c r="D60" s="168"/>
      <c r="E60" s="169">
        <v>1</v>
      </c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4"/>
      <c r="Z60" s="164"/>
      <c r="AA60" s="164"/>
      <c r="AB60" s="164"/>
      <c r="AC60" s="164"/>
      <c r="AD60" s="164"/>
      <c r="AE60" s="164"/>
      <c r="AF60" s="164"/>
      <c r="AG60" s="164" t="s">
        <v>143</v>
      </c>
      <c r="AH60" s="164">
        <v>0</v>
      </c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ht="33.75" outlineLevel="1">
      <c r="A61" s="155">
        <v>25</v>
      </c>
      <c r="B61" s="156" t="s">
        <v>232</v>
      </c>
      <c r="C61" s="157" t="s">
        <v>233</v>
      </c>
      <c r="D61" s="158" t="s">
        <v>137</v>
      </c>
      <c r="E61" s="159">
        <v>521.176</v>
      </c>
      <c r="F61" s="160"/>
      <c r="G61" s="161">
        <f>ROUND(E61*F61,2)</f>
        <v>0</v>
      </c>
      <c r="H61" s="162"/>
      <c r="I61" s="163">
        <f>ROUND(E61*H61,2)</f>
        <v>0</v>
      </c>
      <c r="J61" s="162"/>
      <c r="K61" s="163">
        <f>ROUND(E61*J61,2)</f>
        <v>0</v>
      </c>
      <c r="L61" s="163">
        <v>21</v>
      </c>
      <c r="M61" s="163">
        <f>G61*(1+L61/100)</f>
        <v>0</v>
      </c>
      <c r="N61" s="163">
        <v>0.0015</v>
      </c>
      <c r="O61" s="163">
        <f>ROUND(E61*N61,2)</f>
        <v>0.78</v>
      </c>
      <c r="P61" s="163">
        <v>0</v>
      </c>
      <c r="Q61" s="163">
        <f>ROUND(E61*P61,2)</f>
        <v>0</v>
      </c>
      <c r="R61" s="163"/>
      <c r="S61" s="163" t="s">
        <v>138</v>
      </c>
      <c r="T61" s="163" t="s">
        <v>139</v>
      </c>
      <c r="U61" s="163">
        <v>0</v>
      </c>
      <c r="V61" s="163">
        <f>ROUND(E61*U61,2)</f>
        <v>0</v>
      </c>
      <c r="W61" s="163"/>
      <c r="X61" s="163" t="s">
        <v>185</v>
      </c>
      <c r="Y61" s="164"/>
      <c r="Z61" s="164"/>
      <c r="AA61" s="164"/>
      <c r="AB61" s="164"/>
      <c r="AC61" s="164"/>
      <c r="AD61" s="164"/>
      <c r="AE61" s="164"/>
      <c r="AF61" s="164"/>
      <c r="AG61" s="164" t="s">
        <v>186</v>
      </c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ht="12.75" outlineLevel="1">
      <c r="A62" s="165"/>
      <c r="B62" s="166"/>
      <c r="C62" s="167" t="s">
        <v>522</v>
      </c>
      <c r="D62" s="168"/>
      <c r="E62" s="169">
        <v>81.25</v>
      </c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4"/>
      <c r="Z62" s="164"/>
      <c r="AA62" s="164"/>
      <c r="AB62" s="164"/>
      <c r="AC62" s="164"/>
      <c r="AD62" s="164"/>
      <c r="AE62" s="164"/>
      <c r="AF62" s="164"/>
      <c r="AG62" s="164" t="s">
        <v>143</v>
      </c>
      <c r="AH62" s="164">
        <v>0</v>
      </c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ht="12.75" outlineLevel="1">
      <c r="A63" s="165"/>
      <c r="B63" s="166"/>
      <c r="C63" s="167" t="s">
        <v>523</v>
      </c>
      <c r="D63" s="168"/>
      <c r="E63" s="169">
        <v>22.625</v>
      </c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4"/>
      <c r="Z63" s="164"/>
      <c r="AA63" s="164"/>
      <c r="AB63" s="164"/>
      <c r="AC63" s="164"/>
      <c r="AD63" s="164"/>
      <c r="AE63" s="164"/>
      <c r="AF63" s="164"/>
      <c r="AG63" s="164" t="s">
        <v>143</v>
      </c>
      <c r="AH63" s="164">
        <v>0</v>
      </c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ht="12.75" outlineLevel="1">
      <c r="A64" s="165"/>
      <c r="B64" s="166"/>
      <c r="C64" s="167" t="s">
        <v>524</v>
      </c>
      <c r="D64" s="168"/>
      <c r="E64" s="169">
        <v>53.245</v>
      </c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4"/>
      <c r="Z64" s="164"/>
      <c r="AA64" s="164"/>
      <c r="AB64" s="164"/>
      <c r="AC64" s="164"/>
      <c r="AD64" s="164"/>
      <c r="AE64" s="164"/>
      <c r="AF64" s="164"/>
      <c r="AG64" s="164" t="s">
        <v>143</v>
      </c>
      <c r="AH64" s="164">
        <v>0</v>
      </c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ht="12.75" outlineLevel="1">
      <c r="A65" s="165"/>
      <c r="B65" s="166"/>
      <c r="C65" s="167" t="s">
        <v>525</v>
      </c>
      <c r="D65" s="168"/>
      <c r="E65" s="169">
        <v>364.056</v>
      </c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4"/>
      <c r="Z65" s="164"/>
      <c r="AA65" s="164"/>
      <c r="AB65" s="164"/>
      <c r="AC65" s="164"/>
      <c r="AD65" s="164"/>
      <c r="AE65" s="164"/>
      <c r="AF65" s="164"/>
      <c r="AG65" s="164" t="s">
        <v>143</v>
      </c>
      <c r="AH65" s="164">
        <v>0</v>
      </c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ht="12.75" outlineLevel="1">
      <c r="A66" s="165">
        <v>26</v>
      </c>
      <c r="B66" s="166" t="s">
        <v>236</v>
      </c>
      <c r="C66" s="177" t="s">
        <v>237</v>
      </c>
      <c r="D66" s="178" t="s">
        <v>23</v>
      </c>
      <c r="E66" s="179"/>
      <c r="F66" s="162"/>
      <c r="G66" s="163">
        <f>ROUND(E66*F66,2)</f>
        <v>0</v>
      </c>
      <c r="H66" s="162"/>
      <c r="I66" s="163">
        <f>ROUND(E66*H66,2)</f>
        <v>0</v>
      </c>
      <c r="J66" s="162"/>
      <c r="K66" s="163">
        <f>ROUND(E66*J66,2)</f>
        <v>0</v>
      </c>
      <c r="L66" s="163">
        <v>21</v>
      </c>
      <c r="M66" s="163">
        <f>G66*(1+L66/100)</f>
        <v>0</v>
      </c>
      <c r="N66" s="163">
        <v>0</v>
      </c>
      <c r="O66" s="163">
        <f>ROUND(E66*N66,2)</f>
        <v>0</v>
      </c>
      <c r="P66" s="163">
        <v>0</v>
      </c>
      <c r="Q66" s="163">
        <f>ROUND(E66*P66,2)</f>
        <v>0</v>
      </c>
      <c r="R66" s="163"/>
      <c r="S66" s="163" t="s">
        <v>151</v>
      </c>
      <c r="T66" s="163" t="s">
        <v>139</v>
      </c>
      <c r="U66" s="163">
        <v>0.01398</v>
      </c>
      <c r="V66" s="163">
        <f>ROUND(E66*U66,2)</f>
        <v>0</v>
      </c>
      <c r="W66" s="163"/>
      <c r="X66" s="163" t="s">
        <v>194</v>
      </c>
      <c r="Y66" s="164"/>
      <c r="Z66" s="164"/>
      <c r="AA66" s="164"/>
      <c r="AB66" s="164"/>
      <c r="AC66" s="164"/>
      <c r="AD66" s="164"/>
      <c r="AE66" s="164"/>
      <c r="AF66" s="164"/>
      <c r="AG66" s="164" t="s">
        <v>238</v>
      </c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33" ht="12.75">
      <c r="A67" s="147" t="s">
        <v>133</v>
      </c>
      <c r="B67" s="148" t="s">
        <v>79</v>
      </c>
      <c r="C67" s="149" t="s">
        <v>80</v>
      </c>
      <c r="D67" s="150"/>
      <c r="E67" s="151"/>
      <c r="F67" s="152"/>
      <c r="G67" s="153">
        <f>SUMIF(AG68:AG87,"&lt;&gt;NOR",G68:G87)</f>
        <v>0</v>
      </c>
      <c r="H67" s="154"/>
      <c r="I67" s="154">
        <f>SUM(I68:I87)</f>
        <v>0</v>
      </c>
      <c r="J67" s="154"/>
      <c r="K67" s="154">
        <f>SUM(K68:K87)</f>
        <v>0</v>
      </c>
      <c r="L67" s="154"/>
      <c r="M67" s="154">
        <f>SUM(M68:M87)</f>
        <v>0</v>
      </c>
      <c r="N67" s="154"/>
      <c r="O67" s="154">
        <f>SUM(O68:O87)</f>
        <v>0.91</v>
      </c>
      <c r="P67" s="154"/>
      <c r="Q67" s="154">
        <f>SUM(Q68:Q87)</f>
        <v>0</v>
      </c>
      <c r="R67" s="154"/>
      <c r="S67" s="154"/>
      <c r="T67" s="154"/>
      <c r="U67" s="154"/>
      <c r="V67" s="154">
        <f>SUM(V68:V87)</f>
        <v>70.55</v>
      </c>
      <c r="W67" s="154"/>
      <c r="X67" s="154"/>
      <c r="AG67" t="s">
        <v>134</v>
      </c>
    </row>
    <row r="68" spans="1:60" ht="12.75" outlineLevel="1">
      <c r="A68" s="155">
        <v>27</v>
      </c>
      <c r="B68" s="156" t="s">
        <v>239</v>
      </c>
      <c r="C68" s="157" t="s">
        <v>240</v>
      </c>
      <c r="D68" s="158" t="s">
        <v>137</v>
      </c>
      <c r="E68" s="159">
        <v>349.68</v>
      </c>
      <c r="F68" s="160"/>
      <c r="G68" s="161">
        <f>ROUND(E68*F68,2)</f>
        <v>0</v>
      </c>
      <c r="H68" s="162"/>
      <c r="I68" s="163">
        <f>ROUND(E68*H68,2)</f>
        <v>0</v>
      </c>
      <c r="J68" s="162"/>
      <c r="K68" s="163">
        <f>ROUND(E68*J68,2)</f>
        <v>0</v>
      </c>
      <c r="L68" s="163">
        <v>21</v>
      </c>
      <c r="M68" s="163">
        <f>G68*(1+L68/100)</f>
        <v>0</v>
      </c>
      <c r="N68" s="163">
        <v>0</v>
      </c>
      <c r="O68" s="163">
        <f>ROUND(E68*N68,2)</f>
        <v>0</v>
      </c>
      <c r="P68" s="163">
        <v>0</v>
      </c>
      <c r="Q68" s="163">
        <f>ROUND(E68*P68,2)</f>
        <v>0</v>
      </c>
      <c r="R68" s="163"/>
      <c r="S68" s="163" t="s">
        <v>138</v>
      </c>
      <c r="T68" s="163" t="s">
        <v>139</v>
      </c>
      <c r="U68" s="163">
        <v>0.08125</v>
      </c>
      <c r="V68" s="163">
        <f>ROUND(E68*U68,2)</f>
        <v>28.41</v>
      </c>
      <c r="W68" s="163"/>
      <c r="X68" s="163" t="s">
        <v>140</v>
      </c>
      <c r="Y68" s="164"/>
      <c r="Z68" s="164"/>
      <c r="AA68" s="164"/>
      <c r="AB68" s="164"/>
      <c r="AC68" s="164"/>
      <c r="AD68" s="164"/>
      <c r="AE68" s="164"/>
      <c r="AF68" s="164"/>
      <c r="AG68" s="164" t="s">
        <v>198</v>
      </c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ht="12.75" outlineLevel="1">
      <c r="A69" s="165"/>
      <c r="B69" s="166"/>
      <c r="C69" s="167" t="s">
        <v>512</v>
      </c>
      <c r="D69" s="168"/>
      <c r="E69" s="169">
        <v>46.3</v>
      </c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4"/>
      <c r="Z69" s="164"/>
      <c r="AA69" s="164"/>
      <c r="AB69" s="164"/>
      <c r="AC69" s="164"/>
      <c r="AD69" s="164"/>
      <c r="AE69" s="164"/>
      <c r="AF69" s="164"/>
      <c r="AG69" s="164" t="s">
        <v>143</v>
      </c>
      <c r="AH69" s="164">
        <v>0</v>
      </c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ht="12.75" outlineLevel="1">
      <c r="A70" s="165"/>
      <c r="B70" s="166"/>
      <c r="C70" s="167" t="s">
        <v>513</v>
      </c>
      <c r="D70" s="168"/>
      <c r="E70" s="169">
        <v>303.38</v>
      </c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4"/>
      <c r="Z70" s="164"/>
      <c r="AA70" s="164"/>
      <c r="AB70" s="164"/>
      <c r="AC70" s="164"/>
      <c r="AD70" s="164"/>
      <c r="AE70" s="164"/>
      <c r="AF70" s="164"/>
      <c r="AG70" s="164" t="s">
        <v>143</v>
      </c>
      <c r="AH70" s="164">
        <v>0</v>
      </c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ht="22.5" outlineLevel="1">
      <c r="A71" s="170">
        <v>28</v>
      </c>
      <c r="B71" s="171" t="s">
        <v>241</v>
      </c>
      <c r="C71" s="172" t="s">
        <v>242</v>
      </c>
      <c r="D71" s="173" t="s">
        <v>243</v>
      </c>
      <c r="E71" s="174">
        <v>36.2</v>
      </c>
      <c r="F71" s="175"/>
      <c r="G71" s="176">
        <f>ROUND(E71*F71,2)</f>
        <v>0</v>
      </c>
      <c r="H71" s="162"/>
      <c r="I71" s="163">
        <f>ROUND(E71*H71,2)</f>
        <v>0</v>
      </c>
      <c r="J71" s="162"/>
      <c r="K71" s="163">
        <f>ROUND(E71*J71,2)</f>
        <v>0</v>
      </c>
      <c r="L71" s="163">
        <v>21</v>
      </c>
      <c r="M71" s="163">
        <f>G71*(1+L71/100)</f>
        <v>0</v>
      </c>
      <c r="N71" s="163">
        <v>0</v>
      </c>
      <c r="O71" s="163">
        <f>ROUND(E71*N71,2)</f>
        <v>0</v>
      </c>
      <c r="P71" s="163">
        <v>0</v>
      </c>
      <c r="Q71" s="163">
        <f>ROUND(E71*P71,2)</f>
        <v>0</v>
      </c>
      <c r="R71" s="163"/>
      <c r="S71" s="163" t="s">
        <v>138</v>
      </c>
      <c r="T71" s="163" t="s">
        <v>139</v>
      </c>
      <c r="U71" s="163">
        <v>0.325</v>
      </c>
      <c r="V71" s="163">
        <f>ROUND(E71*U71,2)</f>
        <v>11.77</v>
      </c>
      <c r="W71" s="163"/>
      <c r="X71" s="163" t="s">
        <v>140</v>
      </c>
      <c r="Y71" s="164"/>
      <c r="Z71" s="164"/>
      <c r="AA71" s="164"/>
      <c r="AB71" s="164"/>
      <c r="AC71" s="164"/>
      <c r="AD71" s="164"/>
      <c r="AE71" s="164"/>
      <c r="AF71" s="164"/>
      <c r="AG71" s="164" t="s">
        <v>198</v>
      </c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ht="12.75" outlineLevel="1">
      <c r="A72" s="155">
        <v>29</v>
      </c>
      <c r="B72" s="156" t="s">
        <v>526</v>
      </c>
      <c r="C72" s="157" t="s">
        <v>527</v>
      </c>
      <c r="D72" s="158" t="s">
        <v>209</v>
      </c>
      <c r="E72" s="159">
        <v>1</v>
      </c>
      <c r="F72" s="160"/>
      <c r="G72" s="161">
        <f>ROUND(E72*F72,2)</f>
        <v>0</v>
      </c>
      <c r="H72" s="162"/>
      <c r="I72" s="163">
        <f>ROUND(E72*H72,2)</f>
        <v>0</v>
      </c>
      <c r="J72" s="162"/>
      <c r="K72" s="163">
        <f>ROUND(E72*J72,2)</f>
        <v>0</v>
      </c>
      <c r="L72" s="163">
        <v>21</v>
      </c>
      <c r="M72" s="163">
        <f>G72*(1+L72/100)</f>
        <v>0</v>
      </c>
      <c r="N72" s="163">
        <v>0</v>
      </c>
      <c r="O72" s="163">
        <f>ROUND(E72*N72,2)</f>
        <v>0</v>
      </c>
      <c r="P72" s="163">
        <v>0</v>
      </c>
      <c r="Q72" s="163">
        <f>ROUND(E72*P72,2)</f>
        <v>0</v>
      </c>
      <c r="R72" s="163"/>
      <c r="S72" s="163" t="s">
        <v>138</v>
      </c>
      <c r="T72" s="163" t="s">
        <v>139</v>
      </c>
      <c r="U72" s="163">
        <v>0.975</v>
      </c>
      <c r="V72" s="163">
        <f>ROUND(E72*U72,2)</f>
        <v>0.98</v>
      </c>
      <c r="W72" s="163"/>
      <c r="X72" s="163" t="s">
        <v>140</v>
      </c>
      <c r="Y72" s="164"/>
      <c r="Z72" s="164"/>
      <c r="AA72" s="164"/>
      <c r="AB72" s="164"/>
      <c r="AC72" s="164"/>
      <c r="AD72" s="164"/>
      <c r="AE72" s="164"/>
      <c r="AF72" s="164"/>
      <c r="AG72" s="164" t="s">
        <v>198</v>
      </c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</row>
    <row r="73" spans="1:60" ht="12.75" outlineLevel="1">
      <c r="A73" s="165"/>
      <c r="B73" s="166"/>
      <c r="C73" s="167" t="s">
        <v>378</v>
      </c>
      <c r="D73" s="168"/>
      <c r="E73" s="169">
        <v>1</v>
      </c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4"/>
      <c r="Z73" s="164"/>
      <c r="AA73" s="164"/>
      <c r="AB73" s="164"/>
      <c r="AC73" s="164"/>
      <c r="AD73" s="164"/>
      <c r="AE73" s="164"/>
      <c r="AF73" s="164"/>
      <c r="AG73" s="164" t="s">
        <v>143</v>
      </c>
      <c r="AH73" s="164">
        <v>0</v>
      </c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60" ht="12.75" outlineLevel="1">
      <c r="A74" s="155">
        <v>30</v>
      </c>
      <c r="B74" s="156" t="s">
        <v>528</v>
      </c>
      <c r="C74" s="157" t="s">
        <v>529</v>
      </c>
      <c r="D74" s="158" t="s">
        <v>209</v>
      </c>
      <c r="E74" s="159">
        <v>1</v>
      </c>
      <c r="F74" s="160"/>
      <c r="G74" s="161">
        <f>ROUND(E74*F74,2)</f>
        <v>0</v>
      </c>
      <c r="H74" s="162"/>
      <c r="I74" s="163">
        <f>ROUND(E74*H74,2)</f>
        <v>0</v>
      </c>
      <c r="J74" s="162"/>
      <c r="K74" s="163">
        <f>ROUND(E74*J74,2)</f>
        <v>0</v>
      </c>
      <c r="L74" s="163">
        <v>21</v>
      </c>
      <c r="M74" s="163">
        <f>G74*(1+L74/100)</f>
        <v>0</v>
      </c>
      <c r="N74" s="163">
        <v>0</v>
      </c>
      <c r="O74" s="163">
        <f>ROUND(E74*N74,2)</f>
        <v>0</v>
      </c>
      <c r="P74" s="163">
        <v>0</v>
      </c>
      <c r="Q74" s="163">
        <f>ROUND(E74*P74,2)</f>
        <v>0</v>
      </c>
      <c r="R74" s="163"/>
      <c r="S74" s="163" t="s">
        <v>138</v>
      </c>
      <c r="T74" s="163" t="s">
        <v>139</v>
      </c>
      <c r="U74" s="163">
        <v>0.975</v>
      </c>
      <c r="V74" s="163">
        <f>ROUND(E74*U74,2)</f>
        <v>0.98</v>
      </c>
      <c r="W74" s="163"/>
      <c r="X74" s="163" t="s">
        <v>140</v>
      </c>
      <c r="Y74" s="164"/>
      <c r="Z74" s="164"/>
      <c r="AA74" s="164"/>
      <c r="AB74" s="164"/>
      <c r="AC74" s="164"/>
      <c r="AD74" s="164"/>
      <c r="AE74" s="164"/>
      <c r="AF74" s="164"/>
      <c r="AG74" s="164" t="s">
        <v>198</v>
      </c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</row>
    <row r="75" spans="1:60" ht="12.75" outlineLevel="1">
      <c r="A75" s="165"/>
      <c r="B75" s="166"/>
      <c r="C75" s="167" t="s">
        <v>378</v>
      </c>
      <c r="D75" s="168"/>
      <c r="E75" s="169">
        <v>1</v>
      </c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4"/>
      <c r="Z75" s="164"/>
      <c r="AA75" s="164"/>
      <c r="AB75" s="164"/>
      <c r="AC75" s="164"/>
      <c r="AD75" s="164"/>
      <c r="AE75" s="164"/>
      <c r="AF75" s="164"/>
      <c r="AG75" s="164" t="s">
        <v>143</v>
      </c>
      <c r="AH75" s="164">
        <v>0</v>
      </c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ht="22.5" outlineLevel="1">
      <c r="A76" s="155">
        <v>31</v>
      </c>
      <c r="B76" s="156" t="s">
        <v>249</v>
      </c>
      <c r="C76" s="157" t="s">
        <v>250</v>
      </c>
      <c r="D76" s="158" t="s">
        <v>137</v>
      </c>
      <c r="E76" s="159">
        <v>349.68</v>
      </c>
      <c r="F76" s="160"/>
      <c r="G76" s="161">
        <f>ROUND(E76*F76,2)</f>
        <v>0</v>
      </c>
      <c r="H76" s="162"/>
      <c r="I76" s="163">
        <f>ROUND(E76*H76,2)</f>
        <v>0</v>
      </c>
      <c r="J76" s="162"/>
      <c r="K76" s="163">
        <f>ROUND(E76*J76,2)</f>
        <v>0</v>
      </c>
      <c r="L76" s="163">
        <v>21</v>
      </c>
      <c r="M76" s="163">
        <f>G76*(1+L76/100)</f>
        <v>0</v>
      </c>
      <c r="N76" s="163">
        <v>0.0004</v>
      </c>
      <c r="O76" s="163">
        <f>ROUND(E76*N76,2)</f>
        <v>0.14</v>
      </c>
      <c r="P76" s="163">
        <v>0</v>
      </c>
      <c r="Q76" s="163">
        <f>ROUND(E76*P76,2)</f>
        <v>0</v>
      </c>
      <c r="R76" s="163"/>
      <c r="S76" s="163" t="s">
        <v>138</v>
      </c>
      <c r="T76" s="163" t="s">
        <v>173</v>
      </c>
      <c r="U76" s="163">
        <v>0.08125</v>
      </c>
      <c r="V76" s="163">
        <f>ROUND(E76*U76,2)</f>
        <v>28.41</v>
      </c>
      <c r="W76" s="163"/>
      <c r="X76" s="163" t="s">
        <v>140</v>
      </c>
      <c r="Y76" s="164"/>
      <c r="Z76" s="164"/>
      <c r="AA76" s="164"/>
      <c r="AB76" s="164"/>
      <c r="AC76" s="164"/>
      <c r="AD76" s="164"/>
      <c r="AE76" s="164"/>
      <c r="AF76" s="164"/>
      <c r="AG76" s="164" t="s">
        <v>198</v>
      </c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</row>
    <row r="77" spans="1:60" ht="12.75" outlineLevel="1">
      <c r="A77" s="165"/>
      <c r="B77" s="166"/>
      <c r="C77" s="167" t="s">
        <v>512</v>
      </c>
      <c r="D77" s="168"/>
      <c r="E77" s="169">
        <v>46.3</v>
      </c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4"/>
      <c r="Z77" s="164"/>
      <c r="AA77" s="164"/>
      <c r="AB77" s="164"/>
      <c r="AC77" s="164"/>
      <c r="AD77" s="164"/>
      <c r="AE77" s="164"/>
      <c r="AF77" s="164"/>
      <c r="AG77" s="164" t="s">
        <v>143</v>
      </c>
      <c r="AH77" s="164">
        <v>0</v>
      </c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ht="12.75" outlineLevel="1">
      <c r="A78" s="165"/>
      <c r="B78" s="166"/>
      <c r="C78" s="167" t="s">
        <v>513</v>
      </c>
      <c r="D78" s="168"/>
      <c r="E78" s="169">
        <v>303.38</v>
      </c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4"/>
      <c r="Z78" s="164"/>
      <c r="AA78" s="164"/>
      <c r="AB78" s="164"/>
      <c r="AC78" s="164"/>
      <c r="AD78" s="164"/>
      <c r="AE78" s="164"/>
      <c r="AF78" s="164"/>
      <c r="AG78" s="164" t="s">
        <v>143</v>
      </c>
      <c r="AH78" s="164">
        <v>0</v>
      </c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</row>
    <row r="79" spans="1:60" ht="12.75" outlineLevel="1">
      <c r="A79" s="155">
        <v>32</v>
      </c>
      <c r="B79" s="156" t="s">
        <v>251</v>
      </c>
      <c r="C79" s="157" t="s">
        <v>252</v>
      </c>
      <c r="D79" s="158" t="s">
        <v>137</v>
      </c>
      <c r="E79" s="159">
        <v>394.93</v>
      </c>
      <c r="F79" s="160"/>
      <c r="G79" s="161">
        <f>ROUND(E79*F79,2)</f>
        <v>0</v>
      </c>
      <c r="H79" s="162"/>
      <c r="I79" s="163">
        <f>ROUND(E79*H79,2)</f>
        <v>0</v>
      </c>
      <c r="J79" s="162"/>
      <c r="K79" s="163">
        <f>ROUND(E79*J79,2)</f>
        <v>0</v>
      </c>
      <c r="L79" s="163">
        <v>21</v>
      </c>
      <c r="M79" s="163">
        <f>G79*(1+L79/100)</f>
        <v>0</v>
      </c>
      <c r="N79" s="163">
        <v>0.00195</v>
      </c>
      <c r="O79" s="163">
        <f>ROUND(E79*N79,2)</f>
        <v>0.77</v>
      </c>
      <c r="P79" s="163">
        <v>0</v>
      </c>
      <c r="Q79" s="163">
        <f>ROUND(E79*P79,2)</f>
        <v>0</v>
      </c>
      <c r="R79" s="163"/>
      <c r="S79" s="163" t="s">
        <v>138</v>
      </c>
      <c r="T79" s="163" t="s">
        <v>139</v>
      </c>
      <c r="U79" s="163">
        <v>0</v>
      </c>
      <c r="V79" s="163">
        <f>ROUND(E79*U79,2)</f>
        <v>0</v>
      </c>
      <c r="W79" s="163"/>
      <c r="X79" s="163" t="s">
        <v>185</v>
      </c>
      <c r="Y79" s="164"/>
      <c r="Z79" s="164"/>
      <c r="AA79" s="164"/>
      <c r="AB79" s="164"/>
      <c r="AC79" s="164"/>
      <c r="AD79" s="164"/>
      <c r="AE79" s="164"/>
      <c r="AF79" s="164"/>
      <c r="AG79" s="164" t="s">
        <v>186</v>
      </c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</row>
    <row r="80" spans="1:60" ht="12.75" outlineLevel="1">
      <c r="A80" s="165"/>
      <c r="B80" s="166"/>
      <c r="C80" s="167" t="s">
        <v>530</v>
      </c>
      <c r="D80" s="168"/>
      <c r="E80" s="169">
        <v>45.25</v>
      </c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4"/>
      <c r="Z80" s="164"/>
      <c r="AA80" s="164"/>
      <c r="AB80" s="164"/>
      <c r="AC80" s="164"/>
      <c r="AD80" s="164"/>
      <c r="AE80" s="164"/>
      <c r="AF80" s="164"/>
      <c r="AG80" s="164" t="s">
        <v>143</v>
      </c>
      <c r="AH80" s="164">
        <v>0</v>
      </c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ht="12.75" outlineLevel="1">
      <c r="A81" s="165"/>
      <c r="B81" s="166"/>
      <c r="C81" s="167" t="s">
        <v>512</v>
      </c>
      <c r="D81" s="168"/>
      <c r="E81" s="169">
        <v>46.3</v>
      </c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4"/>
      <c r="Z81" s="164"/>
      <c r="AA81" s="164"/>
      <c r="AB81" s="164"/>
      <c r="AC81" s="164"/>
      <c r="AD81" s="164"/>
      <c r="AE81" s="164"/>
      <c r="AF81" s="164"/>
      <c r="AG81" s="164" t="s">
        <v>143</v>
      </c>
      <c r="AH81" s="164">
        <v>0</v>
      </c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ht="12.75" outlineLevel="1">
      <c r="A82" s="165"/>
      <c r="B82" s="166"/>
      <c r="C82" s="167" t="s">
        <v>513</v>
      </c>
      <c r="D82" s="168"/>
      <c r="E82" s="169">
        <v>303.38</v>
      </c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4"/>
      <c r="Z82" s="164"/>
      <c r="AA82" s="164"/>
      <c r="AB82" s="164"/>
      <c r="AC82" s="164"/>
      <c r="AD82" s="164"/>
      <c r="AE82" s="164"/>
      <c r="AF82" s="164"/>
      <c r="AG82" s="164" t="s">
        <v>143</v>
      </c>
      <c r="AH82" s="164">
        <v>0</v>
      </c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ht="22.5" outlineLevel="1">
      <c r="A83" s="155">
        <v>33</v>
      </c>
      <c r="B83" s="156" t="s">
        <v>531</v>
      </c>
      <c r="C83" s="157" t="s">
        <v>532</v>
      </c>
      <c r="D83" s="158" t="s">
        <v>209</v>
      </c>
      <c r="E83" s="159">
        <v>1</v>
      </c>
      <c r="F83" s="160"/>
      <c r="G83" s="161">
        <f>ROUND(E83*F83,2)</f>
        <v>0</v>
      </c>
      <c r="H83" s="162"/>
      <c r="I83" s="163">
        <f>ROUND(E83*H83,2)</f>
        <v>0</v>
      </c>
      <c r="J83" s="162"/>
      <c r="K83" s="163">
        <f>ROUND(E83*J83,2)</f>
        <v>0</v>
      </c>
      <c r="L83" s="163">
        <v>21</v>
      </c>
      <c r="M83" s="163">
        <f>G83*(1+L83/100)</f>
        <v>0</v>
      </c>
      <c r="N83" s="163">
        <v>0.001</v>
      </c>
      <c r="O83" s="163">
        <f>ROUND(E83*N83,2)</f>
        <v>0</v>
      </c>
      <c r="P83" s="163">
        <v>0</v>
      </c>
      <c r="Q83" s="163">
        <f>ROUND(E83*P83,2)</f>
        <v>0</v>
      </c>
      <c r="R83" s="163"/>
      <c r="S83" s="163" t="s">
        <v>138</v>
      </c>
      <c r="T83" s="163" t="s">
        <v>139</v>
      </c>
      <c r="U83" s="163">
        <v>0</v>
      </c>
      <c r="V83" s="163">
        <f>ROUND(E83*U83,2)</f>
        <v>0</v>
      </c>
      <c r="W83" s="163"/>
      <c r="X83" s="163" t="s">
        <v>185</v>
      </c>
      <c r="Y83" s="164"/>
      <c r="Z83" s="164"/>
      <c r="AA83" s="164"/>
      <c r="AB83" s="164"/>
      <c r="AC83" s="164"/>
      <c r="AD83" s="164"/>
      <c r="AE83" s="164"/>
      <c r="AF83" s="164"/>
      <c r="AG83" s="164" t="s">
        <v>186</v>
      </c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ht="12.75" outlineLevel="1">
      <c r="A84" s="165"/>
      <c r="B84" s="166"/>
      <c r="C84" s="167" t="s">
        <v>378</v>
      </c>
      <c r="D84" s="168"/>
      <c r="E84" s="169">
        <v>1</v>
      </c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4"/>
      <c r="Z84" s="164"/>
      <c r="AA84" s="164"/>
      <c r="AB84" s="164"/>
      <c r="AC84" s="164"/>
      <c r="AD84" s="164"/>
      <c r="AE84" s="164"/>
      <c r="AF84" s="164"/>
      <c r="AG84" s="164" t="s">
        <v>143</v>
      </c>
      <c r="AH84" s="164">
        <v>0</v>
      </c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ht="33.75" outlineLevel="1">
      <c r="A85" s="155">
        <v>34</v>
      </c>
      <c r="B85" s="156" t="s">
        <v>255</v>
      </c>
      <c r="C85" s="157" t="s">
        <v>256</v>
      </c>
      <c r="D85" s="158" t="s">
        <v>209</v>
      </c>
      <c r="E85" s="159">
        <v>1</v>
      </c>
      <c r="F85" s="160"/>
      <c r="G85" s="161">
        <f>ROUND(E85*F85,2)</f>
        <v>0</v>
      </c>
      <c r="H85" s="162"/>
      <c r="I85" s="163">
        <f>ROUND(E85*H85,2)</f>
        <v>0</v>
      </c>
      <c r="J85" s="162"/>
      <c r="K85" s="163">
        <f>ROUND(E85*J85,2)</f>
        <v>0</v>
      </c>
      <c r="L85" s="163">
        <v>21</v>
      </c>
      <c r="M85" s="163">
        <f>G85*(1+L85/100)</f>
        <v>0</v>
      </c>
      <c r="N85" s="163">
        <v>0.001</v>
      </c>
      <c r="O85" s="163">
        <f>ROUND(E85*N85,2)</f>
        <v>0</v>
      </c>
      <c r="P85" s="163">
        <v>0</v>
      </c>
      <c r="Q85" s="163">
        <f>ROUND(E85*P85,2)</f>
        <v>0</v>
      </c>
      <c r="R85" s="163"/>
      <c r="S85" s="163" t="s">
        <v>138</v>
      </c>
      <c r="T85" s="163" t="s">
        <v>139</v>
      </c>
      <c r="U85" s="163">
        <v>0</v>
      </c>
      <c r="V85" s="163">
        <f>ROUND(E85*U85,2)</f>
        <v>0</v>
      </c>
      <c r="W85" s="163"/>
      <c r="X85" s="163" t="s">
        <v>185</v>
      </c>
      <c r="Y85" s="164"/>
      <c r="Z85" s="164"/>
      <c r="AA85" s="164"/>
      <c r="AB85" s="164"/>
      <c r="AC85" s="164"/>
      <c r="AD85" s="164"/>
      <c r="AE85" s="164"/>
      <c r="AF85" s="164"/>
      <c r="AG85" s="164" t="s">
        <v>186</v>
      </c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ht="12.75" outlineLevel="1">
      <c r="A86" s="165"/>
      <c r="B86" s="166"/>
      <c r="C86" s="167" t="s">
        <v>378</v>
      </c>
      <c r="D86" s="168"/>
      <c r="E86" s="169">
        <v>1</v>
      </c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4"/>
      <c r="Z86" s="164"/>
      <c r="AA86" s="164"/>
      <c r="AB86" s="164"/>
      <c r="AC86" s="164"/>
      <c r="AD86" s="164"/>
      <c r="AE86" s="164"/>
      <c r="AF86" s="164"/>
      <c r="AG86" s="164" t="s">
        <v>143</v>
      </c>
      <c r="AH86" s="164">
        <v>0</v>
      </c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60" ht="12.75" outlineLevel="1">
      <c r="A87" s="165">
        <v>35</v>
      </c>
      <c r="B87" s="166" t="s">
        <v>236</v>
      </c>
      <c r="C87" s="177" t="s">
        <v>259</v>
      </c>
      <c r="D87" s="178" t="s">
        <v>23</v>
      </c>
      <c r="E87" s="179"/>
      <c r="F87" s="162"/>
      <c r="G87" s="163">
        <f>ROUND(E87*F87,2)</f>
        <v>0</v>
      </c>
      <c r="H87" s="162"/>
      <c r="I87" s="163">
        <f>ROUND(E87*H87,2)</f>
        <v>0</v>
      </c>
      <c r="J87" s="162"/>
      <c r="K87" s="163">
        <f>ROUND(E87*J87,2)</f>
        <v>0</v>
      </c>
      <c r="L87" s="163">
        <v>21</v>
      </c>
      <c r="M87" s="163">
        <f>G87*(1+L87/100)</f>
        <v>0</v>
      </c>
      <c r="N87" s="163">
        <v>0</v>
      </c>
      <c r="O87" s="163">
        <f>ROUND(E87*N87,2)</f>
        <v>0</v>
      </c>
      <c r="P87" s="163">
        <v>0</v>
      </c>
      <c r="Q87" s="163">
        <f>ROUND(E87*P87,2)</f>
        <v>0</v>
      </c>
      <c r="R87" s="163"/>
      <c r="S87" s="163" t="s">
        <v>151</v>
      </c>
      <c r="T87" s="163" t="s">
        <v>139</v>
      </c>
      <c r="U87" s="163">
        <v>0.01463</v>
      </c>
      <c r="V87" s="163">
        <f>ROUND(E87*U87,2)</f>
        <v>0</v>
      </c>
      <c r="W87" s="163"/>
      <c r="X87" s="163" t="s">
        <v>194</v>
      </c>
      <c r="Y87" s="164"/>
      <c r="Z87" s="164"/>
      <c r="AA87" s="164"/>
      <c r="AB87" s="164"/>
      <c r="AC87" s="164"/>
      <c r="AD87" s="164"/>
      <c r="AE87" s="164"/>
      <c r="AF87" s="164"/>
      <c r="AG87" s="164" t="s">
        <v>195</v>
      </c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</row>
    <row r="88" spans="1:33" ht="12.75">
      <c r="A88" s="147" t="s">
        <v>133</v>
      </c>
      <c r="B88" s="148" t="s">
        <v>81</v>
      </c>
      <c r="C88" s="149" t="s">
        <v>82</v>
      </c>
      <c r="D88" s="150"/>
      <c r="E88" s="151"/>
      <c r="F88" s="152"/>
      <c r="G88" s="153">
        <f>SUMIF(AG89:AG108,"&lt;&gt;NOR",G89:G108)</f>
        <v>0</v>
      </c>
      <c r="H88" s="154"/>
      <c r="I88" s="154">
        <f>SUM(I89:I108)</f>
        <v>0</v>
      </c>
      <c r="J88" s="154"/>
      <c r="K88" s="154">
        <f>SUM(K89:K108)</f>
        <v>0</v>
      </c>
      <c r="L88" s="154"/>
      <c r="M88" s="154">
        <f>SUM(M89:M108)</f>
        <v>0</v>
      </c>
      <c r="N88" s="154"/>
      <c r="O88" s="154">
        <f>SUM(O89:O108)</f>
        <v>2.46</v>
      </c>
      <c r="P88" s="154"/>
      <c r="Q88" s="154">
        <f>SUM(Q89:Q108)</f>
        <v>3.53</v>
      </c>
      <c r="R88" s="154"/>
      <c r="S88" s="154"/>
      <c r="T88" s="154"/>
      <c r="U88" s="154"/>
      <c r="V88" s="154">
        <f>SUM(V89:V108)</f>
        <v>222.32000000000002</v>
      </c>
      <c r="W88" s="154"/>
      <c r="X88" s="154"/>
      <c r="AG88" t="s">
        <v>134</v>
      </c>
    </row>
    <row r="89" spans="1:60" ht="12.75" outlineLevel="1">
      <c r="A89" s="155">
        <v>36</v>
      </c>
      <c r="B89" s="156" t="s">
        <v>260</v>
      </c>
      <c r="C89" s="157" t="s">
        <v>261</v>
      </c>
      <c r="D89" s="158" t="s">
        <v>137</v>
      </c>
      <c r="E89" s="159">
        <v>294.3</v>
      </c>
      <c r="F89" s="160"/>
      <c r="G89" s="161">
        <f>ROUND(E89*F89,2)</f>
        <v>0</v>
      </c>
      <c r="H89" s="162"/>
      <c r="I89" s="163">
        <f>ROUND(E89*H89,2)</f>
        <v>0</v>
      </c>
      <c r="J89" s="162"/>
      <c r="K89" s="163">
        <f>ROUND(E89*J89,2)</f>
        <v>0</v>
      </c>
      <c r="L89" s="163">
        <v>21</v>
      </c>
      <c r="M89" s="163">
        <f>G89*(1+L89/100)</f>
        <v>0</v>
      </c>
      <c r="N89" s="163">
        <v>0</v>
      </c>
      <c r="O89" s="163">
        <f>ROUND(E89*N89,2)</f>
        <v>0</v>
      </c>
      <c r="P89" s="163">
        <v>0.012</v>
      </c>
      <c r="Q89" s="163">
        <f>ROUND(E89*P89,2)</f>
        <v>3.53</v>
      </c>
      <c r="R89" s="163"/>
      <c r="S89" s="163" t="s">
        <v>151</v>
      </c>
      <c r="T89" s="163" t="s">
        <v>139</v>
      </c>
      <c r="U89" s="163">
        <v>0.2</v>
      </c>
      <c r="V89" s="163">
        <f>ROUND(E89*U89,2)</f>
        <v>58.86</v>
      </c>
      <c r="W89" s="163"/>
      <c r="X89" s="163" t="s">
        <v>140</v>
      </c>
      <c r="Y89" s="164"/>
      <c r="Z89" s="164"/>
      <c r="AA89" s="164"/>
      <c r="AB89" s="164"/>
      <c r="AC89" s="164"/>
      <c r="AD89" s="164"/>
      <c r="AE89" s="164"/>
      <c r="AF89" s="164"/>
      <c r="AG89" s="164" t="s">
        <v>141</v>
      </c>
      <c r="AH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60" ht="12.75" outlineLevel="1">
      <c r="A90" s="165"/>
      <c r="B90" s="166"/>
      <c r="C90" s="167" t="s">
        <v>533</v>
      </c>
      <c r="D90" s="168"/>
      <c r="E90" s="169">
        <v>248</v>
      </c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4"/>
      <c r="Z90" s="164"/>
      <c r="AA90" s="164"/>
      <c r="AB90" s="164"/>
      <c r="AC90" s="164"/>
      <c r="AD90" s="164"/>
      <c r="AE90" s="164"/>
      <c r="AF90" s="164"/>
      <c r="AG90" s="164" t="s">
        <v>143</v>
      </c>
      <c r="AH90" s="164">
        <v>0</v>
      </c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</row>
    <row r="91" spans="1:60" ht="12.75" outlineLevel="1">
      <c r="A91" s="165"/>
      <c r="B91" s="166"/>
      <c r="C91" s="167" t="s">
        <v>512</v>
      </c>
      <c r="D91" s="168"/>
      <c r="E91" s="169">
        <v>46.3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4"/>
      <c r="Z91" s="164"/>
      <c r="AA91" s="164"/>
      <c r="AB91" s="164"/>
      <c r="AC91" s="164"/>
      <c r="AD91" s="164"/>
      <c r="AE91" s="164"/>
      <c r="AF91" s="164"/>
      <c r="AG91" s="164" t="s">
        <v>143</v>
      </c>
      <c r="AH91" s="164">
        <v>0</v>
      </c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60" ht="12.75" outlineLevel="1">
      <c r="A92" s="155">
        <v>37</v>
      </c>
      <c r="B92" s="156" t="s">
        <v>263</v>
      </c>
      <c r="C92" s="157" t="s">
        <v>264</v>
      </c>
      <c r="D92" s="158" t="s">
        <v>137</v>
      </c>
      <c r="E92" s="159">
        <v>689.26</v>
      </c>
      <c r="F92" s="160"/>
      <c r="G92" s="161">
        <f>ROUND(E92*F92,2)</f>
        <v>0</v>
      </c>
      <c r="H92" s="162"/>
      <c r="I92" s="163">
        <f>ROUND(E92*H92,2)</f>
        <v>0</v>
      </c>
      <c r="J92" s="162"/>
      <c r="K92" s="163">
        <f>ROUND(E92*J92,2)</f>
        <v>0</v>
      </c>
      <c r="L92" s="163">
        <v>21</v>
      </c>
      <c r="M92" s="163">
        <f>G92*(1+L92/100)</f>
        <v>0</v>
      </c>
      <c r="N92" s="163">
        <v>0.00229</v>
      </c>
      <c r="O92" s="163">
        <f>ROUND(E92*N92,2)</f>
        <v>1.58</v>
      </c>
      <c r="P92" s="163">
        <v>0</v>
      </c>
      <c r="Q92" s="163">
        <f>ROUND(E92*P92,2)</f>
        <v>0</v>
      </c>
      <c r="R92" s="163"/>
      <c r="S92" s="163" t="s">
        <v>138</v>
      </c>
      <c r="T92" s="163" t="s">
        <v>139</v>
      </c>
      <c r="U92" s="163">
        <v>0.1625</v>
      </c>
      <c r="V92" s="163">
        <f>ROUND(E92*U92,2)</f>
        <v>112</v>
      </c>
      <c r="W92" s="163"/>
      <c r="X92" s="163" t="s">
        <v>140</v>
      </c>
      <c r="Y92" s="164"/>
      <c r="Z92" s="164"/>
      <c r="AA92" s="164"/>
      <c r="AB92" s="164"/>
      <c r="AC92" s="164"/>
      <c r="AD92" s="164"/>
      <c r="AE92" s="164"/>
      <c r="AF92" s="164"/>
      <c r="AG92" s="164" t="s">
        <v>198</v>
      </c>
      <c r="AH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</row>
    <row r="93" spans="1:60" ht="12.75" outlineLevel="1">
      <c r="A93" s="165"/>
      <c r="B93" s="166"/>
      <c r="C93" s="167" t="s">
        <v>534</v>
      </c>
      <c r="D93" s="168"/>
      <c r="E93" s="169">
        <v>606.76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4"/>
      <c r="Z93" s="164"/>
      <c r="AA93" s="164"/>
      <c r="AB93" s="164"/>
      <c r="AC93" s="164"/>
      <c r="AD93" s="164"/>
      <c r="AE93" s="164"/>
      <c r="AF93" s="164"/>
      <c r="AG93" s="164" t="s">
        <v>143</v>
      </c>
      <c r="AH93" s="164">
        <v>0</v>
      </c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ht="12.75" outlineLevel="1">
      <c r="A94" s="165"/>
      <c r="B94" s="166"/>
      <c r="C94" s="167" t="s">
        <v>512</v>
      </c>
      <c r="D94" s="168"/>
      <c r="E94" s="169">
        <v>46.3</v>
      </c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4"/>
      <c r="Z94" s="164"/>
      <c r="AA94" s="164"/>
      <c r="AB94" s="164"/>
      <c r="AC94" s="164"/>
      <c r="AD94" s="164"/>
      <c r="AE94" s="164"/>
      <c r="AF94" s="164"/>
      <c r="AG94" s="164" t="s">
        <v>143</v>
      </c>
      <c r="AH94" s="164">
        <v>0</v>
      </c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</row>
    <row r="95" spans="1:60" ht="12.75" outlineLevel="1">
      <c r="A95" s="165"/>
      <c r="B95" s="166"/>
      <c r="C95" s="167" t="s">
        <v>535</v>
      </c>
      <c r="D95" s="168"/>
      <c r="E95" s="169">
        <v>36.2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4"/>
      <c r="Z95" s="164"/>
      <c r="AA95" s="164"/>
      <c r="AB95" s="164"/>
      <c r="AC95" s="164"/>
      <c r="AD95" s="164"/>
      <c r="AE95" s="164"/>
      <c r="AF95" s="164"/>
      <c r="AG95" s="164" t="s">
        <v>143</v>
      </c>
      <c r="AH95" s="164">
        <v>0</v>
      </c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ht="22.5" outlineLevel="1">
      <c r="A96" s="155">
        <v>38</v>
      </c>
      <c r="B96" s="156" t="s">
        <v>450</v>
      </c>
      <c r="C96" s="157" t="s">
        <v>451</v>
      </c>
      <c r="D96" s="158" t="s">
        <v>137</v>
      </c>
      <c r="E96" s="159">
        <v>46.3</v>
      </c>
      <c r="F96" s="160"/>
      <c r="G96" s="161">
        <f>ROUND(E96*F96,2)</f>
        <v>0</v>
      </c>
      <c r="H96" s="162"/>
      <c r="I96" s="163">
        <f>ROUND(E96*H96,2)</f>
        <v>0</v>
      </c>
      <c r="J96" s="162"/>
      <c r="K96" s="163">
        <f>ROUND(E96*J96,2)</f>
        <v>0</v>
      </c>
      <c r="L96" s="163">
        <v>21</v>
      </c>
      <c r="M96" s="163">
        <f>G96*(1+L96/100)</f>
        <v>0</v>
      </c>
      <c r="N96" s="163">
        <v>0.00014</v>
      </c>
      <c r="O96" s="163">
        <f>ROUND(E96*N96,2)</f>
        <v>0.01</v>
      </c>
      <c r="P96" s="163">
        <v>0</v>
      </c>
      <c r="Q96" s="163">
        <f>ROUND(E96*P96,2)</f>
        <v>0</v>
      </c>
      <c r="R96" s="163"/>
      <c r="S96" s="163" t="s">
        <v>138</v>
      </c>
      <c r="T96" s="163" t="s">
        <v>139</v>
      </c>
      <c r="U96" s="163">
        <v>0.325</v>
      </c>
      <c r="V96" s="163">
        <f>ROUND(E96*U96,2)</f>
        <v>15.05</v>
      </c>
      <c r="W96" s="163"/>
      <c r="X96" s="163" t="s">
        <v>140</v>
      </c>
      <c r="Y96" s="164"/>
      <c r="Z96" s="164"/>
      <c r="AA96" s="164"/>
      <c r="AB96" s="164"/>
      <c r="AC96" s="164"/>
      <c r="AD96" s="164"/>
      <c r="AE96" s="164"/>
      <c r="AF96" s="164"/>
      <c r="AG96" s="164" t="s">
        <v>198</v>
      </c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ht="12.75" outlineLevel="1">
      <c r="A97" s="165"/>
      <c r="B97" s="166"/>
      <c r="C97" s="167" t="s">
        <v>512</v>
      </c>
      <c r="D97" s="168"/>
      <c r="E97" s="169">
        <v>46.3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4"/>
      <c r="Z97" s="164"/>
      <c r="AA97" s="164"/>
      <c r="AB97" s="164"/>
      <c r="AC97" s="164"/>
      <c r="AD97" s="164"/>
      <c r="AE97" s="164"/>
      <c r="AF97" s="164"/>
      <c r="AG97" s="164" t="s">
        <v>143</v>
      </c>
      <c r="AH97" s="164">
        <v>0</v>
      </c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ht="22.5" outlineLevel="1">
      <c r="A98" s="155">
        <v>39</v>
      </c>
      <c r="B98" s="156" t="s">
        <v>536</v>
      </c>
      <c r="C98" s="157" t="s">
        <v>537</v>
      </c>
      <c r="D98" s="158" t="s">
        <v>137</v>
      </c>
      <c r="E98" s="159">
        <v>303.38</v>
      </c>
      <c r="F98" s="160"/>
      <c r="G98" s="161">
        <f>ROUND(E98*F98,2)</f>
        <v>0</v>
      </c>
      <c r="H98" s="162"/>
      <c r="I98" s="163">
        <f>ROUND(E98*H98,2)</f>
        <v>0</v>
      </c>
      <c r="J98" s="162"/>
      <c r="K98" s="163">
        <f>ROUND(E98*J98,2)</f>
        <v>0</v>
      </c>
      <c r="L98" s="163">
        <v>21</v>
      </c>
      <c r="M98" s="163">
        <f>G98*(1+L98/100)</f>
        <v>0</v>
      </c>
      <c r="N98" s="163">
        <v>0.0014</v>
      </c>
      <c r="O98" s="163">
        <f>ROUND(E98*N98,2)</f>
        <v>0.42</v>
      </c>
      <c r="P98" s="163">
        <v>0</v>
      </c>
      <c r="Q98" s="163">
        <f>ROUND(E98*P98,2)</f>
        <v>0</v>
      </c>
      <c r="R98" s="163"/>
      <c r="S98" s="163" t="s">
        <v>138</v>
      </c>
      <c r="T98" s="163" t="s">
        <v>139</v>
      </c>
      <c r="U98" s="163">
        <v>0.12</v>
      </c>
      <c r="V98" s="163">
        <f>ROUND(E98*U98,2)</f>
        <v>36.41</v>
      </c>
      <c r="W98" s="163"/>
      <c r="X98" s="163" t="s">
        <v>140</v>
      </c>
      <c r="Y98" s="164"/>
      <c r="Z98" s="164"/>
      <c r="AA98" s="164"/>
      <c r="AB98" s="164"/>
      <c r="AC98" s="164"/>
      <c r="AD98" s="164"/>
      <c r="AE98" s="164"/>
      <c r="AF98" s="164"/>
      <c r="AG98" s="164" t="s">
        <v>141</v>
      </c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60" ht="12.75" outlineLevel="1">
      <c r="A99" s="165"/>
      <c r="B99" s="166"/>
      <c r="C99" s="167" t="s">
        <v>513</v>
      </c>
      <c r="D99" s="168"/>
      <c r="E99" s="169">
        <v>303.38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4"/>
      <c r="Z99" s="164"/>
      <c r="AA99" s="164"/>
      <c r="AB99" s="164"/>
      <c r="AC99" s="164"/>
      <c r="AD99" s="164"/>
      <c r="AE99" s="164"/>
      <c r="AF99" s="164"/>
      <c r="AG99" s="164" t="s">
        <v>143</v>
      </c>
      <c r="AH99" s="164">
        <v>0</v>
      </c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60" ht="12.75" outlineLevel="1">
      <c r="A100" s="155">
        <v>40</v>
      </c>
      <c r="B100" s="156" t="s">
        <v>452</v>
      </c>
      <c r="C100" s="157" t="s">
        <v>453</v>
      </c>
      <c r="D100" s="158" t="s">
        <v>289</v>
      </c>
      <c r="E100" s="159">
        <v>6.6672</v>
      </c>
      <c r="F100" s="160"/>
      <c r="G100" s="161">
        <f>ROUND(E100*F100,2)</f>
        <v>0</v>
      </c>
      <c r="H100" s="162"/>
      <c r="I100" s="163">
        <f>ROUND(E100*H100,2)</f>
        <v>0</v>
      </c>
      <c r="J100" s="162"/>
      <c r="K100" s="163">
        <f>ROUND(E100*J100,2)</f>
        <v>0</v>
      </c>
      <c r="L100" s="163">
        <v>21</v>
      </c>
      <c r="M100" s="163">
        <f>G100*(1+L100/100)</f>
        <v>0</v>
      </c>
      <c r="N100" s="163">
        <v>0.0008</v>
      </c>
      <c r="O100" s="163">
        <f>ROUND(E100*N100,2)</f>
        <v>0.01</v>
      </c>
      <c r="P100" s="163">
        <v>0</v>
      </c>
      <c r="Q100" s="163">
        <f>ROUND(E100*P100,2)</f>
        <v>0</v>
      </c>
      <c r="R100" s="163"/>
      <c r="S100" s="163" t="s">
        <v>138</v>
      </c>
      <c r="T100" s="163" t="s">
        <v>139</v>
      </c>
      <c r="U100" s="163">
        <v>0</v>
      </c>
      <c r="V100" s="163">
        <f>ROUND(E100*U100,2)</f>
        <v>0</v>
      </c>
      <c r="W100" s="163"/>
      <c r="X100" s="163" t="s">
        <v>185</v>
      </c>
      <c r="Y100" s="164"/>
      <c r="Z100" s="164"/>
      <c r="AA100" s="164"/>
      <c r="AB100" s="164"/>
      <c r="AC100" s="164"/>
      <c r="AD100" s="164"/>
      <c r="AE100" s="164"/>
      <c r="AF100" s="164"/>
      <c r="AG100" s="164" t="s">
        <v>454</v>
      </c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</row>
    <row r="101" spans="1:60" ht="12.75" outlineLevel="1">
      <c r="A101" s="165"/>
      <c r="B101" s="166"/>
      <c r="C101" s="167" t="s">
        <v>538</v>
      </c>
      <c r="D101" s="168"/>
      <c r="E101" s="169">
        <v>6.6672</v>
      </c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4"/>
      <c r="Z101" s="164"/>
      <c r="AA101" s="164"/>
      <c r="AB101" s="164"/>
      <c r="AC101" s="164"/>
      <c r="AD101" s="164"/>
      <c r="AE101" s="164"/>
      <c r="AF101" s="164"/>
      <c r="AG101" s="164" t="s">
        <v>143</v>
      </c>
      <c r="AH101" s="164">
        <v>0</v>
      </c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ht="12.75" outlineLevel="1">
      <c r="A102" s="155">
        <v>41</v>
      </c>
      <c r="B102" s="156" t="s">
        <v>266</v>
      </c>
      <c r="C102" s="157" t="s">
        <v>267</v>
      </c>
      <c r="D102" s="158" t="s">
        <v>137</v>
      </c>
      <c r="E102" s="159">
        <v>318.549</v>
      </c>
      <c r="F102" s="160"/>
      <c r="G102" s="161">
        <f>ROUND(E102*F102,2)</f>
        <v>0</v>
      </c>
      <c r="H102" s="162"/>
      <c r="I102" s="163">
        <f>ROUND(E102*H102,2)</f>
        <v>0</v>
      </c>
      <c r="J102" s="162"/>
      <c r="K102" s="163">
        <f>ROUND(E102*J102,2)</f>
        <v>0</v>
      </c>
      <c r="L102" s="163">
        <v>21</v>
      </c>
      <c r="M102" s="163">
        <f>G102*(1+L102/100)</f>
        <v>0</v>
      </c>
      <c r="N102" s="163">
        <v>0.0006</v>
      </c>
      <c r="O102" s="163">
        <f>ROUND(E102*N102,2)</f>
        <v>0.19</v>
      </c>
      <c r="P102" s="163">
        <v>0</v>
      </c>
      <c r="Q102" s="163">
        <f>ROUND(E102*P102,2)</f>
        <v>0</v>
      </c>
      <c r="R102" s="163"/>
      <c r="S102" s="163" t="s">
        <v>138</v>
      </c>
      <c r="T102" s="163" t="s">
        <v>139</v>
      </c>
      <c r="U102" s="163">
        <v>0</v>
      </c>
      <c r="V102" s="163">
        <f>ROUND(E102*U102,2)</f>
        <v>0</v>
      </c>
      <c r="W102" s="163"/>
      <c r="X102" s="163" t="s">
        <v>185</v>
      </c>
      <c r="Y102" s="164"/>
      <c r="Z102" s="164"/>
      <c r="AA102" s="164"/>
      <c r="AB102" s="164"/>
      <c r="AC102" s="164"/>
      <c r="AD102" s="164"/>
      <c r="AE102" s="164"/>
      <c r="AF102" s="164"/>
      <c r="AG102" s="164" t="s">
        <v>186</v>
      </c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ht="12.75" outlineLevel="1">
      <c r="A103" s="165"/>
      <c r="B103" s="166"/>
      <c r="C103" s="167" t="s">
        <v>539</v>
      </c>
      <c r="D103" s="168"/>
      <c r="E103" s="169">
        <v>318.549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4"/>
      <c r="Z103" s="164"/>
      <c r="AA103" s="164"/>
      <c r="AB103" s="164"/>
      <c r="AC103" s="164"/>
      <c r="AD103" s="164"/>
      <c r="AE103" s="164"/>
      <c r="AF103" s="164"/>
      <c r="AG103" s="164" t="s">
        <v>143</v>
      </c>
      <c r="AH103" s="164">
        <v>0</v>
      </c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ht="22.5" outlineLevel="1">
      <c r="A104" s="155">
        <v>42</v>
      </c>
      <c r="B104" s="156" t="s">
        <v>269</v>
      </c>
      <c r="C104" s="157" t="s">
        <v>270</v>
      </c>
      <c r="D104" s="158" t="s">
        <v>137</v>
      </c>
      <c r="E104" s="159">
        <v>410.604</v>
      </c>
      <c r="F104" s="160"/>
      <c r="G104" s="161">
        <f>ROUND(E104*F104,2)</f>
        <v>0</v>
      </c>
      <c r="H104" s="162"/>
      <c r="I104" s="163">
        <f>ROUND(E104*H104,2)</f>
        <v>0</v>
      </c>
      <c r="J104" s="162"/>
      <c r="K104" s="163">
        <f>ROUND(E104*J104,2)</f>
        <v>0</v>
      </c>
      <c r="L104" s="163">
        <v>21</v>
      </c>
      <c r="M104" s="163">
        <f>G104*(1+L104/100)</f>
        <v>0</v>
      </c>
      <c r="N104" s="163">
        <v>0.0006</v>
      </c>
      <c r="O104" s="163">
        <f>ROUND(E104*N104,2)</f>
        <v>0.25</v>
      </c>
      <c r="P104" s="163">
        <v>0</v>
      </c>
      <c r="Q104" s="163">
        <f>ROUND(E104*P104,2)</f>
        <v>0</v>
      </c>
      <c r="R104" s="163"/>
      <c r="S104" s="163" t="s">
        <v>138</v>
      </c>
      <c r="T104" s="163" t="s">
        <v>139</v>
      </c>
      <c r="U104" s="163">
        <v>0</v>
      </c>
      <c r="V104" s="163">
        <f>ROUND(E104*U104,2)</f>
        <v>0</v>
      </c>
      <c r="W104" s="163"/>
      <c r="X104" s="163" t="s">
        <v>185</v>
      </c>
      <c r="Y104" s="164"/>
      <c r="Z104" s="164"/>
      <c r="AA104" s="164"/>
      <c r="AB104" s="164"/>
      <c r="AC104" s="164"/>
      <c r="AD104" s="164"/>
      <c r="AE104" s="164"/>
      <c r="AF104" s="164"/>
      <c r="AG104" s="164" t="s">
        <v>186</v>
      </c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60" ht="12.75" outlineLevel="1">
      <c r="A105" s="165"/>
      <c r="B105" s="166"/>
      <c r="C105" s="167" t="s">
        <v>539</v>
      </c>
      <c r="D105" s="168"/>
      <c r="E105" s="169">
        <v>318.549</v>
      </c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4"/>
      <c r="Z105" s="164"/>
      <c r="AA105" s="164"/>
      <c r="AB105" s="164"/>
      <c r="AC105" s="164"/>
      <c r="AD105" s="164"/>
      <c r="AE105" s="164"/>
      <c r="AF105" s="164"/>
      <c r="AG105" s="164" t="s">
        <v>143</v>
      </c>
      <c r="AH105" s="164">
        <v>0</v>
      </c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</row>
    <row r="106" spans="1:60" ht="12.75" outlineLevel="1">
      <c r="A106" s="165"/>
      <c r="B106" s="166"/>
      <c r="C106" s="167" t="s">
        <v>540</v>
      </c>
      <c r="D106" s="168"/>
      <c r="E106" s="169">
        <v>48.615</v>
      </c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4"/>
      <c r="Z106" s="164"/>
      <c r="AA106" s="164"/>
      <c r="AB106" s="164"/>
      <c r="AC106" s="164"/>
      <c r="AD106" s="164"/>
      <c r="AE106" s="164"/>
      <c r="AF106" s="164"/>
      <c r="AG106" s="164" t="s">
        <v>143</v>
      </c>
      <c r="AH106" s="164">
        <v>0</v>
      </c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</row>
    <row r="107" spans="1:60" ht="12.75" outlineLevel="1">
      <c r="A107" s="165"/>
      <c r="B107" s="166"/>
      <c r="C107" s="167" t="s">
        <v>541</v>
      </c>
      <c r="D107" s="168"/>
      <c r="E107" s="169">
        <v>43.44</v>
      </c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4"/>
      <c r="Z107" s="164"/>
      <c r="AA107" s="164"/>
      <c r="AB107" s="164"/>
      <c r="AC107" s="164"/>
      <c r="AD107" s="164"/>
      <c r="AE107" s="164"/>
      <c r="AF107" s="164"/>
      <c r="AG107" s="164" t="s">
        <v>143</v>
      </c>
      <c r="AH107" s="164">
        <v>0</v>
      </c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ht="12.75" outlineLevel="1">
      <c r="A108" s="165">
        <v>43</v>
      </c>
      <c r="B108" s="166" t="s">
        <v>272</v>
      </c>
      <c r="C108" s="177" t="s">
        <v>273</v>
      </c>
      <c r="D108" s="178" t="s">
        <v>23</v>
      </c>
      <c r="E108" s="179"/>
      <c r="F108" s="162"/>
      <c r="G108" s="163">
        <f>ROUND(E108*F108,2)</f>
        <v>0</v>
      </c>
      <c r="H108" s="162"/>
      <c r="I108" s="163">
        <f>ROUND(E108*H108,2)</f>
        <v>0</v>
      </c>
      <c r="J108" s="162"/>
      <c r="K108" s="163">
        <f>ROUND(E108*J108,2)</f>
        <v>0</v>
      </c>
      <c r="L108" s="163">
        <v>21</v>
      </c>
      <c r="M108" s="163">
        <f>G108*(1+L108/100)</f>
        <v>0</v>
      </c>
      <c r="N108" s="163">
        <v>0</v>
      </c>
      <c r="O108" s="163">
        <f>ROUND(E108*N108,2)</f>
        <v>0</v>
      </c>
      <c r="P108" s="163">
        <v>0</v>
      </c>
      <c r="Q108" s="163">
        <f>ROUND(E108*P108,2)</f>
        <v>0</v>
      </c>
      <c r="R108" s="163"/>
      <c r="S108" s="163" t="s">
        <v>151</v>
      </c>
      <c r="T108" s="163" t="s">
        <v>139</v>
      </c>
      <c r="U108" s="163">
        <v>0.02031</v>
      </c>
      <c r="V108" s="163">
        <f>ROUND(E108*U108,2)</f>
        <v>0</v>
      </c>
      <c r="W108" s="163"/>
      <c r="X108" s="163" t="s">
        <v>194</v>
      </c>
      <c r="Y108" s="164"/>
      <c r="Z108" s="164"/>
      <c r="AA108" s="164"/>
      <c r="AB108" s="164"/>
      <c r="AC108" s="164"/>
      <c r="AD108" s="164"/>
      <c r="AE108" s="164"/>
      <c r="AF108" s="164"/>
      <c r="AG108" s="164" t="s">
        <v>238</v>
      </c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33" ht="12.75">
      <c r="A109" s="147" t="s">
        <v>133</v>
      </c>
      <c r="B109" s="148" t="s">
        <v>83</v>
      </c>
      <c r="C109" s="149" t="s">
        <v>84</v>
      </c>
      <c r="D109" s="150"/>
      <c r="E109" s="151"/>
      <c r="F109" s="152"/>
      <c r="G109" s="153">
        <f>SUMIF(AG110:AG144,"&lt;&gt;NOR",G110:G144)</f>
        <v>0</v>
      </c>
      <c r="H109" s="154"/>
      <c r="I109" s="154">
        <f>SUM(I110:I144)</f>
        <v>0</v>
      </c>
      <c r="J109" s="154"/>
      <c r="K109" s="154">
        <f>SUM(K110:K144)</f>
        <v>0</v>
      </c>
      <c r="L109" s="154"/>
      <c r="M109" s="154">
        <f>SUM(M110:M144)</f>
        <v>0</v>
      </c>
      <c r="N109" s="154"/>
      <c r="O109" s="154">
        <f>SUM(O110:O144)</f>
        <v>2.62</v>
      </c>
      <c r="P109" s="154"/>
      <c r="Q109" s="154">
        <f>SUM(Q110:Q144)</f>
        <v>1.6</v>
      </c>
      <c r="R109" s="154"/>
      <c r="S109" s="154"/>
      <c r="T109" s="154"/>
      <c r="U109" s="154"/>
      <c r="V109" s="154">
        <f>SUM(V110:V144)</f>
        <v>171.18</v>
      </c>
      <c r="W109" s="154"/>
      <c r="X109" s="154"/>
      <c r="AG109" t="s">
        <v>134</v>
      </c>
    </row>
    <row r="110" spans="1:60" ht="12.75" outlineLevel="1">
      <c r="A110" s="155">
        <v>44</v>
      </c>
      <c r="B110" s="156" t="s">
        <v>274</v>
      </c>
      <c r="C110" s="157" t="s">
        <v>275</v>
      </c>
      <c r="D110" s="158" t="s">
        <v>209</v>
      </c>
      <c r="E110" s="159">
        <v>298</v>
      </c>
      <c r="F110" s="160"/>
      <c r="G110" s="161">
        <f>ROUND(E110*F110,2)</f>
        <v>0</v>
      </c>
      <c r="H110" s="162"/>
      <c r="I110" s="163">
        <f>ROUND(E110*H110,2)</f>
        <v>0</v>
      </c>
      <c r="J110" s="162"/>
      <c r="K110" s="163">
        <f>ROUND(E110*J110,2)</f>
        <v>0</v>
      </c>
      <c r="L110" s="163">
        <v>21</v>
      </c>
      <c r="M110" s="163">
        <f>G110*(1+L110/100)</f>
        <v>0</v>
      </c>
      <c r="N110" s="163">
        <v>0.0001</v>
      </c>
      <c r="O110" s="163">
        <f>ROUND(E110*N110,2)</f>
        <v>0.03</v>
      </c>
      <c r="P110" s="163">
        <v>0</v>
      </c>
      <c r="Q110" s="163">
        <f>ROUND(E110*P110,2)</f>
        <v>0</v>
      </c>
      <c r="R110" s="163"/>
      <c r="S110" s="163" t="s">
        <v>138</v>
      </c>
      <c r="T110" s="163" t="s">
        <v>139</v>
      </c>
      <c r="U110" s="163">
        <v>0.04063</v>
      </c>
      <c r="V110" s="163">
        <f>ROUND(E110*U110,2)</f>
        <v>12.11</v>
      </c>
      <c r="W110" s="163"/>
      <c r="X110" s="163" t="s">
        <v>140</v>
      </c>
      <c r="Y110" s="164"/>
      <c r="Z110" s="164"/>
      <c r="AA110" s="164"/>
      <c r="AB110" s="164"/>
      <c r="AC110" s="164"/>
      <c r="AD110" s="164"/>
      <c r="AE110" s="164"/>
      <c r="AF110" s="164"/>
      <c r="AG110" s="164" t="s">
        <v>198</v>
      </c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ht="12.75" outlineLevel="1">
      <c r="A111" s="165"/>
      <c r="B111" s="166"/>
      <c r="C111" s="167" t="s">
        <v>542</v>
      </c>
      <c r="D111" s="168"/>
      <c r="E111" s="169">
        <v>38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4"/>
      <c r="Z111" s="164"/>
      <c r="AA111" s="164"/>
      <c r="AB111" s="164"/>
      <c r="AC111" s="164"/>
      <c r="AD111" s="164"/>
      <c r="AE111" s="164"/>
      <c r="AF111" s="164"/>
      <c r="AG111" s="164" t="s">
        <v>143</v>
      </c>
      <c r="AH111" s="164">
        <v>0</v>
      </c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</row>
    <row r="112" spans="1:60" ht="12.75" outlineLevel="1">
      <c r="A112" s="165"/>
      <c r="B112" s="166"/>
      <c r="C112" s="167" t="s">
        <v>543</v>
      </c>
      <c r="D112" s="168"/>
      <c r="E112" s="169">
        <v>260</v>
      </c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4"/>
      <c r="Z112" s="164"/>
      <c r="AA112" s="164"/>
      <c r="AB112" s="164"/>
      <c r="AC112" s="164"/>
      <c r="AD112" s="164"/>
      <c r="AE112" s="164"/>
      <c r="AF112" s="164"/>
      <c r="AG112" s="164" t="s">
        <v>143</v>
      </c>
      <c r="AH112" s="164">
        <v>0</v>
      </c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</row>
    <row r="113" spans="1:60" ht="22.5" outlineLevel="1">
      <c r="A113" s="155">
        <v>45</v>
      </c>
      <c r="B113" s="156" t="s">
        <v>277</v>
      </c>
      <c r="C113" s="157" t="s">
        <v>278</v>
      </c>
      <c r="D113" s="158" t="s">
        <v>243</v>
      </c>
      <c r="E113" s="159">
        <v>40.1</v>
      </c>
      <c r="F113" s="160"/>
      <c r="G113" s="161">
        <f>ROUND(E113*F113,2)</f>
        <v>0</v>
      </c>
      <c r="H113" s="162"/>
      <c r="I113" s="163">
        <f>ROUND(E113*H113,2)</f>
        <v>0</v>
      </c>
      <c r="J113" s="162"/>
      <c r="K113" s="163">
        <f>ROUND(E113*J113,2)</f>
        <v>0</v>
      </c>
      <c r="L113" s="163">
        <v>21</v>
      </c>
      <c r="M113" s="163">
        <f>G113*(1+L113/100)</f>
        <v>0</v>
      </c>
      <c r="N113" s="163">
        <v>0.0002</v>
      </c>
      <c r="O113" s="163">
        <f>ROUND(E113*N113,2)</f>
        <v>0.01</v>
      </c>
      <c r="P113" s="163">
        <v>0</v>
      </c>
      <c r="Q113" s="163">
        <f>ROUND(E113*P113,2)</f>
        <v>0</v>
      </c>
      <c r="R113" s="163"/>
      <c r="S113" s="163" t="s">
        <v>138</v>
      </c>
      <c r="T113" s="163" t="s">
        <v>139</v>
      </c>
      <c r="U113" s="163">
        <v>0.1625</v>
      </c>
      <c r="V113" s="163">
        <f>ROUND(E113*U113,2)</f>
        <v>6.52</v>
      </c>
      <c r="W113" s="163"/>
      <c r="X113" s="163" t="s">
        <v>140</v>
      </c>
      <c r="Y113" s="164"/>
      <c r="Z113" s="164"/>
      <c r="AA113" s="164"/>
      <c r="AB113" s="164"/>
      <c r="AC113" s="164"/>
      <c r="AD113" s="164"/>
      <c r="AE113" s="164"/>
      <c r="AF113" s="164"/>
      <c r="AG113" s="164" t="s">
        <v>198</v>
      </c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ht="12.75" outlineLevel="1">
      <c r="A114" s="165"/>
      <c r="B114" s="166"/>
      <c r="C114" s="167" t="s">
        <v>544</v>
      </c>
      <c r="D114" s="168"/>
      <c r="E114" s="169">
        <v>32.5</v>
      </c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4"/>
      <c r="Z114" s="164"/>
      <c r="AA114" s="164"/>
      <c r="AB114" s="164"/>
      <c r="AC114" s="164"/>
      <c r="AD114" s="164"/>
      <c r="AE114" s="164"/>
      <c r="AF114" s="164"/>
      <c r="AG114" s="164" t="s">
        <v>143</v>
      </c>
      <c r="AH114" s="164">
        <v>0</v>
      </c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</row>
    <row r="115" spans="1:60" ht="12.75" outlineLevel="1">
      <c r="A115" s="165"/>
      <c r="B115" s="166"/>
      <c r="C115" s="167" t="s">
        <v>545</v>
      </c>
      <c r="D115" s="168"/>
      <c r="E115" s="169">
        <v>7.6</v>
      </c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4"/>
      <c r="Z115" s="164"/>
      <c r="AA115" s="164"/>
      <c r="AB115" s="164"/>
      <c r="AC115" s="164"/>
      <c r="AD115" s="164"/>
      <c r="AE115" s="164"/>
      <c r="AF115" s="164"/>
      <c r="AG115" s="164" t="s">
        <v>143</v>
      </c>
      <c r="AH115" s="164">
        <v>0</v>
      </c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</row>
    <row r="116" spans="1:60" ht="12.75" outlineLevel="1">
      <c r="A116" s="155">
        <v>46</v>
      </c>
      <c r="B116" s="156" t="s">
        <v>281</v>
      </c>
      <c r="C116" s="157" t="s">
        <v>282</v>
      </c>
      <c r="D116" s="158" t="s">
        <v>283</v>
      </c>
      <c r="E116" s="159">
        <v>71.67</v>
      </c>
      <c r="F116" s="160"/>
      <c r="G116" s="161">
        <f>ROUND(E116*F116,2)</f>
        <v>0</v>
      </c>
      <c r="H116" s="162"/>
      <c r="I116" s="163">
        <f>ROUND(E116*H116,2)</f>
        <v>0</v>
      </c>
      <c r="J116" s="162"/>
      <c r="K116" s="163">
        <f>ROUND(E116*J116,2)</f>
        <v>0</v>
      </c>
      <c r="L116" s="163">
        <v>21</v>
      </c>
      <c r="M116" s="163">
        <f>G116*(1+L116/100)</f>
        <v>0</v>
      </c>
      <c r="N116" s="163">
        <v>0</v>
      </c>
      <c r="O116" s="163">
        <f>ROUND(E116*N116,2)</f>
        <v>0</v>
      </c>
      <c r="P116" s="163">
        <v>0</v>
      </c>
      <c r="Q116" s="163">
        <f>ROUND(E116*P116,2)</f>
        <v>0</v>
      </c>
      <c r="R116" s="163"/>
      <c r="S116" s="163" t="s">
        <v>138</v>
      </c>
      <c r="T116" s="163" t="s">
        <v>139</v>
      </c>
      <c r="U116" s="163">
        <v>0.274</v>
      </c>
      <c r="V116" s="163">
        <f>ROUND(E116*U116,2)</f>
        <v>19.64</v>
      </c>
      <c r="W116" s="163"/>
      <c r="X116" s="163" t="s">
        <v>140</v>
      </c>
      <c r="Y116" s="164"/>
      <c r="Z116" s="164"/>
      <c r="AA116" s="164"/>
      <c r="AB116" s="164"/>
      <c r="AC116" s="164"/>
      <c r="AD116" s="164"/>
      <c r="AE116" s="164"/>
      <c r="AF116" s="164"/>
      <c r="AG116" s="164" t="s">
        <v>198</v>
      </c>
      <c r="AH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</row>
    <row r="117" spans="1:60" ht="12.75" outlineLevel="1">
      <c r="A117" s="165"/>
      <c r="B117" s="166"/>
      <c r="C117" s="167" t="s">
        <v>511</v>
      </c>
      <c r="D117" s="168"/>
      <c r="E117" s="169">
        <v>39</v>
      </c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4"/>
      <c r="Z117" s="164"/>
      <c r="AA117" s="164"/>
      <c r="AB117" s="164"/>
      <c r="AC117" s="164"/>
      <c r="AD117" s="164"/>
      <c r="AE117" s="164"/>
      <c r="AF117" s="164"/>
      <c r="AG117" s="164" t="s">
        <v>143</v>
      </c>
      <c r="AH117" s="164">
        <v>0</v>
      </c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</row>
    <row r="118" spans="1:60" ht="12.75" outlineLevel="1">
      <c r="A118" s="165"/>
      <c r="B118" s="166"/>
      <c r="C118" s="167" t="s">
        <v>546</v>
      </c>
      <c r="D118" s="168"/>
      <c r="E118" s="169">
        <v>29.25</v>
      </c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4"/>
      <c r="Z118" s="164"/>
      <c r="AA118" s="164"/>
      <c r="AB118" s="164"/>
      <c r="AC118" s="164"/>
      <c r="AD118" s="164"/>
      <c r="AE118" s="164"/>
      <c r="AF118" s="164"/>
      <c r="AG118" s="164" t="s">
        <v>143</v>
      </c>
      <c r="AH118" s="164">
        <v>0</v>
      </c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</row>
    <row r="119" spans="1:60" ht="12.75" outlineLevel="1">
      <c r="A119" s="165"/>
      <c r="B119" s="166"/>
      <c r="C119" s="167" t="s">
        <v>547</v>
      </c>
      <c r="D119" s="168"/>
      <c r="E119" s="169">
        <v>3.42</v>
      </c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4"/>
      <c r="Z119" s="164"/>
      <c r="AA119" s="164"/>
      <c r="AB119" s="164"/>
      <c r="AC119" s="164"/>
      <c r="AD119" s="164"/>
      <c r="AE119" s="164"/>
      <c r="AF119" s="164"/>
      <c r="AG119" s="164" t="s">
        <v>143</v>
      </c>
      <c r="AH119" s="164">
        <v>0</v>
      </c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60" ht="12.75" outlineLevel="1">
      <c r="A120" s="155">
        <v>47</v>
      </c>
      <c r="B120" s="156" t="s">
        <v>287</v>
      </c>
      <c r="C120" s="157" t="s">
        <v>288</v>
      </c>
      <c r="D120" s="158" t="s">
        <v>289</v>
      </c>
      <c r="E120" s="159">
        <v>0.15225</v>
      </c>
      <c r="F120" s="160"/>
      <c r="G120" s="161">
        <f>ROUND(E120*F120,2)</f>
        <v>0</v>
      </c>
      <c r="H120" s="162"/>
      <c r="I120" s="163">
        <f>ROUND(E120*H120,2)</f>
        <v>0</v>
      </c>
      <c r="J120" s="162"/>
      <c r="K120" s="163">
        <f>ROUND(E120*J120,2)</f>
        <v>0</v>
      </c>
      <c r="L120" s="163">
        <v>21</v>
      </c>
      <c r="M120" s="163">
        <f>G120*(1+L120/100)</f>
        <v>0</v>
      </c>
      <c r="N120" s="163">
        <v>0.01549</v>
      </c>
      <c r="O120" s="163">
        <f>ROUND(E120*N120,2)</f>
        <v>0</v>
      </c>
      <c r="P120" s="163">
        <v>0</v>
      </c>
      <c r="Q120" s="163">
        <f>ROUND(E120*P120,2)</f>
        <v>0</v>
      </c>
      <c r="R120" s="163"/>
      <c r="S120" s="163" t="s">
        <v>138</v>
      </c>
      <c r="T120" s="163" t="s">
        <v>139</v>
      </c>
      <c r="U120" s="163">
        <v>0</v>
      </c>
      <c r="V120" s="163">
        <f>ROUND(E120*U120,2)</f>
        <v>0</v>
      </c>
      <c r="W120" s="163"/>
      <c r="X120" s="163" t="s">
        <v>140</v>
      </c>
      <c r="Y120" s="164"/>
      <c r="Z120" s="164"/>
      <c r="AA120" s="164"/>
      <c r="AB120" s="164"/>
      <c r="AC120" s="164"/>
      <c r="AD120" s="164"/>
      <c r="AE120" s="164"/>
      <c r="AF120" s="164"/>
      <c r="AG120" s="164" t="s">
        <v>198</v>
      </c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</row>
    <row r="121" spans="1:60" ht="12.75" outlineLevel="1">
      <c r="A121" s="165"/>
      <c r="B121" s="166"/>
      <c r="C121" s="167" t="s">
        <v>465</v>
      </c>
      <c r="D121" s="168"/>
      <c r="E121" s="169">
        <v>0.12375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4"/>
      <c r="Z121" s="164"/>
      <c r="AA121" s="164"/>
      <c r="AB121" s="164"/>
      <c r="AC121" s="164"/>
      <c r="AD121" s="164"/>
      <c r="AE121" s="164"/>
      <c r="AF121" s="164"/>
      <c r="AG121" s="164" t="s">
        <v>143</v>
      </c>
      <c r="AH121" s="164">
        <v>0</v>
      </c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</row>
    <row r="122" spans="1:60" ht="12.75" outlineLevel="1">
      <c r="A122" s="165"/>
      <c r="B122" s="166"/>
      <c r="C122" s="167" t="s">
        <v>548</v>
      </c>
      <c r="D122" s="168"/>
      <c r="E122" s="169">
        <v>0.0285</v>
      </c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4"/>
      <c r="Z122" s="164"/>
      <c r="AA122" s="164"/>
      <c r="AB122" s="164"/>
      <c r="AC122" s="164"/>
      <c r="AD122" s="164"/>
      <c r="AE122" s="164"/>
      <c r="AF122" s="164"/>
      <c r="AG122" s="164" t="s">
        <v>143</v>
      </c>
      <c r="AH122" s="164">
        <v>0</v>
      </c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</row>
    <row r="123" spans="1:60" ht="12.75" outlineLevel="1">
      <c r="A123" s="155">
        <v>48</v>
      </c>
      <c r="B123" s="156" t="s">
        <v>292</v>
      </c>
      <c r="C123" s="157" t="s">
        <v>293</v>
      </c>
      <c r="D123" s="158" t="s">
        <v>137</v>
      </c>
      <c r="E123" s="159">
        <v>106.976</v>
      </c>
      <c r="F123" s="160"/>
      <c r="G123" s="161">
        <f>ROUND(E123*F123,2)</f>
        <v>0</v>
      </c>
      <c r="H123" s="162"/>
      <c r="I123" s="163">
        <f>ROUND(E123*H123,2)</f>
        <v>0</v>
      </c>
      <c r="J123" s="162"/>
      <c r="K123" s="163">
        <f>ROUND(E123*J123,2)</f>
        <v>0</v>
      </c>
      <c r="L123" s="163">
        <v>21</v>
      </c>
      <c r="M123" s="163">
        <f>G123*(1+L123/100)</f>
        <v>0</v>
      </c>
      <c r="N123" s="163">
        <v>0.00017</v>
      </c>
      <c r="O123" s="163">
        <f>ROUND(E123*N123,2)</f>
        <v>0.02</v>
      </c>
      <c r="P123" s="163">
        <v>0.015</v>
      </c>
      <c r="Q123" s="163">
        <f>ROUND(E123*P123,2)</f>
        <v>1.6</v>
      </c>
      <c r="R123" s="163"/>
      <c r="S123" s="163" t="s">
        <v>151</v>
      </c>
      <c r="T123" s="163" t="s">
        <v>139</v>
      </c>
      <c r="U123" s="163">
        <v>0.34613</v>
      </c>
      <c r="V123" s="163">
        <f>ROUND(E123*U123,2)</f>
        <v>37.03</v>
      </c>
      <c r="W123" s="163"/>
      <c r="X123" s="163" t="s">
        <v>140</v>
      </c>
      <c r="Y123" s="164"/>
      <c r="Z123" s="164"/>
      <c r="AA123" s="164"/>
      <c r="AB123" s="164"/>
      <c r="AC123" s="164"/>
      <c r="AD123" s="164"/>
      <c r="AE123" s="164"/>
      <c r="AF123" s="164"/>
      <c r="AG123" s="164" t="s">
        <v>198</v>
      </c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ht="12.75" outlineLevel="1">
      <c r="A124" s="165"/>
      <c r="B124" s="166"/>
      <c r="C124" s="167" t="s">
        <v>549</v>
      </c>
      <c r="D124" s="168"/>
      <c r="E124" s="169">
        <v>60.676</v>
      </c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4"/>
      <c r="Z124" s="164"/>
      <c r="AA124" s="164"/>
      <c r="AB124" s="164"/>
      <c r="AC124" s="164"/>
      <c r="AD124" s="164"/>
      <c r="AE124" s="164"/>
      <c r="AF124" s="164"/>
      <c r="AG124" s="164" t="s">
        <v>143</v>
      </c>
      <c r="AH124" s="164">
        <v>0</v>
      </c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ht="12.75" outlineLevel="1">
      <c r="A125" s="165"/>
      <c r="B125" s="166"/>
      <c r="C125" s="167" t="s">
        <v>512</v>
      </c>
      <c r="D125" s="168"/>
      <c r="E125" s="169">
        <v>46.3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4"/>
      <c r="Z125" s="164"/>
      <c r="AA125" s="164"/>
      <c r="AB125" s="164"/>
      <c r="AC125" s="164"/>
      <c r="AD125" s="164"/>
      <c r="AE125" s="164"/>
      <c r="AF125" s="164"/>
      <c r="AG125" s="164" t="s">
        <v>143</v>
      </c>
      <c r="AH125" s="164">
        <v>0</v>
      </c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ht="22.5" outlineLevel="1">
      <c r="A126" s="155">
        <v>49</v>
      </c>
      <c r="B126" s="156" t="s">
        <v>295</v>
      </c>
      <c r="C126" s="157" t="s">
        <v>296</v>
      </c>
      <c r="D126" s="158" t="s">
        <v>137</v>
      </c>
      <c r="E126" s="159">
        <v>60.676</v>
      </c>
      <c r="F126" s="160"/>
      <c r="G126" s="161">
        <f>ROUND(E126*F126,2)</f>
        <v>0</v>
      </c>
      <c r="H126" s="162"/>
      <c r="I126" s="163">
        <f>ROUND(E126*H126,2)</f>
        <v>0</v>
      </c>
      <c r="J126" s="162"/>
      <c r="K126" s="163">
        <f>ROUND(E126*J126,2)</f>
        <v>0</v>
      </c>
      <c r="L126" s="163">
        <v>21</v>
      </c>
      <c r="M126" s="163">
        <f>G126*(1+L126/100)</f>
        <v>0</v>
      </c>
      <c r="N126" s="163">
        <v>0.01462</v>
      </c>
      <c r="O126" s="163">
        <f>ROUND(E126*N126,2)</f>
        <v>0.89</v>
      </c>
      <c r="P126" s="163">
        <v>0</v>
      </c>
      <c r="Q126" s="163">
        <f>ROUND(E126*P126,2)</f>
        <v>0</v>
      </c>
      <c r="R126" s="163"/>
      <c r="S126" s="163" t="s">
        <v>151</v>
      </c>
      <c r="T126" s="163" t="s">
        <v>139</v>
      </c>
      <c r="U126" s="163">
        <v>0.4095</v>
      </c>
      <c r="V126" s="163">
        <f>ROUND(E126*U126,2)</f>
        <v>24.85</v>
      </c>
      <c r="W126" s="163"/>
      <c r="X126" s="163" t="s">
        <v>140</v>
      </c>
      <c r="Y126" s="164"/>
      <c r="Z126" s="164"/>
      <c r="AA126" s="164"/>
      <c r="AB126" s="164"/>
      <c r="AC126" s="164"/>
      <c r="AD126" s="164"/>
      <c r="AE126" s="164"/>
      <c r="AF126" s="164"/>
      <c r="AG126" s="164" t="s">
        <v>198</v>
      </c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ht="12.75" outlineLevel="1">
      <c r="A127" s="165"/>
      <c r="B127" s="166"/>
      <c r="C127" s="167" t="s">
        <v>549</v>
      </c>
      <c r="D127" s="168"/>
      <c r="E127" s="169">
        <v>60.676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4"/>
      <c r="Z127" s="164"/>
      <c r="AA127" s="164"/>
      <c r="AB127" s="164"/>
      <c r="AC127" s="164"/>
      <c r="AD127" s="164"/>
      <c r="AE127" s="164"/>
      <c r="AF127" s="164"/>
      <c r="AG127" s="164" t="s">
        <v>143</v>
      </c>
      <c r="AH127" s="164">
        <v>0</v>
      </c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60" ht="12.75" outlineLevel="1">
      <c r="A128" s="155">
        <v>50</v>
      </c>
      <c r="B128" s="156" t="s">
        <v>297</v>
      </c>
      <c r="C128" s="157" t="s">
        <v>298</v>
      </c>
      <c r="D128" s="158" t="s">
        <v>289</v>
      </c>
      <c r="E128" s="159">
        <v>1.5169</v>
      </c>
      <c r="F128" s="160"/>
      <c r="G128" s="161">
        <f>ROUND(E128*F128,2)</f>
        <v>0</v>
      </c>
      <c r="H128" s="162"/>
      <c r="I128" s="163">
        <f>ROUND(E128*H128,2)</f>
        <v>0</v>
      </c>
      <c r="J128" s="162"/>
      <c r="K128" s="163">
        <f>ROUND(E128*J128,2)</f>
        <v>0</v>
      </c>
      <c r="L128" s="163">
        <v>21</v>
      </c>
      <c r="M128" s="163">
        <f>G128*(1+L128/100)</f>
        <v>0</v>
      </c>
      <c r="N128" s="163">
        <v>0.01787</v>
      </c>
      <c r="O128" s="163">
        <f>ROUND(E128*N128,2)</f>
        <v>0.03</v>
      </c>
      <c r="P128" s="163">
        <v>0</v>
      </c>
      <c r="Q128" s="163">
        <f>ROUND(E128*P128,2)</f>
        <v>0</v>
      </c>
      <c r="R128" s="163"/>
      <c r="S128" s="163" t="s">
        <v>138</v>
      </c>
      <c r="T128" s="163" t="s">
        <v>139</v>
      </c>
      <c r="U128" s="163">
        <v>0</v>
      </c>
      <c r="V128" s="163">
        <f>ROUND(E128*U128,2)</f>
        <v>0</v>
      </c>
      <c r="W128" s="163"/>
      <c r="X128" s="163" t="s">
        <v>140</v>
      </c>
      <c r="Y128" s="164"/>
      <c r="Z128" s="164"/>
      <c r="AA128" s="164"/>
      <c r="AB128" s="164"/>
      <c r="AC128" s="164"/>
      <c r="AD128" s="164"/>
      <c r="AE128" s="164"/>
      <c r="AF128" s="164"/>
      <c r="AG128" s="164" t="s">
        <v>198</v>
      </c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</row>
    <row r="129" spans="1:60" ht="12.75" outlineLevel="1">
      <c r="A129" s="165"/>
      <c r="B129" s="166"/>
      <c r="C129" s="167" t="s">
        <v>550</v>
      </c>
      <c r="D129" s="168"/>
      <c r="E129" s="169">
        <v>1.5169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  <c r="Y129" s="164"/>
      <c r="Z129" s="164"/>
      <c r="AA129" s="164"/>
      <c r="AB129" s="164"/>
      <c r="AC129" s="164"/>
      <c r="AD129" s="164"/>
      <c r="AE129" s="164"/>
      <c r="AF129" s="164"/>
      <c r="AG129" s="164" t="s">
        <v>143</v>
      </c>
      <c r="AH129" s="164">
        <v>0</v>
      </c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ht="12.75" outlineLevel="1">
      <c r="A130" s="155">
        <v>51</v>
      </c>
      <c r="B130" s="156" t="s">
        <v>300</v>
      </c>
      <c r="C130" s="157" t="s">
        <v>301</v>
      </c>
      <c r="D130" s="158" t="s">
        <v>137</v>
      </c>
      <c r="E130" s="159">
        <v>71.67</v>
      </c>
      <c r="F130" s="160"/>
      <c r="G130" s="161">
        <f>ROUND(E130*F130,2)</f>
        <v>0</v>
      </c>
      <c r="H130" s="162"/>
      <c r="I130" s="163">
        <f>ROUND(E130*H130,2)</f>
        <v>0</v>
      </c>
      <c r="J130" s="162"/>
      <c r="K130" s="163">
        <f>ROUND(E130*J130,2)</f>
        <v>0</v>
      </c>
      <c r="L130" s="163">
        <v>21</v>
      </c>
      <c r="M130" s="163">
        <f>G130*(1+L130/100)</f>
        <v>0</v>
      </c>
      <c r="N130" s="163">
        <v>0.00024</v>
      </c>
      <c r="O130" s="163">
        <f>ROUND(E130*N130,2)</f>
        <v>0.02</v>
      </c>
      <c r="P130" s="163">
        <v>0</v>
      </c>
      <c r="Q130" s="163">
        <f>ROUND(E130*P130,2)</f>
        <v>0</v>
      </c>
      <c r="R130" s="163"/>
      <c r="S130" s="163" t="s">
        <v>151</v>
      </c>
      <c r="T130" s="163" t="s">
        <v>139</v>
      </c>
      <c r="U130" s="163">
        <v>0</v>
      </c>
      <c r="V130" s="163">
        <f>ROUND(E130*U130,2)</f>
        <v>0</v>
      </c>
      <c r="W130" s="163"/>
      <c r="X130" s="163" t="s">
        <v>140</v>
      </c>
      <c r="Y130" s="164"/>
      <c r="Z130" s="164"/>
      <c r="AA130" s="164"/>
      <c r="AB130" s="164"/>
      <c r="AC130" s="164"/>
      <c r="AD130" s="164"/>
      <c r="AE130" s="164"/>
      <c r="AF130" s="164"/>
      <c r="AG130" s="164" t="s">
        <v>198</v>
      </c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ht="12.75" outlineLevel="1">
      <c r="A131" s="165"/>
      <c r="B131" s="166"/>
      <c r="C131" s="167" t="s">
        <v>511</v>
      </c>
      <c r="D131" s="168"/>
      <c r="E131" s="169">
        <v>39</v>
      </c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4"/>
      <c r="Z131" s="164"/>
      <c r="AA131" s="164"/>
      <c r="AB131" s="164"/>
      <c r="AC131" s="164"/>
      <c r="AD131" s="164"/>
      <c r="AE131" s="164"/>
      <c r="AF131" s="164"/>
      <c r="AG131" s="164" t="s">
        <v>143</v>
      </c>
      <c r="AH131" s="164">
        <v>0</v>
      </c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</row>
    <row r="132" spans="1:60" ht="12.75" outlineLevel="1">
      <c r="A132" s="165"/>
      <c r="B132" s="166"/>
      <c r="C132" s="167" t="s">
        <v>546</v>
      </c>
      <c r="D132" s="168"/>
      <c r="E132" s="169">
        <v>29.25</v>
      </c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4"/>
      <c r="Z132" s="164"/>
      <c r="AA132" s="164"/>
      <c r="AB132" s="164"/>
      <c r="AC132" s="164"/>
      <c r="AD132" s="164"/>
      <c r="AE132" s="164"/>
      <c r="AF132" s="164"/>
      <c r="AG132" s="164" t="s">
        <v>143</v>
      </c>
      <c r="AH132" s="164">
        <v>0</v>
      </c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</row>
    <row r="133" spans="1:60" ht="12.75" outlineLevel="1">
      <c r="A133" s="165"/>
      <c r="B133" s="166"/>
      <c r="C133" s="167" t="s">
        <v>547</v>
      </c>
      <c r="D133" s="168"/>
      <c r="E133" s="169">
        <v>3.42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4"/>
      <c r="Z133" s="164"/>
      <c r="AA133" s="164"/>
      <c r="AB133" s="164"/>
      <c r="AC133" s="164"/>
      <c r="AD133" s="164"/>
      <c r="AE133" s="164"/>
      <c r="AF133" s="164"/>
      <c r="AG133" s="164" t="s">
        <v>143</v>
      </c>
      <c r="AH133" s="164">
        <v>0</v>
      </c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ht="22.5" outlineLevel="1">
      <c r="A134" s="155">
        <v>52</v>
      </c>
      <c r="B134" s="156" t="s">
        <v>302</v>
      </c>
      <c r="C134" s="157" t="s">
        <v>303</v>
      </c>
      <c r="D134" s="158" t="s">
        <v>137</v>
      </c>
      <c r="E134" s="159">
        <v>349.68</v>
      </c>
      <c r="F134" s="160"/>
      <c r="G134" s="161">
        <f>ROUND(E134*F134,2)</f>
        <v>0</v>
      </c>
      <c r="H134" s="162"/>
      <c r="I134" s="163">
        <f>ROUND(E134*H134,2)</f>
        <v>0</v>
      </c>
      <c r="J134" s="162"/>
      <c r="K134" s="163">
        <f>ROUND(E134*J134,2)</f>
        <v>0</v>
      </c>
      <c r="L134" s="163">
        <v>21</v>
      </c>
      <c r="M134" s="163">
        <f>G134*(1+L134/100)</f>
        <v>0</v>
      </c>
      <c r="N134" s="163">
        <v>0</v>
      </c>
      <c r="O134" s="163">
        <f>ROUND(E134*N134,2)</f>
        <v>0</v>
      </c>
      <c r="P134" s="163">
        <v>0</v>
      </c>
      <c r="Q134" s="163">
        <f>ROUND(E134*P134,2)</f>
        <v>0</v>
      </c>
      <c r="R134" s="163"/>
      <c r="S134" s="163" t="s">
        <v>138</v>
      </c>
      <c r="T134" s="163" t="s">
        <v>139</v>
      </c>
      <c r="U134" s="163">
        <v>0.20313</v>
      </c>
      <c r="V134" s="163">
        <f>ROUND(E134*U134,2)</f>
        <v>71.03</v>
      </c>
      <c r="W134" s="163"/>
      <c r="X134" s="163" t="s">
        <v>140</v>
      </c>
      <c r="Y134" s="164"/>
      <c r="Z134" s="164"/>
      <c r="AA134" s="164"/>
      <c r="AB134" s="164"/>
      <c r="AC134" s="164"/>
      <c r="AD134" s="164"/>
      <c r="AE134" s="164"/>
      <c r="AF134" s="164"/>
      <c r="AG134" s="164" t="s">
        <v>156</v>
      </c>
      <c r="AH134" s="164"/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</row>
    <row r="135" spans="1:60" ht="12.75" outlineLevel="1">
      <c r="A135" s="165"/>
      <c r="B135" s="166"/>
      <c r="C135" s="167" t="s">
        <v>512</v>
      </c>
      <c r="D135" s="168"/>
      <c r="E135" s="169">
        <v>46.3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4"/>
      <c r="Z135" s="164"/>
      <c r="AA135" s="164"/>
      <c r="AB135" s="164"/>
      <c r="AC135" s="164"/>
      <c r="AD135" s="164"/>
      <c r="AE135" s="164"/>
      <c r="AF135" s="164"/>
      <c r="AG135" s="164" t="s">
        <v>143</v>
      </c>
      <c r="AH135" s="164">
        <v>0</v>
      </c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</row>
    <row r="136" spans="1:60" ht="12.75" outlineLevel="1">
      <c r="A136" s="165"/>
      <c r="B136" s="166"/>
      <c r="C136" s="167" t="s">
        <v>513</v>
      </c>
      <c r="D136" s="168"/>
      <c r="E136" s="169">
        <v>303.38</v>
      </c>
      <c r="F136" s="163"/>
      <c r="G136" s="16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4"/>
      <c r="Z136" s="164"/>
      <c r="AA136" s="164"/>
      <c r="AB136" s="164"/>
      <c r="AC136" s="164"/>
      <c r="AD136" s="164"/>
      <c r="AE136" s="164"/>
      <c r="AF136" s="164"/>
      <c r="AG136" s="164" t="s">
        <v>143</v>
      </c>
      <c r="AH136" s="164">
        <v>0</v>
      </c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</row>
    <row r="137" spans="1:60" ht="12.75" outlineLevel="1">
      <c r="A137" s="155">
        <v>53</v>
      </c>
      <c r="B137" s="156" t="s">
        <v>304</v>
      </c>
      <c r="C137" s="157" t="s">
        <v>305</v>
      </c>
      <c r="D137" s="158" t="s">
        <v>289</v>
      </c>
      <c r="E137" s="159">
        <v>0.18045</v>
      </c>
      <c r="F137" s="160"/>
      <c r="G137" s="161">
        <f>ROUND(E137*F137,2)</f>
        <v>0</v>
      </c>
      <c r="H137" s="162"/>
      <c r="I137" s="163">
        <f>ROUND(E137*H137,2)</f>
        <v>0</v>
      </c>
      <c r="J137" s="162"/>
      <c r="K137" s="163">
        <f>ROUND(E137*J137,2)</f>
        <v>0</v>
      </c>
      <c r="L137" s="163">
        <v>21</v>
      </c>
      <c r="M137" s="163">
        <f>G137*(1+L137/100)</f>
        <v>0</v>
      </c>
      <c r="N137" s="163">
        <v>0.001</v>
      </c>
      <c r="O137" s="163">
        <f>ROUND(E137*N137,2)</f>
        <v>0</v>
      </c>
      <c r="P137" s="163">
        <v>0</v>
      </c>
      <c r="Q137" s="163">
        <f>ROUND(E137*P137,2)</f>
        <v>0</v>
      </c>
      <c r="R137" s="163"/>
      <c r="S137" s="163" t="s">
        <v>138</v>
      </c>
      <c r="T137" s="163" t="s">
        <v>139</v>
      </c>
      <c r="U137" s="163">
        <v>0</v>
      </c>
      <c r="V137" s="163">
        <f>ROUND(E137*U137,2)</f>
        <v>0</v>
      </c>
      <c r="W137" s="163"/>
      <c r="X137" s="163" t="s">
        <v>185</v>
      </c>
      <c r="Y137" s="164"/>
      <c r="Z137" s="164"/>
      <c r="AA137" s="164"/>
      <c r="AB137" s="164"/>
      <c r="AC137" s="164"/>
      <c r="AD137" s="164"/>
      <c r="AE137" s="164"/>
      <c r="AF137" s="164"/>
      <c r="AG137" s="164" t="s">
        <v>306</v>
      </c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</row>
    <row r="138" spans="1:60" ht="12.75" outlineLevel="1">
      <c r="A138" s="165"/>
      <c r="B138" s="166"/>
      <c r="C138" s="167" t="s">
        <v>551</v>
      </c>
      <c r="D138" s="168"/>
      <c r="E138" s="169">
        <v>0.14625</v>
      </c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4"/>
      <c r="Z138" s="164"/>
      <c r="AA138" s="164"/>
      <c r="AB138" s="164"/>
      <c r="AC138" s="164"/>
      <c r="AD138" s="164"/>
      <c r="AE138" s="164"/>
      <c r="AF138" s="164"/>
      <c r="AG138" s="164" t="s">
        <v>143</v>
      </c>
      <c r="AH138" s="164">
        <v>0</v>
      </c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</row>
    <row r="139" spans="1:60" ht="12.75" outlineLevel="1">
      <c r="A139" s="165"/>
      <c r="B139" s="166"/>
      <c r="C139" s="167" t="s">
        <v>552</v>
      </c>
      <c r="D139" s="168"/>
      <c r="E139" s="169">
        <v>0.0342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4"/>
      <c r="Z139" s="164"/>
      <c r="AA139" s="164"/>
      <c r="AB139" s="164"/>
      <c r="AC139" s="164"/>
      <c r="AD139" s="164"/>
      <c r="AE139" s="164"/>
      <c r="AF139" s="164"/>
      <c r="AG139" s="164" t="s">
        <v>143</v>
      </c>
      <c r="AH139" s="164">
        <v>0</v>
      </c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</row>
    <row r="140" spans="1:60" ht="22.5" outlineLevel="1">
      <c r="A140" s="155">
        <v>54</v>
      </c>
      <c r="B140" s="156" t="s">
        <v>309</v>
      </c>
      <c r="C140" s="157" t="s">
        <v>310</v>
      </c>
      <c r="D140" s="158" t="s">
        <v>137</v>
      </c>
      <c r="E140" s="159">
        <v>91.02</v>
      </c>
      <c r="F140" s="160"/>
      <c r="G140" s="161">
        <f>ROUND(E140*F140,2)</f>
        <v>0</v>
      </c>
      <c r="H140" s="162"/>
      <c r="I140" s="163">
        <f>ROUND(E140*H140,2)</f>
        <v>0</v>
      </c>
      <c r="J140" s="162"/>
      <c r="K140" s="163">
        <f>ROUND(E140*J140,2)</f>
        <v>0</v>
      </c>
      <c r="L140" s="163">
        <v>21</v>
      </c>
      <c r="M140" s="163">
        <f>G140*(1+L140/100)</f>
        <v>0</v>
      </c>
      <c r="N140" s="163">
        <v>0.01785</v>
      </c>
      <c r="O140" s="163">
        <f>ROUND(E140*N140,2)</f>
        <v>1.62</v>
      </c>
      <c r="P140" s="163">
        <v>0</v>
      </c>
      <c r="Q140" s="163">
        <f>ROUND(E140*P140,2)</f>
        <v>0</v>
      </c>
      <c r="R140" s="163" t="s">
        <v>311</v>
      </c>
      <c r="S140" s="163" t="s">
        <v>151</v>
      </c>
      <c r="T140" s="163" t="s">
        <v>139</v>
      </c>
      <c r="U140" s="163">
        <v>0</v>
      </c>
      <c r="V140" s="163">
        <f>ROUND(E140*U140,2)</f>
        <v>0</v>
      </c>
      <c r="W140" s="163"/>
      <c r="X140" s="163" t="s">
        <v>185</v>
      </c>
      <c r="Y140" s="164"/>
      <c r="Z140" s="164"/>
      <c r="AA140" s="164"/>
      <c r="AB140" s="164"/>
      <c r="AC140" s="164"/>
      <c r="AD140" s="164"/>
      <c r="AE140" s="164"/>
      <c r="AF140" s="164"/>
      <c r="AG140" s="164" t="s">
        <v>186</v>
      </c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</row>
    <row r="141" spans="1:60" ht="12.75" outlineLevel="1">
      <c r="A141" s="165"/>
      <c r="B141" s="166"/>
      <c r="C141" s="167" t="s">
        <v>553</v>
      </c>
      <c r="D141" s="168"/>
      <c r="E141" s="169">
        <v>46.8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4"/>
      <c r="Z141" s="164"/>
      <c r="AA141" s="164"/>
      <c r="AB141" s="164"/>
      <c r="AC141" s="164"/>
      <c r="AD141" s="164"/>
      <c r="AE141" s="164"/>
      <c r="AF141" s="164"/>
      <c r="AG141" s="164" t="s">
        <v>143</v>
      </c>
      <c r="AH141" s="164">
        <v>0</v>
      </c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</row>
    <row r="142" spans="1:60" ht="12.75" outlineLevel="1">
      <c r="A142" s="165"/>
      <c r="B142" s="166"/>
      <c r="C142" s="167" t="s">
        <v>554</v>
      </c>
      <c r="D142" s="168"/>
      <c r="E142" s="169">
        <v>35.1</v>
      </c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4"/>
      <c r="Z142" s="164"/>
      <c r="AA142" s="164"/>
      <c r="AB142" s="164"/>
      <c r="AC142" s="164"/>
      <c r="AD142" s="164"/>
      <c r="AE142" s="164"/>
      <c r="AF142" s="164"/>
      <c r="AG142" s="164" t="s">
        <v>143</v>
      </c>
      <c r="AH142" s="164">
        <v>0</v>
      </c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</row>
    <row r="143" spans="1:60" ht="12.75" outlineLevel="1">
      <c r="A143" s="165"/>
      <c r="B143" s="166"/>
      <c r="C143" s="167" t="s">
        <v>555</v>
      </c>
      <c r="D143" s="168"/>
      <c r="E143" s="169">
        <v>9.12</v>
      </c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4"/>
      <c r="Z143" s="164"/>
      <c r="AA143" s="164"/>
      <c r="AB143" s="164"/>
      <c r="AC143" s="164"/>
      <c r="AD143" s="164"/>
      <c r="AE143" s="164"/>
      <c r="AF143" s="164"/>
      <c r="AG143" s="164" t="s">
        <v>143</v>
      </c>
      <c r="AH143" s="164">
        <v>0</v>
      </c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</row>
    <row r="144" spans="1:60" ht="12.75" outlineLevel="1">
      <c r="A144" s="165">
        <v>55</v>
      </c>
      <c r="B144" s="166" t="s">
        <v>313</v>
      </c>
      <c r="C144" s="177" t="s">
        <v>314</v>
      </c>
      <c r="D144" s="178" t="s">
        <v>23</v>
      </c>
      <c r="E144" s="179"/>
      <c r="F144" s="162"/>
      <c r="G144" s="163">
        <f>ROUND(E144*F144,2)</f>
        <v>0</v>
      </c>
      <c r="H144" s="162"/>
      <c r="I144" s="163">
        <f>ROUND(E144*H144,2)</f>
        <v>0</v>
      </c>
      <c r="J144" s="162"/>
      <c r="K144" s="163">
        <f>ROUND(E144*J144,2)</f>
        <v>0</v>
      </c>
      <c r="L144" s="163">
        <v>21</v>
      </c>
      <c r="M144" s="163">
        <f>G144*(1+L144/100)</f>
        <v>0</v>
      </c>
      <c r="N144" s="163">
        <v>0</v>
      </c>
      <c r="O144" s="163">
        <f>ROUND(E144*N144,2)</f>
        <v>0</v>
      </c>
      <c r="P144" s="163">
        <v>0</v>
      </c>
      <c r="Q144" s="163">
        <f>ROUND(E144*P144,2)</f>
        <v>0</v>
      </c>
      <c r="R144" s="163"/>
      <c r="S144" s="163" t="s">
        <v>151</v>
      </c>
      <c r="T144" s="163" t="s">
        <v>139</v>
      </c>
      <c r="U144" s="163">
        <v>0.02681</v>
      </c>
      <c r="V144" s="163">
        <f>ROUND(E144*U144,2)</f>
        <v>0</v>
      </c>
      <c r="W144" s="163"/>
      <c r="X144" s="163" t="s">
        <v>194</v>
      </c>
      <c r="Y144" s="164"/>
      <c r="Z144" s="164"/>
      <c r="AA144" s="164"/>
      <c r="AB144" s="164"/>
      <c r="AC144" s="164"/>
      <c r="AD144" s="164"/>
      <c r="AE144" s="164"/>
      <c r="AF144" s="164"/>
      <c r="AG144" s="164" t="s">
        <v>238</v>
      </c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33" ht="12.75">
      <c r="A145" s="147" t="s">
        <v>133</v>
      </c>
      <c r="B145" s="148" t="s">
        <v>85</v>
      </c>
      <c r="C145" s="149" t="s">
        <v>86</v>
      </c>
      <c r="D145" s="150"/>
      <c r="E145" s="151"/>
      <c r="F145" s="152"/>
      <c r="G145" s="153">
        <f>SUMIF(AG146:AG176,"&lt;&gt;NOR",G146:G176)</f>
        <v>0</v>
      </c>
      <c r="H145" s="154"/>
      <c r="I145" s="154">
        <f>SUM(I146:I176)</f>
        <v>0</v>
      </c>
      <c r="J145" s="154"/>
      <c r="K145" s="154">
        <f>SUM(K146:K176)</f>
        <v>0</v>
      </c>
      <c r="L145" s="154"/>
      <c r="M145" s="154">
        <f>SUM(M146:M176)</f>
        <v>0</v>
      </c>
      <c r="N145" s="154"/>
      <c r="O145" s="154">
        <f>SUM(O146:O176)</f>
        <v>0.7300000000000001</v>
      </c>
      <c r="P145" s="154"/>
      <c r="Q145" s="154">
        <f>SUM(Q146:Q176)</f>
        <v>0.5</v>
      </c>
      <c r="R145" s="154"/>
      <c r="S145" s="154"/>
      <c r="T145" s="154"/>
      <c r="U145" s="154"/>
      <c r="V145" s="154">
        <f>SUM(V146:V176)</f>
        <v>146.75</v>
      </c>
      <c r="W145" s="154"/>
      <c r="X145" s="154"/>
      <c r="AG145" t="s">
        <v>134</v>
      </c>
    </row>
    <row r="146" spans="1:60" ht="12.75" outlineLevel="1">
      <c r="A146" s="155">
        <v>56</v>
      </c>
      <c r="B146" s="156" t="s">
        <v>474</v>
      </c>
      <c r="C146" s="157" t="s">
        <v>475</v>
      </c>
      <c r="D146" s="158" t="s">
        <v>209</v>
      </c>
      <c r="E146" s="159">
        <v>2</v>
      </c>
      <c r="F146" s="160"/>
      <c r="G146" s="161">
        <f>ROUND(E146*F146,2)</f>
        <v>0</v>
      </c>
      <c r="H146" s="162"/>
      <c r="I146" s="163">
        <f>ROUND(E146*H146,2)</f>
        <v>0</v>
      </c>
      <c r="J146" s="162"/>
      <c r="K146" s="163">
        <f>ROUND(E146*J146,2)</f>
        <v>0</v>
      </c>
      <c r="L146" s="163">
        <v>21</v>
      </c>
      <c r="M146" s="163">
        <f>G146*(1+L146/100)</f>
        <v>0</v>
      </c>
      <c r="N146" s="163">
        <v>0.00515</v>
      </c>
      <c r="O146" s="163">
        <f>ROUND(E146*N146,2)</f>
        <v>0.01</v>
      </c>
      <c r="P146" s="163">
        <v>0</v>
      </c>
      <c r="Q146" s="163">
        <f>ROUND(E146*P146,2)</f>
        <v>0</v>
      </c>
      <c r="R146" s="163"/>
      <c r="S146" s="163" t="s">
        <v>151</v>
      </c>
      <c r="T146" s="163" t="s">
        <v>139</v>
      </c>
      <c r="U146" s="163">
        <v>2.001</v>
      </c>
      <c r="V146" s="163">
        <f>ROUND(E146*U146,2)</f>
        <v>4</v>
      </c>
      <c r="W146" s="163"/>
      <c r="X146" s="163" t="s">
        <v>140</v>
      </c>
      <c r="Y146" s="164"/>
      <c r="Z146" s="164"/>
      <c r="AA146" s="164"/>
      <c r="AB146" s="164"/>
      <c r="AC146" s="164"/>
      <c r="AD146" s="164"/>
      <c r="AE146" s="164"/>
      <c r="AF146" s="164"/>
      <c r="AG146" s="164" t="s">
        <v>141</v>
      </c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</row>
    <row r="147" spans="1:60" ht="12.75" outlineLevel="1">
      <c r="A147" s="165"/>
      <c r="B147" s="166"/>
      <c r="C147" s="167" t="s">
        <v>556</v>
      </c>
      <c r="D147" s="168"/>
      <c r="E147" s="169">
        <v>2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4"/>
      <c r="Z147" s="164"/>
      <c r="AA147" s="164"/>
      <c r="AB147" s="164"/>
      <c r="AC147" s="164"/>
      <c r="AD147" s="164"/>
      <c r="AE147" s="164"/>
      <c r="AF147" s="164"/>
      <c r="AG147" s="164" t="s">
        <v>143</v>
      </c>
      <c r="AH147" s="164">
        <v>0</v>
      </c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</row>
    <row r="148" spans="1:60" ht="12.75" outlineLevel="1">
      <c r="A148" s="155">
        <v>57</v>
      </c>
      <c r="B148" s="156" t="s">
        <v>315</v>
      </c>
      <c r="C148" s="157" t="s">
        <v>316</v>
      </c>
      <c r="D148" s="158" t="s">
        <v>243</v>
      </c>
      <c r="E148" s="159">
        <v>65</v>
      </c>
      <c r="F148" s="160"/>
      <c r="G148" s="161">
        <f>ROUND(E148*F148,2)</f>
        <v>0</v>
      </c>
      <c r="H148" s="162"/>
      <c r="I148" s="163">
        <f>ROUND(E148*H148,2)</f>
        <v>0</v>
      </c>
      <c r="J148" s="162"/>
      <c r="K148" s="163">
        <f>ROUND(E148*J148,2)</f>
        <v>0</v>
      </c>
      <c r="L148" s="163">
        <v>21</v>
      </c>
      <c r="M148" s="163">
        <f>G148*(1+L148/100)</f>
        <v>0</v>
      </c>
      <c r="N148" s="163">
        <v>0</v>
      </c>
      <c r="O148" s="163">
        <f>ROUND(E148*N148,2)</f>
        <v>0</v>
      </c>
      <c r="P148" s="163">
        <v>0.00522</v>
      </c>
      <c r="Q148" s="163">
        <f>ROUND(E148*P148,2)</f>
        <v>0.34</v>
      </c>
      <c r="R148" s="163"/>
      <c r="S148" s="163" t="s">
        <v>151</v>
      </c>
      <c r="T148" s="163" t="s">
        <v>139</v>
      </c>
      <c r="U148" s="163">
        <v>0.07313</v>
      </c>
      <c r="V148" s="163">
        <f>ROUND(E148*U148,2)</f>
        <v>4.75</v>
      </c>
      <c r="W148" s="163"/>
      <c r="X148" s="163" t="s">
        <v>140</v>
      </c>
      <c r="Y148" s="164"/>
      <c r="Z148" s="164"/>
      <c r="AA148" s="164"/>
      <c r="AB148" s="164"/>
      <c r="AC148" s="164"/>
      <c r="AD148" s="164"/>
      <c r="AE148" s="164"/>
      <c r="AF148" s="164"/>
      <c r="AG148" s="164" t="s">
        <v>198</v>
      </c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</row>
    <row r="149" spans="1:60" ht="12.75" outlineLevel="1">
      <c r="A149" s="165"/>
      <c r="B149" s="166"/>
      <c r="C149" s="167" t="s">
        <v>557</v>
      </c>
      <c r="D149" s="168"/>
      <c r="E149" s="169">
        <v>65</v>
      </c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4"/>
      <c r="Z149" s="164"/>
      <c r="AA149" s="164"/>
      <c r="AB149" s="164"/>
      <c r="AC149" s="164"/>
      <c r="AD149" s="164"/>
      <c r="AE149" s="164"/>
      <c r="AF149" s="164"/>
      <c r="AG149" s="164" t="s">
        <v>143</v>
      </c>
      <c r="AH149" s="164">
        <v>0</v>
      </c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</row>
    <row r="150" spans="1:60" ht="12.75" outlineLevel="1">
      <c r="A150" s="170">
        <v>58</v>
      </c>
      <c r="B150" s="171" t="s">
        <v>317</v>
      </c>
      <c r="C150" s="172" t="s">
        <v>318</v>
      </c>
      <c r="D150" s="173" t="s">
        <v>209</v>
      </c>
      <c r="E150" s="174">
        <v>3</v>
      </c>
      <c r="F150" s="175"/>
      <c r="G150" s="176">
        <f>ROUND(E150*F150,2)</f>
        <v>0</v>
      </c>
      <c r="H150" s="162"/>
      <c r="I150" s="163">
        <f>ROUND(E150*H150,2)</f>
        <v>0</v>
      </c>
      <c r="J150" s="162"/>
      <c r="K150" s="163">
        <f>ROUND(E150*J150,2)</f>
        <v>0</v>
      </c>
      <c r="L150" s="163">
        <v>21</v>
      </c>
      <c r="M150" s="163">
        <f>G150*(1+L150/100)</f>
        <v>0</v>
      </c>
      <c r="N150" s="163">
        <v>0</v>
      </c>
      <c r="O150" s="163">
        <f>ROUND(E150*N150,2)</f>
        <v>0</v>
      </c>
      <c r="P150" s="163">
        <v>0.00305</v>
      </c>
      <c r="Q150" s="163">
        <f>ROUND(E150*P150,2)</f>
        <v>0.01</v>
      </c>
      <c r="R150" s="163"/>
      <c r="S150" s="163" t="s">
        <v>138</v>
      </c>
      <c r="T150" s="163" t="s">
        <v>139</v>
      </c>
      <c r="U150" s="163">
        <v>0.07475</v>
      </c>
      <c r="V150" s="163">
        <f>ROUND(E150*U150,2)</f>
        <v>0.22</v>
      </c>
      <c r="W150" s="163"/>
      <c r="X150" s="163" t="s">
        <v>140</v>
      </c>
      <c r="Y150" s="164"/>
      <c r="Z150" s="164"/>
      <c r="AA150" s="164"/>
      <c r="AB150" s="164"/>
      <c r="AC150" s="164"/>
      <c r="AD150" s="164"/>
      <c r="AE150" s="164"/>
      <c r="AF150" s="164"/>
      <c r="AG150" s="164" t="s">
        <v>198</v>
      </c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</row>
    <row r="151" spans="1:60" ht="22.5" outlineLevel="1">
      <c r="A151" s="170">
        <v>59</v>
      </c>
      <c r="B151" s="171" t="s">
        <v>319</v>
      </c>
      <c r="C151" s="172" t="s">
        <v>320</v>
      </c>
      <c r="D151" s="173" t="s">
        <v>243</v>
      </c>
      <c r="E151" s="174">
        <v>38</v>
      </c>
      <c r="F151" s="175"/>
      <c r="G151" s="176">
        <f>ROUND(E151*F151,2)</f>
        <v>0</v>
      </c>
      <c r="H151" s="162"/>
      <c r="I151" s="163">
        <f>ROUND(E151*H151,2)</f>
        <v>0</v>
      </c>
      <c r="J151" s="162"/>
      <c r="K151" s="163">
        <f>ROUND(E151*J151,2)</f>
        <v>0</v>
      </c>
      <c r="L151" s="163">
        <v>21</v>
      </c>
      <c r="M151" s="163">
        <f>G151*(1+L151/100)</f>
        <v>0</v>
      </c>
      <c r="N151" s="163">
        <v>0</v>
      </c>
      <c r="O151" s="163">
        <f>ROUND(E151*N151,2)</f>
        <v>0</v>
      </c>
      <c r="P151" s="163">
        <v>0.00392</v>
      </c>
      <c r="Q151" s="163">
        <f>ROUND(E151*P151,2)</f>
        <v>0.15</v>
      </c>
      <c r="R151" s="163"/>
      <c r="S151" s="163" t="s">
        <v>151</v>
      </c>
      <c r="T151" s="163" t="s">
        <v>139</v>
      </c>
      <c r="U151" s="163">
        <v>0.06581</v>
      </c>
      <c r="V151" s="163">
        <f>ROUND(E151*U151,2)</f>
        <v>2.5</v>
      </c>
      <c r="W151" s="163"/>
      <c r="X151" s="163" t="s">
        <v>140</v>
      </c>
      <c r="Y151" s="164"/>
      <c r="Z151" s="164"/>
      <c r="AA151" s="164"/>
      <c r="AB151" s="164"/>
      <c r="AC151" s="164"/>
      <c r="AD151" s="164"/>
      <c r="AE151" s="164"/>
      <c r="AF151" s="164"/>
      <c r="AG151" s="164" t="s">
        <v>198</v>
      </c>
      <c r="AH151" s="164"/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</row>
    <row r="152" spans="1:60" ht="22.5" outlineLevel="1">
      <c r="A152" s="155">
        <v>60</v>
      </c>
      <c r="B152" s="156" t="s">
        <v>321</v>
      </c>
      <c r="C152" s="157" t="s">
        <v>322</v>
      </c>
      <c r="D152" s="158" t="s">
        <v>243</v>
      </c>
      <c r="E152" s="159">
        <v>38</v>
      </c>
      <c r="F152" s="160"/>
      <c r="G152" s="161">
        <f>ROUND(E152*F152,2)</f>
        <v>0</v>
      </c>
      <c r="H152" s="162"/>
      <c r="I152" s="163">
        <f>ROUND(E152*H152,2)</f>
        <v>0</v>
      </c>
      <c r="J152" s="162"/>
      <c r="K152" s="163">
        <f>ROUND(E152*J152,2)</f>
        <v>0</v>
      </c>
      <c r="L152" s="163">
        <v>21</v>
      </c>
      <c r="M152" s="163">
        <f>G152*(1+L152/100)</f>
        <v>0</v>
      </c>
      <c r="N152" s="163">
        <v>0.00308</v>
      </c>
      <c r="O152" s="163">
        <f>ROUND(E152*N152,2)</f>
        <v>0.12</v>
      </c>
      <c r="P152" s="163">
        <v>0</v>
      </c>
      <c r="Q152" s="163">
        <f>ROUND(E152*P152,2)</f>
        <v>0</v>
      </c>
      <c r="R152" s="163"/>
      <c r="S152" s="163" t="s">
        <v>138</v>
      </c>
      <c r="T152" s="163" t="s">
        <v>139</v>
      </c>
      <c r="U152" s="163">
        <v>0.4875</v>
      </c>
      <c r="V152" s="163">
        <f>ROUND(E152*U152,2)</f>
        <v>18.53</v>
      </c>
      <c r="W152" s="163"/>
      <c r="X152" s="163" t="s">
        <v>140</v>
      </c>
      <c r="Y152" s="164"/>
      <c r="Z152" s="164"/>
      <c r="AA152" s="164"/>
      <c r="AB152" s="164"/>
      <c r="AC152" s="164"/>
      <c r="AD152" s="164"/>
      <c r="AE152" s="164"/>
      <c r="AF152" s="164"/>
      <c r="AG152" s="164" t="s">
        <v>198</v>
      </c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</row>
    <row r="153" spans="1:60" ht="12.75" outlineLevel="1">
      <c r="A153" s="165"/>
      <c r="B153" s="166"/>
      <c r="C153" s="167" t="s">
        <v>480</v>
      </c>
      <c r="D153" s="168"/>
      <c r="E153" s="169">
        <v>38</v>
      </c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4"/>
      <c r="Z153" s="164"/>
      <c r="AA153" s="164"/>
      <c r="AB153" s="164"/>
      <c r="AC153" s="164"/>
      <c r="AD153" s="164"/>
      <c r="AE153" s="164"/>
      <c r="AF153" s="164"/>
      <c r="AG153" s="164" t="s">
        <v>143</v>
      </c>
      <c r="AH153" s="164">
        <v>0</v>
      </c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ht="22.5" outlineLevel="1">
      <c r="A154" s="155">
        <v>61</v>
      </c>
      <c r="B154" s="156" t="s">
        <v>324</v>
      </c>
      <c r="C154" s="157" t="s">
        <v>325</v>
      </c>
      <c r="D154" s="158" t="s">
        <v>209</v>
      </c>
      <c r="E154" s="159">
        <v>2</v>
      </c>
      <c r="F154" s="160"/>
      <c r="G154" s="161">
        <f>ROUND(E154*F154,2)</f>
        <v>0</v>
      </c>
      <c r="H154" s="162"/>
      <c r="I154" s="163">
        <f>ROUND(E154*H154,2)</f>
        <v>0</v>
      </c>
      <c r="J154" s="162"/>
      <c r="K154" s="163">
        <f>ROUND(E154*J154,2)</f>
        <v>0</v>
      </c>
      <c r="L154" s="163">
        <v>21</v>
      </c>
      <c r="M154" s="163">
        <f>G154*(1+L154/100)</f>
        <v>0</v>
      </c>
      <c r="N154" s="163">
        <v>3E-05</v>
      </c>
      <c r="O154" s="163">
        <f>ROUND(E154*N154,2)</f>
        <v>0</v>
      </c>
      <c r="P154" s="163">
        <v>0</v>
      </c>
      <c r="Q154" s="163">
        <f>ROUND(E154*P154,2)</f>
        <v>0</v>
      </c>
      <c r="R154" s="163"/>
      <c r="S154" s="163" t="s">
        <v>138</v>
      </c>
      <c r="T154" s="163" t="s">
        <v>139</v>
      </c>
      <c r="U154" s="163">
        <v>0.1625</v>
      </c>
      <c r="V154" s="163">
        <f>ROUND(E154*U154,2)</f>
        <v>0.33</v>
      </c>
      <c r="W154" s="163"/>
      <c r="X154" s="163" t="s">
        <v>140</v>
      </c>
      <c r="Y154" s="164"/>
      <c r="Z154" s="164"/>
      <c r="AA154" s="164"/>
      <c r="AB154" s="164"/>
      <c r="AC154" s="164"/>
      <c r="AD154" s="164"/>
      <c r="AE154" s="164"/>
      <c r="AF154" s="164"/>
      <c r="AG154" s="164" t="s">
        <v>198</v>
      </c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ht="12.75" outlineLevel="1">
      <c r="A155" s="165"/>
      <c r="B155" s="166"/>
      <c r="C155" s="167" t="s">
        <v>558</v>
      </c>
      <c r="D155" s="168"/>
      <c r="E155" s="169">
        <v>2</v>
      </c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4"/>
      <c r="Z155" s="164"/>
      <c r="AA155" s="164"/>
      <c r="AB155" s="164"/>
      <c r="AC155" s="164"/>
      <c r="AD155" s="164"/>
      <c r="AE155" s="164"/>
      <c r="AF155" s="164"/>
      <c r="AG155" s="164" t="s">
        <v>143</v>
      </c>
      <c r="AH155" s="164">
        <v>0</v>
      </c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</row>
    <row r="156" spans="1:60" ht="22.5" outlineLevel="1">
      <c r="A156" s="155">
        <v>62</v>
      </c>
      <c r="B156" s="156" t="s">
        <v>327</v>
      </c>
      <c r="C156" s="157" t="s">
        <v>328</v>
      </c>
      <c r="D156" s="158" t="s">
        <v>209</v>
      </c>
      <c r="E156" s="159">
        <v>2</v>
      </c>
      <c r="F156" s="160"/>
      <c r="G156" s="161">
        <f>ROUND(E156*F156,2)</f>
        <v>0</v>
      </c>
      <c r="H156" s="162"/>
      <c r="I156" s="163">
        <f>ROUND(E156*H156,2)</f>
        <v>0</v>
      </c>
      <c r="J156" s="162"/>
      <c r="K156" s="163">
        <f>ROUND(E156*J156,2)</f>
        <v>0</v>
      </c>
      <c r="L156" s="163">
        <v>21</v>
      </c>
      <c r="M156" s="163">
        <f>G156*(1+L156/100)</f>
        <v>0</v>
      </c>
      <c r="N156" s="163">
        <v>0.00301</v>
      </c>
      <c r="O156" s="163">
        <f>ROUND(E156*N156,2)</f>
        <v>0.01</v>
      </c>
      <c r="P156" s="163">
        <v>0</v>
      </c>
      <c r="Q156" s="163">
        <f>ROUND(E156*P156,2)</f>
        <v>0</v>
      </c>
      <c r="R156" s="163"/>
      <c r="S156" s="163" t="s">
        <v>138</v>
      </c>
      <c r="T156" s="163" t="s">
        <v>139</v>
      </c>
      <c r="U156" s="163">
        <v>1.09688</v>
      </c>
      <c r="V156" s="163">
        <f>ROUND(E156*U156,2)</f>
        <v>2.19</v>
      </c>
      <c r="W156" s="163"/>
      <c r="X156" s="163" t="s">
        <v>140</v>
      </c>
      <c r="Y156" s="164"/>
      <c r="Z156" s="164"/>
      <c r="AA156" s="164"/>
      <c r="AB156" s="164"/>
      <c r="AC156" s="164"/>
      <c r="AD156" s="164"/>
      <c r="AE156" s="164"/>
      <c r="AF156" s="164"/>
      <c r="AG156" s="164" t="s">
        <v>198</v>
      </c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</row>
    <row r="157" spans="1:60" ht="12.75" outlineLevel="1">
      <c r="A157" s="165"/>
      <c r="B157" s="166"/>
      <c r="C157" s="167" t="s">
        <v>479</v>
      </c>
      <c r="D157" s="168"/>
      <c r="E157" s="169">
        <v>2</v>
      </c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4"/>
      <c r="Z157" s="164"/>
      <c r="AA157" s="164"/>
      <c r="AB157" s="164"/>
      <c r="AC157" s="164"/>
      <c r="AD157" s="164"/>
      <c r="AE157" s="164"/>
      <c r="AF157" s="164"/>
      <c r="AG157" s="164" t="s">
        <v>143</v>
      </c>
      <c r="AH157" s="164">
        <v>0</v>
      </c>
      <c r="AI157" s="164"/>
      <c r="AJ157" s="164"/>
      <c r="AK157" s="164"/>
      <c r="AL157" s="164"/>
      <c r="AM157" s="164"/>
      <c r="AN157" s="164"/>
      <c r="AO157" s="164"/>
      <c r="AP157" s="164"/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</row>
    <row r="158" spans="1:60" ht="12.75" outlineLevel="1">
      <c r="A158" s="155">
        <v>63</v>
      </c>
      <c r="B158" s="156" t="s">
        <v>332</v>
      </c>
      <c r="C158" s="157" t="s">
        <v>333</v>
      </c>
      <c r="D158" s="158" t="s">
        <v>243</v>
      </c>
      <c r="E158" s="159">
        <v>65</v>
      </c>
      <c r="F158" s="160"/>
      <c r="G158" s="161">
        <f>ROUND(E158*F158,2)</f>
        <v>0</v>
      </c>
      <c r="H158" s="162"/>
      <c r="I158" s="163">
        <f>ROUND(E158*H158,2)</f>
        <v>0</v>
      </c>
      <c r="J158" s="162"/>
      <c r="K158" s="163">
        <f>ROUND(E158*J158,2)</f>
        <v>0</v>
      </c>
      <c r="L158" s="163">
        <v>21</v>
      </c>
      <c r="M158" s="163">
        <f>G158*(1+L158/100)</f>
        <v>0</v>
      </c>
      <c r="N158" s="163">
        <v>0.0011</v>
      </c>
      <c r="O158" s="163">
        <f>ROUND(E158*N158,2)</f>
        <v>0.07</v>
      </c>
      <c r="P158" s="163">
        <v>0</v>
      </c>
      <c r="Q158" s="163">
        <f>ROUND(E158*P158,2)</f>
        <v>0</v>
      </c>
      <c r="R158" s="163"/>
      <c r="S158" s="163" t="s">
        <v>138</v>
      </c>
      <c r="T158" s="163" t="s">
        <v>139</v>
      </c>
      <c r="U158" s="163">
        <v>0.14625</v>
      </c>
      <c r="V158" s="163">
        <f>ROUND(E158*U158,2)</f>
        <v>9.51</v>
      </c>
      <c r="W158" s="163"/>
      <c r="X158" s="163" t="s">
        <v>140</v>
      </c>
      <c r="Y158" s="164"/>
      <c r="Z158" s="164"/>
      <c r="AA158" s="164"/>
      <c r="AB158" s="164"/>
      <c r="AC158" s="164"/>
      <c r="AD158" s="164"/>
      <c r="AE158" s="164"/>
      <c r="AF158" s="164"/>
      <c r="AG158" s="164" t="s">
        <v>198</v>
      </c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</row>
    <row r="159" spans="1:60" ht="12.75" outlineLevel="1">
      <c r="A159" s="165"/>
      <c r="B159" s="166"/>
      <c r="C159" s="167" t="s">
        <v>559</v>
      </c>
      <c r="D159" s="168"/>
      <c r="E159" s="169">
        <v>65</v>
      </c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4"/>
      <c r="Z159" s="164"/>
      <c r="AA159" s="164"/>
      <c r="AB159" s="164"/>
      <c r="AC159" s="164"/>
      <c r="AD159" s="164"/>
      <c r="AE159" s="164"/>
      <c r="AF159" s="164"/>
      <c r="AG159" s="164" t="s">
        <v>143</v>
      </c>
      <c r="AH159" s="164">
        <v>0</v>
      </c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</row>
    <row r="160" spans="1:60" ht="22.5" outlineLevel="1">
      <c r="A160" s="155">
        <v>64</v>
      </c>
      <c r="B160" s="156" t="s">
        <v>340</v>
      </c>
      <c r="C160" s="157" t="s">
        <v>341</v>
      </c>
      <c r="D160" s="158" t="s">
        <v>243</v>
      </c>
      <c r="E160" s="159">
        <v>65</v>
      </c>
      <c r="F160" s="160"/>
      <c r="G160" s="161">
        <f>ROUND(E160*F160,2)</f>
        <v>0</v>
      </c>
      <c r="H160" s="162"/>
      <c r="I160" s="163">
        <f>ROUND(E160*H160,2)</f>
        <v>0</v>
      </c>
      <c r="J160" s="162"/>
      <c r="K160" s="163">
        <f>ROUND(E160*J160,2)</f>
        <v>0</v>
      </c>
      <c r="L160" s="163">
        <v>21</v>
      </c>
      <c r="M160" s="163">
        <f>G160*(1+L160/100)</f>
        <v>0</v>
      </c>
      <c r="N160" s="163">
        <v>0.00252</v>
      </c>
      <c r="O160" s="163">
        <f>ROUND(E160*N160,2)</f>
        <v>0.16</v>
      </c>
      <c r="P160" s="163">
        <v>0</v>
      </c>
      <c r="Q160" s="163">
        <f>ROUND(E160*P160,2)</f>
        <v>0</v>
      </c>
      <c r="R160" s="163"/>
      <c r="S160" s="163" t="s">
        <v>138</v>
      </c>
      <c r="T160" s="163" t="s">
        <v>139</v>
      </c>
      <c r="U160" s="163">
        <v>0.4875</v>
      </c>
      <c r="V160" s="163">
        <f>ROUND(E160*U160,2)</f>
        <v>31.69</v>
      </c>
      <c r="W160" s="163"/>
      <c r="X160" s="163" t="s">
        <v>140</v>
      </c>
      <c r="Y160" s="164"/>
      <c r="Z160" s="164"/>
      <c r="AA160" s="164"/>
      <c r="AB160" s="164"/>
      <c r="AC160" s="164"/>
      <c r="AD160" s="164"/>
      <c r="AE160" s="164"/>
      <c r="AF160" s="164"/>
      <c r="AG160" s="164" t="s">
        <v>198</v>
      </c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</row>
    <row r="161" spans="1:60" ht="12.75" outlineLevel="1">
      <c r="A161" s="165"/>
      <c r="B161" s="166"/>
      <c r="C161" s="167" t="s">
        <v>560</v>
      </c>
      <c r="D161" s="168"/>
      <c r="E161" s="169">
        <v>65</v>
      </c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4"/>
      <c r="Z161" s="164"/>
      <c r="AA161" s="164"/>
      <c r="AB161" s="164"/>
      <c r="AC161" s="164"/>
      <c r="AD161" s="164"/>
      <c r="AE161" s="164"/>
      <c r="AF161" s="164"/>
      <c r="AG161" s="164" t="s">
        <v>143</v>
      </c>
      <c r="AH161" s="164">
        <v>0</v>
      </c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</row>
    <row r="162" spans="1:60" ht="22.5" outlineLevel="1">
      <c r="A162" s="155">
        <v>65</v>
      </c>
      <c r="B162" s="156" t="s">
        <v>343</v>
      </c>
      <c r="C162" s="157" t="s">
        <v>344</v>
      </c>
      <c r="D162" s="158" t="s">
        <v>243</v>
      </c>
      <c r="E162" s="159">
        <v>65</v>
      </c>
      <c r="F162" s="160"/>
      <c r="G162" s="161">
        <f>ROUND(E162*F162,2)</f>
        <v>0</v>
      </c>
      <c r="H162" s="162"/>
      <c r="I162" s="163">
        <f>ROUND(E162*H162,2)</f>
        <v>0</v>
      </c>
      <c r="J162" s="162"/>
      <c r="K162" s="163">
        <f>ROUND(E162*J162,2)</f>
        <v>0</v>
      </c>
      <c r="L162" s="163">
        <v>21</v>
      </c>
      <c r="M162" s="163">
        <f>G162*(1+L162/100)</f>
        <v>0</v>
      </c>
      <c r="N162" s="163">
        <v>0.00296</v>
      </c>
      <c r="O162" s="163">
        <f>ROUND(E162*N162,2)</f>
        <v>0.19</v>
      </c>
      <c r="P162" s="163">
        <v>0</v>
      </c>
      <c r="Q162" s="163">
        <f>ROUND(E162*P162,2)</f>
        <v>0</v>
      </c>
      <c r="R162" s="163"/>
      <c r="S162" s="163" t="s">
        <v>138</v>
      </c>
      <c r="T162" s="163" t="s">
        <v>139</v>
      </c>
      <c r="U162" s="163">
        <v>0.4875</v>
      </c>
      <c r="V162" s="163">
        <f>ROUND(E162*U162,2)</f>
        <v>31.69</v>
      </c>
      <c r="W162" s="163"/>
      <c r="X162" s="163" t="s">
        <v>140</v>
      </c>
      <c r="Y162" s="164"/>
      <c r="Z162" s="164"/>
      <c r="AA162" s="164"/>
      <c r="AB162" s="164"/>
      <c r="AC162" s="164"/>
      <c r="AD162" s="164"/>
      <c r="AE162" s="164"/>
      <c r="AF162" s="164"/>
      <c r="AG162" s="164" t="s">
        <v>198</v>
      </c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</row>
    <row r="163" spans="1:60" ht="12.75" outlineLevel="1">
      <c r="A163" s="165"/>
      <c r="B163" s="166"/>
      <c r="C163" s="167" t="s">
        <v>559</v>
      </c>
      <c r="D163" s="168"/>
      <c r="E163" s="169">
        <v>65</v>
      </c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4"/>
      <c r="Z163" s="164"/>
      <c r="AA163" s="164"/>
      <c r="AB163" s="164"/>
      <c r="AC163" s="164"/>
      <c r="AD163" s="164"/>
      <c r="AE163" s="164"/>
      <c r="AF163" s="164"/>
      <c r="AG163" s="164" t="s">
        <v>143</v>
      </c>
      <c r="AH163" s="164">
        <v>0</v>
      </c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</row>
    <row r="164" spans="1:60" ht="22.5" outlineLevel="1">
      <c r="A164" s="155">
        <v>66</v>
      </c>
      <c r="B164" s="156" t="s">
        <v>348</v>
      </c>
      <c r="C164" s="157" t="s">
        <v>349</v>
      </c>
      <c r="D164" s="158" t="s">
        <v>243</v>
      </c>
      <c r="E164" s="159">
        <v>1</v>
      </c>
      <c r="F164" s="160"/>
      <c r="G164" s="161">
        <f>ROUND(E164*F164,2)</f>
        <v>0</v>
      </c>
      <c r="H164" s="162"/>
      <c r="I164" s="163">
        <f>ROUND(E164*H164,2)</f>
        <v>0</v>
      </c>
      <c r="J164" s="162"/>
      <c r="K164" s="163">
        <f>ROUND(E164*J164,2)</f>
        <v>0</v>
      </c>
      <c r="L164" s="163">
        <v>21</v>
      </c>
      <c r="M164" s="163">
        <f>G164*(1+L164/100)</f>
        <v>0</v>
      </c>
      <c r="N164" s="163">
        <v>0.00315</v>
      </c>
      <c r="O164" s="163">
        <f>ROUND(E164*N164,2)</f>
        <v>0</v>
      </c>
      <c r="P164" s="163">
        <v>0</v>
      </c>
      <c r="Q164" s="163">
        <f>ROUND(E164*P164,2)</f>
        <v>0</v>
      </c>
      <c r="R164" s="163"/>
      <c r="S164" s="163" t="s">
        <v>138</v>
      </c>
      <c r="T164" s="163" t="s">
        <v>139</v>
      </c>
      <c r="U164" s="163">
        <v>0.4875</v>
      </c>
      <c r="V164" s="163">
        <f>ROUND(E164*U164,2)</f>
        <v>0.49</v>
      </c>
      <c r="W164" s="163"/>
      <c r="X164" s="163" t="s">
        <v>140</v>
      </c>
      <c r="Y164" s="164"/>
      <c r="Z164" s="164"/>
      <c r="AA164" s="164"/>
      <c r="AB164" s="164"/>
      <c r="AC164" s="164"/>
      <c r="AD164" s="164"/>
      <c r="AE164" s="164"/>
      <c r="AF164" s="164"/>
      <c r="AG164" s="164" t="s">
        <v>198</v>
      </c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</row>
    <row r="165" spans="1:60" ht="12.75" outlineLevel="1">
      <c r="A165" s="165"/>
      <c r="B165" s="166"/>
      <c r="C165" s="167" t="s">
        <v>561</v>
      </c>
      <c r="D165" s="168"/>
      <c r="E165" s="169">
        <v>1</v>
      </c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4"/>
      <c r="Z165" s="164"/>
      <c r="AA165" s="164"/>
      <c r="AB165" s="164"/>
      <c r="AC165" s="164"/>
      <c r="AD165" s="164"/>
      <c r="AE165" s="164"/>
      <c r="AF165" s="164"/>
      <c r="AG165" s="164" t="s">
        <v>143</v>
      </c>
      <c r="AH165" s="164">
        <v>0</v>
      </c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</row>
    <row r="166" spans="1:60" ht="12.75" outlineLevel="1">
      <c r="A166" s="155">
        <v>67</v>
      </c>
      <c r="B166" s="156" t="s">
        <v>351</v>
      </c>
      <c r="C166" s="157" t="s">
        <v>352</v>
      </c>
      <c r="D166" s="158" t="s">
        <v>243</v>
      </c>
      <c r="E166" s="159">
        <v>65</v>
      </c>
      <c r="F166" s="160"/>
      <c r="G166" s="161">
        <f>ROUND(E166*F166,2)</f>
        <v>0</v>
      </c>
      <c r="H166" s="162"/>
      <c r="I166" s="163">
        <f>ROUND(E166*H166,2)</f>
        <v>0</v>
      </c>
      <c r="J166" s="162"/>
      <c r="K166" s="163">
        <f>ROUND(E166*J166,2)</f>
        <v>0</v>
      </c>
      <c r="L166" s="163">
        <v>21</v>
      </c>
      <c r="M166" s="163">
        <f>G166*(1+L166/100)</f>
        <v>0</v>
      </c>
      <c r="N166" s="163">
        <v>0.0018</v>
      </c>
      <c r="O166" s="163">
        <f>ROUND(E166*N166,2)</f>
        <v>0.12</v>
      </c>
      <c r="P166" s="163">
        <v>0</v>
      </c>
      <c r="Q166" s="163">
        <f>ROUND(E166*P166,2)</f>
        <v>0</v>
      </c>
      <c r="R166" s="163"/>
      <c r="S166" s="163" t="s">
        <v>138</v>
      </c>
      <c r="T166" s="163" t="s">
        <v>139</v>
      </c>
      <c r="U166" s="163">
        <v>0.26813</v>
      </c>
      <c r="V166" s="163">
        <f>ROUND(E166*U166,2)</f>
        <v>17.43</v>
      </c>
      <c r="W166" s="163"/>
      <c r="X166" s="163" t="s">
        <v>140</v>
      </c>
      <c r="Y166" s="164"/>
      <c r="Z166" s="164"/>
      <c r="AA166" s="164"/>
      <c r="AB166" s="164"/>
      <c r="AC166" s="164"/>
      <c r="AD166" s="164"/>
      <c r="AE166" s="164"/>
      <c r="AF166" s="164"/>
      <c r="AG166" s="164" t="s">
        <v>198</v>
      </c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</row>
    <row r="167" spans="1:60" ht="12.75" outlineLevel="1">
      <c r="A167" s="165"/>
      <c r="B167" s="166"/>
      <c r="C167" s="167" t="s">
        <v>492</v>
      </c>
      <c r="D167" s="168"/>
      <c r="E167" s="169">
        <v>65</v>
      </c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4"/>
      <c r="Z167" s="164"/>
      <c r="AA167" s="164"/>
      <c r="AB167" s="164"/>
      <c r="AC167" s="164"/>
      <c r="AD167" s="164"/>
      <c r="AE167" s="164"/>
      <c r="AF167" s="164"/>
      <c r="AG167" s="164" t="s">
        <v>143</v>
      </c>
      <c r="AH167" s="164">
        <v>0</v>
      </c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</row>
    <row r="168" spans="1:60" ht="12.75" outlineLevel="1">
      <c r="A168" s="155">
        <v>68</v>
      </c>
      <c r="B168" s="156" t="s">
        <v>354</v>
      </c>
      <c r="C168" s="157" t="s">
        <v>355</v>
      </c>
      <c r="D168" s="158" t="s">
        <v>243</v>
      </c>
      <c r="E168" s="159">
        <v>16</v>
      </c>
      <c r="F168" s="160"/>
      <c r="G168" s="161">
        <f>ROUND(E168*F168,2)</f>
        <v>0</v>
      </c>
      <c r="H168" s="162"/>
      <c r="I168" s="163">
        <f>ROUND(E168*H168,2)</f>
        <v>0</v>
      </c>
      <c r="J168" s="162"/>
      <c r="K168" s="163">
        <f>ROUND(E168*J168,2)</f>
        <v>0</v>
      </c>
      <c r="L168" s="163">
        <v>21</v>
      </c>
      <c r="M168" s="163">
        <f>G168*(1+L168/100)</f>
        <v>0</v>
      </c>
      <c r="N168" s="163">
        <v>0.00172</v>
      </c>
      <c r="O168" s="163">
        <f>ROUND(E168*N168,2)</f>
        <v>0.03</v>
      </c>
      <c r="P168" s="163">
        <v>0</v>
      </c>
      <c r="Q168" s="163">
        <f>ROUND(E168*P168,2)</f>
        <v>0</v>
      </c>
      <c r="R168" s="163"/>
      <c r="S168" s="163" t="s">
        <v>138</v>
      </c>
      <c r="T168" s="163" t="s">
        <v>139</v>
      </c>
      <c r="U168" s="163">
        <v>0.2</v>
      </c>
      <c r="V168" s="163">
        <f>ROUND(E168*U168,2)</f>
        <v>3.2</v>
      </c>
      <c r="W168" s="163"/>
      <c r="X168" s="163" t="s">
        <v>140</v>
      </c>
      <c r="Y168" s="164"/>
      <c r="Z168" s="164"/>
      <c r="AA168" s="164"/>
      <c r="AB168" s="164"/>
      <c r="AC168" s="164"/>
      <c r="AD168" s="164"/>
      <c r="AE168" s="164"/>
      <c r="AF168" s="164"/>
      <c r="AG168" s="164" t="s">
        <v>198</v>
      </c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</row>
    <row r="169" spans="1:60" ht="12.75" outlineLevel="1">
      <c r="A169" s="165"/>
      <c r="B169" s="166"/>
      <c r="C169" s="167" t="s">
        <v>562</v>
      </c>
      <c r="D169" s="168"/>
      <c r="E169" s="169">
        <v>16</v>
      </c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4"/>
      <c r="Z169" s="164"/>
      <c r="AA169" s="164"/>
      <c r="AB169" s="164"/>
      <c r="AC169" s="164"/>
      <c r="AD169" s="164"/>
      <c r="AE169" s="164"/>
      <c r="AF169" s="164"/>
      <c r="AG169" s="164" t="s">
        <v>143</v>
      </c>
      <c r="AH169" s="164">
        <v>0</v>
      </c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</row>
    <row r="170" spans="1:60" ht="12.75" outlineLevel="1">
      <c r="A170" s="155">
        <v>69</v>
      </c>
      <c r="B170" s="156" t="s">
        <v>494</v>
      </c>
      <c r="C170" s="157" t="s">
        <v>495</v>
      </c>
      <c r="D170" s="158" t="s">
        <v>243</v>
      </c>
      <c r="E170" s="159">
        <v>16</v>
      </c>
      <c r="F170" s="160"/>
      <c r="G170" s="161">
        <f>ROUND(E170*F170,2)</f>
        <v>0</v>
      </c>
      <c r="H170" s="162"/>
      <c r="I170" s="163">
        <f>ROUND(E170*H170,2)</f>
        <v>0</v>
      </c>
      <c r="J170" s="162"/>
      <c r="K170" s="163">
        <f>ROUND(E170*J170,2)</f>
        <v>0</v>
      </c>
      <c r="L170" s="163">
        <v>21</v>
      </c>
      <c r="M170" s="163">
        <f>G170*(1+L170/100)</f>
        <v>0</v>
      </c>
      <c r="N170" s="163">
        <v>0.00156</v>
      </c>
      <c r="O170" s="163">
        <f>ROUND(E170*N170,2)</f>
        <v>0.02</v>
      </c>
      <c r="P170" s="163">
        <v>0</v>
      </c>
      <c r="Q170" s="163">
        <f>ROUND(E170*P170,2)</f>
        <v>0</v>
      </c>
      <c r="R170" s="163"/>
      <c r="S170" s="163" t="s">
        <v>138</v>
      </c>
      <c r="T170" s="163" t="s">
        <v>139</v>
      </c>
      <c r="U170" s="163">
        <v>0.325</v>
      </c>
      <c r="V170" s="163">
        <f>ROUND(E170*U170,2)</f>
        <v>5.2</v>
      </c>
      <c r="W170" s="163"/>
      <c r="X170" s="163" t="s">
        <v>140</v>
      </c>
      <c r="Y170" s="164"/>
      <c r="Z170" s="164"/>
      <c r="AA170" s="164"/>
      <c r="AB170" s="164"/>
      <c r="AC170" s="164"/>
      <c r="AD170" s="164"/>
      <c r="AE170" s="164"/>
      <c r="AF170" s="164"/>
      <c r="AG170" s="164" t="s">
        <v>198</v>
      </c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</row>
    <row r="171" spans="1:60" ht="12.75" outlineLevel="1">
      <c r="A171" s="165"/>
      <c r="B171" s="166"/>
      <c r="C171" s="167" t="s">
        <v>563</v>
      </c>
      <c r="D171" s="168"/>
      <c r="E171" s="169">
        <v>16</v>
      </c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4"/>
      <c r="Z171" s="164"/>
      <c r="AA171" s="164"/>
      <c r="AB171" s="164"/>
      <c r="AC171" s="164"/>
      <c r="AD171" s="164"/>
      <c r="AE171" s="164"/>
      <c r="AF171" s="164"/>
      <c r="AG171" s="164" t="s">
        <v>143</v>
      </c>
      <c r="AH171" s="164">
        <v>0</v>
      </c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</row>
    <row r="172" spans="1:60" ht="12.75" outlineLevel="1">
      <c r="A172" s="155">
        <v>70</v>
      </c>
      <c r="B172" s="156" t="s">
        <v>357</v>
      </c>
      <c r="C172" s="157" t="s">
        <v>358</v>
      </c>
      <c r="D172" s="158" t="s">
        <v>243</v>
      </c>
      <c r="E172" s="159">
        <v>36</v>
      </c>
      <c r="F172" s="160"/>
      <c r="G172" s="161">
        <f>ROUND(E172*F172,2)</f>
        <v>0</v>
      </c>
      <c r="H172" s="162"/>
      <c r="I172" s="163">
        <f>ROUND(E172*H172,2)</f>
        <v>0</v>
      </c>
      <c r="J172" s="162"/>
      <c r="K172" s="163">
        <f>ROUND(E172*J172,2)</f>
        <v>0</v>
      </c>
      <c r="L172" s="163">
        <v>21</v>
      </c>
      <c r="M172" s="163">
        <f>G172*(1+L172/100)</f>
        <v>0</v>
      </c>
      <c r="N172" s="163">
        <v>0</v>
      </c>
      <c r="O172" s="163">
        <f>ROUND(E172*N172,2)</f>
        <v>0</v>
      </c>
      <c r="P172" s="163">
        <v>0</v>
      </c>
      <c r="Q172" s="163">
        <f>ROUND(E172*P172,2)</f>
        <v>0</v>
      </c>
      <c r="R172" s="163"/>
      <c r="S172" s="163" t="s">
        <v>138</v>
      </c>
      <c r="T172" s="163" t="s">
        <v>139</v>
      </c>
      <c r="U172" s="163">
        <v>0.17875</v>
      </c>
      <c r="V172" s="163">
        <f>ROUND(E172*U172,2)</f>
        <v>6.44</v>
      </c>
      <c r="W172" s="163"/>
      <c r="X172" s="163" t="s">
        <v>140</v>
      </c>
      <c r="Y172" s="164"/>
      <c r="Z172" s="164"/>
      <c r="AA172" s="164"/>
      <c r="AB172" s="164"/>
      <c r="AC172" s="164"/>
      <c r="AD172" s="164"/>
      <c r="AE172" s="164"/>
      <c r="AF172" s="164"/>
      <c r="AG172" s="164" t="s">
        <v>198</v>
      </c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</row>
    <row r="173" spans="1:60" ht="12.75" outlineLevel="1">
      <c r="A173" s="165"/>
      <c r="B173" s="166"/>
      <c r="C173" s="167" t="s">
        <v>564</v>
      </c>
      <c r="D173" s="168"/>
      <c r="E173" s="169">
        <v>36</v>
      </c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4"/>
      <c r="Z173" s="164"/>
      <c r="AA173" s="164"/>
      <c r="AB173" s="164"/>
      <c r="AC173" s="164"/>
      <c r="AD173" s="164"/>
      <c r="AE173" s="164"/>
      <c r="AF173" s="164"/>
      <c r="AG173" s="164" t="s">
        <v>143</v>
      </c>
      <c r="AH173" s="164">
        <v>0</v>
      </c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</row>
    <row r="174" spans="1:60" ht="12.75" outlineLevel="1">
      <c r="A174" s="155">
        <v>71</v>
      </c>
      <c r="B174" s="156" t="s">
        <v>360</v>
      </c>
      <c r="C174" s="157" t="s">
        <v>361</v>
      </c>
      <c r="D174" s="158" t="s">
        <v>243</v>
      </c>
      <c r="E174" s="159">
        <v>48</v>
      </c>
      <c r="F174" s="160"/>
      <c r="G174" s="161">
        <f>ROUND(E174*F174,2)</f>
        <v>0</v>
      </c>
      <c r="H174" s="162"/>
      <c r="I174" s="163">
        <f>ROUND(E174*H174,2)</f>
        <v>0</v>
      </c>
      <c r="J174" s="162"/>
      <c r="K174" s="163">
        <f>ROUND(E174*J174,2)</f>
        <v>0</v>
      </c>
      <c r="L174" s="163">
        <v>21</v>
      </c>
      <c r="M174" s="163">
        <f>G174*(1+L174/100)</f>
        <v>0</v>
      </c>
      <c r="N174" s="163">
        <v>0</v>
      </c>
      <c r="O174" s="163">
        <f>ROUND(E174*N174,2)</f>
        <v>0</v>
      </c>
      <c r="P174" s="163">
        <v>0</v>
      </c>
      <c r="Q174" s="163">
        <f>ROUND(E174*P174,2)</f>
        <v>0</v>
      </c>
      <c r="R174" s="163"/>
      <c r="S174" s="163" t="s">
        <v>138</v>
      </c>
      <c r="T174" s="163" t="s">
        <v>139</v>
      </c>
      <c r="U174" s="163">
        <v>0.17875</v>
      </c>
      <c r="V174" s="163">
        <f>ROUND(E174*U174,2)</f>
        <v>8.58</v>
      </c>
      <c r="W174" s="163"/>
      <c r="X174" s="163" t="s">
        <v>140</v>
      </c>
      <c r="Y174" s="164"/>
      <c r="Z174" s="164"/>
      <c r="AA174" s="164"/>
      <c r="AB174" s="164"/>
      <c r="AC174" s="164"/>
      <c r="AD174" s="164"/>
      <c r="AE174" s="164"/>
      <c r="AF174" s="164"/>
      <c r="AG174" s="164" t="s">
        <v>198</v>
      </c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</row>
    <row r="175" spans="1:60" ht="12.75" outlineLevel="1">
      <c r="A175" s="165"/>
      <c r="B175" s="166"/>
      <c r="C175" s="167" t="s">
        <v>362</v>
      </c>
      <c r="D175" s="168"/>
      <c r="E175" s="169">
        <v>48</v>
      </c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  <c r="Y175" s="164"/>
      <c r="Z175" s="164"/>
      <c r="AA175" s="164"/>
      <c r="AB175" s="164"/>
      <c r="AC175" s="164"/>
      <c r="AD175" s="164"/>
      <c r="AE175" s="164"/>
      <c r="AF175" s="164"/>
      <c r="AG175" s="164" t="s">
        <v>143</v>
      </c>
      <c r="AH175" s="164">
        <v>0</v>
      </c>
      <c r="AI175" s="164"/>
      <c r="AJ175" s="164"/>
      <c r="AK175" s="164"/>
      <c r="AL175" s="164"/>
      <c r="AM175" s="164"/>
      <c r="AN175" s="164"/>
      <c r="AO175" s="164"/>
      <c r="AP175" s="164"/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</row>
    <row r="176" spans="1:60" ht="12.75" outlineLevel="1">
      <c r="A176" s="165">
        <v>72</v>
      </c>
      <c r="B176" s="166" t="s">
        <v>363</v>
      </c>
      <c r="C176" s="177" t="s">
        <v>364</v>
      </c>
      <c r="D176" s="178" t="s">
        <v>23</v>
      </c>
      <c r="E176" s="179"/>
      <c r="F176" s="162"/>
      <c r="G176" s="163">
        <f>ROUND(E176*F176,2)</f>
        <v>0</v>
      </c>
      <c r="H176" s="162"/>
      <c r="I176" s="163">
        <f>ROUND(E176*H176,2)</f>
        <v>0</v>
      </c>
      <c r="J176" s="162"/>
      <c r="K176" s="163">
        <f>ROUND(E176*J176,2)</f>
        <v>0</v>
      </c>
      <c r="L176" s="163">
        <v>21</v>
      </c>
      <c r="M176" s="163">
        <f>G176*(1+L176/100)</f>
        <v>0</v>
      </c>
      <c r="N176" s="163">
        <v>0</v>
      </c>
      <c r="O176" s="163">
        <f>ROUND(E176*N176,2)</f>
        <v>0</v>
      </c>
      <c r="P176" s="163">
        <v>0</v>
      </c>
      <c r="Q176" s="163">
        <f>ROUND(E176*P176,2)</f>
        <v>0</v>
      </c>
      <c r="R176" s="163"/>
      <c r="S176" s="163" t="s">
        <v>151</v>
      </c>
      <c r="T176" s="163" t="s">
        <v>139</v>
      </c>
      <c r="U176" s="163">
        <v>0.00715</v>
      </c>
      <c r="V176" s="163">
        <f>ROUND(E176*U176,2)</f>
        <v>0</v>
      </c>
      <c r="W176" s="163"/>
      <c r="X176" s="163" t="s">
        <v>194</v>
      </c>
      <c r="Y176" s="164"/>
      <c r="Z176" s="164"/>
      <c r="AA176" s="164"/>
      <c r="AB176" s="164"/>
      <c r="AC176" s="164"/>
      <c r="AD176" s="164"/>
      <c r="AE176" s="164"/>
      <c r="AF176" s="164"/>
      <c r="AG176" s="164" t="s">
        <v>195</v>
      </c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</row>
    <row r="177" spans="1:33" ht="12.75">
      <c r="A177" s="147" t="s">
        <v>133</v>
      </c>
      <c r="B177" s="148" t="s">
        <v>91</v>
      </c>
      <c r="C177" s="149" t="s">
        <v>92</v>
      </c>
      <c r="D177" s="150"/>
      <c r="E177" s="151"/>
      <c r="F177" s="152"/>
      <c r="G177" s="153">
        <f>SUMIF(AG178:AG185,"&lt;&gt;NOR",G178:G185)</f>
        <v>0</v>
      </c>
      <c r="H177" s="154"/>
      <c r="I177" s="154">
        <f>SUM(I178:I185)</f>
        <v>0</v>
      </c>
      <c r="J177" s="154"/>
      <c r="K177" s="154">
        <f>SUM(K178:K185)</f>
        <v>0</v>
      </c>
      <c r="L177" s="154"/>
      <c r="M177" s="154">
        <f>SUM(M178:M185)</f>
        <v>0</v>
      </c>
      <c r="N177" s="154"/>
      <c r="O177" s="154">
        <f>SUM(O178:O185)</f>
        <v>0</v>
      </c>
      <c r="P177" s="154"/>
      <c r="Q177" s="154">
        <f>SUM(Q178:Q185)</f>
        <v>0</v>
      </c>
      <c r="R177" s="154"/>
      <c r="S177" s="154"/>
      <c r="T177" s="154"/>
      <c r="U177" s="154"/>
      <c r="V177" s="154">
        <f>SUM(V178:V185)</f>
        <v>80.91</v>
      </c>
      <c r="W177" s="154"/>
      <c r="X177" s="154"/>
      <c r="AG177" t="s">
        <v>134</v>
      </c>
    </row>
    <row r="178" spans="1:60" ht="12.75" outlineLevel="1">
      <c r="A178" s="170">
        <v>73</v>
      </c>
      <c r="B178" s="171" t="s">
        <v>367</v>
      </c>
      <c r="C178" s="172" t="s">
        <v>368</v>
      </c>
      <c r="D178" s="173" t="s">
        <v>243</v>
      </c>
      <c r="E178" s="174">
        <v>80</v>
      </c>
      <c r="F178" s="175"/>
      <c r="G178" s="176">
        <f>ROUND(E178*F178,2)</f>
        <v>0</v>
      </c>
      <c r="H178" s="162"/>
      <c r="I178" s="163">
        <f>ROUND(E178*H178,2)</f>
        <v>0</v>
      </c>
      <c r="J178" s="162"/>
      <c r="K178" s="163">
        <f>ROUND(E178*J178,2)</f>
        <v>0</v>
      </c>
      <c r="L178" s="163">
        <v>21</v>
      </c>
      <c r="M178" s="163">
        <f>G178*(1+L178/100)</f>
        <v>0</v>
      </c>
      <c r="N178" s="163">
        <v>0</v>
      </c>
      <c r="O178" s="163">
        <f>ROUND(E178*N178,2)</f>
        <v>0</v>
      </c>
      <c r="P178" s="163">
        <v>0</v>
      </c>
      <c r="Q178" s="163">
        <f>ROUND(E178*P178,2)</f>
        <v>0</v>
      </c>
      <c r="R178" s="163"/>
      <c r="S178" s="163" t="s">
        <v>151</v>
      </c>
      <c r="T178" s="163" t="s">
        <v>139</v>
      </c>
      <c r="U178" s="163">
        <v>0.47</v>
      </c>
      <c r="V178" s="163">
        <f>ROUND(E178*U178,2)</f>
        <v>37.6</v>
      </c>
      <c r="W178" s="163"/>
      <c r="X178" s="163" t="s">
        <v>140</v>
      </c>
      <c r="Y178" s="164"/>
      <c r="Z178" s="164"/>
      <c r="AA178" s="164"/>
      <c r="AB178" s="164"/>
      <c r="AC178" s="164"/>
      <c r="AD178" s="164"/>
      <c r="AE178" s="164"/>
      <c r="AF178" s="164"/>
      <c r="AG178" s="164" t="s">
        <v>141</v>
      </c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</row>
    <row r="179" spans="1:60" ht="12.75" outlineLevel="1">
      <c r="A179" s="170">
        <v>74</v>
      </c>
      <c r="B179" s="171" t="s">
        <v>369</v>
      </c>
      <c r="C179" s="172" t="s">
        <v>370</v>
      </c>
      <c r="D179" s="173" t="s">
        <v>243</v>
      </c>
      <c r="E179" s="174">
        <v>80</v>
      </c>
      <c r="F179" s="175"/>
      <c r="G179" s="176">
        <f>ROUND(E179*F179,2)</f>
        <v>0</v>
      </c>
      <c r="H179" s="162"/>
      <c r="I179" s="163">
        <f>ROUND(E179*H179,2)</f>
        <v>0</v>
      </c>
      <c r="J179" s="162"/>
      <c r="K179" s="163">
        <f>ROUND(E179*J179,2)</f>
        <v>0</v>
      </c>
      <c r="L179" s="163">
        <v>21</v>
      </c>
      <c r="M179" s="163">
        <f>G179*(1+L179/100)</f>
        <v>0</v>
      </c>
      <c r="N179" s="163">
        <v>0</v>
      </c>
      <c r="O179" s="163">
        <f>ROUND(E179*N179,2)</f>
        <v>0</v>
      </c>
      <c r="P179" s="163">
        <v>0</v>
      </c>
      <c r="Q179" s="163">
        <f>ROUND(E179*P179,2)</f>
        <v>0</v>
      </c>
      <c r="R179" s="163"/>
      <c r="S179" s="163" t="s">
        <v>151</v>
      </c>
      <c r="T179" s="163" t="s">
        <v>139</v>
      </c>
      <c r="U179" s="163">
        <v>0.287</v>
      </c>
      <c r="V179" s="163">
        <f>ROUND(E179*U179,2)</f>
        <v>22.96</v>
      </c>
      <c r="W179" s="163"/>
      <c r="X179" s="163" t="s">
        <v>140</v>
      </c>
      <c r="Y179" s="164"/>
      <c r="Z179" s="164"/>
      <c r="AA179" s="164"/>
      <c r="AB179" s="164"/>
      <c r="AC179" s="164"/>
      <c r="AD179" s="164"/>
      <c r="AE179" s="164"/>
      <c r="AF179" s="164"/>
      <c r="AG179" s="164" t="s">
        <v>141</v>
      </c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</row>
    <row r="180" spans="1:60" ht="12.75" outlineLevel="1">
      <c r="A180" s="170">
        <v>75</v>
      </c>
      <c r="B180" s="171" t="s">
        <v>371</v>
      </c>
      <c r="C180" s="172" t="s">
        <v>372</v>
      </c>
      <c r="D180" s="173" t="s">
        <v>337</v>
      </c>
      <c r="E180" s="174">
        <v>2</v>
      </c>
      <c r="F180" s="175"/>
      <c r="G180" s="176">
        <f>ROUND(E180*F180,2)</f>
        <v>0</v>
      </c>
      <c r="H180" s="162"/>
      <c r="I180" s="163">
        <f>ROUND(E180*H180,2)</f>
        <v>0</v>
      </c>
      <c r="J180" s="162"/>
      <c r="K180" s="163">
        <f>ROUND(E180*J180,2)</f>
        <v>0</v>
      </c>
      <c r="L180" s="163">
        <v>21</v>
      </c>
      <c r="M180" s="163">
        <f>G180*(1+L180/100)</f>
        <v>0</v>
      </c>
      <c r="N180" s="163">
        <v>0</v>
      </c>
      <c r="O180" s="163">
        <f>ROUND(E180*N180,2)</f>
        <v>0</v>
      </c>
      <c r="P180" s="163">
        <v>0</v>
      </c>
      <c r="Q180" s="163">
        <f>ROUND(E180*P180,2)</f>
        <v>0</v>
      </c>
      <c r="R180" s="163"/>
      <c r="S180" s="163" t="s">
        <v>138</v>
      </c>
      <c r="T180" s="163" t="s">
        <v>139</v>
      </c>
      <c r="U180" s="163">
        <v>1.61</v>
      </c>
      <c r="V180" s="163">
        <f>ROUND(E180*U180,2)</f>
        <v>3.22</v>
      </c>
      <c r="W180" s="163"/>
      <c r="X180" s="163" t="s">
        <v>140</v>
      </c>
      <c r="Y180" s="164"/>
      <c r="Z180" s="164"/>
      <c r="AA180" s="164"/>
      <c r="AB180" s="164"/>
      <c r="AC180" s="164"/>
      <c r="AD180" s="164"/>
      <c r="AE180" s="164"/>
      <c r="AF180" s="164"/>
      <c r="AG180" s="164" t="s">
        <v>141</v>
      </c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</row>
    <row r="181" spans="1:60" ht="12.75" outlineLevel="1">
      <c r="A181" s="155">
        <v>76</v>
      </c>
      <c r="B181" s="156" t="s">
        <v>373</v>
      </c>
      <c r="C181" s="157" t="s">
        <v>374</v>
      </c>
      <c r="D181" s="158" t="s">
        <v>209</v>
      </c>
      <c r="E181" s="159">
        <v>1</v>
      </c>
      <c r="F181" s="160"/>
      <c r="G181" s="161">
        <f>ROUND(E181*F181,2)</f>
        <v>0</v>
      </c>
      <c r="H181" s="162"/>
      <c r="I181" s="163">
        <f>ROUND(E181*H181,2)</f>
        <v>0</v>
      </c>
      <c r="J181" s="162"/>
      <c r="K181" s="163">
        <f>ROUND(E181*J181,2)</f>
        <v>0</v>
      </c>
      <c r="L181" s="163">
        <v>21</v>
      </c>
      <c r="M181" s="163">
        <f>G181*(1+L181/100)</f>
        <v>0</v>
      </c>
      <c r="N181" s="163">
        <v>0.00128</v>
      </c>
      <c r="O181" s="163">
        <f>ROUND(E181*N181,2)</f>
        <v>0</v>
      </c>
      <c r="P181" s="163">
        <v>0</v>
      </c>
      <c r="Q181" s="163">
        <f>ROUND(E181*P181,2)</f>
        <v>0</v>
      </c>
      <c r="R181" s="163"/>
      <c r="S181" s="163" t="s">
        <v>138</v>
      </c>
      <c r="T181" s="163" t="s">
        <v>139</v>
      </c>
      <c r="U181" s="163">
        <v>2.13</v>
      </c>
      <c r="V181" s="163">
        <f>ROUND(E181*U181,2)</f>
        <v>2.13</v>
      </c>
      <c r="W181" s="163"/>
      <c r="X181" s="163" t="s">
        <v>140</v>
      </c>
      <c r="Y181" s="164"/>
      <c r="Z181" s="164"/>
      <c r="AA181" s="164"/>
      <c r="AB181" s="164"/>
      <c r="AC181" s="164"/>
      <c r="AD181" s="164"/>
      <c r="AE181" s="164"/>
      <c r="AF181" s="164"/>
      <c r="AG181" s="164" t="s">
        <v>198</v>
      </c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</row>
    <row r="182" spans="1:60" ht="12.75" outlineLevel="1">
      <c r="A182" s="165"/>
      <c r="B182" s="166"/>
      <c r="C182" s="167" t="s">
        <v>565</v>
      </c>
      <c r="D182" s="168"/>
      <c r="E182" s="169">
        <v>1</v>
      </c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  <c r="Y182" s="164"/>
      <c r="Z182" s="164"/>
      <c r="AA182" s="164"/>
      <c r="AB182" s="164"/>
      <c r="AC182" s="164"/>
      <c r="AD182" s="164"/>
      <c r="AE182" s="164"/>
      <c r="AF182" s="164"/>
      <c r="AG182" s="164" t="s">
        <v>143</v>
      </c>
      <c r="AH182" s="164">
        <v>0</v>
      </c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</row>
    <row r="183" spans="1:60" ht="22.5" outlineLevel="1">
      <c r="A183" s="170">
        <v>77</v>
      </c>
      <c r="B183" s="171" t="s">
        <v>381</v>
      </c>
      <c r="C183" s="172" t="s">
        <v>382</v>
      </c>
      <c r="D183" s="173" t="s">
        <v>383</v>
      </c>
      <c r="E183" s="174">
        <v>1</v>
      </c>
      <c r="F183" s="175"/>
      <c r="G183" s="176">
        <f>ROUND(E183*F183,2)</f>
        <v>0</v>
      </c>
      <c r="H183" s="162"/>
      <c r="I183" s="163">
        <f>ROUND(E183*H183,2)</f>
        <v>0</v>
      </c>
      <c r="J183" s="162"/>
      <c r="K183" s="163">
        <f>ROUND(E183*J183,2)</f>
        <v>0</v>
      </c>
      <c r="L183" s="163">
        <v>21</v>
      </c>
      <c r="M183" s="163">
        <f>G183*(1+L183/100)</f>
        <v>0</v>
      </c>
      <c r="N183" s="163">
        <v>0</v>
      </c>
      <c r="O183" s="163">
        <f>ROUND(E183*N183,2)</f>
        <v>0</v>
      </c>
      <c r="P183" s="163">
        <v>0</v>
      </c>
      <c r="Q183" s="163">
        <f>ROUND(E183*P183,2)</f>
        <v>0</v>
      </c>
      <c r="R183" s="163"/>
      <c r="S183" s="163" t="s">
        <v>138</v>
      </c>
      <c r="T183" s="163" t="s">
        <v>139</v>
      </c>
      <c r="U183" s="163">
        <v>15</v>
      </c>
      <c r="V183" s="163">
        <f>ROUND(E183*U183,2)</f>
        <v>15</v>
      </c>
      <c r="W183" s="163"/>
      <c r="X183" s="163" t="s">
        <v>140</v>
      </c>
      <c r="Y183" s="164"/>
      <c r="Z183" s="164"/>
      <c r="AA183" s="164"/>
      <c r="AB183" s="164"/>
      <c r="AC183" s="164"/>
      <c r="AD183" s="164"/>
      <c r="AE183" s="164"/>
      <c r="AF183" s="164"/>
      <c r="AG183" s="164" t="s">
        <v>141</v>
      </c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</row>
    <row r="184" spans="1:60" ht="12.75" outlineLevel="1">
      <c r="A184" s="155">
        <v>78</v>
      </c>
      <c r="B184" s="156" t="s">
        <v>384</v>
      </c>
      <c r="C184" s="157" t="s">
        <v>385</v>
      </c>
      <c r="D184" s="158" t="s">
        <v>243</v>
      </c>
      <c r="E184" s="159">
        <v>80</v>
      </c>
      <c r="F184" s="160"/>
      <c r="G184" s="161">
        <f>ROUND(E184*F184,2)</f>
        <v>0</v>
      </c>
      <c r="H184" s="162"/>
      <c r="I184" s="163">
        <f>ROUND(E184*H184,2)</f>
        <v>0</v>
      </c>
      <c r="J184" s="162"/>
      <c r="K184" s="163">
        <f>ROUND(E184*J184,2)</f>
        <v>0</v>
      </c>
      <c r="L184" s="163">
        <v>21</v>
      </c>
      <c r="M184" s="163">
        <f>G184*(1+L184/100)</f>
        <v>0</v>
      </c>
      <c r="N184" s="163">
        <v>0</v>
      </c>
      <c r="O184" s="163">
        <f>ROUND(E184*N184,2)</f>
        <v>0</v>
      </c>
      <c r="P184" s="163">
        <v>0</v>
      </c>
      <c r="Q184" s="163">
        <f>ROUND(E184*P184,2)</f>
        <v>0</v>
      </c>
      <c r="R184" s="163"/>
      <c r="S184" s="163" t="s">
        <v>138</v>
      </c>
      <c r="T184" s="163" t="s">
        <v>139</v>
      </c>
      <c r="U184" s="163">
        <v>0</v>
      </c>
      <c r="V184" s="163">
        <f>ROUND(E184*U184,2)</f>
        <v>0</v>
      </c>
      <c r="W184" s="163"/>
      <c r="X184" s="163" t="s">
        <v>140</v>
      </c>
      <c r="Y184" s="164"/>
      <c r="Z184" s="164"/>
      <c r="AA184" s="164"/>
      <c r="AB184" s="164"/>
      <c r="AC184" s="164"/>
      <c r="AD184" s="164"/>
      <c r="AE184" s="164"/>
      <c r="AF184" s="164"/>
      <c r="AG184" s="164" t="s">
        <v>141</v>
      </c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60" ht="12.75" outlineLevel="1">
      <c r="A185" s="165">
        <v>79</v>
      </c>
      <c r="B185" s="166" t="s">
        <v>386</v>
      </c>
      <c r="C185" s="177" t="s">
        <v>387</v>
      </c>
      <c r="D185" s="178" t="s">
        <v>23</v>
      </c>
      <c r="E185" s="179"/>
      <c r="F185" s="162"/>
      <c r="G185" s="163">
        <f>ROUND(E185*F185,2)</f>
        <v>0</v>
      </c>
      <c r="H185" s="162"/>
      <c r="I185" s="163">
        <f>ROUND(E185*H185,2)</f>
        <v>0</v>
      </c>
      <c r="J185" s="162"/>
      <c r="K185" s="163">
        <f>ROUND(E185*J185,2)</f>
        <v>0</v>
      </c>
      <c r="L185" s="163">
        <v>21</v>
      </c>
      <c r="M185" s="163">
        <f>G185*(1+L185/100)</f>
        <v>0</v>
      </c>
      <c r="N185" s="163">
        <v>0</v>
      </c>
      <c r="O185" s="163">
        <f>ROUND(E185*N185,2)</f>
        <v>0</v>
      </c>
      <c r="P185" s="163">
        <v>0</v>
      </c>
      <c r="Q185" s="163">
        <f>ROUND(E185*P185,2)</f>
        <v>0</v>
      </c>
      <c r="R185" s="163"/>
      <c r="S185" s="163" t="s">
        <v>151</v>
      </c>
      <c r="T185" s="163" t="s">
        <v>139</v>
      </c>
      <c r="U185" s="163">
        <v>0</v>
      </c>
      <c r="V185" s="163">
        <f>ROUND(E185*U185,2)</f>
        <v>0</v>
      </c>
      <c r="W185" s="163"/>
      <c r="X185" s="163" t="s">
        <v>194</v>
      </c>
      <c r="Y185" s="164"/>
      <c r="Z185" s="164"/>
      <c r="AA185" s="164"/>
      <c r="AB185" s="164"/>
      <c r="AC185" s="164"/>
      <c r="AD185" s="164"/>
      <c r="AE185" s="164"/>
      <c r="AF185" s="164"/>
      <c r="AG185" s="164" t="s">
        <v>195</v>
      </c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</row>
    <row r="186" spans="1:33" ht="12.75">
      <c r="A186" s="147" t="s">
        <v>133</v>
      </c>
      <c r="B186" s="148" t="s">
        <v>93</v>
      </c>
      <c r="C186" s="149" t="s">
        <v>94</v>
      </c>
      <c r="D186" s="150"/>
      <c r="E186" s="151"/>
      <c r="F186" s="152"/>
      <c r="G186" s="153">
        <f>SUMIF(AG187:AG188,"&lt;&gt;NOR",G187:G188)</f>
        <v>0</v>
      </c>
      <c r="H186" s="154"/>
      <c r="I186" s="154">
        <f>SUM(I187:I188)</f>
        <v>0</v>
      </c>
      <c r="J186" s="154"/>
      <c r="K186" s="154">
        <f>SUM(K187:K188)</f>
        <v>0</v>
      </c>
      <c r="L186" s="154"/>
      <c r="M186" s="154">
        <f>SUM(M187:M188)</f>
        <v>0</v>
      </c>
      <c r="N186" s="154"/>
      <c r="O186" s="154">
        <f>SUM(O187:O188)</f>
        <v>0.16</v>
      </c>
      <c r="P186" s="154"/>
      <c r="Q186" s="154">
        <f>SUM(Q187:Q188)</f>
        <v>0</v>
      </c>
      <c r="R186" s="154"/>
      <c r="S186" s="154"/>
      <c r="T186" s="154"/>
      <c r="U186" s="154"/>
      <c r="V186" s="154">
        <f>SUM(V187:V188)</f>
        <v>24.65</v>
      </c>
      <c r="W186" s="154"/>
      <c r="X186" s="154"/>
      <c r="AG186" t="s">
        <v>134</v>
      </c>
    </row>
    <row r="187" spans="1:60" ht="22.5" outlineLevel="1">
      <c r="A187" s="155">
        <v>80</v>
      </c>
      <c r="B187" s="156" t="s">
        <v>388</v>
      </c>
      <c r="C187" s="157" t="s">
        <v>566</v>
      </c>
      <c r="D187" s="158" t="s">
        <v>137</v>
      </c>
      <c r="E187" s="159">
        <v>303.38</v>
      </c>
      <c r="F187" s="160"/>
      <c r="G187" s="161">
        <f>ROUND(E187*F187,2)</f>
        <v>0</v>
      </c>
      <c r="H187" s="162"/>
      <c r="I187" s="163">
        <f>ROUND(E187*H187,2)</f>
        <v>0</v>
      </c>
      <c r="J187" s="162"/>
      <c r="K187" s="163">
        <f>ROUND(E187*J187,2)</f>
        <v>0</v>
      </c>
      <c r="L187" s="163">
        <v>21</v>
      </c>
      <c r="M187" s="163">
        <f>G187*(1+L187/100)</f>
        <v>0</v>
      </c>
      <c r="N187" s="163">
        <v>0.00052</v>
      </c>
      <c r="O187" s="163">
        <f>ROUND(E187*N187,2)</f>
        <v>0.16</v>
      </c>
      <c r="P187" s="163">
        <v>0</v>
      </c>
      <c r="Q187" s="163">
        <f>ROUND(E187*P187,2)</f>
        <v>0</v>
      </c>
      <c r="R187" s="163"/>
      <c r="S187" s="163" t="s">
        <v>138</v>
      </c>
      <c r="T187" s="163" t="s">
        <v>139</v>
      </c>
      <c r="U187" s="163">
        <v>0.08125</v>
      </c>
      <c r="V187" s="163">
        <f>ROUND(E187*U187,2)</f>
        <v>24.65</v>
      </c>
      <c r="W187" s="163"/>
      <c r="X187" s="163" t="s">
        <v>140</v>
      </c>
      <c r="Y187" s="164"/>
      <c r="Z187" s="164"/>
      <c r="AA187" s="164"/>
      <c r="AB187" s="164"/>
      <c r="AC187" s="164"/>
      <c r="AD187" s="164"/>
      <c r="AE187" s="164"/>
      <c r="AF187" s="164"/>
      <c r="AG187" s="164" t="s">
        <v>198</v>
      </c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</row>
    <row r="188" spans="1:60" ht="12.75" outlineLevel="1">
      <c r="A188" s="165"/>
      <c r="B188" s="166"/>
      <c r="C188" s="167" t="s">
        <v>513</v>
      </c>
      <c r="D188" s="168"/>
      <c r="E188" s="169">
        <v>303.38</v>
      </c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  <c r="V188" s="163"/>
      <c r="W188" s="163"/>
      <c r="X188" s="163"/>
      <c r="Y188" s="164"/>
      <c r="Z188" s="164"/>
      <c r="AA188" s="164"/>
      <c r="AB188" s="164"/>
      <c r="AC188" s="164"/>
      <c r="AD188" s="164"/>
      <c r="AE188" s="164"/>
      <c r="AF188" s="164"/>
      <c r="AG188" s="164" t="s">
        <v>143</v>
      </c>
      <c r="AH188" s="164">
        <v>0</v>
      </c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</row>
    <row r="189" spans="1:33" ht="12.75">
      <c r="A189" s="147" t="s">
        <v>133</v>
      </c>
      <c r="B189" s="148" t="s">
        <v>95</v>
      </c>
      <c r="C189" s="149" t="s">
        <v>96</v>
      </c>
      <c r="D189" s="150"/>
      <c r="E189" s="151"/>
      <c r="F189" s="152"/>
      <c r="G189" s="153">
        <f>SUMIF(AG190:AG191,"&lt;&gt;NOR",G190:G191)</f>
        <v>0</v>
      </c>
      <c r="H189" s="154"/>
      <c r="I189" s="154">
        <f>SUM(I190:I191)</f>
        <v>0</v>
      </c>
      <c r="J189" s="154"/>
      <c r="K189" s="154">
        <f>SUM(K190:K191)</f>
        <v>0</v>
      </c>
      <c r="L189" s="154"/>
      <c r="M189" s="154">
        <f>SUM(M190:M191)</f>
        <v>0</v>
      </c>
      <c r="N189" s="154"/>
      <c r="O189" s="154">
        <f>SUM(O190:O191)</f>
        <v>0.05</v>
      </c>
      <c r="P189" s="154"/>
      <c r="Q189" s="154">
        <f>SUM(Q190:Q191)</f>
        <v>0</v>
      </c>
      <c r="R189" s="154"/>
      <c r="S189" s="154"/>
      <c r="T189" s="154"/>
      <c r="U189" s="154"/>
      <c r="V189" s="154">
        <f>SUM(V190:V191)</f>
        <v>30.92</v>
      </c>
      <c r="W189" s="154"/>
      <c r="X189" s="154"/>
      <c r="AG189" t="s">
        <v>134</v>
      </c>
    </row>
    <row r="190" spans="1:60" ht="12.75" outlineLevel="1">
      <c r="A190" s="155">
        <v>81</v>
      </c>
      <c r="B190" s="156" t="s">
        <v>567</v>
      </c>
      <c r="C190" s="157" t="s">
        <v>568</v>
      </c>
      <c r="D190" s="158" t="s">
        <v>137</v>
      </c>
      <c r="E190" s="159">
        <v>303.38</v>
      </c>
      <c r="F190" s="160"/>
      <c r="G190" s="161">
        <f>ROUND(E190*F190,2)</f>
        <v>0</v>
      </c>
      <c r="H190" s="162"/>
      <c r="I190" s="163">
        <f>ROUND(E190*H190,2)</f>
        <v>0</v>
      </c>
      <c r="J190" s="162"/>
      <c r="K190" s="163">
        <f>ROUND(E190*J190,2)</f>
        <v>0</v>
      </c>
      <c r="L190" s="163">
        <v>21</v>
      </c>
      <c r="M190" s="163">
        <f>G190*(1+L190/100)</f>
        <v>0</v>
      </c>
      <c r="N190" s="163">
        <v>0.00015</v>
      </c>
      <c r="O190" s="163">
        <f>ROUND(E190*N190,2)</f>
        <v>0.05</v>
      </c>
      <c r="P190" s="163">
        <v>0</v>
      </c>
      <c r="Q190" s="163">
        <f>ROUND(E190*P190,2)</f>
        <v>0</v>
      </c>
      <c r="R190" s="163"/>
      <c r="S190" s="163" t="s">
        <v>138</v>
      </c>
      <c r="T190" s="163" t="s">
        <v>139</v>
      </c>
      <c r="U190" s="163">
        <v>0.10191</v>
      </c>
      <c r="V190" s="163">
        <f>ROUND(E190*U190,2)</f>
        <v>30.92</v>
      </c>
      <c r="W190" s="163"/>
      <c r="X190" s="163" t="s">
        <v>140</v>
      </c>
      <c r="Y190" s="164"/>
      <c r="Z190" s="164"/>
      <c r="AA190" s="164"/>
      <c r="AB190" s="164"/>
      <c r="AC190" s="164"/>
      <c r="AD190" s="164"/>
      <c r="AE190" s="164"/>
      <c r="AF190" s="164"/>
      <c r="AG190" s="164" t="s">
        <v>141</v>
      </c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</row>
    <row r="191" spans="1:60" ht="12.75" outlineLevel="1">
      <c r="A191" s="165"/>
      <c r="B191" s="166"/>
      <c r="C191" s="167" t="s">
        <v>513</v>
      </c>
      <c r="D191" s="168"/>
      <c r="E191" s="169">
        <v>303.38</v>
      </c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4"/>
      <c r="Z191" s="164"/>
      <c r="AA191" s="164"/>
      <c r="AB191" s="164"/>
      <c r="AC191" s="164"/>
      <c r="AD191" s="164"/>
      <c r="AE191" s="164"/>
      <c r="AF191" s="164"/>
      <c r="AG191" s="164" t="s">
        <v>143</v>
      </c>
      <c r="AH191" s="164">
        <v>0</v>
      </c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</row>
    <row r="192" spans="1:33" ht="12.75">
      <c r="A192" s="147" t="s">
        <v>133</v>
      </c>
      <c r="B192" s="148" t="s">
        <v>97</v>
      </c>
      <c r="C192" s="149" t="s">
        <v>98</v>
      </c>
      <c r="D192" s="150"/>
      <c r="E192" s="151"/>
      <c r="F192" s="152"/>
      <c r="G192" s="153">
        <f>SUMIF(AG193:AG193,"&lt;&gt;NOR",G193:G193)</f>
        <v>0</v>
      </c>
      <c r="H192" s="154"/>
      <c r="I192" s="154">
        <f>SUM(I193:I193)</f>
        <v>0</v>
      </c>
      <c r="J192" s="154"/>
      <c r="K192" s="154">
        <f>SUM(K193:K193)</f>
        <v>0</v>
      </c>
      <c r="L192" s="154"/>
      <c r="M192" s="154">
        <f>SUM(M193:M193)</f>
        <v>0</v>
      </c>
      <c r="N192" s="154"/>
      <c r="O192" s="154">
        <f>SUM(O193:O193)</f>
        <v>0</v>
      </c>
      <c r="P192" s="154"/>
      <c r="Q192" s="154">
        <f>SUM(Q193:Q193)</f>
        <v>0</v>
      </c>
      <c r="R192" s="154"/>
      <c r="S192" s="154"/>
      <c r="T192" s="154"/>
      <c r="U192" s="154"/>
      <c r="V192" s="154">
        <f>SUM(V193:V193)</f>
        <v>0</v>
      </c>
      <c r="W192" s="154"/>
      <c r="X192" s="154"/>
      <c r="AG192" t="s">
        <v>134</v>
      </c>
    </row>
    <row r="193" spans="1:60" ht="22.5" outlineLevel="1">
      <c r="A193" s="170">
        <v>82</v>
      </c>
      <c r="B193" s="171" t="s">
        <v>390</v>
      </c>
      <c r="C193" s="172" t="s">
        <v>391</v>
      </c>
      <c r="D193" s="173" t="s">
        <v>182</v>
      </c>
      <c r="E193" s="174">
        <v>1</v>
      </c>
      <c r="F193" s="175"/>
      <c r="G193" s="176">
        <f>ROUND(E193*F193,2)</f>
        <v>0</v>
      </c>
      <c r="H193" s="162"/>
      <c r="I193" s="163">
        <f>ROUND(E193*H193,2)</f>
        <v>0</v>
      </c>
      <c r="J193" s="162"/>
      <c r="K193" s="163">
        <f>ROUND(E193*J193,2)</f>
        <v>0</v>
      </c>
      <c r="L193" s="163">
        <v>21</v>
      </c>
      <c r="M193" s="163">
        <f>G193*(1+L193/100)</f>
        <v>0</v>
      </c>
      <c r="N193" s="163">
        <v>0</v>
      </c>
      <c r="O193" s="163">
        <f>ROUND(E193*N193,2)</f>
        <v>0</v>
      </c>
      <c r="P193" s="163">
        <v>0</v>
      </c>
      <c r="Q193" s="163">
        <f>ROUND(E193*P193,2)</f>
        <v>0</v>
      </c>
      <c r="R193" s="163"/>
      <c r="S193" s="163" t="s">
        <v>138</v>
      </c>
      <c r="T193" s="163" t="s">
        <v>139</v>
      </c>
      <c r="U193" s="163">
        <v>0</v>
      </c>
      <c r="V193" s="163">
        <f>ROUND(E193*U193,2)</f>
        <v>0</v>
      </c>
      <c r="W193" s="163"/>
      <c r="X193" s="163" t="s">
        <v>140</v>
      </c>
      <c r="Y193" s="164"/>
      <c r="Z193" s="164"/>
      <c r="AA193" s="164"/>
      <c r="AB193" s="164"/>
      <c r="AC193" s="164"/>
      <c r="AD193" s="164"/>
      <c r="AE193" s="164"/>
      <c r="AF193" s="164"/>
      <c r="AG193" s="164" t="s">
        <v>141</v>
      </c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</row>
    <row r="194" spans="1:33" ht="12.75">
      <c r="A194" s="147" t="s">
        <v>133</v>
      </c>
      <c r="B194" s="148" t="s">
        <v>99</v>
      </c>
      <c r="C194" s="149" t="s">
        <v>100</v>
      </c>
      <c r="D194" s="150"/>
      <c r="E194" s="151"/>
      <c r="F194" s="152"/>
      <c r="G194" s="153">
        <f>SUMIF(AG195:AG201,"&lt;&gt;NOR",G195:G201)</f>
        <v>0</v>
      </c>
      <c r="H194" s="154"/>
      <c r="I194" s="154">
        <f>SUM(I195:I201)</f>
        <v>0</v>
      </c>
      <c r="J194" s="154"/>
      <c r="K194" s="154">
        <f>SUM(K195:K201)</f>
        <v>0</v>
      </c>
      <c r="L194" s="154"/>
      <c r="M194" s="154">
        <f>SUM(M195:M201)</f>
        <v>0</v>
      </c>
      <c r="N194" s="154"/>
      <c r="O194" s="154">
        <f>SUM(O195:O201)</f>
        <v>0</v>
      </c>
      <c r="P194" s="154"/>
      <c r="Q194" s="154">
        <f>SUM(Q195:Q201)</f>
        <v>0</v>
      </c>
      <c r="R194" s="154"/>
      <c r="S194" s="154"/>
      <c r="T194" s="154"/>
      <c r="U194" s="154"/>
      <c r="V194" s="154">
        <f>SUM(V195:V201)</f>
        <v>33.11</v>
      </c>
      <c r="W194" s="154"/>
      <c r="X194" s="154"/>
      <c r="AG194" t="s">
        <v>134</v>
      </c>
    </row>
    <row r="195" spans="1:60" ht="12.75" outlineLevel="1">
      <c r="A195" s="170">
        <v>83</v>
      </c>
      <c r="B195" s="171" t="s">
        <v>392</v>
      </c>
      <c r="C195" s="172" t="s">
        <v>393</v>
      </c>
      <c r="D195" s="173" t="s">
        <v>193</v>
      </c>
      <c r="E195" s="174">
        <v>9.71199</v>
      </c>
      <c r="F195" s="175"/>
      <c r="G195" s="176">
        <f aca="true" t="shared" si="7" ref="G195:G201">ROUND(E195*F195,2)</f>
        <v>0</v>
      </c>
      <c r="H195" s="162"/>
      <c r="I195" s="163">
        <f aca="true" t="shared" si="8" ref="I195:I201">ROUND(E195*H195,2)</f>
        <v>0</v>
      </c>
      <c r="J195" s="162"/>
      <c r="K195" s="163">
        <f aca="true" t="shared" si="9" ref="K195:K201">ROUND(E195*J195,2)</f>
        <v>0</v>
      </c>
      <c r="L195" s="163">
        <v>21</v>
      </c>
      <c r="M195" s="163">
        <f aca="true" t="shared" si="10" ref="M195:M201">G195*(1+L195/100)</f>
        <v>0</v>
      </c>
      <c r="N195" s="163">
        <v>0</v>
      </c>
      <c r="O195" s="163">
        <f aca="true" t="shared" si="11" ref="O195:O201">ROUND(E195*N195,2)</f>
        <v>0</v>
      </c>
      <c r="P195" s="163">
        <v>0</v>
      </c>
      <c r="Q195" s="163">
        <f aca="true" t="shared" si="12" ref="Q195:Q201">ROUND(E195*P195,2)</f>
        <v>0</v>
      </c>
      <c r="R195" s="163"/>
      <c r="S195" s="163" t="s">
        <v>151</v>
      </c>
      <c r="T195" s="163" t="s">
        <v>139</v>
      </c>
      <c r="U195" s="163">
        <v>0.75806</v>
      </c>
      <c r="V195" s="163">
        <f aca="true" t="shared" si="13" ref="V195:V201">ROUND(E195*U195,2)</f>
        <v>7.36</v>
      </c>
      <c r="W195" s="163"/>
      <c r="X195" s="163" t="s">
        <v>394</v>
      </c>
      <c r="Y195" s="164"/>
      <c r="Z195" s="164"/>
      <c r="AA195" s="164"/>
      <c r="AB195" s="164"/>
      <c r="AC195" s="164"/>
      <c r="AD195" s="164"/>
      <c r="AE195" s="164"/>
      <c r="AF195" s="164"/>
      <c r="AG195" s="164" t="s">
        <v>395</v>
      </c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</row>
    <row r="196" spans="1:60" ht="12.75" outlineLevel="1">
      <c r="A196" s="170">
        <v>84</v>
      </c>
      <c r="B196" s="171" t="s">
        <v>396</v>
      </c>
      <c r="C196" s="172" t="s">
        <v>397</v>
      </c>
      <c r="D196" s="173" t="s">
        <v>193</v>
      </c>
      <c r="E196" s="174">
        <v>19.42398</v>
      </c>
      <c r="F196" s="175"/>
      <c r="G196" s="176">
        <f t="shared" si="7"/>
        <v>0</v>
      </c>
      <c r="H196" s="162"/>
      <c r="I196" s="163">
        <f t="shared" si="8"/>
        <v>0</v>
      </c>
      <c r="J196" s="162"/>
      <c r="K196" s="163">
        <f t="shared" si="9"/>
        <v>0</v>
      </c>
      <c r="L196" s="163">
        <v>21</v>
      </c>
      <c r="M196" s="163">
        <f t="shared" si="10"/>
        <v>0</v>
      </c>
      <c r="N196" s="163">
        <v>0</v>
      </c>
      <c r="O196" s="163">
        <f t="shared" si="11"/>
        <v>0</v>
      </c>
      <c r="P196" s="163">
        <v>0</v>
      </c>
      <c r="Q196" s="163">
        <f t="shared" si="12"/>
        <v>0</v>
      </c>
      <c r="R196" s="163"/>
      <c r="S196" s="163" t="s">
        <v>151</v>
      </c>
      <c r="T196" s="163" t="s">
        <v>139</v>
      </c>
      <c r="U196" s="163">
        <v>0.53056</v>
      </c>
      <c r="V196" s="163">
        <f t="shared" si="13"/>
        <v>10.31</v>
      </c>
      <c r="W196" s="163"/>
      <c r="X196" s="163" t="s">
        <v>394</v>
      </c>
      <c r="Y196" s="164"/>
      <c r="Z196" s="164"/>
      <c r="AA196" s="164"/>
      <c r="AB196" s="164"/>
      <c r="AC196" s="164"/>
      <c r="AD196" s="164"/>
      <c r="AE196" s="164"/>
      <c r="AF196" s="164"/>
      <c r="AG196" s="164" t="s">
        <v>395</v>
      </c>
      <c r="AH196" s="164"/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</row>
    <row r="197" spans="1:60" ht="12.75" outlineLevel="1">
      <c r="A197" s="170">
        <v>85</v>
      </c>
      <c r="B197" s="171" t="s">
        <v>398</v>
      </c>
      <c r="C197" s="172" t="s">
        <v>399</v>
      </c>
      <c r="D197" s="173" t="s">
        <v>193</v>
      </c>
      <c r="E197" s="174">
        <v>9.71199</v>
      </c>
      <c r="F197" s="175"/>
      <c r="G197" s="176">
        <f t="shared" si="7"/>
        <v>0</v>
      </c>
      <c r="H197" s="162"/>
      <c r="I197" s="163">
        <f t="shared" si="8"/>
        <v>0</v>
      </c>
      <c r="J197" s="162"/>
      <c r="K197" s="163">
        <f t="shared" si="9"/>
        <v>0</v>
      </c>
      <c r="L197" s="163">
        <v>21</v>
      </c>
      <c r="M197" s="163">
        <f t="shared" si="10"/>
        <v>0</v>
      </c>
      <c r="N197" s="163">
        <v>0</v>
      </c>
      <c r="O197" s="163">
        <f t="shared" si="11"/>
        <v>0</v>
      </c>
      <c r="P197" s="163">
        <v>0</v>
      </c>
      <c r="Q197" s="163">
        <f t="shared" si="12"/>
        <v>0</v>
      </c>
      <c r="R197" s="163"/>
      <c r="S197" s="163" t="s">
        <v>151</v>
      </c>
      <c r="T197" s="163" t="s">
        <v>139</v>
      </c>
      <c r="U197" s="163">
        <v>0.39813</v>
      </c>
      <c r="V197" s="163">
        <f t="shared" si="13"/>
        <v>3.87</v>
      </c>
      <c r="W197" s="163"/>
      <c r="X197" s="163" t="s">
        <v>394</v>
      </c>
      <c r="Y197" s="164"/>
      <c r="Z197" s="164"/>
      <c r="AA197" s="164"/>
      <c r="AB197" s="164"/>
      <c r="AC197" s="164"/>
      <c r="AD197" s="164"/>
      <c r="AE197" s="164"/>
      <c r="AF197" s="164"/>
      <c r="AG197" s="164" t="s">
        <v>395</v>
      </c>
      <c r="AH197" s="164"/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</row>
    <row r="198" spans="1:60" ht="12.75" outlineLevel="1">
      <c r="A198" s="170">
        <v>86</v>
      </c>
      <c r="B198" s="171" t="s">
        <v>400</v>
      </c>
      <c r="C198" s="172" t="s">
        <v>401</v>
      </c>
      <c r="D198" s="173" t="s">
        <v>193</v>
      </c>
      <c r="E198" s="174">
        <v>194.23984</v>
      </c>
      <c r="F198" s="175"/>
      <c r="G198" s="176">
        <f t="shared" si="7"/>
        <v>0</v>
      </c>
      <c r="H198" s="162"/>
      <c r="I198" s="163">
        <f t="shared" si="8"/>
        <v>0</v>
      </c>
      <c r="J198" s="162"/>
      <c r="K198" s="163">
        <f t="shared" si="9"/>
        <v>0</v>
      </c>
      <c r="L198" s="163">
        <v>21</v>
      </c>
      <c r="M198" s="163">
        <f t="shared" si="10"/>
        <v>0</v>
      </c>
      <c r="N198" s="163">
        <v>0</v>
      </c>
      <c r="O198" s="163">
        <f t="shared" si="11"/>
        <v>0</v>
      </c>
      <c r="P198" s="163">
        <v>0</v>
      </c>
      <c r="Q198" s="163">
        <f t="shared" si="12"/>
        <v>0</v>
      </c>
      <c r="R198" s="163"/>
      <c r="S198" s="163" t="s">
        <v>151</v>
      </c>
      <c r="T198" s="163" t="s">
        <v>139</v>
      </c>
      <c r="U198" s="163">
        <v>0</v>
      </c>
      <c r="V198" s="163">
        <f t="shared" si="13"/>
        <v>0</v>
      </c>
      <c r="W198" s="163"/>
      <c r="X198" s="163" t="s">
        <v>394</v>
      </c>
      <c r="Y198" s="164"/>
      <c r="Z198" s="164"/>
      <c r="AA198" s="164"/>
      <c r="AB198" s="164"/>
      <c r="AC198" s="164"/>
      <c r="AD198" s="164"/>
      <c r="AE198" s="164"/>
      <c r="AF198" s="164"/>
      <c r="AG198" s="164" t="s">
        <v>395</v>
      </c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</row>
    <row r="199" spans="1:60" ht="12.75" outlineLevel="1">
      <c r="A199" s="170">
        <v>87</v>
      </c>
      <c r="B199" s="171" t="s">
        <v>402</v>
      </c>
      <c r="C199" s="172" t="s">
        <v>403</v>
      </c>
      <c r="D199" s="173" t="s">
        <v>193</v>
      </c>
      <c r="E199" s="174">
        <v>9.71199</v>
      </c>
      <c r="F199" s="175"/>
      <c r="G199" s="176">
        <f t="shared" si="7"/>
        <v>0</v>
      </c>
      <c r="H199" s="162"/>
      <c r="I199" s="163">
        <f t="shared" si="8"/>
        <v>0</v>
      </c>
      <c r="J199" s="162"/>
      <c r="K199" s="163">
        <f t="shared" si="9"/>
        <v>0</v>
      </c>
      <c r="L199" s="163">
        <v>21</v>
      </c>
      <c r="M199" s="163">
        <f t="shared" si="10"/>
        <v>0</v>
      </c>
      <c r="N199" s="163">
        <v>0</v>
      </c>
      <c r="O199" s="163">
        <f t="shared" si="11"/>
        <v>0</v>
      </c>
      <c r="P199" s="163">
        <v>0</v>
      </c>
      <c r="Q199" s="163">
        <f t="shared" si="12"/>
        <v>0</v>
      </c>
      <c r="R199" s="163"/>
      <c r="S199" s="163" t="s">
        <v>151</v>
      </c>
      <c r="T199" s="163" t="s">
        <v>139</v>
      </c>
      <c r="U199" s="163">
        <v>0.76538</v>
      </c>
      <c r="V199" s="163">
        <f t="shared" si="13"/>
        <v>7.43</v>
      </c>
      <c r="W199" s="163"/>
      <c r="X199" s="163" t="s">
        <v>394</v>
      </c>
      <c r="Y199" s="164"/>
      <c r="Z199" s="164"/>
      <c r="AA199" s="164"/>
      <c r="AB199" s="164"/>
      <c r="AC199" s="164"/>
      <c r="AD199" s="164"/>
      <c r="AE199" s="164"/>
      <c r="AF199" s="164"/>
      <c r="AG199" s="164" t="s">
        <v>395</v>
      </c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</row>
    <row r="200" spans="1:60" ht="12.75" outlineLevel="1">
      <c r="A200" s="170">
        <v>88</v>
      </c>
      <c r="B200" s="171" t="s">
        <v>404</v>
      </c>
      <c r="C200" s="172" t="s">
        <v>405</v>
      </c>
      <c r="D200" s="173" t="s">
        <v>193</v>
      </c>
      <c r="E200" s="174">
        <v>48.55996</v>
      </c>
      <c r="F200" s="175"/>
      <c r="G200" s="176">
        <f t="shared" si="7"/>
        <v>0</v>
      </c>
      <c r="H200" s="162"/>
      <c r="I200" s="163">
        <f t="shared" si="8"/>
        <v>0</v>
      </c>
      <c r="J200" s="162"/>
      <c r="K200" s="163">
        <f t="shared" si="9"/>
        <v>0</v>
      </c>
      <c r="L200" s="163">
        <v>21</v>
      </c>
      <c r="M200" s="163">
        <f t="shared" si="10"/>
        <v>0</v>
      </c>
      <c r="N200" s="163">
        <v>0</v>
      </c>
      <c r="O200" s="163">
        <f t="shared" si="11"/>
        <v>0</v>
      </c>
      <c r="P200" s="163">
        <v>0</v>
      </c>
      <c r="Q200" s="163">
        <f t="shared" si="12"/>
        <v>0</v>
      </c>
      <c r="R200" s="163"/>
      <c r="S200" s="163" t="s">
        <v>151</v>
      </c>
      <c r="T200" s="163" t="s">
        <v>139</v>
      </c>
      <c r="U200" s="163">
        <v>0.08531</v>
      </c>
      <c r="V200" s="163">
        <f t="shared" si="13"/>
        <v>4.14</v>
      </c>
      <c r="W200" s="163"/>
      <c r="X200" s="163" t="s">
        <v>394</v>
      </c>
      <c r="Y200" s="164"/>
      <c r="Z200" s="164"/>
      <c r="AA200" s="164"/>
      <c r="AB200" s="164"/>
      <c r="AC200" s="164"/>
      <c r="AD200" s="164"/>
      <c r="AE200" s="164"/>
      <c r="AF200" s="164"/>
      <c r="AG200" s="164" t="s">
        <v>395</v>
      </c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</row>
    <row r="201" spans="1:60" ht="12.75" outlineLevel="1">
      <c r="A201" s="170">
        <v>89</v>
      </c>
      <c r="B201" s="171" t="s">
        <v>406</v>
      </c>
      <c r="C201" s="172" t="s">
        <v>407</v>
      </c>
      <c r="D201" s="173" t="s">
        <v>193</v>
      </c>
      <c r="E201" s="174">
        <v>9.71199</v>
      </c>
      <c r="F201" s="175"/>
      <c r="G201" s="176">
        <f t="shared" si="7"/>
        <v>0</v>
      </c>
      <c r="H201" s="162"/>
      <c r="I201" s="163">
        <f t="shared" si="8"/>
        <v>0</v>
      </c>
      <c r="J201" s="162"/>
      <c r="K201" s="163">
        <f t="shared" si="9"/>
        <v>0</v>
      </c>
      <c r="L201" s="163">
        <v>21</v>
      </c>
      <c r="M201" s="163">
        <f t="shared" si="10"/>
        <v>0</v>
      </c>
      <c r="N201" s="163">
        <v>0</v>
      </c>
      <c r="O201" s="163">
        <f t="shared" si="11"/>
        <v>0</v>
      </c>
      <c r="P201" s="163">
        <v>0</v>
      </c>
      <c r="Q201" s="163">
        <f t="shared" si="12"/>
        <v>0</v>
      </c>
      <c r="R201" s="163"/>
      <c r="S201" s="163" t="s">
        <v>151</v>
      </c>
      <c r="T201" s="163" t="s">
        <v>139</v>
      </c>
      <c r="U201" s="163">
        <v>0</v>
      </c>
      <c r="V201" s="163">
        <f t="shared" si="13"/>
        <v>0</v>
      </c>
      <c r="W201" s="163"/>
      <c r="X201" s="163" t="s">
        <v>394</v>
      </c>
      <c r="Y201" s="164"/>
      <c r="Z201" s="164"/>
      <c r="AA201" s="164"/>
      <c r="AB201" s="164"/>
      <c r="AC201" s="164"/>
      <c r="AD201" s="164"/>
      <c r="AE201" s="164"/>
      <c r="AF201" s="164"/>
      <c r="AG201" s="164" t="s">
        <v>395</v>
      </c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</row>
    <row r="202" spans="1:33" ht="12.75">
      <c r="A202" s="147" t="s">
        <v>133</v>
      </c>
      <c r="B202" s="148" t="s">
        <v>17</v>
      </c>
      <c r="C202" s="149" t="s">
        <v>18</v>
      </c>
      <c r="D202" s="150"/>
      <c r="E202" s="151"/>
      <c r="F202" s="152"/>
      <c r="G202" s="153">
        <f>SUMIF(AG203:AG203,"&lt;&gt;NOR",G203:G203)</f>
        <v>0</v>
      </c>
      <c r="H202" s="154"/>
      <c r="I202" s="154">
        <f>SUM(I203:I203)</f>
        <v>0</v>
      </c>
      <c r="J202" s="154"/>
      <c r="K202" s="154">
        <f>SUM(K203:K203)</f>
        <v>0</v>
      </c>
      <c r="L202" s="154"/>
      <c r="M202" s="154">
        <f>SUM(M203:M203)</f>
        <v>0</v>
      </c>
      <c r="N202" s="154"/>
      <c r="O202" s="154">
        <f>SUM(O203:O203)</f>
        <v>0</v>
      </c>
      <c r="P202" s="154"/>
      <c r="Q202" s="154">
        <f>SUM(Q203:Q203)</f>
        <v>0</v>
      </c>
      <c r="R202" s="154"/>
      <c r="S202" s="154"/>
      <c r="T202" s="154"/>
      <c r="U202" s="154"/>
      <c r="V202" s="154">
        <f>SUM(V203:V203)</f>
        <v>0</v>
      </c>
      <c r="W202" s="154"/>
      <c r="X202" s="154"/>
      <c r="AG202" t="s">
        <v>134</v>
      </c>
    </row>
    <row r="203" spans="1:60" ht="12.75" outlineLevel="1">
      <c r="A203" s="155">
        <v>90</v>
      </c>
      <c r="B203" s="156" t="s">
        <v>408</v>
      </c>
      <c r="C203" s="157" t="s">
        <v>409</v>
      </c>
      <c r="D203" s="158" t="s">
        <v>410</v>
      </c>
      <c r="E203" s="159">
        <v>1</v>
      </c>
      <c r="F203" s="160"/>
      <c r="G203" s="161">
        <f>ROUND(E203*F203,2)</f>
        <v>0</v>
      </c>
      <c r="H203" s="162"/>
      <c r="I203" s="163">
        <f>ROUND(E203*H203,2)</f>
        <v>0</v>
      </c>
      <c r="J203" s="162"/>
      <c r="K203" s="163">
        <f>ROUND(E203*J203,2)</f>
        <v>0</v>
      </c>
      <c r="L203" s="163">
        <v>21</v>
      </c>
      <c r="M203" s="163">
        <f>G203*(1+L203/100)</f>
        <v>0</v>
      </c>
      <c r="N203" s="163">
        <v>0</v>
      </c>
      <c r="O203" s="163">
        <f>ROUND(E203*N203,2)</f>
        <v>0</v>
      </c>
      <c r="P203" s="163">
        <v>0</v>
      </c>
      <c r="Q203" s="163">
        <f>ROUND(E203*P203,2)</f>
        <v>0</v>
      </c>
      <c r="R203" s="163"/>
      <c r="S203" s="163" t="s">
        <v>151</v>
      </c>
      <c r="T203" s="163" t="s">
        <v>139</v>
      </c>
      <c r="U203" s="163">
        <v>0</v>
      </c>
      <c r="V203" s="163">
        <f>ROUND(E203*U203,2)</f>
        <v>0</v>
      </c>
      <c r="W203" s="163"/>
      <c r="X203" s="163" t="s">
        <v>411</v>
      </c>
      <c r="Y203" s="164"/>
      <c r="Z203" s="164"/>
      <c r="AA203" s="164"/>
      <c r="AB203" s="164"/>
      <c r="AC203" s="164"/>
      <c r="AD203" s="164"/>
      <c r="AE203" s="164"/>
      <c r="AF203" s="164"/>
      <c r="AG203" s="164" t="s">
        <v>412</v>
      </c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</row>
    <row r="204" spans="1:33" ht="12.75">
      <c r="A204" s="130"/>
      <c r="B204" s="134"/>
      <c r="C204" s="180"/>
      <c r="D204" s="136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AE204">
        <v>15</v>
      </c>
      <c r="AF204">
        <v>21</v>
      </c>
      <c r="AG204" t="s">
        <v>120</v>
      </c>
    </row>
    <row r="205" spans="1:33" ht="12.75">
      <c r="A205" s="181"/>
      <c r="B205" s="182" t="s">
        <v>13</v>
      </c>
      <c r="C205" s="183"/>
      <c r="D205" s="184"/>
      <c r="E205" s="185"/>
      <c r="F205" s="185"/>
      <c r="G205" s="186">
        <f>G8+G11+G14+G21+G28+G32+G34+G67+G88+G109+G145+G177+G186+G189+G192+G194+G202</f>
        <v>0</v>
      </c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AE205">
        <f>SUMIF(L7:L203,AE204,G7:G203)</f>
        <v>0</v>
      </c>
      <c r="AF205">
        <f>SUMIF(L7:L203,AF204,G7:G203)</f>
        <v>0</v>
      </c>
      <c r="AG205" t="s">
        <v>413</v>
      </c>
    </row>
    <row r="206" spans="1:24" ht="12.75">
      <c r="A206" s="130"/>
      <c r="B206" s="134"/>
      <c r="C206" s="180"/>
      <c r="D206" s="136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</row>
    <row r="207" spans="1:24" ht="12.75">
      <c r="A207" s="130"/>
      <c r="B207" s="134"/>
      <c r="C207" s="180"/>
      <c r="D207" s="136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</row>
    <row r="208" spans="1:24" ht="12.75">
      <c r="A208" s="264" t="s">
        <v>414</v>
      </c>
      <c r="B208" s="264"/>
      <c r="C208" s="264"/>
      <c r="D208" s="136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</row>
    <row r="209" spans="1:33" ht="12.75">
      <c r="A209" s="260"/>
      <c r="B209" s="260"/>
      <c r="C209" s="260"/>
      <c r="D209" s="260"/>
      <c r="E209" s="260"/>
      <c r="F209" s="260"/>
      <c r="G209" s="26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AG209" t="s">
        <v>415</v>
      </c>
    </row>
    <row r="210" spans="1:24" ht="12.75">
      <c r="A210" s="260"/>
      <c r="B210" s="260"/>
      <c r="C210" s="260"/>
      <c r="D210" s="260"/>
      <c r="E210" s="260"/>
      <c r="F210" s="260"/>
      <c r="G210" s="26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</row>
    <row r="211" spans="1:24" ht="12.75">
      <c r="A211" s="260"/>
      <c r="B211" s="260"/>
      <c r="C211" s="260"/>
      <c r="D211" s="260"/>
      <c r="E211" s="260"/>
      <c r="F211" s="260"/>
      <c r="G211" s="26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</row>
    <row r="212" spans="1:24" ht="12.75">
      <c r="A212" s="260"/>
      <c r="B212" s="260"/>
      <c r="C212" s="260"/>
      <c r="D212" s="260"/>
      <c r="E212" s="260"/>
      <c r="F212" s="260"/>
      <c r="G212" s="26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</row>
    <row r="213" spans="1:24" ht="12.75">
      <c r="A213" s="260"/>
      <c r="B213" s="260"/>
      <c r="C213" s="260"/>
      <c r="D213" s="260"/>
      <c r="E213" s="260"/>
      <c r="F213" s="260"/>
      <c r="G213" s="26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</row>
    <row r="214" spans="1:24" ht="12.75">
      <c r="A214" s="130"/>
      <c r="B214" s="134"/>
      <c r="C214" s="180"/>
      <c r="D214" s="136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</row>
    <row r="215" spans="3:33" ht="12.75">
      <c r="C215" s="187"/>
      <c r="D215" s="82"/>
      <c r="AG215" t="s">
        <v>416</v>
      </c>
    </row>
    <row r="216" ht="12.75">
      <c r="D216" s="82"/>
    </row>
    <row r="217" ht="12.75">
      <c r="D217" s="82"/>
    </row>
    <row r="218" ht="12.75">
      <c r="D218" s="82"/>
    </row>
    <row r="219" ht="12.75">
      <c r="D219" s="82"/>
    </row>
    <row r="220" ht="12.75">
      <c r="D220" s="82"/>
    </row>
    <row r="221" ht="12.75">
      <c r="D221" s="82"/>
    </row>
    <row r="222" ht="12.75">
      <c r="D222" s="82"/>
    </row>
    <row r="223" ht="12.75">
      <c r="D223" s="82"/>
    </row>
    <row r="224" ht="12.75">
      <c r="D224" s="82"/>
    </row>
    <row r="225" ht="12.75">
      <c r="D225" s="82"/>
    </row>
    <row r="226" ht="12.75">
      <c r="D226" s="82"/>
    </row>
    <row r="227" ht="12.75">
      <c r="D227" s="82"/>
    </row>
    <row r="228" ht="12.75">
      <c r="D228" s="82"/>
    </row>
    <row r="229" ht="12.75">
      <c r="D229" s="82"/>
    </row>
    <row r="230" ht="12.75">
      <c r="D230" s="82"/>
    </row>
    <row r="231" ht="12.75">
      <c r="D231" s="82"/>
    </row>
    <row r="232" ht="12.75">
      <c r="D232" s="82"/>
    </row>
    <row r="233" ht="12.75">
      <c r="D233" s="82"/>
    </row>
    <row r="234" ht="12.75">
      <c r="D234" s="82"/>
    </row>
    <row r="235" ht="12.75">
      <c r="D235" s="82"/>
    </row>
    <row r="236" ht="12.75">
      <c r="D236" s="82"/>
    </row>
    <row r="237" ht="12.75">
      <c r="D237" s="82"/>
    </row>
    <row r="238" ht="12.75">
      <c r="D238" s="82"/>
    </row>
    <row r="239" ht="12.75">
      <c r="D239" s="82"/>
    </row>
    <row r="240" ht="12.75">
      <c r="D240" s="82"/>
    </row>
    <row r="241" ht="12.75">
      <c r="D241" s="82"/>
    </row>
    <row r="242" ht="12.75">
      <c r="D242" s="82"/>
    </row>
    <row r="243" ht="12.75">
      <c r="D243" s="82"/>
    </row>
    <row r="244" ht="12.75">
      <c r="D244" s="82"/>
    </row>
    <row r="245" ht="12.75">
      <c r="D245" s="82"/>
    </row>
    <row r="246" ht="12.75">
      <c r="D246" s="82"/>
    </row>
    <row r="247" ht="12.75">
      <c r="D247" s="82"/>
    </row>
    <row r="248" ht="12.75">
      <c r="D248" s="82"/>
    </row>
    <row r="249" ht="12.75">
      <c r="D249" s="82"/>
    </row>
    <row r="250" ht="12.75">
      <c r="D250" s="82"/>
    </row>
    <row r="251" ht="12.75">
      <c r="D251" s="82"/>
    </row>
    <row r="252" ht="12.75">
      <c r="D252" s="82"/>
    </row>
    <row r="253" ht="12.75">
      <c r="D253" s="82"/>
    </row>
    <row r="254" ht="12.75">
      <c r="D254" s="82"/>
    </row>
    <row r="255" ht="12.75">
      <c r="D255" s="82"/>
    </row>
    <row r="256" ht="12.75">
      <c r="D256" s="82"/>
    </row>
    <row r="257" ht="12.75">
      <c r="D257" s="82"/>
    </row>
    <row r="258" ht="12.75">
      <c r="D258" s="82"/>
    </row>
    <row r="259" ht="12.75">
      <c r="D259" s="82"/>
    </row>
    <row r="260" ht="12.75">
      <c r="D260" s="82"/>
    </row>
    <row r="261" ht="12.75">
      <c r="D261" s="82"/>
    </row>
    <row r="262" ht="12.75">
      <c r="D262" s="82"/>
    </row>
    <row r="263" ht="12.75">
      <c r="D263" s="82"/>
    </row>
    <row r="264" ht="12.75">
      <c r="D264" s="82"/>
    </row>
    <row r="265" ht="12.75">
      <c r="D265" s="82"/>
    </row>
    <row r="266" ht="12.75">
      <c r="D266" s="82"/>
    </row>
    <row r="267" ht="12.75">
      <c r="D267" s="82"/>
    </row>
    <row r="268" ht="12.75">
      <c r="D268" s="82"/>
    </row>
    <row r="269" ht="12.75">
      <c r="D269" s="82"/>
    </row>
    <row r="270" ht="12.75">
      <c r="D270" s="82"/>
    </row>
    <row r="271" ht="12.75">
      <c r="D271" s="82"/>
    </row>
    <row r="272" ht="12.75">
      <c r="D272" s="82"/>
    </row>
    <row r="273" ht="12.75">
      <c r="D273" s="82"/>
    </row>
    <row r="274" ht="12.75">
      <c r="D274" s="82"/>
    </row>
    <row r="275" ht="12.75">
      <c r="D275" s="82"/>
    </row>
    <row r="276" ht="12.75">
      <c r="D276" s="82"/>
    </row>
    <row r="277" ht="12.75">
      <c r="D277" s="82"/>
    </row>
    <row r="278" ht="12.75">
      <c r="D278" s="82"/>
    </row>
    <row r="279" ht="12.75">
      <c r="D279" s="82"/>
    </row>
    <row r="280" ht="12.75">
      <c r="D280" s="82"/>
    </row>
    <row r="281" ht="12.75">
      <c r="D281" s="82"/>
    </row>
    <row r="282" ht="12.75">
      <c r="D282" s="82"/>
    </row>
    <row r="283" ht="12.75">
      <c r="D283" s="82"/>
    </row>
    <row r="284" ht="12.75">
      <c r="D284" s="82"/>
    </row>
    <row r="285" ht="12.75">
      <c r="D285" s="82"/>
    </row>
    <row r="286" ht="12.75">
      <c r="D286" s="82"/>
    </row>
    <row r="287" ht="12.75">
      <c r="D287" s="82"/>
    </row>
    <row r="288" ht="12.75">
      <c r="D288" s="82"/>
    </row>
    <row r="289" ht="12.75">
      <c r="D289" s="82"/>
    </row>
    <row r="290" ht="12.75">
      <c r="D290" s="82"/>
    </row>
    <row r="291" ht="12.75">
      <c r="D291" s="82"/>
    </row>
    <row r="292" ht="12.75">
      <c r="D292" s="82"/>
    </row>
    <row r="293" ht="12.75">
      <c r="D293" s="82"/>
    </row>
    <row r="294" ht="12.75">
      <c r="D294" s="82"/>
    </row>
    <row r="295" ht="12.75">
      <c r="D295" s="82"/>
    </row>
    <row r="296" ht="12.75">
      <c r="D296" s="82"/>
    </row>
    <row r="297" ht="12.75">
      <c r="D297" s="82"/>
    </row>
    <row r="298" ht="12.75">
      <c r="D298" s="82"/>
    </row>
    <row r="299" ht="12.75">
      <c r="D299" s="82"/>
    </row>
    <row r="300" ht="12.75">
      <c r="D300" s="82"/>
    </row>
    <row r="301" ht="12.75">
      <c r="D301" s="82"/>
    </row>
    <row r="302" ht="12.75">
      <c r="D302" s="82"/>
    </row>
    <row r="303" ht="12.75">
      <c r="D303" s="82"/>
    </row>
    <row r="304" ht="12.75">
      <c r="D304" s="82"/>
    </row>
    <row r="305" ht="12.75">
      <c r="D305" s="82"/>
    </row>
    <row r="306" ht="12.75">
      <c r="D306" s="82"/>
    </row>
    <row r="307" ht="12.75">
      <c r="D307" s="82"/>
    </row>
    <row r="308" ht="12.75">
      <c r="D308" s="82"/>
    </row>
    <row r="309" ht="12.75">
      <c r="D309" s="82"/>
    </row>
    <row r="310" ht="12.75">
      <c r="D310" s="82"/>
    </row>
    <row r="311" ht="12.75">
      <c r="D311" s="82"/>
    </row>
    <row r="312" ht="12.75">
      <c r="D312" s="82"/>
    </row>
    <row r="313" ht="12.75">
      <c r="D313" s="82"/>
    </row>
    <row r="314" ht="12.75">
      <c r="D314" s="82"/>
    </row>
    <row r="315" ht="12.75">
      <c r="D315" s="82"/>
    </row>
    <row r="316" ht="12.75">
      <c r="D316" s="82"/>
    </row>
    <row r="317" ht="12.75">
      <c r="D317" s="82"/>
    </row>
    <row r="318" ht="12.75">
      <c r="D318" s="82"/>
    </row>
    <row r="319" ht="12.75">
      <c r="D319" s="82"/>
    </row>
    <row r="320" ht="12.75">
      <c r="D320" s="82"/>
    </row>
    <row r="321" ht="12.75">
      <c r="D321" s="82"/>
    </row>
    <row r="322" ht="12.75">
      <c r="D322" s="82"/>
    </row>
    <row r="323" ht="12.75">
      <c r="D323" s="82"/>
    </row>
    <row r="324" ht="12.75">
      <c r="D324" s="82"/>
    </row>
    <row r="325" ht="12.75">
      <c r="D325" s="82"/>
    </row>
    <row r="326" ht="12.75">
      <c r="D326" s="82"/>
    </row>
    <row r="327" ht="12.75">
      <c r="D327" s="82"/>
    </row>
    <row r="328" ht="12.75">
      <c r="D328" s="82"/>
    </row>
    <row r="329" ht="12.75">
      <c r="D329" s="82"/>
    </row>
    <row r="330" ht="12.75">
      <c r="D330" s="82"/>
    </row>
    <row r="331" ht="12.75">
      <c r="D331" s="82"/>
    </row>
    <row r="332" ht="12.75">
      <c r="D332" s="82"/>
    </row>
    <row r="333" ht="12.75">
      <c r="D333" s="82"/>
    </row>
    <row r="334" ht="12.75">
      <c r="D334" s="82"/>
    </row>
    <row r="335" ht="12.75">
      <c r="D335" s="82"/>
    </row>
    <row r="336" ht="12.75">
      <c r="D336" s="82"/>
    </row>
    <row r="337" ht="12.75">
      <c r="D337" s="82"/>
    </row>
    <row r="338" ht="12.75">
      <c r="D338" s="82"/>
    </row>
    <row r="339" ht="12.75">
      <c r="D339" s="82"/>
    </row>
    <row r="340" ht="12.75">
      <c r="D340" s="82"/>
    </row>
    <row r="341" ht="12.75">
      <c r="D341" s="82"/>
    </row>
    <row r="342" ht="12.75">
      <c r="D342" s="82"/>
    </row>
    <row r="343" ht="12.75">
      <c r="D343" s="82"/>
    </row>
    <row r="344" ht="12.75">
      <c r="D344" s="82"/>
    </row>
    <row r="345" ht="12.75">
      <c r="D345" s="82"/>
    </row>
    <row r="346" ht="12.75">
      <c r="D346" s="82"/>
    </row>
    <row r="347" ht="12.75">
      <c r="D347" s="82"/>
    </row>
    <row r="348" ht="12.75">
      <c r="D348" s="82"/>
    </row>
    <row r="349" ht="12.75">
      <c r="D349" s="82"/>
    </row>
    <row r="350" ht="12.75">
      <c r="D350" s="82"/>
    </row>
    <row r="351" ht="12.75">
      <c r="D351" s="82"/>
    </row>
    <row r="352" ht="12.75">
      <c r="D352" s="82"/>
    </row>
    <row r="353" ht="12.75">
      <c r="D353" s="82"/>
    </row>
    <row r="354" ht="12.75">
      <c r="D354" s="82"/>
    </row>
    <row r="355" ht="12.75">
      <c r="D355" s="82"/>
    </row>
    <row r="356" ht="12.75">
      <c r="D356" s="82"/>
    </row>
    <row r="357" ht="12.75">
      <c r="D357" s="82"/>
    </row>
    <row r="358" ht="12.75">
      <c r="D358" s="82"/>
    </row>
    <row r="359" ht="12.75">
      <c r="D359" s="82"/>
    </row>
    <row r="360" ht="12.75">
      <c r="D360" s="82"/>
    </row>
    <row r="361" ht="12.75">
      <c r="D361" s="82"/>
    </row>
    <row r="362" ht="12.75">
      <c r="D362" s="82"/>
    </row>
    <row r="363" ht="12.75">
      <c r="D363" s="82"/>
    </row>
    <row r="364" ht="12.75">
      <c r="D364" s="82"/>
    </row>
    <row r="365" ht="12.75">
      <c r="D365" s="82"/>
    </row>
    <row r="366" ht="12.75">
      <c r="D366" s="82"/>
    </row>
    <row r="367" ht="12.75">
      <c r="D367" s="82"/>
    </row>
    <row r="368" ht="12.75">
      <c r="D368" s="82"/>
    </row>
    <row r="369" ht="12.75">
      <c r="D369" s="82"/>
    </row>
    <row r="370" ht="12.75">
      <c r="D370" s="82"/>
    </row>
    <row r="371" ht="12.75">
      <c r="D371" s="82"/>
    </row>
    <row r="372" ht="12.75">
      <c r="D372" s="82"/>
    </row>
    <row r="373" ht="12.75">
      <c r="D373" s="82"/>
    </row>
    <row r="374" ht="12.75">
      <c r="D374" s="82"/>
    </row>
    <row r="375" ht="12.75">
      <c r="D375" s="82"/>
    </row>
    <row r="376" ht="12.75">
      <c r="D376" s="82"/>
    </row>
    <row r="377" ht="12.75">
      <c r="D377" s="82"/>
    </row>
    <row r="378" ht="12.75">
      <c r="D378" s="82"/>
    </row>
    <row r="379" ht="12.75">
      <c r="D379" s="82"/>
    </row>
    <row r="380" ht="12.75">
      <c r="D380" s="82"/>
    </row>
    <row r="381" ht="12.75">
      <c r="D381" s="82"/>
    </row>
    <row r="382" ht="12.75">
      <c r="D382" s="82"/>
    </row>
    <row r="383" ht="12.75">
      <c r="D383" s="82"/>
    </row>
    <row r="384" ht="12.75">
      <c r="D384" s="82"/>
    </row>
    <row r="385" ht="12.75">
      <c r="D385" s="82"/>
    </row>
    <row r="386" ht="12.75">
      <c r="D386" s="82"/>
    </row>
    <row r="387" ht="12.75">
      <c r="D387" s="82"/>
    </row>
    <row r="388" ht="12.75">
      <c r="D388" s="82"/>
    </row>
    <row r="389" ht="12.75">
      <c r="D389" s="82"/>
    </row>
    <row r="390" ht="12.75">
      <c r="D390" s="82"/>
    </row>
    <row r="391" ht="12.75">
      <c r="D391" s="82"/>
    </row>
    <row r="392" ht="12.75">
      <c r="D392" s="82"/>
    </row>
    <row r="393" ht="12.75">
      <c r="D393" s="82"/>
    </row>
    <row r="394" ht="12.75">
      <c r="D394" s="82"/>
    </row>
    <row r="395" ht="12.75">
      <c r="D395" s="82"/>
    </row>
    <row r="396" ht="12.75">
      <c r="D396" s="82"/>
    </row>
    <row r="397" ht="12.75">
      <c r="D397" s="82"/>
    </row>
    <row r="398" ht="12.75">
      <c r="D398" s="82"/>
    </row>
    <row r="399" ht="12.75">
      <c r="D399" s="82"/>
    </row>
    <row r="400" ht="12.75">
      <c r="D400" s="82"/>
    </row>
    <row r="401" ht="12.75">
      <c r="D401" s="82"/>
    </row>
    <row r="402" ht="12.75">
      <c r="D402" s="82"/>
    </row>
    <row r="403" ht="12.75">
      <c r="D403" s="82"/>
    </row>
    <row r="404" ht="12.75">
      <c r="D404" s="82"/>
    </row>
    <row r="405" ht="12.75">
      <c r="D405" s="82"/>
    </row>
    <row r="406" ht="12.75">
      <c r="D406" s="82"/>
    </row>
    <row r="407" ht="12.75">
      <c r="D407" s="82"/>
    </row>
    <row r="408" ht="12.75">
      <c r="D408" s="82"/>
    </row>
    <row r="409" ht="12.75">
      <c r="D409" s="82"/>
    </row>
    <row r="410" ht="12.75">
      <c r="D410" s="82"/>
    </row>
    <row r="411" ht="12.75">
      <c r="D411" s="82"/>
    </row>
    <row r="412" ht="12.75">
      <c r="D412" s="82"/>
    </row>
    <row r="413" ht="12.75">
      <c r="D413" s="82"/>
    </row>
    <row r="414" ht="12.75">
      <c r="D414" s="82"/>
    </row>
    <row r="415" ht="12.75">
      <c r="D415" s="82"/>
    </row>
    <row r="416" ht="12.75">
      <c r="D416" s="82"/>
    </row>
    <row r="417" ht="12.75">
      <c r="D417" s="82"/>
    </row>
    <row r="418" ht="12.75">
      <c r="D418" s="82"/>
    </row>
    <row r="419" ht="12.75">
      <c r="D419" s="82"/>
    </row>
    <row r="420" ht="12.75">
      <c r="D420" s="82"/>
    </row>
    <row r="421" ht="12.75">
      <c r="D421" s="82"/>
    </row>
    <row r="422" ht="12.75">
      <c r="D422" s="82"/>
    </row>
    <row r="423" ht="12.75">
      <c r="D423" s="82"/>
    </row>
    <row r="424" ht="12.75">
      <c r="D424" s="82"/>
    </row>
    <row r="425" ht="12.75">
      <c r="D425" s="82"/>
    </row>
    <row r="426" ht="12.75">
      <c r="D426" s="82"/>
    </row>
    <row r="427" ht="12.75">
      <c r="D427" s="82"/>
    </row>
    <row r="428" ht="12.75">
      <c r="D428" s="82"/>
    </row>
    <row r="429" ht="12.75">
      <c r="D429" s="82"/>
    </row>
    <row r="430" ht="12.75">
      <c r="D430" s="82"/>
    </row>
    <row r="431" ht="12.75">
      <c r="D431" s="82"/>
    </row>
    <row r="432" ht="12.75">
      <c r="D432" s="82"/>
    </row>
    <row r="433" ht="12.75">
      <c r="D433" s="82"/>
    </row>
    <row r="434" ht="12.75">
      <c r="D434" s="82"/>
    </row>
    <row r="435" ht="12.75">
      <c r="D435" s="82"/>
    </row>
    <row r="436" ht="12.75">
      <c r="D436" s="82"/>
    </row>
    <row r="437" ht="12.75">
      <c r="D437" s="82"/>
    </row>
    <row r="438" ht="12.75">
      <c r="D438" s="82"/>
    </row>
    <row r="439" ht="12.75">
      <c r="D439" s="82"/>
    </row>
    <row r="440" ht="12.75">
      <c r="D440" s="82"/>
    </row>
    <row r="441" ht="12.75">
      <c r="D441" s="82"/>
    </row>
    <row r="442" ht="12.75">
      <c r="D442" s="82"/>
    </row>
    <row r="443" ht="12.75">
      <c r="D443" s="82"/>
    </row>
    <row r="444" ht="12.75">
      <c r="D444" s="82"/>
    </row>
    <row r="445" ht="12.75">
      <c r="D445" s="82"/>
    </row>
    <row r="446" ht="12.75">
      <c r="D446" s="82"/>
    </row>
    <row r="447" ht="12.75">
      <c r="D447" s="82"/>
    </row>
    <row r="448" ht="12.75">
      <c r="D448" s="82"/>
    </row>
    <row r="449" ht="12.75">
      <c r="D449" s="82"/>
    </row>
    <row r="450" ht="12.75">
      <c r="D450" s="82"/>
    </row>
    <row r="451" ht="12.75">
      <c r="D451" s="82"/>
    </row>
    <row r="452" ht="12.75">
      <c r="D452" s="82"/>
    </row>
    <row r="453" ht="12.75">
      <c r="D453" s="82"/>
    </row>
    <row r="454" ht="12.75">
      <c r="D454" s="82"/>
    </row>
    <row r="455" ht="12.75">
      <c r="D455" s="82"/>
    </row>
    <row r="456" ht="12.75">
      <c r="D456" s="82"/>
    </row>
    <row r="457" ht="12.75">
      <c r="D457" s="82"/>
    </row>
    <row r="458" ht="12.75">
      <c r="D458" s="82"/>
    </row>
    <row r="459" ht="12.75">
      <c r="D459" s="82"/>
    </row>
    <row r="460" ht="12.75">
      <c r="D460" s="82"/>
    </row>
    <row r="461" ht="12.75">
      <c r="D461" s="82"/>
    </row>
    <row r="462" ht="12.75">
      <c r="D462" s="82"/>
    </row>
    <row r="463" ht="12.75">
      <c r="D463" s="82"/>
    </row>
    <row r="464" ht="12.75">
      <c r="D464" s="82"/>
    </row>
    <row r="465" ht="12.75">
      <c r="D465" s="82"/>
    </row>
    <row r="466" ht="12.75">
      <c r="D466" s="82"/>
    </row>
    <row r="467" ht="12.75">
      <c r="D467" s="82"/>
    </row>
    <row r="468" ht="12.75">
      <c r="D468" s="82"/>
    </row>
    <row r="469" ht="12.75">
      <c r="D469" s="82"/>
    </row>
    <row r="470" ht="12.75">
      <c r="D470" s="82"/>
    </row>
    <row r="471" ht="12.75">
      <c r="D471" s="82"/>
    </row>
    <row r="472" ht="12.75">
      <c r="D472" s="82"/>
    </row>
    <row r="473" ht="12.75">
      <c r="D473" s="82"/>
    </row>
    <row r="474" ht="12.75">
      <c r="D474" s="82"/>
    </row>
    <row r="475" ht="12.75">
      <c r="D475" s="82"/>
    </row>
    <row r="476" ht="12.75">
      <c r="D476" s="82"/>
    </row>
    <row r="477" ht="12.75">
      <c r="D477" s="82"/>
    </row>
    <row r="478" ht="12.75">
      <c r="D478" s="82"/>
    </row>
    <row r="479" ht="12.75">
      <c r="D479" s="82"/>
    </row>
    <row r="480" ht="12.75">
      <c r="D480" s="82"/>
    </row>
    <row r="481" ht="12.75">
      <c r="D481" s="82"/>
    </row>
    <row r="482" ht="12.75">
      <c r="D482" s="82"/>
    </row>
    <row r="483" ht="12.75">
      <c r="D483" s="82"/>
    </row>
    <row r="484" ht="12.75">
      <c r="D484" s="82"/>
    </row>
    <row r="485" ht="12.75">
      <c r="D485" s="82"/>
    </row>
    <row r="486" ht="12.75">
      <c r="D486" s="82"/>
    </row>
    <row r="487" ht="12.75">
      <c r="D487" s="82"/>
    </row>
    <row r="488" ht="12.75">
      <c r="D488" s="82"/>
    </row>
    <row r="489" ht="12.75">
      <c r="D489" s="82"/>
    </row>
    <row r="490" ht="12.75">
      <c r="D490" s="82"/>
    </row>
    <row r="491" ht="12.75">
      <c r="D491" s="82"/>
    </row>
    <row r="492" ht="12.75">
      <c r="D492" s="82"/>
    </row>
    <row r="493" ht="12.75">
      <c r="D493" s="82"/>
    </row>
    <row r="494" ht="12.75">
      <c r="D494" s="82"/>
    </row>
    <row r="495" ht="12.75">
      <c r="D495" s="82"/>
    </row>
    <row r="496" ht="12.75">
      <c r="D496" s="82"/>
    </row>
    <row r="497" ht="12.75">
      <c r="D497" s="82"/>
    </row>
    <row r="498" ht="12.75">
      <c r="D498" s="82"/>
    </row>
    <row r="499" ht="12.75">
      <c r="D499" s="82"/>
    </row>
    <row r="500" ht="12.75">
      <c r="D500" s="82"/>
    </row>
    <row r="501" ht="12.75">
      <c r="D501" s="82"/>
    </row>
    <row r="502" ht="12.75">
      <c r="D502" s="82"/>
    </row>
    <row r="503" ht="12.75">
      <c r="D503" s="82"/>
    </row>
    <row r="504" ht="12.75">
      <c r="D504" s="82"/>
    </row>
    <row r="505" ht="12.75">
      <c r="D505" s="82"/>
    </row>
    <row r="506" ht="12.75">
      <c r="D506" s="82"/>
    </row>
    <row r="507" ht="12.75">
      <c r="D507" s="82"/>
    </row>
    <row r="508" ht="12.75">
      <c r="D508" s="82"/>
    </row>
    <row r="509" ht="12.75">
      <c r="D509" s="82"/>
    </row>
    <row r="510" ht="12.75">
      <c r="D510" s="82"/>
    </row>
    <row r="511" ht="12.75">
      <c r="D511" s="82"/>
    </row>
    <row r="512" ht="12.75">
      <c r="D512" s="82"/>
    </row>
    <row r="513" ht="12.75">
      <c r="D513" s="82"/>
    </row>
    <row r="514" ht="12.75">
      <c r="D514" s="82"/>
    </row>
    <row r="515" ht="12.75">
      <c r="D515" s="82"/>
    </row>
    <row r="516" ht="12.75">
      <c r="D516" s="82"/>
    </row>
    <row r="517" ht="12.75">
      <c r="D517" s="82"/>
    </row>
    <row r="518" ht="12.75">
      <c r="D518" s="82"/>
    </row>
    <row r="519" ht="12.75">
      <c r="D519" s="82"/>
    </row>
    <row r="520" ht="12.75">
      <c r="D520" s="82"/>
    </row>
    <row r="521" ht="12.75">
      <c r="D521" s="82"/>
    </row>
    <row r="522" ht="12.75">
      <c r="D522" s="82"/>
    </row>
    <row r="523" ht="12.75">
      <c r="D523" s="82"/>
    </row>
    <row r="524" ht="12.75">
      <c r="D524" s="82"/>
    </row>
    <row r="525" ht="12.75">
      <c r="D525" s="82"/>
    </row>
    <row r="526" ht="12.75">
      <c r="D526" s="82"/>
    </row>
    <row r="527" ht="12.75">
      <c r="D527" s="82"/>
    </row>
    <row r="528" ht="12.75">
      <c r="D528" s="82"/>
    </row>
    <row r="529" ht="12.75">
      <c r="D529" s="82"/>
    </row>
    <row r="530" ht="12.75">
      <c r="D530" s="82"/>
    </row>
    <row r="531" ht="12.75">
      <c r="D531" s="82"/>
    </row>
    <row r="532" ht="12.75">
      <c r="D532" s="82"/>
    </row>
    <row r="533" ht="12.75">
      <c r="D533" s="82"/>
    </row>
    <row r="534" ht="12.75">
      <c r="D534" s="82"/>
    </row>
    <row r="535" ht="12.75">
      <c r="D535" s="82"/>
    </row>
    <row r="536" ht="12.75">
      <c r="D536" s="82"/>
    </row>
    <row r="537" ht="12.75">
      <c r="D537" s="82"/>
    </row>
    <row r="538" ht="12.75">
      <c r="D538" s="82"/>
    </row>
    <row r="539" ht="12.75">
      <c r="D539" s="82"/>
    </row>
    <row r="540" ht="12.75">
      <c r="D540" s="82"/>
    </row>
    <row r="541" ht="12.75">
      <c r="D541" s="82"/>
    </row>
    <row r="542" ht="12.75">
      <c r="D542" s="82"/>
    </row>
    <row r="543" ht="12.75">
      <c r="D543" s="82"/>
    </row>
    <row r="544" ht="12.75">
      <c r="D544" s="82"/>
    </row>
    <row r="545" ht="12.75">
      <c r="D545" s="82"/>
    </row>
    <row r="546" ht="12.75">
      <c r="D546" s="82"/>
    </row>
    <row r="547" ht="12.75">
      <c r="D547" s="82"/>
    </row>
    <row r="548" ht="12.75">
      <c r="D548" s="82"/>
    </row>
    <row r="549" ht="12.75">
      <c r="D549" s="82"/>
    </row>
    <row r="550" ht="12.75">
      <c r="D550" s="82"/>
    </row>
    <row r="551" ht="12.75">
      <c r="D551" s="82"/>
    </row>
    <row r="552" ht="12.75">
      <c r="D552" s="82"/>
    </row>
    <row r="553" ht="12.75">
      <c r="D553" s="82"/>
    </row>
    <row r="554" ht="12.75">
      <c r="D554" s="82"/>
    </row>
    <row r="555" ht="12.75">
      <c r="D555" s="82"/>
    </row>
    <row r="556" ht="12.75">
      <c r="D556" s="82"/>
    </row>
    <row r="557" ht="12.75">
      <c r="D557" s="82"/>
    </row>
    <row r="558" ht="12.75">
      <c r="D558" s="82"/>
    </row>
    <row r="559" ht="12.75">
      <c r="D559" s="82"/>
    </row>
    <row r="560" ht="12.75">
      <c r="D560" s="82"/>
    </row>
    <row r="561" ht="12.75">
      <c r="D561" s="82"/>
    </row>
    <row r="562" ht="12.75">
      <c r="D562" s="82"/>
    </row>
    <row r="563" ht="12.75">
      <c r="D563" s="82"/>
    </row>
    <row r="564" ht="12.75">
      <c r="D564" s="82"/>
    </row>
    <row r="565" ht="12.75">
      <c r="D565" s="82"/>
    </row>
    <row r="566" ht="12.75">
      <c r="D566" s="82"/>
    </row>
    <row r="567" ht="12.75">
      <c r="D567" s="82"/>
    </row>
    <row r="568" ht="12.75">
      <c r="D568" s="82"/>
    </row>
    <row r="569" ht="12.75">
      <c r="D569" s="82"/>
    </row>
    <row r="570" ht="12.75">
      <c r="D570" s="82"/>
    </row>
    <row r="571" ht="12.75">
      <c r="D571" s="82"/>
    </row>
    <row r="572" ht="12.75">
      <c r="D572" s="82"/>
    </row>
    <row r="573" ht="12.75">
      <c r="D573" s="82"/>
    </row>
    <row r="574" ht="12.75">
      <c r="D574" s="82"/>
    </row>
    <row r="575" ht="12.75">
      <c r="D575" s="82"/>
    </row>
    <row r="576" ht="12.75">
      <c r="D576" s="82"/>
    </row>
    <row r="577" ht="12.75">
      <c r="D577" s="82"/>
    </row>
    <row r="578" ht="12.75">
      <c r="D578" s="82"/>
    </row>
    <row r="579" ht="12.75">
      <c r="D579" s="82"/>
    </row>
    <row r="580" ht="12.75">
      <c r="D580" s="82"/>
    </row>
    <row r="581" ht="12.75">
      <c r="D581" s="82"/>
    </row>
    <row r="582" ht="12.75">
      <c r="D582" s="82"/>
    </row>
    <row r="583" ht="12.75">
      <c r="D583" s="82"/>
    </row>
    <row r="584" ht="12.75">
      <c r="D584" s="82"/>
    </row>
    <row r="585" ht="12.75">
      <c r="D585" s="82"/>
    </row>
    <row r="586" ht="12.75">
      <c r="D586" s="82"/>
    </row>
    <row r="587" ht="12.75">
      <c r="D587" s="82"/>
    </row>
    <row r="588" ht="12.75">
      <c r="D588" s="82"/>
    </row>
    <row r="589" ht="12.75">
      <c r="D589" s="82"/>
    </row>
    <row r="590" ht="12.75">
      <c r="D590" s="82"/>
    </row>
    <row r="591" ht="12.75">
      <c r="D591" s="82"/>
    </row>
    <row r="592" ht="12.75">
      <c r="D592" s="82"/>
    </row>
    <row r="593" ht="12.75">
      <c r="D593" s="82"/>
    </row>
    <row r="594" ht="12.75">
      <c r="D594" s="82"/>
    </row>
    <row r="595" ht="12.75">
      <c r="D595" s="82"/>
    </row>
    <row r="596" ht="12.75">
      <c r="D596" s="82"/>
    </row>
    <row r="597" ht="12.75">
      <c r="D597" s="82"/>
    </row>
    <row r="598" ht="12.75">
      <c r="D598" s="82"/>
    </row>
    <row r="599" ht="12.75">
      <c r="D599" s="82"/>
    </row>
    <row r="600" ht="12.75">
      <c r="D600" s="82"/>
    </row>
    <row r="601" ht="12.75">
      <c r="D601" s="82"/>
    </row>
    <row r="602" ht="12.75">
      <c r="D602" s="82"/>
    </row>
    <row r="603" ht="12.75">
      <c r="D603" s="82"/>
    </row>
    <row r="604" ht="12.75">
      <c r="D604" s="82"/>
    </row>
    <row r="605" ht="12.75">
      <c r="D605" s="82"/>
    </row>
    <row r="606" ht="12.75">
      <c r="D606" s="82"/>
    </row>
    <row r="607" ht="12.75">
      <c r="D607" s="82"/>
    </row>
    <row r="608" ht="12.75">
      <c r="D608" s="82"/>
    </row>
    <row r="609" ht="12.75">
      <c r="D609" s="82"/>
    </row>
    <row r="610" ht="12.75">
      <c r="D610" s="82"/>
    </row>
    <row r="611" ht="12.75">
      <c r="D611" s="82"/>
    </row>
    <row r="612" ht="12.75">
      <c r="D612" s="82"/>
    </row>
    <row r="613" ht="12.75">
      <c r="D613" s="82"/>
    </row>
    <row r="614" ht="12.75">
      <c r="D614" s="82"/>
    </row>
    <row r="615" ht="12.75">
      <c r="D615" s="82"/>
    </row>
    <row r="616" ht="12.75">
      <c r="D616" s="82"/>
    </row>
    <row r="617" ht="12.75">
      <c r="D617" s="82"/>
    </row>
    <row r="618" ht="12.75">
      <c r="D618" s="82"/>
    </row>
    <row r="619" ht="12.75">
      <c r="D619" s="82"/>
    </row>
    <row r="620" ht="12.75">
      <c r="D620" s="82"/>
    </row>
    <row r="621" ht="12.75">
      <c r="D621" s="82"/>
    </row>
    <row r="622" ht="12.75">
      <c r="D622" s="82"/>
    </row>
    <row r="623" ht="12.75">
      <c r="D623" s="82"/>
    </row>
    <row r="624" ht="12.75">
      <c r="D624" s="82"/>
    </row>
    <row r="625" ht="12.75">
      <c r="D625" s="82"/>
    </row>
    <row r="626" ht="12.75">
      <c r="D626" s="82"/>
    </row>
    <row r="627" ht="12.75">
      <c r="D627" s="82"/>
    </row>
    <row r="628" ht="12.75">
      <c r="D628" s="82"/>
    </row>
    <row r="629" ht="12.75">
      <c r="D629" s="82"/>
    </row>
    <row r="630" ht="12.75">
      <c r="D630" s="82"/>
    </row>
    <row r="631" ht="12.75">
      <c r="D631" s="82"/>
    </row>
    <row r="632" ht="12.75">
      <c r="D632" s="82"/>
    </row>
    <row r="633" ht="12.75">
      <c r="D633" s="82"/>
    </row>
    <row r="634" ht="12.75">
      <c r="D634" s="82"/>
    </row>
    <row r="635" ht="12.75">
      <c r="D635" s="82"/>
    </row>
    <row r="636" ht="12.75">
      <c r="D636" s="82"/>
    </row>
    <row r="637" ht="12.75">
      <c r="D637" s="82"/>
    </row>
    <row r="638" ht="12.75">
      <c r="D638" s="82"/>
    </row>
    <row r="639" ht="12.75">
      <c r="D639" s="82"/>
    </row>
    <row r="640" ht="12.75">
      <c r="D640" s="82"/>
    </row>
    <row r="641" ht="12.75">
      <c r="D641" s="82"/>
    </row>
    <row r="642" ht="12.75">
      <c r="D642" s="82"/>
    </row>
    <row r="643" ht="12.75">
      <c r="D643" s="82"/>
    </row>
    <row r="644" ht="12.75">
      <c r="D644" s="82"/>
    </row>
    <row r="645" ht="12.75">
      <c r="D645" s="82"/>
    </row>
    <row r="646" ht="12.75">
      <c r="D646" s="82"/>
    </row>
    <row r="647" ht="12.75">
      <c r="D647" s="82"/>
    </row>
    <row r="648" ht="12.75">
      <c r="D648" s="82"/>
    </row>
    <row r="649" ht="12.75">
      <c r="D649" s="82"/>
    </row>
    <row r="650" ht="12.75">
      <c r="D650" s="82"/>
    </row>
    <row r="651" ht="12.75">
      <c r="D651" s="82"/>
    </row>
    <row r="652" ht="12.75">
      <c r="D652" s="82"/>
    </row>
    <row r="653" ht="12.75">
      <c r="D653" s="82"/>
    </row>
    <row r="654" ht="12.75">
      <c r="D654" s="82"/>
    </row>
    <row r="655" ht="12.75">
      <c r="D655" s="82"/>
    </row>
    <row r="656" ht="12.75">
      <c r="D656" s="82"/>
    </row>
    <row r="657" ht="12.75">
      <c r="D657" s="82"/>
    </row>
    <row r="658" ht="12.75">
      <c r="D658" s="82"/>
    </row>
    <row r="659" ht="12.75">
      <c r="D659" s="82"/>
    </row>
    <row r="660" ht="12.75">
      <c r="D660" s="82"/>
    </row>
    <row r="661" ht="12.75">
      <c r="D661" s="82"/>
    </row>
    <row r="662" ht="12.75">
      <c r="D662" s="82"/>
    </row>
    <row r="663" ht="12.75">
      <c r="D663" s="82"/>
    </row>
    <row r="664" ht="12.75">
      <c r="D664" s="82"/>
    </row>
    <row r="665" ht="12.75">
      <c r="D665" s="82"/>
    </row>
    <row r="666" ht="12.75">
      <c r="D666" s="82"/>
    </row>
    <row r="667" ht="12.75">
      <c r="D667" s="82"/>
    </row>
    <row r="668" ht="12.75">
      <c r="D668" s="82"/>
    </row>
    <row r="669" ht="12.75">
      <c r="D669" s="82"/>
    </row>
    <row r="670" ht="12.75">
      <c r="D670" s="82"/>
    </row>
    <row r="671" ht="12.75">
      <c r="D671" s="82"/>
    </row>
    <row r="672" ht="12.75">
      <c r="D672" s="82"/>
    </row>
    <row r="673" ht="12.75">
      <c r="D673" s="82"/>
    </row>
    <row r="674" ht="12.75">
      <c r="D674" s="82"/>
    </row>
    <row r="675" ht="12.75">
      <c r="D675" s="82"/>
    </row>
    <row r="676" ht="12.75">
      <c r="D676" s="82"/>
    </row>
    <row r="677" ht="12.75">
      <c r="D677" s="82"/>
    </row>
    <row r="678" ht="12.75">
      <c r="D678" s="82"/>
    </row>
    <row r="679" ht="12.75">
      <c r="D679" s="82"/>
    </row>
    <row r="680" ht="12.75">
      <c r="D680" s="82"/>
    </row>
    <row r="681" ht="12.75">
      <c r="D681" s="82"/>
    </row>
    <row r="682" ht="12.75">
      <c r="D682" s="82"/>
    </row>
    <row r="683" ht="12.75">
      <c r="D683" s="82"/>
    </row>
    <row r="684" ht="12.75">
      <c r="D684" s="82"/>
    </row>
    <row r="685" ht="12.75">
      <c r="D685" s="82"/>
    </row>
    <row r="686" ht="12.75">
      <c r="D686" s="82"/>
    </row>
    <row r="687" ht="12.75">
      <c r="D687" s="82"/>
    </row>
    <row r="688" ht="12.75">
      <c r="D688" s="82"/>
    </row>
    <row r="689" ht="12.75">
      <c r="D689" s="82"/>
    </row>
    <row r="690" ht="12.75">
      <c r="D690" s="82"/>
    </row>
    <row r="691" ht="12.75">
      <c r="D691" s="82"/>
    </row>
    <row r="692" ht="12.75">
      <c r="D692" s="82"/>
    </row>
    <row r="693" ht="12.75">
      <c r="D693" s="82"/>
    </row>
    <row r="694" ht="12.75">
      <c r="D694" s="82"/>
    </row>
    <row r="695" ht="12.75">
      <c r="D695" s="82"/>
    </row>
    <row r="696" ht="12.75">
      <c r="D696" s="82"/>
    </row>
    <row r="697" ht="12.75">
      <c r="D697" s="82"/>
    </row>
    <row r="698" ht="12.75">
      <c r="D698" s="82"/>
    </row>
    <row r="699" ht="12.75">
      <c r="D699" s="82"/>
    </row>
    <row r="700" ht="12.75">
      <c r="D700" s="82"/>
    </row>
    <row r="701" ht="12.75">
      <c r="D701" s="82"/>
    </row>
    <row r="702" ht="12.75">
      <c r="D702" s="82"/>
    </row>
    <row r="703" ht="12.75">
      <c r="D703" s="82"/>
    </row>
    <row r="704" ht="12.75">
      <c r="D704" s="82"/>
    </row>
    <row r="705" ht="12.75">
      <c r="D705" s="82"/>
    </row>
    <row r="706" ht="12.75">
      <c r="D706" s="82"/>
    </row>
    <row r="707" ht="12.75">
      <c r="D707" s="82"/>
    </row>
    <row r="708" ht="12.75">
      <c r="D708" s="82"/>
    </row>
    <row r="709" ht="12.75">
      <c r="D709" s="82"/>
    </row>
    <row r="710" ht="12.75">
      <c r="D710" s="82"/>
    </row>
    <row r="711" ht="12.75">
      <c r="D711" s="82"/>
    </row>
    <row r="712" ht="12.75">
      <c r="D712" s="82"/>
    </row>
    <row r="713" ht="12.75">
      <c r="D713" s="82"/>
    </row>
    <row r="714" ht="12.75">
      <c r="D714" s="82"/>
    </row>
    <row r="715" ht="12.75">
      <c r="D715" s="82"/>
    </row>
    <row r="716" ht="12.75">
      <c r="D716" s="82"/>
    </row>
    <row r="717" ht="12.75">
      <c r="D717" s="82"/>
    </row>
    <row r="718" ht="12.75">
      <c r="D718" s="82"/>
    </row>
    <row r="719" ht="12.75">
      <c r="D719" s="82"/>
    </row>
    <row r="720" ht="12.75">
      <c r="D720" s="82"/>
    </row>
    <row r="721" ht="12.75">
      <c r="D721" s="82"/>
    </row>
    <row r="722" ht="12.75">
      <c r="D722" s="82"/>
    </row>
    <row r="723" ht="12.75">
      <c r="D723" s="82"/>
    </row>
    <row r="724" ht="12.75">
      <c r="D724" s="82"/>
    </row>
    <row r="725" ht="12.75">
      <c r="D725" s="82"/>
    </row>
    <row r="726" ht="12.75">
      <c r="D726" s="82"/>
    </row>
    <row r="727" ht="12.75">
      <c r="D727" s="82"/>
    </row>
    <row r="728" ht="12.75">
      <c r="D728" s="82"/>
    </row>
    <row r="729" ht="12.75">
      <c r="D729" s="82"/>
    </row>
    <row r="730" ht="12.75">
      <c r="D730" s="82"/>
    </row>
    <row r="731" ht="12.75">
      <c r="D731" s="82"/>
    </row>
    <row r="732" ht="12.75">
      <c r="D732" s="82"/>
    </row>
    <row r="733" ht="12.75">
      <c r="D733" s="82"/>
    </row>
    <row r="734" ht="12.75">
      <c r="D734" s="82"/>
    </row>
    <row r="735" ht="12.75">
      <c r="D735" s="82"/>
    </row>
    <row r="736" ht="12.75">
      <c r="D736" s="82"/>
    </row>
    <row r="737" ht="12.75">
      <c r="D737" s="82"/>
    </row>
    <row r="738" ht="12.75">
      <c r="D738" s="82"/>
    </row>
    <row r="739" ht="12.75">
      <c r="D739" s="82"/>
    </row>
    <row r="740" ht="12.75">
      <c r="D740" s="82"/>
    </row>
    <row r="741" ht="12.75">
      <c r="D741" s="82"/>
    </row>
    <row r="742" ht="12.75">
      <c r="D742" s="82"/>
    </row>
    <row r="743" ht="12.75">
      <c r="D743" s="82"/>
    </row>
    <row r="744" ht="12.75">
      <c r="D744" s="82"/>
    </row>
    <row r="745" ht="12.75">
      <c r="D745" s="82"/>
    </row>
    <row r="746" ht="12.75">
      <c r="D746" s="82"/>
    </row>
    <row r="747" ht="12.75">
      <c r="D747" s="82"/>
    </row>
    <row r="748" ht="12.75">
      <c r="D748" s="82"/>
    </row>
    <row r="749" ht="12.75">
      <c r="D749" s="82"/>
    </row>
    <row r="750" ht="12.75">
      <c r="D750" s="82"/>
    </row>
    <row r="751" ht="12.75">
      <c r="D751" s="82"/>
    </row>
    <row r="752" ht="12.75">
      <c r="D752" s="82"/>
    </row>
    <row r="753" ht="12.75">
      <c r="D753" s="82"/>
    </row>
    <row r="754" ht="12.75">
      <c r="D754" s="82"/>
    </row>
    <row r="755" ht="12.75">
      <c r="D755" s="82"/>
    </row>
    <row r="756" ht="12.75">
      <c r="D756" s="82"/>
    </row>
    <row r="757" ht="12.75">
      <c r="D757" s="82"/>
    </row>
    <row r="758" ht="12.75">
      <c r="D758" s="82"/>
    </row>
    <row r="759" ht="12.75">
      <c r="D759" s="82"/>
    </row>
    <row r="760" ht="12.75">
      <c r="D760" s="82"/>
    </row>
    <row r="761" ht="12.75">
      <c r="D761" s="82"/>
    </row>
    <row r="762" ht="12.75">
      <c r="D762" s="82"/>
    </row>
    <row r="763" ht="12.75">
      <c r="D763" s="82"/>
    </row>
    <row r="764" ht="12.75">
      <c r="D764" s="82"/>
    </row>
    <row r="765" ht="12.75">
      <c r="D765" s="82"/>
    </row>
    <row r="766" ht="12.75">
      <c r="D766" s="82"/>
    </row>
    <row r="767" ht="12.75">
      <c r="D767" s="82"/>
    </row>
    <row r="768" ht="12.75">
      <c r="D768" s="82"/>
    </row>
    <row r="769" ht="12.75">
      <c r="D769" s="82"/>
    </row>
    <row r="770" ht="12.75">
      <c r="D770" s="82"/>
    </row>
    <row r="771" ht="12.75">
      <c r="D771" s="82"/>
    </row>
    <row r="772" ht="12.75">
      <c r="D772" s="82"/>
    </row>
    <row r="773" ht="12.75">
      <c r="D773" s="82"/>
    </row>
    <row r="774" ht="12.75">
      <c r="D774" s="82"/>
    </row>
    <row r="775" ht="12.75">
      <c r="D775" s="82"/>
    </row>
    <row r="776" ht="12.75">
      <c r="D776" s="82"/>
    </row>
    <row r="777" ht="12.75">
      <c r="D777" s="82"/>
    </row>
    <row r="778" ht="12.75">
      <c r="D778" s="82"/>
    </row>
    <row r="779" ht="12.75">
      <c r="D779" s="82"/>
    </row>
    <row r="780" ht="12.75">
      <c r="D780" s="82"/>
    </row>
    <row r="781" ht="12.75">
      <c r="D781" s="82"/>
    </row>
    <row r="782" ht="12.75">
      <c r="D782" s="82"/>
    </row>
    <row r="783" ht="12.75">
      <c r="D783" s="82"/>
    </row>
    <row r="784" ht="12.75">
      <c r="D784" s="82"/>
    </row>
    <row r="785" ht="12.75">
      <c r="D785" s="82"/>
    </row>
    <row r="786" ht="12.75">
      <c r="D786" s="82"/>
    </row>
    <row r="787" ht="12.75">
      <c r="D787" s="82"/>
    </row>
    <row r="788" ht="12.75">
      <c r="D788" s="82"/>
    </row>
    <row r="789" ht="12.75">
      <c r="D789" s="82"/>
    </row>
    <row r="790" ht="12.75">
      <c r="D790" s="82"/>
    </row>
    <row r="791" ht="12.75">
      <c r="D791" s="82"/>
    </row>
    <row r="792" ht="12.75">
      <c r="D792" s="82"/>
    </row>
    <row r="793" ht="12.75">
      <c r="D793" s="82"/>
    </row>
    <row r="794" ht="12.75">
      <c r="D794" s="82"/>
    </row>
    <row r="795" ht="12.75">
      <c r="D795" s="82"/>
    </row>
    <row r="796" ht="12.75">
      <c r="D796" s="82"/>
    </row>
    <row r="797" ht="12.75">
      <c r="D797" s="82"/>
    </row>
    <row r="798" ht="12.75">
      <c r="D798" s="82"/>
    </row>
    <row r="799" ht="12.75">
      <c r="D799" s="82"/>
    </row>
    <row r="800" ht="12.75">
      <c r="D800" s="82"/>
    </row>
    <row r="801" ht="12.75">
      <c r="D801" s="82"/>
    </row>
    <row r="802" ht="12.75">
      <c r="D802" s="82"/>
    </row>
    <row r="803" ht="12.75">
      <c r="D803" s="82"/>
    </row>
    <row r="804" ht="12.75">
      <c r="D804" s="82"/>
    </row>
    <row r="805" ht="12.75">
      <c r="D805" s="82"/>
    </row>
    <row r="806" ht="12.75">
      <c r="D806" s="82"/>
    </row>
    <row r="807" ht="12.75">
      <c r="D807" s="82"/>
    </row>
    <row r="808" ht="12.75">
      <c r="D808" s="82"/>
    </row>
    <row r="809" ht="12.75">
      <c r="D809" s="82"/>
    </row>
    <row r="810" ht="12.75">
      <c r="D810" s="82"/>
    </row>
    <row r="811" ht="12.75">
      <c r="D811" s="82"/>
    </row>
    <row r="812" ht="12.75">
      <c r="D812" s="82"/>
    </row>
    <row r="813" ht="12.75">
      <c r="D813" s="82"/>
    </row>
    <row r="814" ht="12.75">
      <c r="D814" s="82"/>
    </row>
    <row r="815" ht="12.75">
      <c r="D815" s="82"/>
    </row>
    <row r="816" ht="12.75">
      <c r="D816" s="82"/>
    </row>
    <row r="817" ht="12.75">
      <c r="D817" s="82"/>
    </row>
    <row r="818" ht="12.75">
      <c r="D818" s="82"/>
    </row>
    <row r="819" ht="12.75">
      <c r="D819" s="82"/>
    </row>
    <row r="820" ht="12.75">
      <c r="D820" s="82"/>
    </row>
    <row r="821" ht="12.75">
      <c r="D821" s="82"/>
    </row>
    <row r="822" ht="12.75">
      <c r="D822" s="82"/>
    </row>
    <row r="823" ht="12.75">
      <c r="D823" s="82"/>
    </row>
    <row r="824" ht="12.75">
      <c r="D824" s="82"/>
    </row>
    <row r="825" ht="12.75">
      <c r="D825" s="82"/>
    </row>
    <row r="826" ht="12.75">
      <c r="D826" s="82"/>
    </row>
    <row r="827" ht="12.75">
      <c r="D827" s="82"/>
    </row>
    <row r="828" ht="12.75">
      <c r="D828" s="82"/>
    </row>
    <row r="829" ht="12.75">
      <c r="D829" s="82"/>
    </row>
    <row r="830" ht="12.75">
      <c r="D830" s="82"/>
    </row>
    <row r="831" ht="12.75">
      <c r="D831" s="82"/>
    </row>
    <row r="832" ht="12.75">
      <c r="D832" s="82"/>
    </row>
    <row r="833" ht="12.75">
      <c r="D833" s="82"/>
    </row>
    <row r="834" ht="12.75">
      <c r="D834" s="82"/>
    </row>
    <row r="835" ht="12.75">
      <c r="D835" s="82"/>
    </row>
    <row r="836" ht="12.75">
      <c r="D836" s="82"/>
    </row>
    <row r="837" ht="12.75">
      <c r="D837" s="82"/>
    </row>
    <row r="838" ht="12.75">
      <c r="D838" s="82"/>
    </row>
    <row r="839" ht="12.75">
      <c r="D839" s="82"/>
    </row>
    <row r="840" ht="12.75">
      <c r="D840" s="82"/>
    </row>
    <row r="841" ht="12.75">
      <c r="D841" s="82"/>
    </row>
    <row r="842" ht="12.75">
      <c r="D842" s="82"/>
    </row>
    <row r="843" ht="12.75">
      <c r="D843" s="82"/>
    </row>
    <row r="844" ht="12.75">
      <c r="D844" s="82"/>
    </row>
    <row r="845" ht="12.75">
      <c r="D845" s="82"/>
    </row>
    <row r="846" ht="12.75">
      <c r="D846" s="82"/>
    </row>
    <row r="847" ht="12.75">
      <c r="D847" s="82"/>
    </row>
    <row r="848" ht="12.75">
      <c r="D848" s="82"/>
    </row>
    <row r="849" ht="12.75">
      <c r="D849" s="82"/>
    </row>
    <row r="850" ht="12.75">
      <c r="D850" s="82"/>
    </row>
    <row r="851" ht="12.75">
      <c r="D851" s="82"/>
    </row>
    <row r="852" ht="12.75">
      <c r="D852" s="82"/>
    </row>
    <row r="853" ht="12.75">
      <c r="D853" s="82"/>
    </row>
    <row r="854" ht="12.75">
      <c r="D854" s="82"/>
    </row>
    <row r="855" ht="12.75">
      <c r="D855" s="82"/>
    </row>
    <row r="856" ht="12.75">
      <c r="D856" s="82"/>
    </row>
    <row r="857" ht="12.75">
      <c r="D857" s="82"/>
    </row>
    <row r="858" ht="12.75">
      <c r="D858" s="82"/>
    </row>
    <row r="859" ht="12.75">
      <c r="D859" s="82"/>
    </row>
    <row r="860" ht="12.75">
      <c r="D860" s="82"/>
    </row>
    <row r="861" ht="12.75">
      <c r="D861" s="82"/>
    </row>
    <row r="862" ht="12.75">
      <c r="D862" s="82"/>
    </row>
    <row r="863" ht="12.75">
      <c r="D863" s="82"/>
    </row>
    <row r="864" ht="12.75">
      <c r="D864" s="82"/>
    </row>
    <row r="865" ht="12.75">
      <c r="D865" s="82"/>
    </row>
    <row r="866" ht="12.75">
      <c r="D866" s="82"/>
    </row>
    <row r="867" ht="12.75">
      <c r="D867" s="82"/>
    </row>
    <row r="868" ht="12.75">
      <c r="D868" s="82"/>
    </row>
    <row r="869" ht="12.75">
      <c r="D869" s="82"/>
    </row>
    <row r="870" ht="12.75">
      <c r="D870" s="82"/>
    </row>
    <row r="871" ht="12.75">
      <c r="D871" s="82"/>
    </row>
    <row r="872" ht="12.75">
      <c r="D872" s="82"/>
    </row>
    <row r="873" ht="12.75">
      <c r="D873" s="82"/>
    </row>
    <row r="874" ht="12.75">
      <c r="D874" s="82"/>
    </row>
    <row r="875" ht="12.75">
      <c r="D875" s="82"/>
    </row>
    <row r="876" ht="12.75">
      <c r="D876" s="82"/>
    </row>
    <row r="877" ht="12.75">
      <c r="D877" s="82"/>
    </row>
    <row r="878" ht="12.75">
      <c r="D878" s="82"/>
    </row>
    <row r="879" ht="12.75">
      <c r="D879" s="82"/>
    </row>
    <row r="880" ht="12.75">
      <c r="D880" s="82"/>
    </row>
    <row r="881" ht="12.75">
      <c r="D881" s="82"/>
    </row>
    <row r="882" ht="12.75">
      <c r="D882" s="82"/>
    </row>
    <row r="883" ht="12.75">
      <c r="D883" s="82"/>
    </row>
    <row r="884" ht="12.75">
      <c r="D884" s="82"/>
    </row>
    <row r="885" ht="12.75">
      <c r="D885" s="82"/>
    </row>
    <row r="886" ht="12.75">
      <c r="D886" s="82"/>
    </row>
    <row r="887" ht="12.75">
      <c r="D887" s="82"/>
    </row>
    <row r="888" ht="12.75">
      <c r="D888" s="82"/>
    </row>
    <row r="889" ht="12.75">
      <c r="D889" s="82"/>
    </row>
    <row r="890" ht="12.75">
      <c r="D890" s="82"/>
    </row>
    <row r="891" ht="12.75">
      <c r="D891" s="82"/>
    </row>
    <row r="892" ht="12.75">
      <c r="D892" s="82"/>
    </row>
    <row r="893" ht="12.75">
      <c r="D893" s="82"/>
    </row>
    <row r="894" ht="12.75">
      <c r="D894" s="82"/>
    </row>
    <row r="895" ht="12.75">
      <c r="D895" s="82"/>
    </row>
    <row r="896" ht="12.75">
      <c r="D896" s="82"/>
    </row>
    <row r="897" ht="12.75">
      <c r="D897" s="82"/>
    </row>
    <row r="898" ht="12.75">
      <c r="D898" s="82"/>
    </row>
    <row r="899" ht="12.75">
      <c r="D899" s="82"/>
    </row>
    <row r="900" ht="12.75">
      <c r="D900" s="82"/>
    </row>
    <row r="901" ht="12.75">
      <c r="D901" s="82"/>
    </row>
    <row r="902" ht="12.75">
      <c r="D902" s="82"/>
    </row>
    <row r="903" ht="12.75">
      <c r="D903" s="82"/>
    </row>
    <row r="904" ht="12.75">
      <c r="D904" s="82"/>
    </row>
    <row r="905" ht="12.75">
      <c r="D905" s="82"/>
    </row>
    <row r="906" ht="12.75">
      <c r="D906" s="82"/>
    </row>
    <row r="907" ht="12.75">
      <c r="D907" s="82"/>
    </row>
    <row r="908" ht="12.75">
      <c r="D908" s="82"/>
    </row>
    <row r="909" ht="12.75">
      <c r="D909" s="82"/>
    </row>
    <row r="910" ht="12.75">
      <c r="D910" s="82"/>
    </row>
    <row r="911" ht="12.75">
      <c r="D911" s="82"/>
    </row>
    <row r="912" ht="12.75">
      <c r="D912" s="82"/>
    </row>
    <row r="913" ht="12.75">
      <c r="D913" s="82"/>
    </row>
    <row r="914" ht="12.75">
      <c r="D914" s="82"/>
    </row>
    <row r="915" ht="12.75">
      <c r="D915" s="82"/>
    </row>
    <row r="916" ht="12.75">
      <c r="D916" s="82"/>
    </row>
    <row r="917" ht="12.75">
      <c r="D917" s="82"/>
    </row>
    <row r="918" ht="12.75">
      <c r="D918" s="82"/>
    </row>
    <row r="919" ht="12.75">
      <c r="D919" s="82"/>
    </row>
    <row r="920" ht="12.75">
      <c r="D920" s="82"/>
    </row>
    <row r="921" ht="12.75">
      <c r="D921" s="82"/>
    </row>
    <row r="922" ht="12.75">
      <c r="D922" s="82"/>
    </row>
    <row r="923" ht="12.75">
      <c r="D923" s="82"/>
    </row>
    <row r="924" ht="12.75">
      <c r="D924" s="82"/>
    </row>
    <row r="925" ht="12.75">
      <c r="D925" s="82"/>
    </row>
    <row r="926" ht="12.75">
      <c r="D926" s="82"/>
    </row>
    <row r="927" ht="12.75">
      <c r="D927" s="82"/>
    </row>
    <row r="928" ht="12.75">
      <c r="D928" s="82"/>
    </row>
    <row r="929" ht="12.75">
      <c r="D929" s="82"/>
    </row>
    <row r="930" ht="12.75">
      <c r="D930" s="82"/>
    </row>
    <row r="931" ht="12.75">
      <c r="D931" s="82"/>
    </row>
    <row r="932" ht="12.75">
      <c r="D932" s="82"/>
    </row>
    <row r="933" ht="12.75">
      <c r="D933" s="82"/>
    </row>
    <row r="934" ht="12.75">
      <c r="D934" s="82"/>
    </row>
    <row r="935" ht="12.75">
      <c r="D935" s="82"/>
    </row>
    <row r="936" ht="12.75">
      <c r="D936" s="82"/>
    </row>
    <row r="937" ht="12.75">
      <c r="D937" s="82"/>
    </row>
    <row r="938" ht="12.75">
      <c r="D938" s="82"/>
    </row>
    <row r="939" ht="12.75">
      <c r="D939" s="82"/>
    </row>
    <row r="940" ht="12.75">
      <c r="D940" s="82"/>
    </row>
    <row r="941" ht="12.75">
      <c r="D941" s="82"/>
    </row>
    <row r="942" ht="12.75">
      <c r="D942" s="82"/>
    </row>
    <row r="943" ht="12.75">
      <c r="D943" s="82"/>
    </row>
    <row r="944" ht="12.75">
      <c r="D944" s="82"/>
    </row>
    <row r="945" ht="12.75">
      <c r="D945" s="82"/>
    </row>
    <row r="946" ht="12.75">
      <c r="D946" s="82"/>
    </row>
    <row r="947" ht="12.75">
      <c r="D947" s="82"/>
    </row>
    <row r="948" ht="12.75">
      <c r="D948" s="82"/>
    </row>
    <row r="949" ht="12.75">
      <c r="D949" s="82"/>
    </row>
    <row r="950" ht="12.75">
      <c r="D950" s="82"/>
    </row>
    <row r="951" ht="12.75">
      <c r="D951" s="82"/>
    </row>
    <row r="952" ht="12.75">
      <c r="D952" s="82"/>
    </row>
    <row r="953" ht="12.75">
      <c r="D953" s="82"/>
    </row>
    <row r="954" ht="12.75">
      <c r="D954" s="82"/>
    </row>
    <row r="955" ht="12.75">
      <c r="D955" s="82"/>
    </row>
    <row r="956" ht="12.75">
      <c r="D956" s="82"/>
    </row>
    <row r="957" ht="12.75">
      <c r="D957" s="82"/>
    </row>
    <row r="958" ht="12.75">
      <c r="D958" s="82"/>
    </row>
    <row r="959" ht="12.75">
      <c r="D959" s="82"/>
    </row>
    <row r="960" ht="12.75">
      <c r="D960" s="82"/>
    </row>
    <row r="961" ht="12.75">
      <c r="D961" s="82"/>
    </row>
    <row r="962" ht="12.75">
      <c r="D962" s="82"/>
    </row>
    <row r="963" ht="12.75">
      <c r="D963" s="82"/>
    </row>
    <row r="964" ht="12.75">
      <c r="D964" s="82"/>
    </row>
    <row r="965" ht="12.75">
      <c r="D965" s="82"/>
    </row>
    <row r="966" ht="12.75">
      <c r="D966" s="82"/>
    </row>
    <row r="967" ht="12.75">
      <c r="D967" s="82"/>
    </row>
    <row r="968" ht="12.75">
      <c r="D968" s="82"/>
    </row>
    <row r="969" ht="12.75">
      <c r="D969" s="82"/>
    </row>
    <row r="970" ht="12.75">
      <c r="D970" s="82"/>
    </row>
    <row r="971" ht="12.75">
      <c r="D971" s="82"/>
    </row>
    <row r="972" ht="12.75">
      <c r="D972" s="82"/>
    </row>
    <row r="973" ht="12.75">
      <c r="D973" s="82"/>
    </row>
    <row r="974" ht="12.75">
      <c r="D974" s="82"/>
    </row>
    <row r="975" ht="12.75">
      <c r="D975" s="82"/>
    </row>
    <row r="976" ht="12.75">
      <c r="D976" s="82"/>
    </row>
    <row r="977" ht="12.75">
      <c r="D977" s="82"/>
    </row>
    <row r="978" ht="12.75">
      <c r="D978" s="82"/>
    </row>
    <row r="979" ht="12.75">
      <c r="D979" s="82"/>
    </row>
    <row r="980" ht="12.75">
      <c r="D980" s="82"/>
    </row>
    <row r="981" ht="12.75">
      <c r="D981" s="82"/>
    </row>
    <row r="982" ht="12.75">
      <c r="D982" s="82"/>
    </row>
    <row r="983" ht="12.75">
      <c r="D983" s="82"/>
    </row>
    <row r="984" ht="12.75">
      <c r="D984" s="82"/>
    </row>
    <row r="985" ht="12.75">
      <c r="D985" s="82"/>
    </row>
    <row r="986" ht="12.75">
      <c r="D986" s="82"/>
    </row>
    <row r="987" ht="12.75">
      <c r="D987" s="82"/>
    </row>
    <row r="988" ht="12.75">
      <c r="D988" s="82"/>
    </row>
    <row r="989" ht="12.75">
      <c r="D989" s="82"/>
    </row>
    <row r="990" ht="12.75">
      <c r="D990" s="82"/>
    </row>
    <row r="991" ht="12.75">
      <c r="D991" s="82"/>
    </row>
    <row r="992" ht="12.75">
      <c r="D992" s="82"/>
    </row>
    <row r="993" ht="12.75">
      <c r="D993" s="82"/>
    </row>
    <row r="994" ht="12.75">
      <c r="D994" s="82"/>
    </row>
    <row r="995" ht="12.75">
      <c r="D995" s="82"/>
    </row>
    <row r="996" ht="12.75">
      <c r="D996" s="82"/>
    </row>
    <row r="997" ht="12.75">
      <c r="D997" s="82"/>
    </row>
    <row r="998" ht="12.75">
      <c r="D998" s="82"/>
    </row>
    <row r="999" ht="12.75">
      <c r="D999" s="82"/>
    </row>
    <row r="1000" ht="12.75">
      <c r="D1000" s="82"/>
    </row>
    <row r="1001" ht="12.75">
      <c r="D1001" s="82"/>
    </row>
    <row r="1002" ht="12.75">
      <c r="D1002" s="82"/>
    </row>
    <row r="1003" ht="12.75">
      <c r="D1003" s="82"/>
    </row>
    <row r="1004" ht="12.75">
      <c r="D1004" s="82"/>
    </row>
    <row r="1005" ht="12.75">
      <c r="D1005" s="82"/>
    </row>
    <row r="1006" ht="12.75">
      <c r="D1006" s="82"/>
    </row>
    <row r="1007" ht="12.75">
      <c r="D1007" s="82"/>
    </row>
    <row r="1008" ht="12.75">
      <c r="D1008" s="82"/>
    </row>
    <row r="1009" ht="12.75">
      <c r="D1009" s="82"/>
    </row>
    <row r="1010" ht="12.75">
      <c r="D1010" s="82"/>
    </row>
    <row r="1011" ht="12.75">
      <c r="D1011" s="82"/>
    </row>
    <row r="1012" ht="12.75">
      <c r="D1012" s="82"/>
    </row>
    <row r="1013" ht="12.75">
      <c r="D1013" s="82"/>
    </row>
    <row r="1014" ht="12.75">
      <c r="D1014" s="82"/>
    </row>
    <row r="1015" ht="12.75">
      <c r="D1015" s="82"/>
    </row>
    <row r="1016" ht="12.75">
      <c r="D1016" s="82"/>
    </row>
    <row r="1017" ht="12.75">
      <c r="D1017" s="82"/>
    </row>
    <row r="1018" ht="12.75">
      <c r="D1018" s="82"/>
    </row>
    <row r="1019" ht="12.75">
      <c r="D1019" s="82"/>
    </row>
    <row r="1020" ht="12.75">
      <c r="D1020" s="82"/>
    </row>
    <row r="1021" ht="12.75">
      <c r="D1021" s="82"/>
    </row>
    <row r="1022" ht="12.75">
      <c r="D1022" s="82"/>
    </row>
    <row r="1023" ht="12.75">
      <c r="D1023" s="82"/>
    </row>
    <row r="1024" ht="12.75">
      <c r="D1024" s="82"/>
    </row>
    <row r="1025" ht="12.75">
      <c r="D1025" s="82"/>
    </row>
    <row r="1026" ht="12.75">
      <c r="D1026" s="82"/>
    </row>
    <row r="1027" ht="12.75">
      <c r="D1027" s="82"/>
    </row>
    <row r="1028" ht="12.75">
      <c r="D1028" s="82"/>
    </row>
    <row r="1029" ht="12.75">
      <c r="D1029" s="82"/>
    </row>
    <row r="1030" ht="12.75">
      <c r="D1030" s="82"/>
    </row>
    <row r="1031" ht="12.75">
      <c r="D1031" s="82"/>
    </row>
    <row r="1032" ht="12.75">
      <c r="D1032" s="82"/>
    </row>
    <row r="1033" ht="12.75">
      <c r="D1033" s="82"/>
    </row>
    <row r="1034" ht="12.75">
      <c r="D1034" s="82"/>
    </row>
    <row r="1035" ht="12.75">
      <c r="D1035" s="82"/>
    </row>
    <row r="1036" ht="12.75">
      <c r="D1036" s="82"/>
    </row>
    <row r="1037" ht="12.75">
      <c r="D1037" s="82"/>
    </row>
    <row r="1038" ht="12.75">
      <c r="D1038" s="82"/>
    </row>
    <row r="1039" ht="12.75">
      <c r="D1039" s="82"/>
    </row>
    <row r="1040" ht="12.75">
      <c r="D1040" s="82"/>
    </row>
    <row r="1041" ht="12.75">
      <c r="D1041" s="82"/>
    </row>
    <row r="1042" ht="12.75">
      <c r="D1042" s="82"/>
    </row>
    <row r="1043" ht="12.75">
      <c r="D1043" s="82"/>
    </row>
    <row r="1044" ht="12.75">
      <c r="D1044" s="82"/>
    </row>
    <row r="1045" ht="12.75">
      <c r="D1045" s="82"/>
    </row>
    <row r="1046" ht="12.75">
      <c r="D1046" s="82"/>
    </row>
    <row r="1047" ht="12.75">
      <c r="D1047" s="82"/>
    </row>
    <row r="1048" ht="12.75">
      <c r="D1048" s="82"/>
    </row>
    <row r="1049" ht="12.75">
      <c r="D1049" s="82"/>
    </row>
    <row r="1050" ht="12.75">
      <c r="D1050" s="82"/>
    </row>
    <row r="1051" ht="12.75">
      <c r="D1051" s="82"/>
    </row>
    <row r="1052" ht="12.75">
      <c r="D1052" s="82"/>
    </row>
    <row r="1053" ht="12.75">
      <c r="D1053" s="82"/>
    </row>
    <row r="1054" ht="12.75">
      <c r="D1054" s="82"/>
    </row>
    <row r="1055" ht="12.75">
      <c r="D1055" s="82"/>
    </row>
    <row r="1056" ht="12.75">
      <c r="D1056" s="82"/>
    </row>
    <row r="1057" ht="12.75">
      <c r="D1057" s="82"/>
    </row>
    <row r="1058" ht="12.75">
      <c r="D1058" s="82"/>
    </row>
    <row r="1059" ht="12.75">
      <c r="D1059" s="82"/>
    </row>
    <row r="1060" ht="12.75">
      <c r="D1060" s="82"/>
    </row>
    <row r="1061" ht="12.75">
      <c r="D1061" s="82"/>
    </row>
    <row r="1062" ht="12.75">
      <c r="D1062" s="82"/>
    </row>
    <row r="1063" ht="12.75">
      <c r="D1063" s="82"/>
    </row>
    <row r="1064" ht="12.75">
      <c r="D1064" s="82"/>
    </row>
    <row r="1065" ht="12.75">
      <c r="D1065" s="82"/>
    </row>
    <row r="1066" ht="12.75">
      <c r="D1066" s="82"/>
    </row>
    <row r="1067" ht="12.75">
      <c r="D1067" s="82"/>
    </row>
    <row r="1068" ht="12.75">
      <c r="D1068" s="82"/>
    </row>
    <row r="1069" ht="12.75">
      <c r="D1069" s="82"/>
    </row>
    <row r="1070" ht="12.75">
      <c r="D1070" s="82"/>
    </row>
    <row r="1071" ht="12.75">
      <c r="D1071" s="82"/>
    </row>
    <row r="1072" ht="12.75">
      <c r="D1072" s="82"/>
    </row>
    <row r="1073" ht="12.75">
      <c r="D1073" s="82"/>
    </row>
    <row r="1074" ht="12.75">
      <c r="D1074" s="82"/>
    </row>
    <row r="1075" ht="12.75">
      <c r="D1075" s="82"/>
    </row>
    <row r="1076" ht="12.75">
      <c r="D1076" s="82"/>
    </row>
    <row r="1077" ht="12.75">
      <c r="D1077" s="82"/>
    </row>
    <row r="1078" ht="12.75">
      <c r="D1078" s="82"/>
    </row>
    <row r="1079" ht="12.75">
      <c r="D1079" s="82"/>
    </row>
    <row r="1080" ht="12.75">
      <c r="D1080" s="82"/>
    </row>
    <row r="1081" ht="12.75">
      <c r="D1081" s="82"/>
    </row>
    <row r="1082" ht="12.75">
      <c r="D1082" s="82"/>
    </row>
    <row r="1083" ht="12.75">
      <c r="D1083" s="82"/>
    </row>
    <row r="1084" ht="12.75">
      <c r="D1084" s="82"/>
    </row>
    <row r="1085" ht="12.75">
      <c r="D1085" s="82"/>
    </row>
    <row r="1086" ht="12.75">
      <c r="D1086" s="82"/>
    </row>
    <row r="1087" ht="12.75">
      <c r="D1087" s="82"/>
    </row>
    <row r="1088" ht="12.75">
      <c r="D1088" s="82"/>
    </row>
    <row r="1089" ht="12.75">
      <c r="D1089" s="82"/>
    </row>
    <row r="1090" ht="12.75">
      <c r="D1090" s="82"/>
    </row>
    <row r="1091" ht="12.75">
      <c r="D1091" s="82"/>
    </row>
    <row r="1092" ht="12.75">
      <c r="D1092" s="82"/>
    </row>
    <row r="1093" ht="12.75">
      <c r="D1093" s="82"/>
    </row>
    <row r="1094" ht="12.75">
      <c r="D1094" s="82"/>
    </row>
    <row r="1095" ht="12.75">
      <c r="D1095" s="82"/>
    </row>
    <row r="1096" ht="12.75">
      <c r="D1096" s="82"/>
    </row>
    <row r="1097" ht="12.75">
      <c r="D1097" s="82"/>
    </row>
    <row r="1098" ht="12.75">
      <c r="D1098" s="82"/>
    </row>
    <row r="1099" ht="12.75">
      <c r="D1099" s="82"/>
    </row>
    <row r="1100" ht="12.75">
      <c r="D1100" s="82"/>
    </row>
    <row r="1101" ht="12.75">
      <c r="D1101" s="82"/>
    </row>
    <row r="1102" ht="12.75">
      <c r="D1102" s="82"/>
    </row>
    <row r="1103" ht="12.75">
      <c r="D1103" s="82"/>
    </row>
    <row r="1104" ht="12.75">
      <c r="D1104" s="82"/>
    </row>
    <row r="1105" ht="12.75">
      <c r="D1105" s="82"/>
    </row>
    <row r="1106" ht="12.75">
      <c r="D1106" s="82"/>
    </row>
    <row r="1107" ht="12.75">
      <c r="D1107" s="82"/>
    </row>
    <row r="1108" ht="12.75">
      <c r="D1108" s="82"/>
    </row>
    <row r="1109" ht="12.75">
      <c r="D1109" s="82"/>
    </row>
    <row r="1110" ht="12.75">
      <c r="D1110" s="82"/>
    </row>
    <row r="1111" ht="12.75">
      <c r="D1111" s="82"/>
    </row>
    <row r="1112" ht="12.75">
      <c r="D1112" s="82"/>
    </row>
    <row r="1113" ht="12.75">
      <c r="D1113" s="82"/>
    </row>
    <row r="1114" ht="12.75">
      <c r="D1114" s="82"/>
    </row>
    <row r="1115" ht="12.75">
      <c r="D1115" s="82"/>
    </row>
    <row r="1116" ht="12.75">
      <c r="D1116" s="82"/>
    </row>
    <row r="1117" ht="12.75">
      <c r="D1117" s="82"/>
    </row>
    <row r="1118" ht="12.75">
      <c r="D1118" s="82"/>
    </row>
    <row r="1119" ht="12.75">
      <c r="D1119" s="82"/>
    </row>
    <row r="1120" ht="12.75">
      <c r="D1120" s="82"/>
    </row>
    <row r="1121" ht="12.75">
      <c r="D1121" s="82"/>
    </row>
    <row r="1122" ht="12.75">
      <c r="D1122" s="82"/>
    </row>
    <row r="1123" ht="12.75">
      <c r="D1123" s="82"/>
    </row>
    <row r="1124" ht="12.75">
      <c r="D1124" s="82"/>
    </row>
    <row r="1125" ht="12.75">
      <c r="D1125" s="82"/>
    </row>
    <row r="1126" ht="12.75">
      <c r="D1126" s="82"/>
    </row>
    <row r="1127" ht="12.75">
      <c r="D1127" s="82"/>
    </row>
    <row r="1128" ht="12.75">
      <c r="D1128" s="82"/>
    </row>
    <row r="1129" ht="12.75">
      <c r="D1129" s="82"/>
    </row>
    <row r="1130" ht="12.75">
      <c r="D1130" s="82"/>
    </row>
    <row r="1131" ht="12.75">
      <c r="D1131" s="82"/>
    </row>
    <row r="1132" ht="12.75">
      <c r="D1132" s="82"/>
    </row>
    <row r="1133" ht="12.75">
      <c r="D1133" s="82"/>
    </row>
    <row r="1134" ht="12.75">
      <c r="D1134" s="82"/>
    </row>
    <row r="1135" ht="12.75">
      <c r="D1135" s="82"/>
    </row>
    <row r="1136" ht="12.75">
      <c r="D1136" s="82"/>
    </row>
    <row r="1137" ht="12.75">
      <c r="D1137" s="82"/>
    </row>
    <row r="1138" ht="12.75">
      <c r="D1138" s="82"/>
    </row>
    <row r="1139" ht="12.75">
      <c r="D1139" s="82"/>
    </row>
    <row r="1140" ht="12.75">
      <c r="D1140" s="82"/>
    </row>
    <row r="1141" ht="12.75">
      <c r="D1141" s="82"/>
    </row>
    <row r="1142" ht="12.75">
      <c r="D1142" s="82"/>
    </row>
    <row r="1143" ht="12.75">
      <c r="D1143" s="82"/>
    </row>
    <row r="1144" ht="12.75">
      <c r="D1144" s="82"/>
    </row>
    <row r="1145" ht="12.75">
      <c r="D1145" s="82"/>
    </row>
    <row r="1146" ht="12.75">
      <c r="D1146" s="82"/>
    </row>
    <row r="1147" ht="12.75">
      <c r="D1147" s="82"/>
    </row>
    <row r="1148" ht="12.75">
      <c r="D1148" s="82"/>
    </row>
    <row r="1149" ht="12.75">
      <c r="D1149" s="82"/>
    </row>
    <row r="1150" ht="12.75">
      <c r="D1150" s="82"/>
    </row>
    <row r="1151" ht="12.75">
      <c r="D1151" s="82"/>
    </row>
    <row r="1152" ht="12.75">
      <c r="D1152" s="82"/>
    </row>
    <row r="1153" ht="12.75">
      <c r="D1153" s="82"/>
    </row>
    <row r="1154" ht="12.75">
      <c r="D1154" s="82"/>
    </row>
    <row r="1155" ht="12.75">
      <c r="D1155" s="82"/>
    </row>
    <row r="1156" ht="12.75">
      <c r="D1156" s="82"/>
    </row>
    <row r="1157" ht="12.75">
      <c r="D1157" s="82"/>
    </row>
    <row r="1158" ht="12.75">
      <c r="D1158" s="82"/>
    </row>
    <row r="1159" ht="12.75">
      <c r="D1159" s="82"/>
    </row>
    <row r="1160" ht="12.75">
      <c r="D1160" s="82"/>
    </row>
    <row r="1161" ht="12.75">
      <c r="D1161" s="82"/>
    </row>
    <row r="1162" ht="12.75">
      <c r="D1162" s="82"/>
    </row>
    <row r="1163" ht="12.75">
      <c r="D1163" s="82"/>
    </row>
    <row r="1164" ht="12.75">
      <c r="D1164" s="82"/>
    </row>
    <row r="1165" ht="12.75">
      <c r="D1165" s="82"/>
    </row>
    <row r="1166" ht="12.75">
      <c r="D1166" s="82"/>
    </row>
    <row r="1167" ht="12.75">
      <c r="D1167" s="82"/>
    </row>
    <row r="1168" ht="12.75">
      <c r="D1168" s="82"/>
    </row>
    <row r="1169" ht="12.75">
      <c r="D1169" s="82"/>
    </row>
    <row r="1170" ht="12.75">
      <c r="D1170" s="82"/>
    </row>
    <row r="1171" ht="12.75">
      <c r="D1171" s="82"/>
    </row>
    <row r="1172" ht="12.75">
      <c r="D1172" s="82"/>
    </row>
    <row r="1173" ht="12.75">
      <c r="D1173" s="82"/>
    </row>
    <row r="1174" ht="12.75">
      <c r="D1174" s="82"/>
    </row>
    <row r="1175" ht="12.75">
      <c r="D1175" s="82"/>
    </row>
    <row r="1176" ht="12.75">
      <c r="D1176" s="82"/>
    </row>
    <row r="1177" ht="12.75">
      <c r="D1177" s="82"/>
    </row>
    <row r="1178" ht="12.75">
      <c r="D1178" s="82"/>
    </row>
    <row r="1179" ht="12.75">
      <c r="D1179" s="82"/>
    </row>
    <row r="1180" ht="12.75">
      <c r="D1180" s="82"/>
    </row>
    <row r="1181" ht="12.75">
      <c r="D1181" s="82"/>
    </row>
    <row r="1182" ht="12.75">
      <c r="D1182" s="82"/>
    </row>
    <row r="1183" ht="12.75">
      <c r="D1183" s="82"/>
    </row>
    <row r="1184" ht="12.75">
      <c r="D1184" s="82"/>
    </row>
    <row r="1185" ht="12.75">
      <c r="D1185" s="82"/>
    </row>
    <row r="1186" ht="12.75">
      <c r="D1186" s="82"/>
    </row>
    <row r="1187" ht="12.75">
      <c r="D1187" s="82"/>
    </row>
    <row r="1188" ht="12.75">
      <c r="D1188" s="82"/>
    </row>
    <row r="1189" ht="12.75">
      <c r="D1189" s="82"/>
    </row>
    <row r="1190" ht="12.75">
      <c r="D1190" s="82"/>
    </row>
    <row r="1191" ht="12.75">
      <c r="D1191" s="82"/>
    </row>
    <row r="1192" ht="12.75">
      <c r="D1192" s="82"/>
    </row>
    <row r="1193" ht="12.75">
      <c r="D1193" s="82"/>
    </row>
    <row r="1194" ht="12.75">
      <c r="D1194" s="82"/>
    </row>
    <row r="1195" ht="12.75">
      <c r="D1195" s="82"/>
    </row>
    <row r="1196" ht="12.75">
      <c r="D1196" s="82"/>
    </row>
    <row r="1197" ht="12.75">
      <c r="D1197" s="82"/>
    </row>
    <row r="1198" ht="12.75">
      <c r="D1198" s="82"/>
    </row>
    <row r="1199" ht="12.75">
      <c r="D1199" s="82"/>
    </row>
    <row r="1200" ht="12.75">
      <c r="D1200" s="82"/>
    </row>
    <row r="1201" ht="12.75">
      <c r="D1201" s="82"/>
    </row>
    <row r="1202" ht="12.75">
      <c r="D1202" s="82"/>
    </row>
    <row r="1203" ht="12.75">
      <c r="D1203" s="82"/>
    </row>
    <row r="1204" ht="12.75">
      <c r="D1204" s="82"/>
    </row>
    <row r="1205" ht="12.75">
      <c r="D1205" s="82"/>
    </row>
    <row r="1206" ht="12.75">
      <c r="D1206" s="82"/>
    </row>
    <row r="1207" ht="12.75">
      <c r="D1207" s="82"/>
    </row>
    <row r="1208" ht="12.75">
      <c r="D1208" s="82"/>
    </row>
    <row r="1209" ht="12.75">
      <c r="D1209" s="82"/>
    </row>
    <row r="1210" ht="12.75">
      <c r="D1210" s="82"/>
    </row>
    <row r="1211" ht="12.75">
      <c r="D1211" s="82"/>
    </row>
    <row r="1212" ht="12.75">
      <c r="D1212" s="82"/>
    </row>
    <row r="1213" ht="12.75">
      <c r="D1213" s="82"/>
    </row>
    <row r="1214" ht="12.75">
      <c r="D1214" s="82"/>
    </row>
    <row r="1215" ht="12.75">
      <c r="D1215" s="82"/>
    </row>
  </sheetData>
  <sheetProtection password="E9F0" sheet="1"/>
  <mergeCells count="6">
    <mergeCell ref="A209:G213"/>
    <mergeCell ref="A1:G1"/>
    <mergeCell ref="C2:G2"/>
    <mergeCell ref="C3:G3"/>
    <mergeCell ref="C4:G4"/>
    <mergeCell ref="A208:C208"/>
  </mergeCells>
  <printOptions/>
  <pageMargins left="0.590277777777778" right="0.196527777777778" top="0.7875" bottom="0.7875" header="0.511805555555555" footer="0.3"/>
  <pageSetup horizontalDpi="300" verticalDpi="300" orientation="portrait" paperSize="9"/>
  <headerFooter>
    <oddFooter>&amp;LZpracováno programem BUILDpower S,  © RTS, a.s.&amp;RStránka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21"/>
  <sheetViews>
    <sheetView tabSelected="1" workbookViewId="0" topLeftCell="A1">
      <pane ySplit="7" topLeftCell="A8" activePane="bottomLeft" state="frozen"/>
      <selection pane="bottomLeft" activeCell="AD11" sqref="AD11"/>
    </sheetView>
  </sheetViews>
  <sheetFormatPr defaultColWidth="8.625" defaultRowHeight="12.75" outlineLevelRow="1"/>
  <cols>
    <col min="1" max="1" width="3.375" style="0" customWidth="1"/>
    <col min="2" max="2" width="12.625" style="137" customWidth="1"/>
    <col min="3" max="3" width="38.25390625" style="137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11.625" style="0" hidden="1" customWidth="1"/>
    <col min="29" max="29" width="11.625" style="0" hidden="1" customWidth="1"/>
    <col min="31" max="41" width="11.625" style="0" hidden="1" customWidth="1"/>
  </cols>
  <sheetData>
    <row r="1" spans="2:33" ht="15.75" customHeight="1" thickBot="1">
      <c r="B1"/>
      <c r="C1"/>
      <c r="G1" s="192" t="s">
        <v>711</v>
      </c>
      <c r="AG1" t="s">
        <v>106</v>
      </c>
    </row>
    <row r="2" spans="1:33" ht="24.95" customHeight="1">
      <c r="A2" s="268" t="s">
        <v>708</v>
      </c>
      <c r="B2" s="269"/>
      <c r="C2" s="269"/>
      <c r="D2" s="269"/>
      <c r="E2" s="269"/>
      <c r="F2" s="269"/>
      <c r="G2" s="270"/>
      <c r="AG2" t="s">
        <v>107</v>
      </c>
    </row>
    <row r="3" spans="1:33" ht="12" customHeight="1" thickBot="1">
      <c r="A3" s="193"/>
      <c r="B3" s="194"/>
      <c r="C3" s="194"/>
      <c r="D3" s="194"/>
      <c r="E3" s="194"/>
      <c r="F3" s="194"/>
      <c r="G3" s="195"/>
      <c r="AC3" s="137" t="s">
        <v>107</v>
      </c>
      <c r="AG3" t="s">
        <v>108</v>
      </c>
    </row>
    <row r="4" spans="1:33" ht="24.95" customHeight="1" thickBot="1" thickTop="1">
      <c r="A4" s="196" t="s">
        <v>105</v>
      </c>
      <c r="B4" s="223">
        <v>200360</v>
      </c>
      <c r="C4" s="227" t="s">
        <v>718</v>
      </c>
      <c r="D4" s="228"/>
      <c r="E4" s="228"/>
      <c r="F4" s="228"/>
      <c r="G4" s="228"/>
      <c r="H4" s="229"/>
      <c r="AG4" t="s">
        <v>109</v>
      </c>
    </row>
    <row r="5" spans="1:7" ht="24.95" customHeight="1" thickBot="1" thickTop="1">
      <c r="A5" s="271"/>
      <c r="B5" s="272"/>
      <c r="C5" s="265" t="s">
        <v>719</v>
      </c>
      <c r="D5" s="266"/>
      <c r="E5" s="266"/>
      <c r="F5" s="266"/>
      <c r="G5" s="267"/>
    </row>
    <row r="6" spans="1:24" ht="39" thickTop="1">
      <c r="A6" s="198" t="s">
        <v>110</v>
      </c>
      <c r="B6" s="141" t="s">
        <v>111</v>
      </c>
      <c r="C6" s="141" t="s">
        <v>112</v>
      </c>
      <c r="D6" s="142" t="s">
        <v>113</v>
      </c>
      <c r="E6" s="140" t="s">
        <v>114</v>
      </c>
      <c r="F6" s="143" t="s">
        <v>115</v>
      </c>
      <c r="G6" s="199" t="s">
        <v>13</v>
      </c>
      <c r="H6" s="197" t="s">
        <v>116</v>
      </c>
      <c r="I6" s="144" t="s">
        <v>117</v>
      </c>
      <c r="J6" s="144" t="s">
        <v>118</v>
      </c>
      <c r="K6" s="144" t="s">
        <v>119</v>
      </c>
      <c r="L6" s="144" t="s">
        <v>120</v>
      </c>
      <c r="M6" s="144" t="s">
        <v>121</v>
      </c>
      <c r="N6" s="144" t="s">
        <v>122</v>
      </c>
      <c r="O6" s="144" t="s">
        <v>123</v>
      </c>
      <c r="P6" s="144" t="s">
        <v>124</v>
      </c>
      <c r="Q6" s="144" t="s">
        <v>125</v>
      </c>
      <c r="R6" s="144" t="s">
        <v>126</v>
      </c>
      <c r="S6" s="144" t="s">
        <v>127</v>
      </c>
      <c r="T6" s="144" t="s">
        <v>128</v>
      </c>
      <c r="U6" s="144" t="s">
        <v>129</v>
      </c>
      <c r="V6" s="144" t="s">
        <v>130</v>
      </c>
      <c r="W6" s="144" t="s">
        <v>131</v>
      </c>
      <c r="X6" s="144" t="s">
        <v>132</v>
      </c>
    </row>
    <row r="7" spans="1:24" ht="12.75" hidden="1">
      <c r="A7" s="200"/>
      <c r="B7" s="201"/>
      <c r="C7" s="201"/>
      <c r="D7" s="202"/>
      <c r="E7" s="203"/>
      <c r="F7" s="204"/>
      <c r="G7" s="205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24" ht="12.75">
      <c r="A8" s="200"/>
      <c r="B8" s="201"/>
      <c r="C8" s="201"/>
      <c r="D8" s="202"/>
      <c r="E8" s="203"/>
      <c r="F8" s="204"/>
      <c r="G8" s="20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</row>
    <row r="9" spans="1:33" ht="12.75">
      <c r="A9" s="206" t="s">
        <v>133</v>
      </c>
      <c r="B9" s="148" t="s">
        <v>55</v>
      </c>
      <c r="C9" s="149" t="s">
        <v>56</v>
      </c>
      <c r="D9" s="150"/>
      <c r="E9" s="151"/>
      <c r="F9" s="152"/>
      <c r="G9" s="207">
        <f>SUMIF(AG10:AG16,"&lt;&gt;NOR",G10:G16)</f>
        <v>0</v>
      </c>
      <c r="H9" s="154"/>
      <c r="I9" s="154">
        <f>SUM(I10:I16)</f>
        <v>0</v>
      </c>
      <c r="J9" s="154"/>
      <c r="K9" s="154">
        <f>SUM(K10:K16)</f>
        <v>0</v>
      </c>
      <c r="L9" s="154"/>
      <c r="M9" s="154">
        <f>SUM(M10:M16)</f>
        <v>0</v>
      </c>
      <c r="N9" s="154"/>
      <c r="O9" s="154">
        <f>SUM(O10:O16)</f>
        <v>0</v>
      </c>
      <c r="P9" s="154"/>
      <c r="Q9" s="154">
        <f>SUM(Q10:Q16)</f>
        <v>9.23</v>
      </c>
      <c r="R9" s="154"/>
      <c r="S9" s="154"/>
      <c r="T9" s="154"/>
      <c r="U9" s="154"/>
      <c r="V9" s="154">
        <f>SUM(V10:V16)</f>
        <v>27.3</v>
      </c>
      <c r="W9" s="154"/>
      <c r="X9" s="154"/>
      <c r="AG9" t="s">
        <v>134</v>
      </c>
    </row>
    <row r="10" spans="1:60" ht="22.5" outlineLevel="1">
      <c r="A10" s="208">
        <v>1</v>
      </c>
      <c r="B10" s="171" t="s">
        <v>569</v>
      </c>
      <c r="C10" s="172" t="s">
        <v>570</v>
      </c>
      <c r="D10" s="173" t="s">
        <v>137</v>
      </c>
      <c r="E10" s="174">
        <v>41</v>
      </c>
      <c r="F10" s="175"/>
      <c r="G10" s="209">
        <f>ROUND(E10*F10,2)</f>
        <v>0</v>
      </c>
      <c r="H10" s="162"/>
      <c r="I10" s="163">
        <f>ROUND(E10*H10,2)</f>
        <v>0</v>
      </c>
      <c r="J10" s="162"/>
      <c r="K10" s="163">
        <f>ROUND(E10*J10,2)</f>
        <v>0</v>
      </c>
      <c r="L10" s="163">
        <v>21</v>
      </c>
      <c r="M10" s="163">
        <f>G10*(1+L10/100)</f>
        <v>0</v>
      </c>
      <c r="N10" s="163">
        <v>0</v>
      </c>
      <c r="O10" s="163">
        <f>ROUND(E10*N10,2)</f>
        <v>0</v>
      </c>
      <c r="P10" s="163">
        <v>0.225</v>
      </c>
      <c r="Q10" s="163">
        <f>ROUND(E10*P10,2)</f>
        <v>9.23</v>
      </c>
      <c r="R10" s="163"/>
      <c r="S10" s="163" t="s">
        <v>151</v>
      </c>
      <c r="T10" s="163" t="s">
        <v>139</v>
      </c>
      <c r="U10" s="163">
        <v>0.142</v>
      </c>
      <c r="V10" s="163">
        <f>ROUND(E10*U10,2)</f>
        <v>5.82</v>
      </c>
      <c r="W10" s="163"/>
      <c r="X10" s="163" t="s">
        <v>140</v>
      </c>
      <c r="Y10" s="164"/>
      <c r="Z10" s="164"/>
      <c r="AA10" s="164"/>
      <c r="AB10" s="164"/>
      <c r="AC10" s="164"/>
      <c r="AD10" s="164"/>
      <c r="AE10" s="164"/>
      <c r="AF10" s="164"/>
      <c r="AG10" s="164" t="s">
        <v>141</v>
      </c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</row>
    <row r="11" spans="1:60" ht="12.75" outlineLevel="1">
      <c r="A11" s="210">
        <v>2</v>
      </c>
      <c r="B11" s="156" t="s">
        <v>571</v>
      </c>
      <c r="C11" s="157" t="s">
        <v>572</v>
      </c>
      <c r="D11" s="158" t="s">
        <v>289</v>
      </c>
      <c r="E11" s="159">
        <v>3</v>
      </c>
      <c r="F11" s="160"/>
      <c r="G11" s="211">
        <f>ROUND(E11*F11,2)</f>
        <v>0</v>
      </c>
      <c r="H11" s="162"/>
      <c r="I11" s="163">
        <f>ROUND(E11*H11,2)</f>
        <v>0</v>
      </c>
      <c r="J11" s="162"/>
      <c r="K11" s="163">
        <f>ROUND(E11*J11,2)</f>
        <v>0</v>
      </c>
      <c r="L11" s="163">
        <v>21</v>
      </c>
      <c r="M11" s="163">
        <f>G11*(1+L11/100)</f>
        <v>0</v>
      </c>
      <c r="N11" s="163">
        <v>0</v>
      </c>
      <c r="O11" s="163">
        <f>ROUND(E11*N11,2)</f>
        <v>0</v>
      </c>
      <c r="P11" s="163">
        <v>0</v>
      </c>
      <c r="Q11" s="163">
        <f>ROUND(E11*P11,2)</f>
        <v>0</v>
      </c>
      <c r="R11" s="163"/>
      <c r="S11" s="163" t="s">
        <v>151</v>
      </c>
      <c r="T11" s="163" t="s">
        <v>139</v>
      </c>
      <c r="U11" s="163">
        <v>3.533</v>
      </c>
      <c r="V11" s="163">
        <f>ROUND(E11*U11,2)</f>
        <v>10.6</v>
      </c>
      <c r="W11" s="163"/>
      <c r="X11" s="163" t="s">
        <v>140</v>
      </c>
      <c r="Y11" s="164"/>
      <c r="Z11" s="164"/>
      <c r="AA11" s="164"/>
      <c r="AB11" s="164"/>
      <c r="AC11" s="164"/>
      <c r="AD11" s="164"/>
      <c r="AE11" s="164"/>
      <c r="AF11" s="164"/>
      <c r="AG11" s="164" t="s">
        <v>141</v>
      </c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</row>
    <row r="12" spans="1:60" ht="12.75" outlineLevel="1">
      <c r="A12" s="212"/>
      <c r="B12" s="166"/>
      <c r="C12" s="167" t="s">
        <v>573</v>
      </c>
      <c r="D12" s="168"/>
      <c r="E12" s="169">
        <v>3</v>
      </c>
      <c r="F12" s="163"/>
      <c r="G12" s="21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4"/>
      <c r="Z12" s="164"/>
      <c r="AA12" s="164"/>
      <c r="AB12" s="164"/>
      <c r="AC12" s="164"/>
      <c r="AD12" s="164"/>
      <c r="AE12" s="164"/>
      <c r="AF12" s="164"/>
      <c r="AG12" s="164" t="s">
        <v>143</v>
      </c>
      <c r="AH12" s="164">
        <v>0</v>
      </c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</row>
    <row r="13" spans="1:60" ht="12.75" outlineLevel="1">
      <c r="A13" s="210">
        <v>3</v>
      </c>
      <c r="B13" s="156" t="s">
        <v>574</v>
      </c>
      <c r="C13" s="157" t="s">
        <v>575</v>
      </c>
      <c r="D13" s="158" t="s">
        <v>289</v>
      </c>
      <c r="E13" s="159">
        <v>4.5</v>
      </c>
      <c r="F13" s="160"/>
      <c r="G13" s="211">
        <f>ROUND(E13*F13,2)</f>
        <v>0</v>
      </c>
      <c r="H13" s="162"/>
      <c r="I13" s="163">
        <f>ROUND(E13*H13,2)</f>
        <v>0</v>
      </c>
      <c r="J13" s="162"/>
      <c r="K13" s="163">
        <f>ROUND(E13*J13,2)</f>
        <v>0</v>
      </c>
      <c r="L13" s="163">
        <v>21</v>
      </c>
      <c r="M13" s="163">
        <f>G13*(1+L13/100)</f>
        <v>0</v>
      </c>
      <c r="N13" s="163">
        <v>0</v>
      </c>
      <c r="O13" s="163">
        <f>ROUND(E13*N13,2)</f>
        <v>0</v>
      </c>
      <c r="P13" s="163">
        <v>0</v>
      </c>
      <c r="Q13" s="163">
        <f>ROUND(E13*P13,2)</f>
        <v>0</v>
      </c>
      <c r="R13" s="163"/>
      <c r="S13" s="163" t="s">
        <v>151</v>
      </c>
      <c r="T13" s="163" t="s">
        <v>139</v>
      </c>
      <c r="U13" s="163">
        <v>1.15</v>
      </c>
      <c r="V13" s="163">
        <f>ROUND(E13*U13,2)</f>
        <v>5.18</v>
      </c>
      <c r="W13" s="163"/>
      <c r="X13" s="163" t="s">
        <v>140</v>
      </c>
      <c r="Y13" s="164"/>
      <c r="Z13" s="164"/>
      <c r="AA13" s="164"/>
      <c r="AB13" s="164"/>
      <c r="AC13" s="164"/>
      <c r="AD13" s="164"/>
      <c r="AE13" s="164"/>
      <c r="AF13" s="164"/>
      <c r="AG13" s="164" t="s">
        <v>141</v>
      </c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</row>
    <row r="14" spans="1:60" ht="12.75" outlineLevel="1">
      <c r="A14" s="212"/>
      <c r="B14" s="166"/>
      <c r="C14" s="167" t="s">
        <v>576</v>
      </c>
      <c r="D14" s="168"/>
      <c r="E14" s="169">
        <v>4.5</v>
      </c>
      <c r="F14" s="163"/>
      <c r="G14" s="21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64"/>
      <c r="AA14" s="164"/>
      <c r="AB14" s="164"/>
      <c r="AC14" s="164"/>
      <c r="AD14" s="164"/>
      <c r="AE14" s="164"/>
      <c r="AF14" s="164"/>
      <c r="AG14" s="164" t="s">
        <v>143</v>
      </c>
      <c r="AH14" s="164">
        <v>0</v>
      </c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</row>
    <row r="15" spans="1:60" ht="12.75" outlineLevel="1">
      <c r="A15" s="208">
        <v>4</v>
      </c>
      <c r="B15" s="171" t="s">
        <v>577</v>
      </c>
      <c r="C15" s="172" t="s">
        <v>578</v>
      </c>
      <c r="D15" s="173" t="s">
        <v>137</v>
      </c>
      <c r="E15" s="174">
        <v>30</v>
      </c>
      <c r="F15" s="175"/>
      <c r="G15" s="209">
        <f>ROUND(E15*F15,2)</f>
        <v>0</v>
      </c>
      <c r="H15" s="162"/>
      <c r="I15" s="163">
        <f>ROUND(E15*H15,2)</f>
        <v>0</v>
      </c>
      <c r="J15" s="162"/>
      <c r="K15" s="163">
        <f>ROUND(E15*J15,2)</f>
        <v>0</v>
      </c>
      <c r="L15" s="163">
        <v>21</v>
      </c>
      <c r="M15" s="163">
        <f>G15*(1+L15/100)</f>
        <v>0</v>
      </c>
      <c r="N15" s="163">
        <v>0</v>
      </c>
      <c r="O15" s="163">
        <f>ROUND(E15*N15,2)</f>
        <v>0</v>
      </c>
      <c r="P15" s="163">
        <v>0</v>
      </c>
      <c r="Q15" s="163">
        <f>ROUND(E15*P15,2)</f>
        <v>0</v>
      </c>
      <c r="R15" s="163"/>
      <c r="S15" s="163" t="s">
        <v>151</v>
      </c>
      <c r="T15" s="163" t="s">
        <v>139</v>
      </c>
      <c r="U15" s="163">
        <v>0.06</v>
      </c>
      <c r="V15" s="163">
        <f>ROUND(E15*U15,2)</f>
        <v>1.8</v>
      </c>
      <c r="W15" s="163"/>
      <c r="X15" s="163" t="s">
        <v>140</v>
      </c>
      <c r="Y15" s="164"/>
      <c r="Z15" s="164"/>
      <c r="AA15" s="164"/>
      <c r="AB15" s="164"/>
      <c r="AC15" s="164"/>
      <c r="AD15" s="164"/>
      <c r="AE15" s="164"/>
      <c r="AF15" s="164"/>
      <c r="AG15" s="164" t="s">
        <v>141</v>
      </c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</row>
    <row r="16" spans="1:60" ht="12.75" outlineLevel="1">
      <c r="A16" s="208">
        <v>5</v>
      </c>
      <c r="B16" s="171" t="s">
        <v>579</v>
      </c>
      <c r="C16" s="172" t="s">
        <v>580</v>
      </c>
      <c r="D16" s="173" t="s">
        <v>137</v>
      </c>
      <c r="E16" s="174">
        <v>30</v>
      </c>
      <c r="F16" s="175"/>
      <c r="G16" s="209">
        <f>ROUND(E16*F16,2)</f>
        <v>0</v>
      </c>
      <c r="H16" s="162"/>
      <c r="I16" s="163">
        <f>ROUND(E16*H16,2)</f>
        <v>0</v>
      </c>
      <c r="J16" s="162"/>
      <c r="K16" s="163">
        <f>ROUND(E16*J16,2)</f>
        <v>0</v>
      </c>
      <c r="L16" s="163">
        <v>21</v>
      </c>
      <c r="M16" s="163">
        <f>G16*(1+L16/100)</f>
        <v>0</v>
      </c>
      <c r="N16" s="163">
        <v>0</v>
      </c>
      <c r="O16" s="163">
        <f>ROUND(E16*N16,2)</f>
        <v>0</v>
      </c>
      <c r="P16" s="163">
        <v>0</v>
      </c>
      <c r="Q16" s="163">
        <f>ROUND(E16*P16,2)</f>
        <v>0</v>
      </c>
      <c r="R16" s="163"/>
      <c r="S16" s="163" t="s">
        <v>151</v>
      </c>
      <c r="T16" s="163" t="s">
        <v>139</v>
      </c>
      <c r="U16" s="163">
        <v>0.13</v>
      </c>
      <c r="V16" s="163">
        <f>ROUND(E16*U16,2)</f>
        <v>3.9</v>
      </c>
      <c r="W16" s="163"/>
      <c r="X16" s="163" t="s">
        <v>140</v>
      </c>
      <c r="Y16" s="164"/>
      <c r="Z16" s="164"/>
      <c r="AA16" s="164"/>
      <c r="AB16" s="164"/>
      <c r="AC16" s="164"/>
      <c r="AD16" s="164"/>
      <c r="AE16" s="164"/>
      <c r="AF16" s="164"/>
      <c r="AG16" s="164" t="s">
        <v>141</v>
      </c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</row>
    <row r="17" spans="1:33" ht="12.75">
      <c r="A17" s="206" t="s">
        <v>133</v>
      </c>
      <c r="B17" s="148" t="s">
        <v>57</v>
      </c>
      <c r="C17" s="149" t="s">
        <v>58</v>
      </c>
      <c r="D17" s="150"/>
      <c r="E17" s="151"/>
      <c r="F17" s="152"/>
      <c r="G17" s="207">
        <f>SUMIF(AG18:AG19,"&lt;&gt;NOR",G18:G19)</f>
        <v>0</v>
      </c>
      <c r="H17" s="154"/>
      <c r="I17" s="154">
        <f>SUM(I18:I19)</f>
        <v>0</v>
      </c>
      <c r="J17" s="154"/>
      <c r="K17" s="154">
        <f>SUM(K18:K19)</f>
        <v>0</v>
      </c>
      <c r="L17" s="154"/>
      <c r="M17" s="154">
        <f>SUM(M18:M19)</f>
        <v>0</v>
      </c>
      <c r="N17" s="154"/>
      <c r="O17" s="154">
        <f>SUM(O18:O19)</f>
        <v>0.88</v>
      </c>
      <c r="P17" s="154"/>
      <c r="Q17" s="154">
        <f>SUM(Q18:Q19)</f>
        <v>0</v>
      </c>
      <c r="R17" s="154"/>
      <c r="S17" s="154"/>
      <c r="T17" s="154"/>
      <c r="U17" s="154"/>
      <c r="V17" s="154">
        <f>SUM(V18:V19)</f>
        <v>92.7</v>
      </c>
      <c r="W17" s="154"/>
      <c r="X17" s="154"/>
      <c r="AG17" t="s">
        <v>134</v>
      </c>
    </row>
    <row r="18" spans="1:60" ht="22.5" outlineLevel="1">
      <c r="A18" s="210">
        <v>6</v>
      </c>
      <c r="B18" s="156" t="s">
        <v>147</v>
      </c>
      <c r="C18" s="157" t="s">
        <v>148</v>
      </c>
      <c r="D18" s="158" t="s">
        <v>137</v>
      </c>
      <c r="E18" s="159">
        <v>61.8</v>
      </c>
      <c r="F18" s="160"/>
      <c r="G18" s="211">
        <f>ROUND(E18*F18,2)</f>
        <v>0</v>
      </c>
      <c r="H18" s="162"/>
      <c r="I18" s="163">
        <f>ROUND(E18*H18,2)</f>
        <v>0</v>
      </c>
      <c r="J18" s="162"/>
      <c r="K18" s="163">
        <f>ROUND(E18*J18,2)</f>
        <v>0</v>
      </c>
      <c r="L18" s="163">
        <v>21</v>
      </c>
      <c r="M18" s="163">
        <f>G18*(1+L18/100)</f>
        <v>0</v>
      </c>
      <c r="N18" s="163">
        <v>0.0143</v>
      </c>
      <c r="O18" s="163">
        <f>ROUND(E18*N18,2)</f>
        <v>0.88</v>
      </c>
      <c r="P18" s="163">
        <v>0</v>
      </c>
      <c r="Q18" s="163">
        <f>ROUND(E18*P18,2)</f>
        <v>0</v>
      </c>
      <c r="R18" s="163"/>
      <c r="S18" s="163" t="s">
        <v>138</v>
      </c>
      <c r="T18" s="163" t="s">
        <v>139</v>
      </c>
      <c r="U18" s="163">
        <v>1.5</v>
      </c>
      <c r="V18" s="163">
        <f>ROUND(E18*U18,2)</f>
        <v>92.7</v>
      </c>
      <c r="W18" s="163"/>
      <c r="X18" s="163" t="s">
        <v>140</v>
      </c>
      <c r="Y18" s="164"/>
      <c r="Z18" s="164"/>
      <c r="AA18" s="164"/>
      <c r="AB18" s="164"/>
      <c r="AC18" s="164"/>
      <c r="AD18" s="164"/>
      <c r="AE18" s="164"/>
      <c r="AF18" s="164"/>
      <c r="AG18" s="164" t="s">
        <v>141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</row>
    <row r="19" spans="1:60" ht="12.75" outlineLevel="1">
      <c r="A19" s="212"/>
      <c r="B19" s="166"/>
      <c r="C19" s="167" t="s">
        <v>581</v>
      </c>
      <c r="D19" s="168"/>
      <c r="E19" s="169">
        <v>61.8</v>
      </c>
      <c r="F19" s="163"/>
      <c r="G19" s="21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4"/>
      <c r="Z19" s="164"/>
      <c r="AA19" s="164"/>
      <c r="AB19" s="164"/>
      <c r="AC19" s="164"/>
      <c r="AD19" s="164"/>
      <c r="AE19" s="164"/>
      <c r="AF19" s="164"/>
      <c r="AG19" s="164" t="s">
        <v>143</v>
      </c>
      <c r="AH19" s="164">
        <v>0</v>
      </c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</row>
    <row r="20" spans="1:33" ht="12.75">
      <c r="A20" s="206" t="s">
        <v>133</v>
      </c>
      <c r="B20" s="148" t="s">
        <v>59</v>
      </c>
      <c r="C20" s="149" t="s">
        <v>60</v>
      </c>
      <c r="D20" s="150"/>
      <c r="E20" s="151"/>
      <c r="F20" s="152"/>
      <c r="G20" s="207">
        <f>SUMIF(AG21:AG28,"&lt;&gt;NOR",G21:G28)</f>
        <v>0</v>
      </c>
      <c r="H20" s="154"/>
      <c r="I20" s="154">
        <f>SUM(I21:I28)</f>
        <v>0</v>
      </c>
      <c r="J20" s="154"/>
      <c r="K20" s="154">
        <f>SUM(K21:K28)</f>
        <v>0</v>
      </c>
      <c r="L20" s="154"/>
      <c r="M20" s="154">
        <f>SUM(M21:M28)</f>
        <v>0</v>
      </c>
      <c r="N20" s="154"/>
      <c r="O20" s="154">
        <f>SUM(O21:O28)</f>
        <v>4.61</v>
      </c>
      <c r="P20" s="154"/>
      <c r="Q20" s="154">
        <f>SUM(Q21:Q28)</f>
        <v>0</v>
      </c>
      <c r="R20" s="154"/>
      <c r="S20" s="154"/>
      <c r="T20" s="154"/>
      <c r="U20" s="154"/>
      <c r="V20" s="154">
        <f>SUM(V21:V28)</f>
        <v>8.149999999999999</v>
      </c>
      <c r="W20" s="154"/>
      <c r="X20" s="154"/>
      <c r="AG20" t="s">
        <v>134</v>
      </c>
    </row>
    <row r="21" spans="1:60" ht="12.75" outlineLevel="1">
      <c r="A21" s="210">
        <v>7</v>
      </c>
      <c r="B21" s="156" t="s">
        <v>582</v>
      </c>
      <c r="C21" s="157" t="s">
        <v>583</v>
      </c>
      <c r="D21" s="158" t="s">
        <v>289</v>
      </c>
      <c r="E21" s="159">
        <v>1.36</v>
      </c>
      <c r="F21" s="160"/>
      <c r="G21" s="211">
        <f>ROUND(E21*F21,2)</f>
        <v>0</v>
      </c>
      <c r="H21" s="162"/>
      <c r="I21" s="163">
        <f>ROUND(E21*H21,2)</f>
        <v>0</v>
      </c>
      <c r="J21" s="162"/>
      <c r="K21" s="163">
        <f>ROUND(E21*J21,2)</f>
        <v>0</v>
      </c>
      <c r="L21" s="163">
        <v>21</v>
      </c>
      <c r="M21" s="163">
        <f>G21*(1+L21/100)</f>
        <v>0</v>
      </c>
      <c r="N21" s="163">
        <v>2.52514</v>
      </c>
      <c r="O21" s="163">
        <f>ROUND(E21*N21,2)</f>
        <v>3.43</v>
      </c>
      <c r="P21" s="163">
        <v>0</v>
      </c>
      <c r="Q21" s="163">
        <f>ROUND(E21*P21,2)</f>
        <v>0</v>
      </c>
      <c r="R21" s="163"/>
      <c r="S21" s="163" t="s">
        <v>151</v>
      </c>
      <c r="T21" s="163" t="s">
        <v>139</v>
      </c>
      <c r="U21" s="163">
        <v>0.987</v>
      </c>
      <c r="V21" s="163">
        <f>ROUND(E21*U21,2)</f>
        <v>1.34</v>
      </c>
      <c r="W21" s="163"/>
      <c r="X21" s="163" t="s">
        <v>140</v>
      </c>
      <c r="Y21" s="164"/>
      <c r="Z21" s="164"/>
      <c r="AA21" s="164"/>
      <c r="AB21" s="164"/>
      <c r="AC21" s="164"/>
      <c r="AD21" s="164"/>
      <c r="AE21" s="164"/>
      <c r="AF21" s="164"/>
      <c r="AG21" s="164" t="s">
        <v>141</v>
      </c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</row>
    <row r="22" spans="1:60" ht="12.75" outlineLevel="1">
      <c r="A22" s="212"/>
      <c r="B22" s="166"/>
      <c r="C22" s="167" t="s">
        <v>584</v>
      </c>
      <c r="D22" s="168"/>
      <c r="E22" s="169">
        <v>1.36</v>
      </c>
      <c r="F22" s="163"/>
      <c r="G22" s="21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164"/>
      <c r="AA22" s="164"/>
      <c r="AB22" s="164"/>
      <c r="AC22" s="164"/>
      <c r="AD22" s="164"/>
      <c r="AE22" s="164"/>
      <c r="AF22" s="164"/>
      <c r="AG22" s="164" t="s">
        <v>143</v>
      </c>
      <c r="AH22" s="164">
        <v>0</v>
      </c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</row>
    <row r="23" spans="1:60" ht="12.75" outlineLevel="1">
      <c r="A23" s="210">
        <v>8</v>
      </c>
      <c r="B23" s="156" t="s">
        <v>585</v>
      </c>
      <c r="C23" s="157" t="s">
        <v>586</v>
      </c>
      <c r="D23" s="158" t="s">
        <v>137</v>
      </c>
      <c r="E23" s="159">
        <v>6.8</v>
      </c>
      <c r="F23" s="160"/>
      <c r="G23" s="211">
        <f>ROUND(E23*F23,2)</f>
        <v>0</v>
      </c>
      <c r="H23" s="162"/>
      <c r="I23" s="163">
        <f>ROUND(E23*H23,2)</f>
        <v>0</v>
      </c>
      <c r="J23" s="162"/>
      <c r="K23" s="163">
        <f>ROUND(E23*J23,2)</f>
        <v>0</v>
      </c>
      <c r="L23" s="163">
        <v>21</v>
      </c>
      <c r="M23" s="163">
        <f>G23*(1+L23/100)</f>
        <v>0</v>
      </c>
      <c r="N23" s="163">
        <v>0.04751</v>
      </c>
      <c r="O23" s="163">
        <f>ROUND(E23*N23,2)</f>
        <v>0.32</v>
      </c>
      <c r="P23" s="163">
        <v>0</v>
      </c>
      <c r="Q23" s="163">
        <f>ROUND(E23*P23,2)</f>
        <v>0</v>
      </c>
      <c r="R23" s="163"/>
      <c r="S23" s="163" t="s">
        <v>151</v>
      </c>
      <c r="T23" s="163" t="s">
        <v>139</v>
      </c>
      <c r="U23" s="163">
        <v>0.65</v>
      </c>
      <c r="V23" s="163">
        <f>ROUND(E23*U23,2)</f>
        <v>4.42</v>
      </c>
      <c r="W23" s="163"/>
      <c r="X23" s="163" t="s">
        <v>140</v>
      </c>
      <c r="Y23" s="164"/>
      <c r="Z23" s="164"/>
      <c r="AA23" s="164"/>
      <c r="AB23" s="164"/>
      <c r="AC23" s="164"/>
      <c r="AD23" s="164"/>
      <c r="AE23" s="164"/>
      <c r="AF23" s="164"/>
      <c r="AG23" s="164" t="s">
        <v>141</v>
      </c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</row>
    <row r="24" spans="1:60" ht="12.75" outlineLevel="1">
      <c r="A24" s="212"/>
      <c r="B24" s="166"/>
      <c r="C24" s="167" t="s">
        <v>587</v>
      </c>
      <c r="D24" s="168"/>
      <c r="E24" s="169">
        <v>6.8</v>
      </c>
      <c r="F24" s="163"/>
      <c r="G24" s="21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4"/>
      <c r="Z24" s="164"/>
      <c r="AA24" s="164"/>
      <c r="AB24" s="164"/>
      <c r="AC24" s="164"/>
      <c r="AD24" s="164"/>
      <c r="AE24" s="164"/>
      <c r="AF24" s="164"/>
      <c r="AG24" s="164" t="s">
        <v>143</v>
      </c>
      <c r="AH24" s="164">
        <v>0</v>
      </c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</row>
    <row r="25" spans="1:60" ht="12.75" outlineLevel="1">
      <c r="A25" s="210">
        <v>9</v>
      </c>
      <c r="B25" s="156" t="s">
        <v>588</v>
      </c>
      <c r="C25" s="157" t="s">
        <v>589</v>
      </c>
      <c r="D25" s="158" t="s">
        <v>137</v>
      </c>
      <c r="E25" s="159">
        <v>6.8</v>
      </c>
      <c r="F25" s="160"/>
      <c r="G25" s="211">
        <f>ROUND(E25*F25,2)</f>
        <v>0</v>
      </c>
      <c r="H25" s="162"/>
      <c r="I25" s="163">
        <f>ROUND(E25*H25,2)</f>
        <v>0</v>
      </c>
      <c r="J25" s="162"/>
      <c r="K25" s="163">
        <f>ROUND(E25*J25,2)</f>
        <v>0</v>
      </c>
      <c r="L25" s="163">
        <v>21</v>
      </c>
      <c r="M25" s="163">
        <f>G25*(1+L25/100)</f>
        <v>0</v>
      </c>
      <c r="N25" s="163">
        <v>0</v>
      </c>
      <c r="O25" s="163">
        <f>ROUND(E25*N25,2)</f>
        <v>0</v>
      </c>
      <c r="P25" s="163">
        <v>0</v>
      </c>
      <c r="Q25" s="163">
        <f>ROUND(E25*P25,2)</f>
        <v>0</v>
      </c>
      <c r="R25" s="163"/>
      <c r="S25" s="163" t="s">
        <v>151</v>
      </c>
      <c r="T25" s="163" t="s">
        <v>139</v>
      </c>
      <c r="U25" s="163">
        <v>0.173</v>
      </c>
      <c r="V25" s="163">
        <f>ROUND(E25*U25,2)</f>
        <v>1.18</v>
      </c>
      <c r="W25" s="163"/>
      <c r="X25" s="163" t="s">
        <v>140</v>
      </c>
      <c r="Y25" s="164"/>
      <c r="Z25" s="164"/>
      <c r="AA25" s="164"/>
      <c r="AB25" s="164"/>
      <c r="AC25" s="164"/>
      <c r="AD25" s="164"/>
      <c r="AE25" s="164"/>
      <c r="AF25" s="164"/>
      <c r="AG25" s="164" t="s">
        <v>141</v>
      </c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</row>
    <row r="26" spans="1:60" ht="12.75" outlineLevel="1">
      <c r="A26" s="212"/>
      <c r="B26" s="166"/>
      <c r="C26" s="167" t="s">
        <v>587</v>
      </c>
      <c r="D26" s="168"/>
      <c r="E26" s="169">
        <v>6.8</v>
      </c>
      <c r="F26" s="163"/>
      <c r="G26" s="21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4"/>
      <c r="Z26" s="164"/>
      <c r="AA26" s="164"/>
      <c r="AB26" s="164"/>
      <c r="AC26" s="164"/>
      <c r="AD26" s="164"/>
      <c r="AE26" s="164"/>
      <c r="AF26" s="164"/>
      <c r="AG26" s="164" t="s">
        <v>143</v>
      </c>
      <c r="AH26" s="164">
        <v>0</v>
      </c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</row>
    <row r="27" spans="1:60" ht="12.75" outlineLevel="1">
      <c r="A27" s="210">
        <v>10</v>
      </c>
      <c r="B27" s="156" t="s">
        <v>590</v>
      </c>
      <c r="C27" s="157" t="s">
        <v>591</v>
      </c>
      <c r="D27" s="158" t="s">
        <v>289</v>
      </c>
      <c r="E27" s="159">
        <v>0.34</v>
      </c>
      <c r="F27" s="160"/>
      <c r="G27" s="211">
        <f>ROUND(E27*F27,2)</f>
        <v>0</v>
      </c>
      <c r="H27" s="162"/>
      <c r="I27" s="163">
        <f>ROUND(E27*H27,2)</f>
        <v>0</v>
      </c>
      <c r="J27" s="162"/>
      <c r="K27" s="163">
        <f>ROUND(E27*J27,2)</f>
        <v>0</v>
      </c>
      <c r="L27" s="163">
        <v>21</v>
      </c>
      <c r="M27" s="163">
        <f>G27*(1+L27/100)</f>
        <v>0</v>
      </c>
      <c r="N27" s="163">
        <v>2.52542</v>
      </c>
      <c r="O27" s="163">
        <f>ROUND(E27*N27,2)</f>
        <v>0.86</v>
      </c>
      <c r="P27" s="163">
        <v>0</v>
      </c>
      <c r="Q27" s="163">
        <f>ROUND(E27*P27,2)</f>
        <v>0</v>
      </c>
      <c r="R27" s="163"/>
      <c r="S27" s="163" t="s">
        <v>151</v>
      </c>
      <c r="T27" s="163" t="s">
        <v>139</v>
      </c>
      <c r="U27" s="163">
        <v>3.572</v>
      </c>
      <c r="V27" s="163">
        <f>ROUND(E27*U27,2)</f>
        <v>1.21</v>
      </c>
      <c r="W27" s="163"/>
      <c r="X27" s="163" t="s">
        <v>140</v>
      </c>
      <c r="Y27" s="164"/>
      <c r="Z27" s="164"/>
      <c r="AA27" s="164"/>
      <c r="AB27" s="164"/>
      <c r="AC27" s="164"/>
      <c r="AD27" s="164"/>
      <c r="AE27" s="164"/>
      <c r="AF27" s="164"/>
      <c r="AG27" s="164" t="s">
        <v>141</v>
      </c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</row>
    <row r="28" spans="1:60" ht="12.75" outlineLevel="1">
      <c r="A28" s="212"/>
      <c r="B28" s="166"/>
      <c r="C28" s="167" t="s">
        <v>592</v>
      </c>
      <c r="D28" s="168"/>
      <c r="E28" s="169">
        <v>0.34</v>
      </c>
      <c r="F28" s="163"/>
      <c r="G28" s="21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4"/>
      <c r="Z28" s="164"/>
      <c r="AA28" s="164"/>
      <c r="AB28" s="164"/>
      <c r="AC28" s="164"/>
      <c r="AD28" s="164"/>
      <c r="AE28" s="164"/>
      <c r="AF28" s="164"/>
      <c r="AG28" s="164" t="s">
        <v>143</v>
      </c>
      <c r="AH28" s="164">
        <v>0</v>
      </c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</row>
    <row r="29" spans="1:33" ht="12.75">
      <c r="A29" s="206" t="s">
        <v>133</v>
      </c>
      <c r="B29" s="148" t="s">
        <v>61</v>
      </c>
      <c r="C29" s="149" t="s">
        <v>62</v>
      </c>
      <c r="D29" s="150"/>
      <c r="E29" s="151"/>
      <c r="F29" s="152"/>
      <c r="G29" s="207">
        <f>SUMIF(AG30:AG30,"&lt;&gt;NOR",G30:G30)</f>
        <v>0</v>
      </c>
      <c r="H29" s="154"/>
      <c r="I29" s="154">
        <f>SUM(I30:I30)</f>
        <v>0</v>
      </c>
      <c r="J29" s="154"/>
      <c r="K29" s="154">
        <f>SUM(K30:K30)</f>
        <v>0</v>
      </c>
      <c r="L29" s="154"/>
      <c r="M29" s="154">
        <f>SUM(M30:M30)</f>
        <v>0</v>
      </c>
      <c r="N29" s="154"/>
      <c r="O29" s="154">
        <f>SUM(O30:O30)</f>
        <v>0.74</v>
      </c>
      <c r="P29" s="154"/>
      <c r="Q29" s="154">
        <f>SUM(Q30:Q30)</f>
        <v>0</v>
      </c>
      <c r="R29" s="154"/>
      <c r="S29" s="154"/>
      <c r="T29" s="154"/>
      <c r="U29" s="154"/>
      <c r="V29" s="154">
        <f>SUM(V30:V30)</f>
        <v>4.52</v>
      </c>
      <c r="W29" s="154"/>
      <c r="X29" s="154"/>
      <c r="AG29" t="s">
        <v>134</v>
      </c>
    </row>
    <row r="30" spans="1:60" ht="12.75" outlineLevel="1">
      <c r="A30" s="208">
        <v>11</v>
      </c>
      <c r="B30" s="171" t="s">
        <v>593</v>
      </c>
      <c r="C30" s="172" t="s">
        <v>594</v>
      </c>
      <c r="D30" s="173" t="s">
        <v>137</v>
      </c>
      <c r="E30" s="174">
        <v>10</v>
      </c>
      <c r="F30" s="175"/>
      <c r="G30" s="209">
        <f>ROUND(E30*F30,2)</f>
        <v>0</v>
      </c>
      <c r="H30" s="162"/>
      <c r="I30" s="163">
        <f>ROUND(E30*H30,2)</f>
        <v>0</v>
      </c>
      <c r="J30" s="162"/>
      <c r="K30" s="163">
        <f>ROUND(E30*J30,2)</f>
        <v>0</v>
      </c>
      <c r="L30" s="163">
        <v>21</v>
      </c>
      <c r="M30" s="163">
        <f>G30*(1+L30/100)</f>
        <v>0</v>
      </c>
      <c r="N30" s="163">
        <v>0.0739</v>
      </c>
      <c r="O30" s="163">
        <f>ROUND(E30*N30,2)</f>
        <v>0.74</v>
      </c>
      <c r="P30" s="163">
        <v>0</v>
      </c>
      <c r="Q30" s="163">
        <f>ROUND(E30*P30,2)</f>
        <v>0</v>
      </c>
      <c r="R30" s="163"/>
      <c r="S30" s="163" t="s">
        <v>151</v>
      </c>
      <c r="T30" s="163" t="s">
        <v>139</v>
      </c>
      <c r="U30" s="163">
        <v>0.452</v>
      </c>
      <c r="V30" s="163">
        <f>ROUND(E30*U30,2)</f>
        <v>4.52</v>
      </c>
      <c r="W30" s="163"/>
      <c r="X30" s="163" t="s">
        <v>140</v>
      </c>
      <c r="Y30" s="164"/>
      <c r="Z30" s="164"/>
      <c r="AA30" s="164"/>
      <c r="AB30" s="164"/>
      <c r="AC30" s="164"/>
      <c r="AD30" s="164"/>
      <c r="AE30" s="164"/>
      <c r="AF30" s="164"/>
      <c r="AG30" s="164" t="s">
        <v>141</v>
      </c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</row>
    <row r="31" spans="1:33" ht="12.75">
      <c r="A31" s="206" t="s">
        <v>133</v>
      </c>
      <c r="B31" s="148" t="s">
        <v>63</v>
      </c>
      <c r="C31" s="149" t="s">
        <v>64</v>
      </c>
      <c r="D31" s="150"/>
      <c r="E31" s="151"/>
      <c r="F31" s="152"/>
      <c r="G31" s="207">
        <f>SUMIF(AG32:AG33,"&lt;&gt;NOR",G32:G33)</f>
        <v>0</v>
      </c>
      <c r="H31" s="154"/>
      <c r="I31" s="154">
        <f>SUM(I32:I33)</f>
        <v>0</v>
      </c>
      <c r="J31" s="154"/>
      <c r="K31" s="154">
        <f>SUM(K32:K33)</f>
        <v>0</v>
      </c>
      <c r="L31" s="154"/>
      <c r="M31" s="154">
        <f>SUM(M32:M33)</f>
        <v>0</v>
      </c>
      <c r="N31" s="154"/>
      <c r="O31" s="154">
        <f>SUM(O32:O33)</f>
        <v>0.03</v>
      </c>
      <c r="P31" s="154"/>
      <c r="Q31" s="154">
        <f>SUM(Q32:Q33)</f>
        <v>0</v>
      </c>
      <c r="R31" s="154"/>
      <c r="S31" s="154"/>
      <c r="T31" s="154"/>
      <c r="U31" s="154"/>
      <c r="V31" s="154">
        <f>SUM(V32:V33)</f>
        <v>1.8</v>
      </c>
      <c r="W31" s="154"/>
      <c r="X31" s="154"/>
      <c r="AG31" t="s">
        <v>134</v>
      </c>
    </row>
    <row r="32" spans="1:60" ht="22.5" outlineLevel="1">
      <c r="A32" s="210">
        <v>12</v>
      </c>
      <c r="B32" s="156" t="s">
        <v>149</v>
      </c>
      <c r="C32" s="157" t="s">
        <v>150</v>
      </c>
      <c r="D32" s="158" t="s">
        <v>137</v>
      </c>
      <c r="E32" s="159">
        <v>6.8</v>
      </c>
      <c r="F32" s="160"/>
      <c r="G32" s="211">
        <f>ROUND(E32*F32,2)</f>
        <v>0</v>
      </c>
      <c r="H32" s="162"/>
      <c r="I32" s="163">
        <f>ROUND(E32*H32,2)</f>
        <v>0</v>
      </c>
      <c r="J32" s="162"/>
      <c r="K32" s="163">
        <f>ROUND(E32*J32,2)</f>
        <v>0</v>
      </c>
      <c r="L32" s="163">
        <v>21</v>
      </c>
      <c r="M32" s="163">
        <f>G32*(1+L32/100)</f>
        <v>0</v>
      </c>
      <c r="N32" s="163">
        <v>0.00422</v>
      </c>
      <c r="O32" s="163">
        <f>ROUND(E32*N32,2)</f>
        <v>0.03</v>
      </c>
      <c r="P32" s="163">
        <v>0</v>
      </c>
      <c r="Q32" s="163">
        <f>ROUND(E32*P32,2)</f>
        <v>0</v>
      </c>
      <c r="R32" s="163"/>
      <c r="S32" s="163" t="s">
        <v>151</v>
      </c>
      <c r="T32" s="163" t="s">
        <v>139</v>
      </c>
      <c r="U32" s="163">
        <v>0.265</v>
      </c>
      <c r="V32" s="163">
        <f>ROUND(E32*U32,2)</f>
        <v>1.8</v>
      </c>
      <c r="W32" s="163"/>
      <c r="X32" s="163" t="s">
        <v>140</v>
      </c>
      <c r="Y32" s="164"/>
      <c r="Z32" s="164"/>
      <c r="AA32" s="164"/>
      <c r="AB32" s="164"/>
      <c r="AC32" s="164"/>
      <c r="AD32" s="164"/>
      <c r="AE32" s="164"/>
      <c r="AF32" s="164"/>
      <c r="AG32" s="164" t="s">
        <v>141</v>
      </c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</row>
    <row r="33" spans="1:60" ht="12.75" outlineLevel="1">
      <c r="A33" s="212"/>
      <c r="B33" s="166"/>
      <c r="C33" s="167" t="s">
        <v>587</v>
      </c>
      <c r="D33" s="168"/>
      <c r="E33" s="169">
        <v>6.8</v>
      </c>
      <c r="F33" s="163"/>
      <c r="G33" s="21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4"/>
      <c r="Z33" s="164"/>
      <c r="AA33" s="164"/>
      <c r="AB33" s="164"/>
      <c r="AC33" s="164"/>
      <c r="AD33" s="164"/>
      <c r="AE33" s="164"/>
      <c r="AF33" s="164"/>
      <c r="AG33" s="164" t="s">
        <v>143</v>
      </c>
      <c r="AH33" s="164">
        <v>0</v>
      </c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</row>
    <row r="34" spans="1:33" ht="12.75">
      <c r="A34" s="206" t="s">
        <v>133</v>
      </c>
      <c r="B34" s="148" t="s">
        <v>67</v>
      </c>
      <c r="C34" s="149" t="s">
        <v>68</v>
      </c>
      <c r="D34" s="150"/>
      <c r="E34" s="151"/>
      <c r="F34" s="152"/>
      <c r="G34" s="207">
        <f>SUMIF(AG35:AG35,"&lt;&gt;NOR",G35:G35)</f>
        <v>0</v>
      </c>
      <c r="H34" s="154"/>
      <c r="I34" s="154">
        <f>SUM(I35:I35)</f>
        <v>0</v>
      </c>
      <c r="J34" s="154"/>
      <c r="K34" s="154">
        <f>SUM(K35:K35)</f>
        <v>0</v>
      </c>
      <c r="L34" s="154"/>
      <c r="M34" s="154">
        <f>SUM(M35:M35)</f>
        <v>0</v>
      </c>
      <c r="N34" s="154"/>
      <c r="O34" s="154">
        <f>SUM(O35:O35)</f>
        <v>1.9</v>
      </c>
      <c r="P34" s="154"/>
      <c r="Q34" s="154">
        <f>SUM(Q35:Q35)</f>
        <v>0</v>
      </c>
      <c r="R34" s="154"/>
      <c r="S34" s="154"/>
      <c r="T34" s="154"/>
      <c r="U34" s="154"/>
      <c r="V34" s="154">
        <f>SUM(V35:V35)</f>
        <v>1.75</v>
      </c>
      <c r="W34" s="154"/>
      <c r="X34" s="154"/>
      <c r="AG34" t="s">
        <v>134</v>
      </c>
    </row>
    <row r="35" spans="1:60" ht="22.5" outlineLevel="1">
      <c r="A35" s="208">
        <v>13</v>
      </c>
      <c r="B35" s="171" t="s">
        <v>595</v>
      </c>
      <c r="C35" s="172" t="s">
        <v>596</v>
      </c>
      <c r="D35" s="173" t="s">
        <v>243</v>
      </c>
      <c r="E35" s="174">
        <v>12.5</v>
      </c>
      <c r="F35" s="175"/>
      <c r="G35" s="209">
        <f>ROUND(E35*F35,2)</f>
        <v>0</v>
      </c>
      <c r="H35" s="162"/>
      <c r="I35" s="163">
        <f>ROUND(E35*H35,2)</f>
        <v>0</v>
      </c>
      <c r="J35" s="162"/>
      <c r="K35" s="163">
        <f>ROUND(E35*J35,2)</f>
        <v>0</v>
      </c>
      <c r="L35" s="163">
        <v>21</v>
      </c>
      <c r="M35" s="163">
        <f>G35*(1+L35/100)</f>
        <v>0</v>
      </c>
      <c r="N35" s="163">
        <v>0.15224</v>
      </c>
      <c r="O35" s="163">
        <f>ROUND(E35*N35,2)</f>
        <v>1.9</v>
      </c>
      <c r="P35" s="163">
        <v>0</v>
      </c>
      <c r="Q35" s="163">
        <f>ROUND(E35*P35,2)</f>
        <v>0</v>
      </c>
      <c r="R35" s="163"/>
      <c r="S35" s="163" t="s">
        <v>151</v>
      </c>
      <c r="T35" s="163" t="s">
        <v>139</v>
      </c>
      <c r="U35" s="163">
        <v>0.14</v>
      </c>
      <c r="V35" s="163">
        <f>ROUND(E35*U35,2)</f>
        <v>1.75</v>
      </c>
      <c r="W35" s="163"/>
      <c r="X35" s="163" t="s">
        <v>140</v>
      </c>
      <c r="Y35" s="164"/>
      <c r="Z35" s="164"/>
      <c r="AA35" s="164"/>
      <c r="AB35" s="164"/>
      <c r="AC35" s="164"/>
      <c r="AD35" s="164"/>
      <c r="AE35" s="164"/>
      <c r="AF35" s="164"/>
      <c r="AG35" s="164" t="s">
        <v>141</v>
      </c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</row>
    <row r="36" spans="1:33" ht="25.5">
      <c r="A36" s="206" t="s">
        <v>133</v>
      </c>
      <c r="B36" s="148" t="s">
        <v>71</v>
      </c>
      <c r="C36" s="149" t="s">
        <v>72</v>
      </c>
      <c r="D36" s="150"/>
      <c r="E36" s="151"/>
      <c r="F36" s="152"/>
      <c r="G36" s="207">
        <f>SUMIF(AG37:AG39,"&lt;&gt;NOR",G37:G39)</f>
        <v>0</v>
      </c>
      <c r="H36" s="154"/>
      <c r="I36" s="154">
        <f>SUM(I37:I39)</f>
        <v>0</v>
      </c>
      <c r="J36" s="154"/>
      <c r="K36" s="154">
        <f>SUM(K37:K39)</f>
        <v>0</v>
      </c>
      <c r="L36" s="154"/>
      <c r="M36" s="154">
        <f>SUM(M37:M39)</f>
        <v>0</v>
      </c>
      <c r="N36" s="154"/>
      <c r="O36" s="154">
        <f>SUM(O37:O39)</f>
        <v>0</v>
      </c>
      <c r="P36" s="154"/>
      <c r="Q36" s="154">
        <f>SUM(Q37:Q39)</f>
        <v>0</v>
      </c>
      <c r="R36" s="154"/>
      <c r="S36" s="154"/>
      <c r="T36" s="154"/>
      <c r="U36" s="154"/>
      <c r="V36" s="154">
        <f>SUM(V37:V39)</f>
        <v>0</v>
      </c>
      <c r="W36" s="154"/>
      <c r="X36" s="154"/>
      <c r="AG36" t="s">
        <v>134</v>
      </c>
    </row>
    <row r="37" spans="1:60" ht="12.75" outlineLevel="1">
      <c r="A37" s="208">
        <v>14</v>
      </c>
      <c r="B37" s="171" t="s">
        <v>177</v>
      </c>
      <c r="C37" s="172" t="s">
        <v>178</v>
      </c>
      <c r="D37" s="173" t="s">
        <v>179</v>
      </c>
      <c r="E37" s="174">
        <v>40</v>
      </c>
      <c r="F37" s="175"/>
      <c r="G37" s="209">
        <f>ROUND(E37*F37,2)</f>
        <v>0</v>
      </c>
      <c r="H37" s="162"/>
      <c r="I37" s="163">
        <f>ROUND(E37*H37,2)</f>
        <v>0</v>
      </c>
      <c r="J37" s="162"/>
      <c r="K37" s="163">
        <f>ROUND(E37*J37,2)</f>
        <v>0</v>
      </c>
      <c r="L37" s="163">
        <v>21</v>
      </c>
      <c r="M37" s="163">
        <f>G37*(1+L37/100)</f>
        <v>0</v>
      </c>
      <c r="N37" s="163">
        <v>0</v>
      </c>
      <c r="O37" s="163">
        <f>ROUND(E37*N37,2)</f>
        <v>0</v>
      </c>
      <c r="P37" s="163">
        <v>0</v>
      </c>
      <c r="Q37" s="163">
        <f>ROUND(E37*P37,2)</f>
        <v>0</v>
      </c>
      <c r="R37" s="163"/>
      <c r="S37" s="163" t="s">
        <v>138</v>
      </c>
      <c r="T37" s="163" t="s">
        <v>139</v>
      </c>
      <c r="U37" s="163">
        <v>0</v>
      </c>
      <c r="V37" s="163">
        <f>ROUND(E37*U37,2)</f>
        <v>0</v>
      </c>
      <c r="W37" s="163"/>
      <c r="X37" s="163" t="s">
        <v>140</v>
      </c>
      <c r="Y37" s="164"/>
      <c r="Z37" s="164"/>
      <c r="AA37" s="164"/>
      <c r="AB37" s="164"/>
      <c r="AC37" s="164"/>
      <c r="AD37" s="164"/>
      <c r="AE37" s="164"/>
      <c r="AF37" s="164"/>
      <c r="AG37" s="164" t="s">
        <v>141</v>
      </c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</row>
    <row r="38" spans="1:60" ht="22.5" outlineLevel="1">
      <c r="A38" s="208">
        <v>15</v>
      </c>
      <c r="B38" s="171" t="s">
        <v>180</v>
      </c>
      <c r="C38" s="172" t="s">
        <v>181</v>
      </c>
      <c r="D38" s="173" t="s">
        <v>182</v>
      </c>
      <c r="E38" s="174">
        <v>1</v>
      </c>
      <c r="F38" s="175"/>
      <c r="G38" s="209">
        <f>ROUND(E38*F38,2)</f>
        <v>0</v>
      </c>
      <c r="H38" s="162"/>
      <c r="I38" s="163">
        <f>ROUND(E38*H38,2)</f>
        <v>0</v>
      </c>
      <c r="J38" s="162"/>
      <c r="K38" s="163">
        <f>ROUND(E38*J38,2)</f>
        <v>0</v>
      </c>
      <c r="L38" s="163">
        <v>21</v>
      </c>
      <c r="M38" s="163">
        <f>G38*(1+L38/100)</f>
        <v>0</v>
      </c>
      <c r="N38" s="163">
        <v>0</v>
      </c>
      <c r="O38" s="163">
        <f>ROUND(E38*N38,2)</f>
        <v>0</v>
      </c>
      <c r="P38" s="163">
        <v>0</v>
      </c>
      <c r="Q38" s="163">
        <f>ROUND(E38*P38,2)</f>
        <v>0</v>
      </c>
      <c r="R38" s="163"/>
      <c r="S38" s="163" t="s">
        <v>138</v>
      </c>
      <c r="T38" s="163" t="s">
        <v>139</v>
      </c>
      <c r="U38" s="163">
        <v>0</v>
      </c>
      <c r="V38" s="163">
        <f>ROUND(E38*U38,2)</f>
        <v>0</v>
      </c>
      <c r="W38" s="163"/>
      <c r="X38" s="163" t="s">
        <v>140</v>
      </c>
      <c r="Y38" s="164"/>
      <c r="Z38" s="164"/>
      <c r="AA38" s="164"/>
      <c r="AB38" s="164"/>
      <c r="AC38" s="164"/>
      <c r="AD38" s="164"/>
      <c r="AE38" s="164"/>
      <c r="AF38" s="164"/>
      <c r="AG38" s="164" t="s">
        <v>141</v>
      </c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</row>
    <row r="39" spans="1:60" ht="12.75" outlineLevel="1">
      <c r="A39" s="208">
        <v>16</v>
      </c>
      <c r="B39" s="171" t="s">
        <v>183</v>
      </c>
      <c r="C39" s="172" t="s">
        <v>184</v>
      </c>
      <c r="D39" s="173" t="s">
        <v>182</v>
      </c>
      <c r="E39" s="174">
        <v>1</v>
      </c>
      <c r="F39" s="175"/>
      <c r="G39" s="209">
        <f>ROUND(E39*F39,2)</f>
        <v>0</v>
      </c>
      <c r="H39" s="162"/>
      <c r="I39" s="163">
        <f>ROUND(E39*H39,2)</f>
        <v>0</v>
      </c>
      <c r="J39" s="162"/>
      <c r="K39" s="163">
        <f>ROUND(E39*J39,2)</f>
        <v>0</v>
      </c>
      <c r="L39" s="163">
        <v>21</v>
      </c>
      <c r="M39" s="163">
        <f>G39*(1+L39/100)</f>
        <v>0</v>
      </c>
      <c r="N39" s="163">
        <v>0</v>
      </c>
      <c r="O39" s="163">
        <f>ROUND(E39*N39,2)</f>
        <v>0</v>
      </c>
      <c r="P39" s="163">
        <v>0</v>
      </c>
      <c r="Q39" s="163">
        <f>ROUND(E39*P39,2)</f>
        <v>0</v>
      </c>
      <c r="R39" s="163"/>
      <c r="S39" s="163" t="s">
        <v>138</v>
      </c>
      <c r="T39" s="163" t="s">
        <v>139</v>
      </c>
      <c r="U39" s="163">
        <v>0</v>
      </c>
      <c r="V39" s="163">
        <f>ROUND(E39*U39,2)</f>
        <v>0</v>
      </c>
      <c r="W39" s="163"/>
      <c r="X39" s="163" t="s">
        <v>185</v>
      </c>
      <c r="Y39" s="164"/>
      <c r="Z39" s="164"/>
      <c r="AA39" s="164"/>
      <c r="AB39" s="164"/>
      <c r="AC39" s="164"/>
      <c r="AD39" s="164"/>
      <c r="AE39" s="164"/>
      <c r="AF39" s="164"/>
      <c r="AG39" s="164" t="s">
        <v>186</v>
      </c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33" ht="12.75">
      <c r="A40" s="206" t="s">
        <v>133</v>
      </c>
      <c r="B40" s="148" t="s">
        <v>73</v>
      </c>
      <c r="C40" s="149" t="s">
        <v>74</v>
      </c>
      <c r="D40" s="150"/>
      <c r="E40" s="151"/>
      <c r="F40" s="152"/>
      <c r="G40" s="207">
        <f>SUMIF(AG41:AG42,"&lt;&gt;NOR",G41:G42)</f>
        <v>0</v>
      </c>
      <c r="H40" s="154"/>
      <c r="I40" s="154">
        <f>SUM(I41:I42)</f>
        <v>0</v>
      </c>
      <c r="J40" s="154"/>
      <c r="K40" s="154">
        <f>SUM(K41:K42)</f>
        <v>0</v>
      </c>
      <c r="L40" s="154"/>
      <c r="M40" s="154">
        <f>SUM(M41:M42)</f>
        <v>0</v>
      </c>
      <c r="N40" s="154"/>
      <c r="O40" s="154">
        <f>SUM(O41:O42)</f>
        <v>0</v>
      </c>
      <c r="P40" s="154"/>
      <c r="Q40" s="154">
        <f>SUM(Q41:Q42)</f>
        <v>6.91</v>
      </c>
      <c r="R40" s="154"/>
      <c r="S40" s="154"/>
      <c r="T40" s="154"/>
      <c r="U40" s="154"/>
      <c r="V40" s="154">
        <f>SUM(V41:V42)</f>
        <v>24.48</v>
      </c>
      <c r="W40" s="154"/>
      <c r="X40" s="154"/>
      <c r="AG40" t="s">
        <v>134</v>
      </c>
    </row>
    <row r="41" spans="1:60" ht="12.75" outlineLevel="1">
      <c r="A41" s="210">
        <v>17</v>
      </c>
      <c r="B41" s="156" t="s">
        <v>597</v>
      </c>
      <c r="C41" s="157" t="s">
        <v>598</v>
      </c>
      <c r="D41" s="158" t="s">
        <v>289</v>
      </c>
      <c r="E41" s="159">
        <v>2.88</v>
      </c>
      <c r="F41" s="160"/>
      <c r="G41" s="211">
        <f>ROUND(E41*F41,2)</f>
        <v>0</v>
      </c>
      <c r="H41" s="162"/>
      <c r="I41" s="163">
        <f>ROUND(E41*H41,2)</f>
        <v>0</v>
      </c>
      <c r="J41" s="162"/>
      <c r="K41" s="163">
        <f>ROUND(E41*J41,2)</f>
        <v>0</v>
      </c>
      <c r="L41" s="163">
        <v>21</v>
      </c>
      <c r="M41" s="163">
        <f>G41*(1+L41/100)</f>
        <v>0</v>
      </c>
      <c r="N41" s="163">
        <v>0.00147</v>
      </c>
      <c r="O41" s="163">
        <f>ROUND(E41*N41,2)</f>
        <v>0</v>
      </c>
      <c r="P41" s="163">
        <v>2.4</v>
      </c>
      <c r="Q41" s="163">
        <f>ROUND(E41*P41,2)</f>
        <v>6.91</v>
      </c>
      <c r="R41" s="163"/>
      <c r="S41" s="163" t="s">
        <v>151</v>
      </c>
      <c r="T41" s="163" t="s">
        <v>139</v>
      </c>
      <c r="U41" s="163">
        <v>8.5</v>
      </c>
      <c r="V41" s="163">
        <f>ROUND(E41*U41,2)</f>
        <v>24.48</v>
      </c>
      <c r="W41" s="163"/>
      <c r="X41" s="163" t="s">
        <v>140</v>
      </c>
      <c r="Y41" s="164"/>
      <c r="Z41" s="164"/>
      <c r="AA41" s="164"/>
      <c r="AB41" s="164"/>
      <c r="AC41" s="164"/>
      <c r="AD41" s="164"/>
      <c r="AE41" s="164"/>
      <c r="AF41" s="164"/>
      <c r="AG41" s="164" t="s">
        <v>141</v>
      </c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ht="12.75" outlineLevel="1">
      <c r="A42" s="212"/>
      <c r="B42" s="166"/>
      <c r="C42" s="167" t="s">
        <v>599</v>
      </c>
      <c r="D42" s="168"/>
      <c r="E42" s="169">
        <v>2.88</v>
      </c>
      <c r="F42" s="163"/>
      <c r="G42" s="21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4"/>
      <c r="Z42" s="164"/>
      <c r="AA42" s="164"/>
      <c r="AB42" s="164"/>
      <c r="AC42" s="164"/>
      <c r="AD42" s="164"/>
      <c r="AE42" s="164"/>
      <c r="AF42" s="164"/>
      <c r="AG42" s="164" t="s">
        <v>143</v>
      </c>
      <c r="AH42" s="164">
        <v>0</v>
      </c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33" ht="12.75">
      <c r="A43" s="206" t="s">
        <v>133</v>
      </c>
      <c r="B43" s="148" t="s">
        <v>75</v>
      </c>
      <c r="C43" s="149" t="s">
        <v>76</v>
      </c>
      <c r="D43" s="150"/>
      <c r="E43" s="151"/>
      <c r="F43" s="152"/>
      <c r="G43" s="207">
        <f>SUMIF(AG44:AG44,"&lt;&gt;NOR",G44:G44)</f>
        <v>0</v>
      </c>
      <c r="H43" s="154"/>
      <c r="I43" s="154">
        <f>SUM(I44:I44)</f>
        <v>0</v>
      </c>
      <c r="J43" s="154"/>
      <c r="K43" s="154">
        <f>SUM(K44:K44)</f>
        <v>0</v>
      </c>
      <c r="L43" s="154"/>
      <c r="M43" s="154">
        <f>SUM(M44:M44)</f>
        <v>0</v>
      </c>
      <c r="N43" s="154"/>
      <c r="O43" s="154">
        <f>SUM(O44:O44)</f>
        <v>0</v>
      </c>
      <c r="P43" s="154"/>
      <c r="Q43" s="154">
        <f>SUM(Q44:Q44)</f>
        <v>0</v>
      </c>
      <c r="R43" s="154"/>
      <c r="S43" s="154"/>
      <c r="T43" s="154"/>
      <c r="U43" s="154"/>
      <c r="V43" s="154">
        <f>SUM(V44:V44)</f>
        <v>2.51</v>
      </c>
      <c r="W43" s="154"/>
      <c r="X43" s="154"/>
      <c r="AG43" t="s">
        <v>134</v>
      </c>
    </row>
    <row r="44" spans="1:60" ht="12.75" outlineLevel="1">
      <c r="A44" s="208">
        <v>18</v>
      </c>
      <c r="B44" s="171" t="s">
        <v>191</v>
      </c>
      <c r="C44" s="172" t="s">
        <v>192</v>
      </c>
      <c r="D44" s="173" t="s">
        <v>193</v>
      </c>
      <c r="E44" s="174">
        <v>8.17457</v>
      </c>
      <c r="F44" s="175"/>
      <c r="G44" s="209">
        <f>ROUND(E44*F44,2)</f>
        <v>0</v>
      </c>
      <c r="H44" s="162"/>
      <c r="I44" s="163">
        <f>ROUND(E44*H44,2)</f>
        <v>0</v>
      </c>
      <c r="J44" s="162"/>
      <c r="K44" s="163">
        <f>ROUND(E44*J44,2)</f>
        <v>0</v>
      </c>
      <c r="L44" s="163">
        <v>21</v>
      </c>
      <c r="M44" s="163">
        <f>G44*(1+L44/100)</f>
        <v>0</v>
      </c>
      <c r="N44" s="163">
        <v>0</v>
      </c>
      <c r="O44" s="163">
        <f>ROUND(E44*N44,2)</f>
        <v>0</v>
      </c>
      <c r="P44" s="163">
        <v>0</v>
      </c>
      <c r="Q44" s="163">
        <f>ROUND(E44*P44,2)</f>
        <v>0</v>
      </c>
      <c r="R44" s="163"/>
      <c r="S44" s="163" t="s">
        <v>151</v>
      </c>
      <c r="T44" s="163" t="s">
        <v>139</v>
      </c>
      <c r="U44" s="163">
        <v>0.307</v>
      </c>
      <c r="V44" s="163">
        <f>ROUND(E44*U44,2)</f>
        <v>2.51</v>
      </c>
      <c r="W44" s="163"/>
      <c r="X44" s="163" t="s">
        <v>194</v>
      </c>
      <c r="Y44" s="164"/>
      <c r="Z44" s="164"/>
      <c r="AA44" s="164"/>
      <c r="AB44" s="164"/>
      <c r="AC44" s="164"/>
      <c r="AD44" s="164"/>
      <c r="AE44" s="164"/>
      <c r="AF44" s="164"/>
      <c r="AG44" s="164" t="s">
        <v>195</v>
      </c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33" ht="12.75">
      <c r="A45" s="206" t="s">
        <v>133</v>
      </c>
      <c r="B45" s="148" t="s">
        <v>77</v>
      </c>
      <c r="C45" s="149" t="s">
        <v>78</v>
      </c>
      <c r="D45" s="150"/>
      <c r="E45" s="151"/>
      <c r="F45" s="152"/>
      <c r="G45" s="207">
        <f>SUMIF(AG46:AG78,"&lt;&gt;NOR",G46:G78)</f>
        <v>0</v>
      </c>
      <c r="H45" s="154"/>
      <c r="I45" s="154">
        <f>SUM(I46:I78)</f>
        <v>0</v>
      </c>
      <c r="J45" s="154"/>
      <c r="K45" s="154">
        <f>SUM(K46:K78)</f>
        <v>0</v>
      </c>
      <c r="L45" s="154"/>
      <c r="M45" s="154">
        <f>SUM(M46:M78)</f>
        <v>0</v>
      </c>
      <c r="N45" s="154"/>
      <c r="O45" s="154">
        <f>SUM(O46:O78)</f>
        <v>0.33</v>
      </c>
      <c r="P45" s="154"/>
      <c r="Q45" s="154">
        <f>SUM(Q46:Q78)</f>
        <v>0</v>
      </c>
      <c r="R45" s="154"/>
      <c r="S45" s="154"/>
      <c r="T45" s="154"/>
      <c r="U45" s="154"/>
      <c r="V45" s="154">
        <f>SUM(V46:V78)</f>
        <v>43.35</v>
      </c>
      <c r="W45" s="154"/>
      <c r="X45" s="154"/>
      <c r="AG45" t="s">
        <v>134</v>
      </c>
    </row>
    <row r="46" spans="1:60" ht="22.5" outlineLevel="1">
      <c r="A46" s="210">
        <v>19</v>
      </c>
      <c r="B46" s="156" t="s">
        <v>196</v>
      </c>
      <c r="C46" s="157" t="s">
        <v>197</v>
      </c>
      <c r="D46" s="158" t="s">
        <v>137</v>
      </c>
      <c r="E46" s="159">
        <v>27.54</v>
      </c>
      <c r="F46" s="160"/>
      <c r="G46" s="211">
        <f>ROUND(E46*F46,2)</f>
        <v>0</v>
      </c>
      <c r="H46" s="162"/>
      <c r="I46" s="163">
        <f>ROUND(E46*H46,2)</f>
        <v>0</v>
      </c>
      <c r="J46" s="162"/>
      <c r="K46" s="163">
        <f>ROUND(E46*J46,2)</f>
        <v>0</v>
      </c>
      <c r="L46" s="163">
        <v>21</v>
      </c>
      <c r="M46" s="163">
        <f>G46*(1+L46/100)</f>
        <v>0</v>
      </c>
      <c r="N46" s="163">
        <v>0.00038</v>
      </c>
      <c r="O46" s="163">
        <f>ROUND(E46*N46,2)</f>
        <v>0.01</v>
      </c>
      <c r="P46" s="163">
        <v>0</v>
      </c>
      <c r="Q46" s="163">
        <f>ROUND(E46*P46,2)</f>
        <v>0</v>
      </c>
      <c r="R46" s="163"/>
      <c r="S46" s="163" t="s">
        <v>138</v>
      </c>
      <c r="T46" s="163" t="s">
        <v>139</v>
      </c>
      <c r="U46" s="163">
        <v>0.40625</v>
      </c>
      <c r="V46" s="163">
        <f>ROUND(E46*U46,2)</f>
        <v>11.19</v>
      </c>
      <c r="W46" s="163"/>
      <c r="X46" s="163" t="s">
        <v>140</v>
      </c>
      <c r="Y46" s="164"/>
      <c r="Z46" s="164"/>
      <c r="AA46" s="164"/>
      <c r="AB46" s="164"/>
      <c r="AC46" s="164"/>
      <c r="AD46" s="164"/>
      <c r="AE46" s="164"/>
      <c r="AF46" s="164"/>
      <c r="AG46" s="164" t="s">
        <v>198</v>
      </c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12.75" outlineLevel="1">
      <c r="A47" s="212"/>
      <c r="B47" s="166"/>
      <c r="C47" s="167" t="s">
        <v>600</v>
      </c>
      <c r="D47" s="168"/>
      <c r="E47" s="169">
        <v>15.3</v>
      </c>
      <c r="F47" s="163"/>
      <c r="G47" s="21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4"/>
      <c r="Z47" s="164"/>
      <c r="AA47" s="164"/>
      <c r="AB47" s="164"/>
      <c r="AC47" s="164"/>
      <c r="AD47" s="164"/>
      <c r="AE47" s="164"/>
      <c r="AF47" s="164"/>
      <c r="AG47" s="164" t="s">
        <v>143</v>
      </c>
      <c r="AH47" s="164">
        <v>0</v>
      </c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12.75" outlineLevel="1">
      <c r="A48" s="212"/>
      <c r="B48" s="166"/>
      <c r="C48" s="167" t="s">
        <v>601</v>
      </c>
      <c r="D48" s="168"/>
      <c r="E48" s="169">
        <v>6.3</v>
      </c>
      <c r="F48" s="163"/>
      <c r="G48" s="21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4"/>
      <c r="Z48" s="164"/>
      <c r="AA48" s="164"/>
      <c r="AB48" s="164"/>
      <c r="AC48" s="164"/>
      <c r="AD48" s="164"/>
      <c r="AE48" s="164"/>
      <c r="AF48" s="164"/>
      <c r="AG48" s="164" t="s">
        <v>143</v>
      </c>
      <c r="AH48" s="164">
        <v>0</v>
      </c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ht="12.75" outlineLevel="1">
      <c r="A49" s="212"/>
      <c r="B49" s="166"/>
      <c r="C49" s="167" t="s">
        <v>602</v>
      </c>
      <c r="D49" s="168"/>
      <c r="E49" s="169">
        <v>5.94</v>
      </c>
      <c r="F49" s="163"/>
      <c r="G49" s="21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4"/>
      <c r="Z49" s="164"/>
      <c r="AA49" s="164"/>
      <c r="AB49" s="164"/>
      <c r="AC49" s="164"/>
      <c r="AD49" s="164"/>
      <c r="AE49" s="164"/>
      <c r="AF49" s="164"/>
      <c r="AG49" s="164" t="s">
        <v>143</v>
      </c>
      <c r="AH49" s="164">
        <v>0</v>
      </c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22.5" outlineLevel="1">
      <c r="A50" s="210">
        <v>20</v>
      </c>
      <c r="B50" s="156" t="s">
        <v>603</v>
      </c>
      <c r="C50" s="157" t="s">
        <v>604</v>
      </c>
      <c r="D50" s="158" t="s">
        <v>137</v>
      </c>
      <c r="E50" s="159">
        <v>6.8</v>
      </c>
      <c r="F50" s="160"/>
      <c r="G50" s="211">
        <f>ROUND(E50*F50,2)</f>
        <v>0</v>
      </c>
      <c r="H50" s="162"/>
      <c r="I50" s="163">
        <f>ROUND(E50*H50,2)</f>
        <v>0</v>
      </c>
      <c r="J50" s="162"/>
      <c r="K50" s="163">
        <f>ROUND(E50*J50,2)</f>
        <v>0</v>
      </c>
      <c r="L50" s="163">
        <v>21</v>
      </c>
      <c r="M50" s="163">
        <f>G50*(1+L50/100)</f>
        <v>0</v>
      </c>
      <c r="N50" s="163">
        <v>0.0002</v>
      </c>
      <c r="O50" s="163">
        <f>ROUND(E50*N50,2)</f>
        <v>0</v>
      </c>
      <c r="P50" s="163">
        <v>0</v>
      </c>
      <c r="Q50" s="163">
        <f>ROUND(E50*P50,2)</f>
        <v>0</v>
      </c>
      <c r="R50" s="163"/>
      <c r="S50" s="163" t="s">
        <v>138</v>
      </c>
      <c r="T50" s="163" t="s">
        <v>139</v>
      </c>
      <c r="U50" s="163">
        <v>0.08</v>
      </c>
      <c r="V50" s="163">
        <f>ROUND(E50*U50,2)</f>
        <v>0.54</v>
      </c>
      <c r="W50" s="163"/>
      <c r="X50" s="163" t="s">
        <v>140</v>
      </c>
      <c r="Y50" s="164"/>
      <c r="Z50" s="164"/>
      <c r="AA50" s="164"/>
      <c r="AB50" s="164"/>
      <c r="AC50" s="164"/>
      <c r="AD50" s="164"/>
      <c r="AE50" s="164"/>
      <c r="AF50" s="164"/>
      <c r="AG50" s="164" t="s">
        <v>141</v>
      </c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ht="12.75" outlineLevel="1">
      <c r="A51" s="212"/>
      <c r="B51" s="166"/>
      <c r="C51" s="167" t="s">
        <v>587</v>
      </c>
      <c r="D51" s="168"/>
      <c r="E51" s="169">
        <v>6.8</v>
      </c>
      <c r="F51" s="163"/>
      <c r="G51" s="21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4"/>
      <c r="Z51" s="164"/>
      <c r="AA51" s="164"/>
      <c r="AB51" s="164"/>
      <c r="AC51" s="164"/>
      <c r="AD51" s="164"/>
      <c r="AE51" s="164"/>
      <c r="AF51" s="164"/>
      <c r="AG51" s="164" t="s">
        <v>143</v>
      </c>
      <c r="AH51" s="164">
        <v>0</v>
      </c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ht="22.5" outlineLevel="1">
      <c r="A52" s="210">
        <v>21</v>
      </c>
      <c r="B52" s="156" t="s">
        <v>204</v>
      </c>
      <c r="C52" s="157" t="s">
        <v>205</v>
      </c>
      <c r="D52" s="158" t="s">
        <v>137</v>
      </c>
      <c r="E52" s="159">
        <v>86.87</v>
      </c>
      <c r="F52" s="160"/>
      <c r="G52" s="211">
        <f>ROUND(E52*F52,2)</f>
        <v>0</v>
      </c>
      <c r="H52" s="162"/>
      <c r="I52" s="163">
        <f>ROUND(E52*H52,2)</f>
        <v>0</v>
      </c>
      <c r="J52" s="162"/>
      <c r="K52" s="163">
        <f>ROUND(E52*J52,2)</f>
        <v>0</v>
      </c>
      <c r="L52" s="163">
        <v>21</v>
      </c>
      <c r="M52" s="163">
        <f>G52*(1+L52/100)</f>
        <v>0</v>
      </c>
      <c r="N52" s="163">
        <v>0</v>
      </c>
      <c r="O52" s="163">
        <f>ROUND(E52*N52,2)</f>
        <v>0</v>
      </c>
      <c r="P52" s="163">
        <v>0</v>
      </c>
      <c r="Q52" s="163">
        <f>ROUND(E52*P52,2)</f>
        <v>0</v>
      </c>
      <c r="R52" s="163"/>
      <c r="S52" s="163" t="s">
        <v>138</v>
      </c>
      <c r="T52" s="163" t="s">
        <v>139</v>
      </c>
      <c r="U52" s="163">
        <v>0.065</v>
      </c>
      <c r="V52" s="163">
        <f>ROUND(E52*U52,2)</f>
        <v>5.65</v>
      </c>
      <c r="W52" s="163"/>
      <c r="X52" s="163" t="s">
        <v>140</v>
      </c>
      <c r="Y52" s="164"/>
      <c r="Z52" s="164"/>
      <c r="AA52" s="164"/>
      <c r="AB52" s="164"/>
      <c r="AC52" s="164"/>
      <c r="AD52" s="164"/>
      <c r="AE52" s="164"/>
      <c r="AF52" s="164"/>
      <c r="AG52" s="164" t="s">
        <v>198</v>
      </c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60" ht="12.75" outlineLevel="1">
      <c r="A53" s="212"/>
      <c r="B53" s="166"/>
      <c r="C53" s="167" t="s">
        <v>581</v>
      </c>
      <c r="D53" s="168"/>
      <c r="E53" s="169">
        <v>61.8</v>
      </c>
      <c r="F53" s="163"/>
      <c r="G53" s="21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4"/>
      <c r="Z53" s="164"/>
      <c r="AA53" s="164"/>
      <c r="AB53" s="164"/>
      <c r="AC53" s="164"/>
      <c r="AD53" s="164"/>
      <c r="AE53" s="164"/>
      <c r="AF53" s="164"/>
      <c r="AG53" s="164" t="s">
        <v>143</v>
      </c>
      <c r="AH53" s="164">
        <v>0</v>
      </c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</row>
    <row r="54" spans="1:60" ht="12.75" outlineLevel="1">
      <c r="A54" s="212"/>
      <c r="B54" s="166"/>
      <c r="C54" s="167" t="s">
        <v>600</v>
      </c>
      <c r="D54" s="168"/>
      <c r="E54" s="169">
        <v>15.3</v>
      </c>
      <c r="F54" s="163"/>
      <c r="G54" s="21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4"/>
      <c r="Z54" s="164"/>
      <c r="AA54" s="164"/>
      <c r="AB54" s="164"/>
      <c r="AC54" s="164"/>
      <c r="AD54" s="164"/>
      <c r="AE54" s="164"/>
      <c r="AF54" s="164"/>
      <c r="AG54" s="164" t="s">
        <v>143</v>
      </c>
      <c r="AH54" s="164">
        <v>0</v>
      </c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</row>
    <row r="55" spans="1:60" ht="12.75" outlineLevel="1">
      <c r="A55" s="212"/>
      <c r="B55" s="166"/>
      <c r="C55" s="167" t="s">
        <v>587</v>
      </c>
      <c r="D55" s="168"/>
      <c r="E55" s="169">
        <v>6.8</v>
      </c>
      <c r="F55" s="163"/>
      <c r="G55" s="21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4"/>
      <c r="Z55" s="164"/>
      <c r="AA55" s="164"/>
      <c r="AB55" s="164"/>
      <c r="AC55" s="164"/>
      <c r="AD55" s="164"/>
      <c r="AE55" s="164"/>
      <c r="AF55" s="164"/>
      <c r="AG55" s="164" t="s">
        <v>143</v>
      </c>
      <c r="AH55" s="164">
        <v>0</v>
      </c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</row>
    <row r="56" spans="1:60" ht="12.75" outlineLevel="1">
      <c r="A56" s="212"/>
      <c r="B56" s="166"/>
      <c r="C56" s="167" t="s">
        <v>605</v>
      </c>
      <c r="D56" s="168"/>
      <c r="E56" s="169">
        <v>2.97</v>
      </c>
      <c r="F56" s="163"/>
      <c r="G56" s="21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4"/>
      <c r="Z56" s="164"/>
      <c r="AA56" s="164"/>
      <c r="AB56" s="164"/>
      <c r="AC56" s="164"/>
      <c r="AD56" s="164"/>
      <c r="AE56" s="164"/>
      <c r="AF56" s="164"/>
      <c r="AG56" s="164" t="s">
        <v>143</v>
      </c>
      <c r="AH56" s="164">
        <v>0</v>
      </c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</row>
    <row r="57" spans="1:60" ht="22.5" outlineLevel="1">
      <c r="A57" s="210">
        <v>22</v>
      </c>
      <c r="B57" s="156" t="s">
        <v>213</v>
      </c>
      <c r="C57" s="157" t="s">
        <v>214</v>
      </c>
      <c r="D57" s="158" t="s">
        <v>137</v>
      </c>
      <c r="E57" s="159">
        <v>13.6</v>
      </c>
      <c r="F57" s="160"/>
      <c r="G57" s="211">
        <f>ROUND(E57*F57,2)</f>
        <v>0</v>
      </c>
      <c r="H57" s="162"/>
      <c r="I57" s="163">
        <f>ROUND(E57*H57,2)</f>
        <v>0</v>
      </c>
      <c r="J57" s="162"/>
      <c r="K57" s="163">
        <f>ROUND(E57*J57,2)</f>
        <v>0</v>
      </c>
      <c r="L57" s="163">
        <v>21</v>
      </c>
      <c r="M57" s="163">
        <f>G57*(1+L57/100)</f>
        <v>0</v>
      </c>
      <c r="N57" s="163">
        <v>0.00035</v>
      </c>
      <c r="O57" s="163">
        <f>ROUND(E57*N57,2)</f>
        <v>0</v>
      </c>
      <c r="P57" s="163">
        <v>0</v>
      </c>
      <c r="Q57" s="163">
        <f>ROUND(E57*P57,2)</f>
        <v>0</v>
      </c>
      <c r="R57" s="163"/>
      <c r="S57" s="163" t="s">
        <v>151</v>
      </c>
      <c r="T57" s="163" t="s">
        <v>139</v>
      </c>
      <c r="U57" s="163">
        <v>0.21125</v>
      </c>
      <c r="V57" s="163">
        <f>ROUND(E57*U57,2)</f>
        <v>2.87</v>
      </c>
      <c r="W57" s="163"/>
      <c r="X57" s="163" t="s">
        <v>140</v>
      </c>
      <c r="Y57" s="164"/>
      <c r="Z57" s="164"/>
      <c r="AA57" s="164"/>
      <c r="AB57" s="164"/>
      <c r="AC57" s="164"/>
      <c r="AD57" s="164"/>
      <c r="AE57" s="164"/>
      <c r="AF57" s="164"/>
      <c r="AG57" s="164" t="s">
        <v>198</v>
      </c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</row>
    <row r="58" spans="1:60" ht="12.75" outlineLevel="1">
      <c r="A58" s="212"/>
      <c r="B58" s="166"/>
      <c r="C58" s="167" t="s">
        <v>606</v>
      </c>
      <c r="D58" s="168"/>
      <c r="E58" s="169">
        <v>13.6</v>
      </c>
      <c r="F58" s="163"/>
      <c r="G58" s="21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4"/>
      <c r="Z58" s="164"/>
      <c r="AA58" s="164"/>
      <c r="AB58" s="164"/>
      <c r="AC58" s="164"/>
      <c r="AD58" s="164"/>
      <c r="AE58" s="164"/>
      <c r="AF58" s="164"/>
      <c r="AG58" s="164" t="s">
        <v>143</v>
      </c>
      <c r="AH58" s="164">
        <v>0</v>
      </c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</row>
    <row r="59" spans="1:60" ht="22.5" outlineLevel="1">
      <c r="A59" s="210">
        <v>23</v>
      </c>
      <c r="B59" s="156" t="s">
        <v>216</v>
      </c>
      <c r="C59" s="157" t="s">
        <v>217</v>
      </c>
      <c r="D59" s="158" t="s">
        <v>137</v>
      </c>
      <c r="E59" s="159">
        <v>61.8</v>
      </c>
      <c r="F59" s="160"/>
      <c r="G59" s="211">
        <f>ROUND(E59*F59,2)</f>
        <v>0</v>
      </c>
      <c r="H59" s="162"/>
      <c r="I59" s="163">
        <f>ROUND(E59*H59,2)</f>
        <v>0</v>
      </c>
      <c r="J59" s="162"/>
      <c r="K59" s="163">
        <f>ROUND(E59*J59,2)</f>
        <v>0</v>
      </c>
      <c r="L59" s="163">
        <v>21</v>
      </c>
      <c r="M59" s="163">
        <f>G59*(1+L59/100)</f>
        <v>0</v>
      </c>
      <c r="N59" s="163">
        <v>0</v>
      </c>
      <c r="O59" s="163">
        <f>ROUND(E59*N59,2)</f>
        <v>0</v>
      </c>
      <c r="P59" s="163">
        <v>0</v>
      </c>
      <c r="Q59" s="163">
        <f>ROUND(E59*P59,2)</f>
        <v>0</v>
      </c>
      <c r="R59" s="163"/>
      <c r="S59" s="163" t="s">
        <v>138</v>
      </c>
      <c r="T59" s="163" t="s">
        <v>139</v>
      </c>
      <c r="U59" s="163">
        <v>0.1625</v>
      </c>
      <c r="V59" s="163">
        <f>ROUND(E59*U59,2)</f>
        <v>10.04</v>
      </c>
      <c r="W59" s="163"/>
      <c r="X59" s="163" t="s">
        <v>140</v>
      </c>
      <c r="Y59" s="164"/>
      <c r="Z59" s="164"/>
      <c r="AA59" s="164"/>
      <c r="AB59" s="164"/>
      <c r="AC59" s="164"/>
      <c r="AD59" s="164"/>
      <c r="AE59" s="164"/>
      <c r="AF59" s="164"/>
      <c r="AG59" s="164" t="s">
        <v>198</v>
      </c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</row>
    <row r="60" spans="1:60" ht="12.75" outlineLevel="1">
      <c r="A60" s="212"/>
      <c r="B60" s="166"/>
      <c r="C60" s="167" t="s">
        <v>581</v>
      </c>
      <c r="D60" s="168"/>
      <c r="E60" s="169">
        <v>61.8</v>
      </c>
      <c r="F60" s="163"/>
      <c r="G60" s="21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4"/>
      <c r="Z60" s="164"/>
      <c r="AA60" s="164"/>
      <c r="AB60" s="164"/>
      <c r="AC60" s="164"/>
      <c r="AD60" s="164"/>
      <c r="AE60" s="164"/>
      <c r="AF60" s="164"/>
      <c r="AG60" s="164" t="s">
        <v>143</v>
      </c>
      <c r="AH60" s="164">
        <v>0</v>
      </c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</row>
    <row r="61" spans="1:60" ht="22.5" outlineLevel="1">
      <c r="A61" s="210">
        <v>24</v>
      </c>
      <c r="B61" s="156" t="s">
        <v>218</v>
      </c>
      <c r="C61" s="157" t="s">
        <v>219</v>
      </c>
      <c r="D61" s="158" t="s">
        <v>137</v>
      </c>
      <c r="E61" s="159">
        <v>61.8</v>
      </c>
      <c r="F61" s="160"/>
      <c r="G61" s="211">
        <f>ROUND(E61*F61,2)</f>
        <v>0</v>
      </c>
      <c r="H61" s="162"/>
      <c r="I61" s="163">
        <f>ROUND(E61*H61,2)</f>
        <v>0</v>
      </c>
      <c r="J61" s="162"/>
      <c r="K61" s="163">
        <f>ROUND(E61*J61,2)</f>
        <v>0</v>
      </c>
      <c r="L61" s="163">
        <v>21</v>
      </c>
      <c r="M61" s="163">
        <f>G61*(1+L61/100)</f>
        <v>0</v>
      </c>
      <c r="N61" s="163">
        <v>0.0004</v>
      </c>
      <c r="O61" s="163">
        <f>ROUND(E61*N61,2)</f>
        <v>0.02</v>
      </c>
      <c r="P61" s="163">
        <v>0</v>
      </c>
      <c r="Q61" s="163">
        <f>ROUND(E61*P61,2)</f>
        <v>0</v>
      </c>
      <c r="R61" s="163"/>
      <c r="S61" s="163" t="s">
        <v>138</v>
      </c>
      <c r="T61" s="163" t="s">
        <v>139</v>
      </c>
      <c r="U61" s="163">
        <v>0.21125</v>
      </c>
      <c r="V61" s="163">
        <f>ROUND(E61*U61,2)</f>
        <v>13.06</v>
      </c>
      <c r="W61" s="163"/>
      <c r="X61" s="163" t="s">
        <v>140</v>
      </c>
      <c r="Y61" s="164"/>
      <c r="Z61" s="164"/>
      <c r="AA61" s="164"/>
      <c r="AB61" s="164"/>
      <c r="AC61" s="164"/>
      <c r="AD61" s="164"/>
      <c r="AE61" s="164"/>
      <c r="AF61" s="164"/>
      <c r="AG61" s="164" t="s">
        <v>198</v>
      </c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</row>
    <row r="62" spans="1:60" ht="12.75" outlineLevel="1">
      <c r="A62" s="212"/>
      <c r="B62" s="166"/>
      <c r="C62" s="167"/>
      <c r="D62" s="168"/>
      <c r="E62" s="169"/>
      <c r="F62" s="163"/>
      <c r="G62" s="21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4"/>
      <c r="Z62" s="164"/>
      <c r="AA62" s="164"/>
      <c r="AB62" s="164"/>
      <c r="AC62" s="164"/>
      <c r="AD62" s="164"/>
      <c r="AE62" s="164"/>
      <c r="AF62" s="164"/>
      <c r="AG62" s="164" t="s">
        <v>143</v>
      </c>
      <c r="AH62" s="164">
        <v>0</v>
      </c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</row>
    <row r="63" spans="1:60" ht="12.75" outlineLevel="1">
      <c r="A63" s="212"/>
      <c r="B63" s="166"/>
      <c r="C63" s="167" t="s">
        <v>581</v>
      </c>
      <c r="D63" s="168"/>
      <c r="E63" s="169">
        <v>61.8</v>
      </c>
      <c r="F63" s="163"/>
      <c r="G63" s="21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4"/>
      <c r="Z63" s="164"/>
      <c r="AA63" s="164"/>
      <c r="AB63" s="164"/>
      <c r="AC63" s="164"/>
      <c r="AD63" s="164"/>
      <c r="AE63" s="164"/>
      <c r="AF63" s="164"/>
      <c r="AG63" s="164" t="s">
        <v>143</v>
      </c>
      <c r="AH63" s="164">
        <v>0</v>
      </c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</row>
    <row r="64" spans="1:60" ht="12.75" outlineLevel="1">
      <c r="A64" s="210">
        <v>25</v>
      </c>
      <c r="B64" s="156" t="s">
        <v>220</v>
      </c>
      <c r="C64" s="157" t="s">
        <v>221</v>
      </c>
      <c r="D64" s="158" t="s">
        <v>222</v>
      </c>
      <c r="E64" s="159">
        <v>26.9745</v>
      </c>
      <c r="F64" s="160"/>
      <c r="G64" s="211">
        <f>ROUND(E64*F64,2)</f>
        <v>0</v>
      </c>
      <c r="H64" s="162"/>
      <c r="I64" s="163">
        <f>ROUND(E64*H64,2)</f>
        <v>0</v>
      </c>
      <c r="J64" s="162"/>
      <c r="K64" s="163">
        <f>ROUND(E64*J64,2)</f>
        <v>0</v>
      </c>
      <c r="L64" s="163">
        <v>21</v>
      </c>
      <c r="M64" s="163">
        <f>G64*(1+L64/100)</f>
        <v>0</v>
      </c>
      <c r="N64" s="163">
        <v>0.001</v>
      </c>
      <c r="O64" s="163">
        <f>ROUND(E64*N64,2)</f>
        <v>0.03</v>
      </c>
      <c r="P64" s="163">
        <v>0</v>
      </c>
      <c r="Q64" s="163">
        <f>ROUND(E64*P64,2)</f>
        <v>0</v>
      </c>
      <c r="R64" s="163"/>
      <c r="S64" s="163" t="s">
        <v>138</v>
      </c>
      <c r="T64" s="163" t="s">
        <v>139</v>
      </c>
      <c r="U64" s="163">
        <v>0</v>
      </c>
      <c r="V64" s="163">
        <f>ROUND(E64*U64,2)</f>
        <v>0</v>
      </c>
      <c r="W64" s="163"/>
      <c r="X64" s="163" t="s">
        <v>185</v>
      </c>
      <c r="Y64" s="164"/>
      <c r="Z64" s="164"/>
      <c r="AA64" s="164"/>
      <c r="AB64" s="164"/>
      <c r="AC64" s="164"/>
      <c r="AD64" s="164"/>
      <c r="AE64" s="164"/>
      <c r="AF64" s="164"/>
      <c r="AG64" s="164" t="s">
        <v>186</v>
      </c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</row>
    <row r="65" spans="1:60" ht="12.75" outlineLevel="1">
      <c r="A65" s="212"/>
      <c r="B65" s="166"/>
      <c r="C65" s="167" t="s">
        <v>607</v>
      </c>
      <c r="D65" s="168"/>
      <c r="E65" s="169">
        <v>18.54</v>
      </c>
      <c r="F65" s="163"/>
      <c r="G65" s="21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4"/>
      <c r="Z65" s="164"/>
      <c r="AA65" s="164"/>
      <c r="AB65" s="164"/>
      <c r="AC65" s="164"/>
      <c r="AD65" s="164"/>
      <c r="AE65" s="164"/>
      <c r="AF65" s="164"/>
      <c r="AG65" s="164" t="s">
        <v>143</v>
      </c>
      <c r="AH65" s="164">
        <v>0</v>
      </c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</row>
    <row r="66" spans="1:60" ht="12.75" outlineLevel="1">
      <c r="A66" s="212"/>
      <c r="B66" s="166"/>
      <c r="C66" s="167" t="s">
        <v>608</v>
      </c>
      <c r="D66" s="168"/>
      <c r="E66" s="169">
        <v>5.355</v>
      </c>
      <c r="F66" s="163"/>
      <c r="G66" s="21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4"/>
      <c r="Z66" s="164"/>
      <c r="AA66" s="164"/>
      <c r="AB66" s="164"/>
      <c r="AC66" s="164"/>
      <c r="AD66" s="164"/>
      <c r="AE66" s="164"/>
      <c r="AF66" s="164"/>
      <c r="AG66" s="164" t="s">
        <v>143</v>
      </c>
      <c r="AH66" s="164">
        <v>0</v>
      </c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</row>
    <row r="67" spans="1:60" ht="12.75" outlineLevel="1">
      <c r="A67" s="212"/>
      <c r="B67" s="166"/>
      <c r="C67" s="167" t="s">
        <v>609</v>
      </c>
      <c r="D67" s="168"/>
      <c r="E67" s="169">
        <v>2.04</v>
      </c>
      <c r="F67" s="163"/>
      <c r="G67" s="21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4"/>
      <c r="Z67" s="164"/>
      <c r="AA67" s="164"/>
      <c r="AB67" s="164"/>
      <c r="AC67" s="164"/>
      <c r="AD67" s="164"/>
      <c r="AE67" s="164"/>
      <c r="AF67" s="164"/>
      <c r="AG67" s="164" t="s">
        <v>143</v>
      </c>
      <c r="AH67" s="164">
        <v>0</v>
      </c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</row>
    <row r="68" spans="1:60" ht="12.75" outlineLevel="1">
      <c r="A68" s="212"/>
      <c r="B68" s="166"/>
      <c r="C68" s="167" t="s">
        <v>610</v>
      </c>
      <c r="D68" s="168"/>
      <c r="E68" s="169">
        <v>1.0395</v>
      </c>
      <c r="F68" s="163"/>
      <c r="G68" s="21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4"/>
      <c r="Z68" s="164"/>
      <c r="AA68" s="164"/>
      <c r="AB68" s="164"/>
      <c r="AC68" s="164"/>
      <c r="AD68" s="164"/>
      <c r="AE68" s="164"/>
      <c r="AF68" s="164"/>
      <c r="AG68" s="164" t="s">
        <v>143</v>
      </c>
      <c r="AH68" s="164">
        <v>0</v>
      </c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</row>
    <row r="69" spans="1:60" ht="33.75" outlineLevel="1">
      <c r="A69" s="210">
        <v>26</v>
      </c>
      <c r="B69" s="156" t="s">
        <v>232</v>
      </c>
      <c r="C69" s="157" t="s">
        <v>233</v>
      </c>
      <c r="D69" s="158" t="s">
        <v>137</v>
      </c>
      <c r="E69" s="159">
        <v>93.285</v>
      </c>
      <c r="F69" s="160"/>
      <c r="G69" s="211">
        <f>ROUND(E69*F69,2)</f>
        <v>0</v>
      </c>
      <c r="H69" s="162"/>
      <c r="I69" s="163">
        <f>ROUND(E69*H69,2)</f>
        <v>0</v>
      </c>
      <c r="J69" s="162"/>
      <c r="K69" s="163">
        <f>ROUND(E69*J69,2)</f>
        <v>0</v>
      </c>
      <c r="L69" s="163">
        <v>21</v>
      </c>
      <c r="M69" s="163">
        <f>G69*(1+L69/100)</f>
        <v>0</v>
      </c>
      <c r="N69" s="163">
        <v>0.0015</v>
      </c>
      <c r="O69" s="163">
        <f>ROUND(E69*N69,2)</f>
        <v>0.14</v>
      </c>
      <c r="P69" s="163">
        <v>0</v>
      </c>
      <c r="Q69" s="163">
        <f>ROUND(E69*P69,2)</f>
        <v>0</v>
      </c>
      <c r="R69" s="163"/>
      <c r="S69" s="163" t="s">
        <v>138</v>
      </c>
      <c r="T69" s="163" t="s">
        <v>139</v>
      </c>
      <c r="U69" s="163">
        <v>0</v>
      </c>
      <c r="V69" s="163">
        <f>ROUND(E69*U69,2)</f>
        <v>0</v>
      </c>
      <c r="W69" s="163"/>
      <c r="X69" s="163" t="s">
        <v>185</v>
      </c>
      <c r="Y69" s="164"/>
      <c r="Z69" s="164"/>
      <c r="AA69" s="164"/>
      <c r="AB69" s="164"/>
      <c r="AC69" s="164"/>
      <c r="AD69" s="164"/>
      <c r="AE69" s="164"/>
      <c r="AF69" s="164"/>
      <c r="AG69" s="164" t="s">
        <v>186</v>
      </c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</row>
    <row r="70" spans="1:60" ht="12.75" outlineLevel="1">
      <c r="A70" s="212"/>
      <c r="B70" s="166"/>
      <c r="C70" s="167" t="s">
        <v>611</v>
      </c>
      <c r="D70" s="168"/>
      <c r="E70" s="169">
        <v>74.16</v>
      </c>
      <c r="F70" s="163"/>
      <c r="G70" s="21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4"/>
      <c r="Z70" s="164"/>
      <c r="AA70" s="164"/>
      <c r="AB70" s="164"/>
      <c r="AC70" s="164"/>
      <c r="AD70" s="164"/>
      <c r="AE70" s="164"/>
      <c r="AF70" s="164"/>
      <c r="AG70" s="164" t="s">
        <v>143</v>
      </c>
      <c r="AH70" s="164">
        <v>0</v>
      </c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</row>
    <row r="71" spans="1:60" ht="12.75" outlineLevel="1">
      <c r="A71" s="212"/>
      <c r="B71" s="166"/>
      <c r="C71" s="167" t="s">
        <v>612</v>
      </c>
      <c r="D71" s="168"/>
      <c r="E71" s="169">
        <v>19.125</v>
      </c>
      <c r="F71" s="163"/>
      <c r="G71" s="21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4"/>
      <c r="Z71" s="164"/>
      <c r="AA71" s="164"/>
      <c r="AB71" s="164"/>
      <c r="AC71" s="164"/>
      <c r="AD71" s="164"/>
      <c r="AE71" s="164"/>
      <c r="AF71" s="164"/>
      <c r="AG71" s="164" t="s">
        <v>143</v>
      </c>
      <c r="AH71" s="164">
        <v>0</v>
      </c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</row>
    <row r="72" spans="1:60" ht="12.75" outlineLevel="1">
      <c r="A72" s="210">
        <v>27</v>
      </c>
      <c r="B72" s="156" t="s">
        <v>613</v>
      </c>
      <c r="C72" s="157" t="s">
        <v>614</v>
      </c>
      <c r="D72" s="158" t="s">
        <v>137</v>
      </c>
      <c r="E72" s="159">
        <v>12.021</v>
      </c>
      <c r="F72" s="160"/>
      <c r="G72" s="211">
        <f>ROUND(E72*F72,2)</f>
        <v>0</v>
      </c>
      <c r="H72" s="162"/>
      <c r="I72" s="163">
        <f>ROUND(E72*H72,2)</f>
        <v>0</v>
      </c>
      <c r="J72" s="162"/>
      <c r="K72" s="163">
        <f>ROUND(E72*J72,2)</f>
        <v>0</v>
      </c>
      <c r="L72" s="163">
        <v>21</v>
      </c>
      <c r="M72" s="163">
        <f>G72*(1+L72/100)</f>
        <v>0</v>
      </c>
      <c r="N72" s="163">
        <v>0.0052</v>
      </c>
      <c r="O72" s="163">
        <f>ROUND(E72*N72,2)</f>
        <v>0.06</v>
      </c>
      <c r="P72" s="163">
        <v>0</v>
      </c>
      <c r="Q72" s="163">
        <f>ROUND(E72*P72,2)</f>
        <v>0</v>
      </c>
      <c r="R72" s="163" t="s">
        <v>311</v>
      </c>
      <c r="S72" s="163" t="s">
        <v>151</v>
      </c>
      <c r="T72" s="163" t="s">
        <v>139</v>
      </c>
      <c r="U72" s="163">
        <v>0</v>
      </c>
      <c r="V72" s="163">
        <f>ROUND(E72*U72,2)</f>
        <v>0</v>
      </c>
      <c r="W72" s="163"/>
      <c r="X72" s="163" t="s">
        <v>185</v>
      </c>
      <c r="Y72" s="164"/>
      <c r="Z72" s="164"/>
      <c r="AA72" s="164"/>
      <c r="AB72" s="164"/>
      <c r="AC72" s="164"/>
      <c r="AD72" s="164"/>
      <c r="AE72" s="164"/>
      <c r="AF72" s="164"/>
      <c r="AG72" s="164" t="s">
        <v>186</v>
      </c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</row>
    <row r="73" spans="1:60" ht="12.75" outlineLevel="1">
      <c r="A73" s="212"/>
      <c r="B73" s="166"/>
      <c r="C73" s="167" t="s">
        <v>615</v>
      </c>
      <c r="D73" s="168"/>
      <c r="E73" s="169">
        <v>8.16</v>
      </c>
      <c r="F73" s="163"/>
      <c r="G73" s="21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4"/>
      <c r="Z73" s="164"/>
      <c r="AA73" s="164"/>
      <c r="AB73" s="164"/>
      <c r="AC73" s="164"/>
      <c r="AD73" s="164"/>
      <c r="AE73" s="164"/>
      <c r="AF73" s="164"/>
      <c r="AG73" s="164" t="s">
        <v>143</v>
      </c>
      <c r="AH73" s="164">
        <v>0</v>
      </c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</row>
    <row r="74" spans="1:60" ht="12.75" outlineLevel="1">
      <c r="A74" s="212"/>
      <c r="B74" s="166"/>
      <c r="C74" s="167" t="s">
        <v>616</v>
      </c>
      <c r="D74" s="168"/>
      <c r="E74" s="169">
        <v>3.861</v>
      </c>
      <c r="F74" s="163"/>
      <c r="G74" s="21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4"/>
      <c r="Z74" s="164"/>
      <c r="AA74" s="164"/>
      <c r="AB74" s="164"/>
      <c r="AC74" s="164"/>
      <c r="AD74" s="164"/>
      <c r="AE74" s="164"/>
      <c r="AF74" s="164"/>
      <c r="AG74" s="164" t="s">
        <v>143</v>
      </c>
      <c r="AH74" s="164">
        <v>0</v>
      </c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</row>
    <row r="75" spans="1:60" ht="12.75" outlineLevel="1">
      <c r="A75" s="210">
        <v>28</v>
      </c>
      <c r="B75" s="156" t="s">
        <v>617</v>
      </c>
      <c r="C75" s="157" t="s">
        <v>618</v>
      </c>
      <c r="D75" s="158" t="s">
        <v>137</v>
      </c>
      <c r="E75" s="159">
        <v>12.021</v>
      </c>
      <c r="F75" s="160"/>
      <c r="G75" s="211">
        <f>ROUND(E75*F75,2)</f>
        <v>0</v>
      </c>
      <c r="H75" s="162"/>
      <c r="I75" s="163">
        <f>ROUND(E75*H75,2)</f>
        <v>0</v>
      </c>
      <c r="J75" s="162"/>
      <c r="K75" s="163">
        <f>ROUND(E75*J75,2)</f>
        <v>0</v>
      </c>
      <c r="L75" s="163">
        <v>21</v>
      </c>
      <c r="M75" s="163">
        <f>G75*(1+L75/100)</f>
        <v>0</v>
      </c>
      <c r="N75" s="163">
        <v>0.0055</v>
      </c>
      <c r="O75" s="163">
        <f>ROUND(E75*N75,2)</f>
        <v>0.07</v>
      </c>
      <c r="P75" s="163">
        <v>0</v>
      </c>
      <c r="Q75" s="163">
        <f>ROUND(E75*P75,2)</f>
        <v>0</v>
      </c>
      <c r="R75" s="163" t="s">
        <v>311</v>
      </c>
      <c r="S75" s="163" t="s">
        <v>151</v>
      </c>
      <c r="T75" s="163" t="s">
        <v>139</v>
      </c>
      <c r="U75" s="163">
        <v>0</v>
      </c>
      <c r="V75" s="163">
        <f>ROUND(E75*U75,2)</f>
        <v>0</v>
      </c>
      <c r="W75" s="163"/>
      <c r="X75" s="163" t="s">
        <v>185</v>
      </c>
      <c r="Y75" s="164"/>
      <c r="Z75" s="164"/>
      <c r="AA75" s="164"/>
      <c r="AB75" s="164"/>
      <c r="AC75" s="164"/>
      <c r="AD75" s="164"/>
      <c r="AE75" s="164"/>
      <c r="AF75" s="164"/>
      <c r="AG75" s="164" t="s">
        <v>186</v>
      </c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</row>
    <row r="76" spans="1:60" ht="12.75" outlineLevel="1">
      <c r="A76" s="212"/>
      <c r="B76" s="166"/>
      <c r="C76" s="167" t="s">
        <v>615</v>
      </c>
      <c r="D76" s="168"/>
      <c r="E76" s="169">
        <v>8.16</v>
      </c>
      <c r="F76" s="163"/>
      <c r="G76" s="21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4"/>
      <c r="Z76" s="164"/>
      <c r="AA76" s="164"/>
      <c r="AB76" s="164"/>
      <c r="AC76" s="164"/>
      <c r="AD76" s="164"/>
      <c r="AE76" s="164"/>
      <c r="AF76" s="164"/>
      <c r="AG76" s="164" t="s">
        <v>143</v>
      </c>
      <c r="AH76" s="164">
        <v>0</v>
      </c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</row>
    <row r="77" spans="1:60" ht="12.75" outlineLevel="1">
      <c r="A77" s="212"/>
      <c r="B77" s="166"/>
      <c r="C77" s="167" t="s">
        <v>616</v>
      </c>
      <c r="D77" s="168"/>
      <c r="E77" s="169">
        <v>3.861</v>
      </c>
      <c r="F77" s="163"/>
      <c r="G77" s="21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4"/>
      <c r="Z77" s="164"/>
      <c r="AA77" s="164"/>
      <c r="AB77" s="164"/>
      <c r="AC77" s="164"/>
      <c r="AD77" s="164"/>
      <c r="AE77" s="164"/>
      <c r="AF77" s="164"/>
      <c r="AG77" s="164" t="s">
        <v>143</v>
      </c>
      <c r="AH77" s="164">
        <v>0</v>
      </c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</row>
    <row r="78" spans="1:60" ht="12.75" outlineLevel="1">
      <c r="A78" s="212">
        <v>29</v>
      </c>
      <c r="B78" s="166" t="s">
        <v>236</v>
      </c>
      <c r="C78" s="177" t="s">
        <v>237</v>
      </c>
      <c r="D78" s="178" t="s">
        <v>23</v>
      </c>
      <c r="E78" s="179"/>
      <c r="F78" s="162"/>
      <c r="G78" s="213">
        <f>ROUND(E78*F78,2)</f>
        <v>0</v>
      </c>
      <c r="H78" s="162"/>
      <c r="I78" s="163">
        <f>ROUND(E78*H78,2)</f>
        <v>0</v>
      </c>
      <c r="J78" s="162"/>
      <c r="K78" s="163">
        <f>ROUND(E78*J78,2)</f>
        <v>0</v>
      </c>
      <c r="L78" s="163">
        <v>21</v>
      </c>
      <c r="M78" s="163">
        <f>G78*(1+L78/100)</f>
        <v>0</v>
      </c>
      <c r="N78" s="163">
        <v>0</v>
      </c>
      <c r="O78" s="163">
        <f>ROUND(E78*N78,2)</f>
        <v>0</v>
      </c>
      <c r="P78" s="163">
        <v>0</v>
      </c>
      <c r="Q78" s="163">
        <f>ROUND(E78*P78,2)</f>
        <v>0</v>
      </c>
      <c r="R78" s="163"/>
      <c r="S78" s="163" t="s">
        <v>151</v>
      </c>
      <c r="T78" s="163" t="s">
        <v>139</v>
      </c>
      <c r="U78" s="163">
        <v>0.01398</v>
      </c>
      <c r="V78" s="163">
        <f>ROUND(E78*U78,2)</f>
        <v>0</v>
      </c>
      <c r="W78" s="163"/>
      <c r="X78" s="163" t="s">
        <v>194</v>
      </c>
      <c r="Y78" s="164"/>
      <c r="Z78" s="164"/>
      <c r="AA78" s="164"/>
      <c r="AB78" s="164"/>
      <c r="AC78" s="164"/>
      <c r="AD78" s="164"/>
      <c r="AE78" s="164"/>
      <c r="AF78" s="164"/>
      <c r="AG78" s="164" t="s">
        <v>238</v>
      </c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</row>
    <row r="79" spans="1:33" ht="12.75">
      <c r="A79" s="206" t="s">
        <v>133</v>
      </c>
      <c r="B79" s="148" t="s">
        <v>79</v>
      </c>
      <c r="C79" s="149" t="s">
        <v>80</v>
      </c>
      <c r="D79" s="150"/>
      <c r="E79" s="151"/>
      <c r="F79" s="152"/>
      <c r="G79" s="207">
        <f>SUMIF(AG80:AG91,"&lt;&gt;NOR",G80:G91)</f>
        <v>0</v>
      </c>
      <c r="H79" s="154"/>
      <c r="I79" s="154">
        <f>SUM(I80:I91)</f>
        <v>0</v>
      </c>
      <c r="J79" s="154"/>
      <c r="K79" s="154">
        <f>SUM(K80:K91)</f>
        <v>0</v>
      </c>
      <c r="L79" s="154"/>
      <c r="M79" s="154">
        <f>SUM(M80:M91)</f>
        <v>0</v>
      </c>
      <c r="N79" s="154"/>
      <c r="O79" s="154">
        <f>SUM(O80:O91)</f>
        <v>0.22</v>
      </c>
      <c r="P79" s="154"/>
      <c r="Q79" s="154">
        <f>SUM(Q80:Q91)</f>
        <v>0</v>
      </c>
      <c r="R79" s="154"/>
      <c r="S79" s="154"/>
      <c r="T79" s="154"/>
      <c r="U79" s="154"/>
      <c r="V79" s="154">
        <f>SUM(V80:V91)</f>
        <v>22.72</v>
      </c>
      <c r="W79" s="154"/>
      <c r="X79" s="154"/>
      <c r="AG79" t="s">
        <v>134</v>
      </c>
    </row>
    <row r="80" spans="1:60" ht="12.75" outlineLevel="1">
      <c r="A80" s="210">
        <v>30</v>
      </c>
      <c r="B80" s="156" t="s">
        <v>239</v>
      </c>
      <c r="C80" s="157" t="s">
        <v>240</v>
      </c>
      <c r="D80" s="158" t="s">
        <v>137</v>
      </c>
      <c r="E80" s="159">
        <v>61.8</v>
      </c>
      <c r="F80" s="160"/>
      <c r="G80" s="211">
        <f>ROUND(E80*F80,2)</f>
        <v>0</v>
      </c>
      <c r="H80" s="162"/>
      <c r="I80" s="163">
        <f>ROUND(E80*H80,2)</f>
        <v>0</v>
      </c>
      <c r="J80" s="162"/>
      <c r="K80" s="163">
        <f>ROUND(E80*J80,2)</f>
        <v>0</v>
      </c>
      <c r="L80" s="163">
        <v>21</v>
      </c>
      <c r="M80" s="163">
        <f>G80*(1+L80/100)</f>
        <v>0</v>
      </c>
      <c r="N80" s="163">
        <v>0</v>
      </c>
      <c r="O80" s="163">
        <f>ROUND(E80*N80,2)</f>
        <v>0</v>
      </c>
      <c r="P80" s="163">
        <v>0</v>
      </c>
      <c r="Q80" s="163">
        <f>ROUND(E80*P80,2)</f>
        <v>0</v>
      </c>
      <c r="R80" s="163"/>
      <c r="S80" s="163" t="s">
        <v>138</v>
      </c>
      <c r="T80" s="163" t="s">
        <v>139</v>
      </c>
      <c r="U80" s="163">
        <v>0.08125</v>
      </c>
      <c r="V80" s="163">
        <f>ROUND(E80*U80,2)</f>
        <v>5.02</v>
      </c>
      <c r="W80" s="163"/>
      <c r="X80" s="163" t="s">
        <v>140</v>
      </c>
      <c r="Y80" s="164"/>
      <c r="Z80" s="164"/>
      <c r="AA80" s="164"/>
      <c r="AB80" s="164"/>
      <c r="AC80" s="164"/>
      <c r="AD80" s="164"/>
      <c r="AE80" s="164"/>
      <c r="AF80" s="164"/>
      <c r="AG80" s="164" t="s">
        <v>198</v>
      </c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</row>
    <row r="81" spans="1:60" ht="12.75" outlineLevel="1">
      <c r="A81" s="212"/>
      <c r="B81" s="166"/>
      <c r="C81" s="167" t="s">
        <v>581</v>
      </c>
      <c r="D81" s="168"/>
      <c r="E81" s="169">
        <v>61.8</v>
      </c>
      <c r="F81" s="163"/>
      <c r="G81" s="21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4"/>
      <c r="Z81" s="164"/>
      <c r="AA81" s="164"/>
      <c r="AB81" s="164"/>
      <c r="AC81" s="164"/>
      <c r="AD81" s="164"/>
      <c r="AE81" s="164"/>
      <c r="AF81" s="164"/>
      <c r="AG81" s="164" t="s">
        <v>143</v>
      </c>
      <c r="AH81" s="164">
        <v>0</v>
      </c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</row>
    <row r="82" spans="1:60" ht="22.5" outlineLevel="1">
      <c r="A82" s="210">
        <v>31</v>
      </c>
      <c r="B82" s="156" t="s">
        <v>241</v>
      </c>
      <c r="C82" s="157" t="s">
        <v>242</v>
      </c>
      <c r="D82" s="158" t="s">
        <v>243</v>
      </c>
      <c r="E82" s="159">
        <v>39</v>
      </c>
      <c r="F82" s="160"/>
      <c r="G82" s="211">
        <f>ROUND(E82*F82,2)</f>
        <v>0</v>
      </c>
      <c r="H82" s="162"/>
      <c r="I82" s="163">
        <f>ROUND(E82*H82,2)</f>
        <v>0</v>
      </c>
      <c r="J82" s="162"/>
      <c r="K82" s="163">
        <f>ROUND(E82*J82,2)</f>
        <v>0</v>
      </c>
      <c r="L82" s="163">
        <v>21</v>
      </c>
      <c r="M82" s="163">
        <f>G82*(1+L82/100)</f>
        <v>0</v>
      </c>
      <c r="N82" s="163">
        <v>0</v>
      </c>
      <c r="O82" s="163">
        <f>ROUND(E82*N82,2)</f>
        <v>0</v>
      </c>
      <c r="P82" s="163">
        <v>0</v>
      </c>
      <c r="Q82" s="163">
        <f>ROUND(E82*P82,2)</f>
        <v>0</v>
      </c>
      <c r="R82" s="163"/>
      <c r="S82" s="163" t="s">
        <v>138</v>
      </c>
      <c r="T82" s="163" t="s">
        <v>139</v>
      </c>
      <c r="U82" s="163">
        <v>0.325</v>
      </c>
      <c r="V82" s="163">
        <f>ROUND(E82*U82,2)</f>
        <v>12.68</v>
      </c>
      <c r="W82" s="163"/>
      <c r="X82" s="163" t="s">
        <v>140</v>
      </c>
      <c r="Y82" s="164"/>
      <c r="Z82" s="164"/>
      <c r="AA82" s="164"/>
      <c r="AB82" s="164"/>
      <c r="AC82" s="164"/>
      <c r="AD82" s="164"/>
      <c r="AE82" s="164"/>
      <c r="AF82" s="164"/>
      <c r="AG82" s="164" t="s">
        <v>198</v>
      </c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60" ht="12.75" outlineLevel="1">
      <c r="A83" s="212"/>
      <c r="B83" s="166"/>
      <c r="C83" s="167" t="s">
        <v>619</v>
      </c>
      <c r="D83" s="168"/>
      <c r="E83" s="169">
        <v>18</v>
      </c>
      <c r="F83" s="163"/>
      <c r="G83" s="21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4"/>
      <c r="Z83" s="164"/>
      <c r="AA83" s="164"/>
      <c r="AB83" s="164"/>
      <c r="AC83" s="164"/>
      <c r="AD83" s="164"/>
      <c r="AE83" s="164"/>
      <c r="AF83" s="164"/>
      <c r="AG83" s="164" t="s">
        <v>143</v>
      </c>
      <c r="AH83" s="164">
        <v>0</v>
      </c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</row>
    <row r="84" spans="1:60" ht="12.75" outlineLevel="1">
      <c r="A84" s="212"/>
      <c r="B84" s="166"/>
      <c r="C84" s="167" t="s">
        <v>620</v>
      </c>
      <c r="D84" s="168"/>
      <c r="E84" s="169">
        <v>21</v>
      </c>
      <c r="F84" s="163"/>
      <c r="G84" s="21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4"/>
      <c r="Z84" s="164"/>
      <c r="AA84" s="164"/>
      <c r="AB84" s="164"/>
      <c r="AC84" s="164"/>
      <c r="AD84" s="164"/>
      <c r="AE84" s="164"/>
      <c r="AF84" s="164"/>
      <c r="AG84" s="164" t="s">
        <v>143</v>
      </c>
      <c r="AH84" s="164">
        <v>0</v>
      </c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</row>
    <row r="85" spans="1:60" ht="22.5" outlineLevel="1">
      <c r="A85" s="210">
        <v>32</v>
      </c>
      <c r="B85" s="156" t="s">
        <v>249</v>
      </c>
      <c r="C85" s="157" t="s">
        <v>250</v>
      </c>
      <c r="D85" s="158" t="s">
        <v>137</v>
      </c>
      <c r="E85" s="159">
        <v>61.8</v>
      </c>
      <c r="F85" s="160"/>
      <c r="G85" s="211">
        <f>ROUND(E85*F85,2)</f>
        <v>0</v>
      </c>
      <c r="H85" s="162"/>
      <c r="I85" s="163">
        <f>ROUND(E85*H85,2)</f>
        <v>0</v>
      </c>
      <c r="J85" s="162"/>
      <c r="K85" s="163">
        <f>ROUND(E85*J85,2)</f>
        <v>0</v>
      </c>
      <c r="L85" s="163">
        <v>21</v>
      </c>
      <c r="M85" s="163">
        <f>G85*(1+L85/100)</f>
        <v>0</v>
      </c>
      <c r="N85" s="163">
        <v>0.0004</v>
      </c>
      <c r="O85" s="163">
        <f>ROUND(E85*N85,2)</f>
        <v>0.02</v>
      </c>
      <c r="P85" s="163">
        <v>0</v>
      </c>
      <c r="Q85" s="163">
        <f>ROUND(E85*P85,2)</f>
        <v>0</v>
      </c>
      <c r="R85" s="163"/>
      <c r="S85" s="163" t="s">
        <v>138</v>
      </c>
      <c r="T85" s="163" t="s">
        <v>173</v>
      </c>
      <c r="U85" s="163">
        <v>0.08125</v>
      </c>
      <c r="V85" s="163">
        <f>ROUND(E85*U85,2)</f>
        <v>5.02</v>
      </c>
      <c r="W85" s="163"/>
      <c r="X85" s="163" t="s">
        <v>140</v>
      </c>
      <c r="Y85" s="164"/>
      <c r="Z85" s="164"/>
      <c r="AA85" s="164"/>
      <c r="AB85" s="164"/>
      <c r="AC85" s="164"/>
      <c r="AD85" s="164"/>
      <c r="AE85" s="164"/>
      <c r="AF85" s="164"/>
      <c r="AG85" s="164" t="s">
        <v>198</v>
      </c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</row>
    <row r="86" spans="1:60" ht="12.75" outlineLevel="1">
      <c r="A86" s="212"/>
      <c r="B86" s="166"/>
      <c r="C86" s="167" t="s">
        <v>581</v>
      </c>
      <c r="D86" s="168"/>
      <c r="E86" s="169">
        <v>61.8</v>
      </c>
      <c r="F86" s="163"/>
      <c r="G86" s="21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4"/>
      <c r="Z86" s="164"/>
      <c r="AA86" s="164"/>
      <c r="AB86" s="164"/>
      <c r="AC86" s="164"/>
      <c r="AD86" s="164"/>
      <c r="AE86" s="164"/>
      <c r="AF86" s="164"/>
      <c r="AG86" s="164" t="s">
        <v>143</v>
      </c>
      <c r="AH86" s="164">
        <v>0</v>
      </c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</row>
    <row r="87" spans="1:60" ht="12.75" outlineLevel="1">
      <c r="A87" s="210">
        <v>33</v>
      </c>
      <c r="B87" s="156" t="s">
        <v>251</v>
      </c>
      <c r="C87" s="157" t="s">
        <v>252</v>
      </c>
      <c r="D87" s="158" t="s">
        <v>137</v>
      </c>
      <c r="E87" s="159">
        <v>102.24</v>
      </c>
      <c r="F87" s="160"/>
      <c r="G87" s="211">
        <f>ROUND(E87*F87,2)</f>
        <v>0</v>
      </c>
      <c r="H87" s="162"/>
      <c r="I87" s="163">
        <f>ROUND(E87*H87,2)</f>
        <v>0</v>
      </c>
      <c r="J87" s="162"/>
      <c r="K87" s="163">
        <f>ROUND(E87*J87,2)</f>
        <v>0</v>
      </c>
      <c r="L87" s="163">
        <v>21</v>
      </c>
      <c r="M87" s="163">
        <f>G87*(1+L87/100)</f>
        <v>0</v>
      </c>
      <c r="N87" s="163">
        <v>0.00195</v>
      </c>
      <c r="O87" s="163">
        <f>ROUND(E87*N87,2)</f>
        <v>0.2</v>
      </c>
      <c r="P87" s="163">
        <v>0</v>
      </c>
      <c r="Q87" s="163">
        <f>ROUND(E87*P87,2)</f>
        <v>0</v>
      </c>
      <c r="R87" s="163"/>
      <c r="S87" s="163" t="s">
        <v>138</v>
      </c>
      <c r="T87" s="163" t="s">
        <v>139</v>
      </c>
      <c r="U87" s="163">
        <v>0</v>
      </c>
      <c r="V87" s="163">
        <f>ROUND(E87*U87,2)</f>
        <v>0</v>
      </c>
      <c r="W87" s="163"/>
      <c r="X87" s="163" t="s">
        <v>185</v>
      </c>
      <c r="Y87" s="164"/>
      <c r="Z87" s="164"/>
      <c r="AA87" s="164"/>
      <c r="AB87" s="164"/>
      <c r="AC87" s="164"/>
      <c r="AD87" s="164"/>
      <c r="AE87" s="164"/>
      <c r="AF87" s="164"/>
      <c r="AG87" s="164" t="s">
        <v>186</v>
      </c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</row>
    <row r="88" spans="1:60" ht="12.75" outlineLevel="1">
      <c r="A88" s="212"/>
      <c r="B88" s="166"/>
      <c r="C88" s="167" t="s">
        <v>611</v>
      </c>
      <c r="D88" s="168"/>
      <c r="E88" s="169">
        <v>74.16</v>
      </c>
      <c r="F88" s="163"/>
      <c r="G88" s="21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4"/>
      <c r="Z88" s="164"/>
      <c r="AA88" s="164"/>
      <c r="AB88" s="164"/>
      <c r="AC88" s="164"/>
      <c r="AD88" s="164"/>
      <c r="AE88" s="164"/>
      <c r="AF88" s="164"/>
      <c r="AG88" s="164" t="s">
        <v>143</v>
      </c>
      <c r="AH88" s="164">
        <v>0</v>
      </c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</row>
    <row r="89" spans="1:60" ht="12.75" outlineLevel="1">
      <c r="A89" s="212"/>
      <c r="B89" s="166"/>
      <c r="C89" s="167" t="s">
        <v>621</v>
      </c>
      <c r="D89" s="168"/>
      <c r="E89" s="169">
        <v>19.89</v>
      </c>
      <c r="F89" s="163"/>
      <c r="G89" s="21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4"/>
      <c r="Z89" s="164"/>
      <c r="AA89" s="164"/>
      <c r="AB89" s="164"/>
      <c r="AC89" s="164"/>
      <c r="AD89" s="164"/>
      <c r="AE89" s="164"/>
      <c r="AF89" s="164"/>
      <c r="AG89" s="164" t="s">
        <v>143</v>
      </c>
      <c r="AH89" s="164">
        <v>0</v>
      </c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60" ht="12.75" outlineLevel="1">
      <c r="A90" s="212"/>
      <c r="B90" s="166"/>
      <c r="C90" s="167" t="s">
        <v>622</v>
      </c>
      <c r="D90" s="168"/>
      <c r="E90" s="169">
        <v>8.19</v>
      </c>
      <c r="F90" s="163"/>
      <c r="G90" s="21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4"/>
      <c r="Z90" s="164"/>
      <c r="AA90" s="164"/>
      <c r="AB90" s="164"/>
      <c r="AC90" s="164"/>
      <c r="AD90" s="164"/>
      <c r="AE90" s="164"/>
      <c r="AF90" s="164"/>
      <c r="AG90" s="164" t="s">
        <v>143</v>
      </c>
      <c r="AH90" s="164">
        <v>0</v>
      </c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</row>
    <row r="91" spans="1:60" ht="12.75" outlineLevel="1">
      <c r="A91" s="212">
        <v>34</v>
      </c>
      <c r="B91" s="166" t="s">
        <v>236</v>
      </c>
      <c r="C91" s="177" t="s">
        <v>259</v>
      </c>
      <c r="D91" s="178" t="s">
        <v>23</v>
      </c>
      <c r="E91" s="179"/>
      <c r="F91" s="162"/>
      <c r="G91" s="213">
        <f>ROUND(E91*F91,2)</f>
        <v>0</v>
      </c>
      <c r="H91" s="162"/>
      <c r="I91" s="163">
        <f>ROUND(E91*H91,2)</f>
        <v>0</v>
      </c>
      <c r="J91" s="162"/>
      <c r="K91" s="163">
        <f>ROUND(E91*J91,2)</f>
        <v>0</v>
      </c>
      <c r="L91" s="163">
        <v>21</v>
      </c>
      <c r="M91" s="163">
        <f>G91*(1+L91/100)</f>
        <v>0</v>
      </c>
      <c r="N91" s="163">
        <v>0</v>
      </c>
      <c r="O91" s="163">
        <f>ROUND(E91*N91,2)</f>
        <v>0</v>
      </c>
      <c r="P91" s="163">
        <v>0</v>
      </c>
      <c r="Q91" s="163">
        <f>ROUND(E91*P91,2)</f>
        <v>0</v>
      </c>
      <c r="R91" s="163"/>
      <c r="S91" s="163" t="s">
        <v>151</v>
      </c>
      <c r="T91" s="163" t="s">
        <v>139</v>
      </c>
      <c r="U91" s="163">
        <v>0.01463</v>
      </c>
      <c r="V91" s="163">
        <f>ROUND(E91*U91,2)</f>
        <v>0</v>
      </c>
      <c r="W91" s="163"/>
      <c r="X91" s="163" t="s">
        <v>194</v>
      </c>
      <c r="Y91" s="164"/>
      <c r="Z91" s="164"/>
      <c r="AA91" s="164"/>
      <c r="AB91" s="164"/>
      <c r="AC91" s="164"/>
      <c r="AD91" s="164"/>
      <c r="AE91" s="164"/>
      <c r="AF91" s="164"/>
      <c r="AG91" s="164" t="s">
        <v>195</v>
      </c>
      <c r="AH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</row>
    <row r="92" spans="1:33" ht="12.75">
      <c r="A92" s="206" t="s">
        <v>133</v>
      </c>
      <c r="B92" s="148" t="s">
        <v>81</v>
      </c>
      <c r="C92" s="149" t="s">
        <v>82</v>
      </c>
      <c r="D92" s="150"/>
      <c r="E92" s="151"/>
      <c r="F92" s="152"/>
      <c r="G92" s="207">
        <f>SUMIF(AG93:AG104,"&lt;&gt;NOR",G93:G104)</f>
        <v>0</v>
      </c>
      <c r="H92" s="154"/>
      <c r="I92" s="154">
        <f>SUM(I93:I104)</f>
        <v>0</v>
      </c>
      <c r="J92" s="154"/>
      <c r="K92" s="154">
        <f>SUM(K93:K104)</f>
        <v>0</v>
      </c>
      <c r="L92" s="154"/>
      <c r="M92" s="154">
        <f>SUM(M93:M104)</f>
        <v>0</v>
      </c>
      <c r="N92" s="154"/>
      <c r="O92" s="154">
        <f>SUM(O93:O104)</f>
        <v>0.45</v>
      </c>
      <c r="P92" s="154"/>
      <c r="Q92" s="154">
        <f>SUM(Q93:Q104)</f>
        <v>0</v>
      </c>
      <c r="R92" s="154"/>
      <c r="S92" s="154"/>
      <c r="T92" s="154"/>
      <c r="U92" s="154"/>
      <c r="V92" s="154">
        <f>SUM(V93:V104)</f>
        <v>18.4</v>
      </c>
      <c r="W92" s="154"/>
      <c r="X92" s="154"/>
      <c r="AG92" t="s">
        <v>134</v>
      </c>
    </row>
    <row r="93" spans="1:60" ht="12.75" outlineLevel="1">
      <c r="A93" s="210">
        <v>35</v>
      </c>
      <c r="B93" s="156" t="s">
        <v>263</v>
      </c>
      <c r="C93" s="157" t="s">
        <v>264</v>
      </c>
      <c r="D93" s="158" t="s">
        <v>137</v>
      </c>
      <c r="E93" s="159">
        <v>113.2</v>
      </c>
      <c r="F93" s="160"/>
      <c r="G93" s="211">
        <f>ROUND(E93*F93,2)</f>
        <v>0</v>
      </c>
      <c r="H93" s="162"/>
      <c r="I93" s="163">
        <f>ROUND(E93*H93,2)</f>
        <v>0</v>
      </c>
      <c r="J93" s="162"/>
      <c r="K93" s="163">
        <f>ROUND(E93*J93,2)</f>
        <v>0</v>
      </c>
      <c r="L93" s="163">
        <v>21</v>
      </c>
      <c r="M93" s="163">
        <f>G93*(1+L93/100)</f>
        <v>0</v>
      </c>
      <c r="N93" s="163">
        <v>0.00229</v>
      </c>
      <c r="O93" s="163">
        <f>ROUND(E93*N93,2)</f>
        <v>0.26</v>
      </c>
      <c r="P93" s="163">
        <v>0</v>
      </c>
      <c r="Q93" s="163">
        <f>ROUND(E93*P93,2)</f>
        <v>0</v>
      </c>
      <c r="R93" s="163"/>
      <c r="S93" s="163" t="s">
        <v>138</v>
      </c>
      <c r="T93" s="163" t="s">
        <v>139</v>
      </c>
      <c r="U93" s="163">
        <v>0.1625</v>
      </c>
      <c r="V93" s="163">
        <f>ROUND(E93*U93,2)</f>
        <v>18.4</v>
      </c>
      <c r="W93" s="163"/>
      <c r="X93" s="163" t="s">
        <v>140</v>
      </c>
      <c r="Y93" s="164"/>
      <c r="Z93" s="164"/>
      <c r="AA93" s="164"/>
      <c r="AB93" s="164"/>
      <c r="AC93" s="164"/>
      <c r="AD93" s="164"/>
      <c r="AE93" s="164"/>
      <c r="AF93" s="164"/>
      <c r="AG93" s="164" t="s">
        <v>198</v>
      </c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ht="12.75" outlineLevel="1">
      <c r="A94" s="212"/>
      <c r="B94" s="166"/>
      <c r="C94" s="167" t="s">
        <v>581</v>
      </c>
      <c r="D94" s="168"/>
      <c r="E94" s="169">
        <v>61.8</v>
      </c>
      <c r="F94" s="163"/>
      <c r="G94" s="21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4"/>
      <c r="Z94" s="164"/>
      <c r="AA94" s="164"/>
      <c r="AB94" s="164"/>
      <c r="AC94" s="164"/>
      <c r="AD94" s="164"/>
      <c r="AE94" s="164"/>
      <c r="AF94" s="164"/>
      <c r="AG94" s="164" t="s">
        <v>143</v>
      </c>
      <c r="AH94" s="164">
        <v>0</v>
      </c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</row>
    <row r="95" spans="1:60" ht="12.75" outlineLevel="1">
      <c r="A95" s="212"/>
      <c r="B95" s="166"/>
      <c r="C95" s="167" t="s">
        <v>623</v>
      </c>
      <c r="D95" s="168"/>
      <c r="E95" s="169">
        <v>37.8</v>
      </c>
      <c r="F95" s="163"/>
      <c r="G95" s="21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4"/>
      <c r="Z95" s="164"/>
      <c r="AA95" s="164"/>
      <c r="AB95" s="164"/>
      <c r="AC95" s="164"/>
      <c r="AD95" s="164"/>
      <c r="AE95" s="164"/>
      <c r="AF95" s="164"/>
      <c r="AG95" s="164" t="s">
        <v>143</v>
      </c>
      <c r="AH95" s="164">
        <v>0</v>
      </c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</row>
    <row r="96" spans="1:60" ht="12.75" outlineLevel="1">
      <c r="A96" s="212"/>
      <c r="B96" s="166"/>
      <c r="C96" s="167" t="s">
        <v>624</v>
      </c>
      <c r="D96" s="168"/>
      <c r="E96" s="169">
        <v>13.6</v>
      </c>
      <c r="F96" s="163"/>
      <c r="G96" s="21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4"/>
      <c r="Z96" s="164"/>
      <c r="AA96" s="164"/>
      <c r="AB96" s="164"/>
      <c r="AC96" s="164"/>
      <c r="AD96" s="164"/>
      <c r="AE96" s="164"/>
      <c r="AF96" s="164"/>
      <c r="AG96" s="164" t="s">
        <v>143</v>
      </c>
      <c r="AH96" s="164">
        <v>0</v>
      </c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</row>
    <row r="97" spans="1:60" ht="12.75" outlineLevel="1">
      <c r="A97" s="210">
        <v>36</v>
      </c>
      <c r="B97" s="156" t="s">
        <v>266</v>
      </c>
      <c r="C97" s="157" t="s">
        <v>267</v>
      </c>
      <c r="D97" s="158" t="s">
        <v>137</v>
      </c>
      <c r="E97" s="159">
        <v>171.36</v>
      </c>
      <c r="F97" s="160"/>
      <c r="G97" s="211">
        <f>ROUND(E97*F97,2)</f>
        <v>0</v>
      </c>
      <c r="H97" s="162"/>
      <c r="I97" s="163">
        <f>ROUND(E97*H97,2)</f>
        <v>0</v>
      </c>
      <c r="J97" s="162"/>
      <c r="K97" s="163">
        <f>ROUND(E97*J97,2)</f>
        <v>0</v>
      </c>
      <c r="L97" s="163">
        <v>21</v>
      </c>
      <c r="M97" s="163">
        <f>G97*(1+L97/100)</f>
        <v>0</v>
      </c>
      <c r="N97" s="163">
        <v>0.0006</v>
      </c>
      <c r="O97" s="163">
        <f>ROUND(E97*N97,2)</f>
        <v>0.1</v>
      </c>
      <c r="P97" s="163">
        <v>0</v>
      </c>
      <c r="Q97" s="163">
        <f>ROUND(E97*P97,2)</f>
        <v>0</v>
      </c>
      <c r="R97" s="163"/>
      <c r="S97" s="163" t="s">
        <v>138</v>
      </c>
      <c r="T97" s="163" t="s">
        <v>139</v>
      </c>
      <c r="U97" s="163">
        <v>0</v>
      </c>
      <c r="V97" s="163">
        <f>ROUND(E97*U97,2)</f>
        <v>0</v>
      </c>
      <c r="W97" s="163"/>
      <c r="X97" s="163" t="s">
        <v>185</v>
      </c>
      <c r="Y97" s="164"/>
      <c r="Z97" s="164"/>
      <c r="AA97" s="164"/>
      <c r="AB97" s="164"/>
      <c r="AC97" s="164"/>
      <c r="AD97" s="164"/>
      <c r="AE97" s="164"/>
      <c r="AF97" s="164"/>
      <c r="AG97" s="164" t="s">
        <v>186</v>
      </c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</row>
    <row r="98" spans="1:60" ht="12.75" outlineLevel="1">
      <c r="A98" s="212"/>
      <c r="B98" s="166"/>
      <c r="C98" s="167" t="s">
        <v>625</v>
      </c>
      <c r="D98" s="168"/>
      <c r="E98" s="169">
        <v>129.78</v>
      </c>
      <c r="F98" s="163"/>
      <c r="G98" s="21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4"/>
      <c r="Z98" s="164"/>
      <c r="AA98" s="164"/>
      <c r="AB98" s="164"/>
      <c r="AC98" s="164"/>
      <c r="AD98" s="164"/>
      <c r="AE98" s="164"/>
      <c r="AF98" s="164"/>
      <c r="AG98" s="164" t="s">
        <v>143</v>
      </c>
      <c r="AH98" s="164">
        <v>0</v>
      </c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60" ht="12.75" outlineLevel="1">
      <c r="A99" s="212"/>
      <c r="B99" s="166"/>
      <c r="C99" s="167" t="s">
        <v>626</v>
      </c>
      <c r="D99" s="168"/>
      <c r="E99" s="169">
        <v>41.58</v>
      </c>
      <c r="F99" s="163"/>
      <c r="G99" s="21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4"/>
      <c r="Z99" s="164"/>
      <c r="AA99" s="164"/>
      <c r="AB99" s="164"/>
      <c r="AC99" s="164"/>
      <c r="AD99" s="164"/>
      <c r="AE99" s="164"/>
      <c r="AF99" s="164"/>
      <c r="AG99" s="164" t="s">
        <v>143</v>
      </c>
      <c r="AH99" s="164">
        <v>0</v>
      </c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</row>
    <row r="100" spans="1:60" ht="22.5" outlineLevel="1">
      <c r="A100" s="210">
        <v>37</v>
      </c>
      <c r="B100" s="156" t="s">
        <v>269</v>
      </c>
      <c r="C100" s="157" t="s">
        <v>270</v>
      </c>
      <c r="D100" s="158" t="s">
        <v>137</v>
      </c>
      <c r="E100" s="159">
        <v>123.6</v>
      </c>
      <c r="F100" s="160"/>
      <c r="G100" s="211">
        <f>ROUND(E100*F100,2)</f>
        <v>0</v>
      </c>
      <c r="H100" s="162"/>
      <c r="I100" s="163">
        <f>ROUND(E100*H100,2)</f>
        <v>0</v>
      </c>
      <c r="J100" s="162"/>
      <c r="K100" s="163">
        <f>ROUND(E100*J100,2)</f>
        <v>0</v>
      </c>
      <c r="L100" s="163">
        <v>21</v>
      </c>
      <c r="M100" s="163">
        <f>G100*(1+L100/100)</f>
        <v>0</v>
      </c>
      <c r="N100" s="163">
        <v>0.0006</v>
      </c>
      <c r="O100" s="163">
        <f>ROUND(E100*N100,2)</f>
        <v>0.07</v>
      </c>
      <c r="P100" s="163">
        <v>0</v>
      </c>
      <c r="Q100" s="163">
        <f>ROUND(E100*P100,2)</f>
        <v>0</v>
      </c>
      <c r="R100" s="163"/>
      <c r="S100" s="163" t="s">
        <v>138</v>
      </c>
      <c r="T100" s="163" t="s">
        <v>139</v>
      </c>
      <c r="U100" s="163">
        <v>0</v>
      </c>
      <c r="V100" s="163">
        <f>ROUND(E100*U100,2)</f>
        <v>0</v>
      </c>
      <c r="W100" s="163"/>
      <c r="X100" s="163" t="s">
        <v>185</v>
      </c>
      <c r="Y100" s="164"/>
      <c r="Z100" s="164"/>
      <c r="AA100" s="164"/>
      <c r="AB100" s="164"/>
      <c r="AC100" s="164"/>
      <c r="AD100" s="164"/>
      <c r="AE100" s="164"/>
      <c r="AF100" s="164"/>
      <c r="AG100" s="164" t="s">
        <v>186</v>
      </c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</row>
    <row r="101" spans="1:60" ht="12.75" outlineLevel="1">
      <c r="A101" s="212"/>
      <c r="B101" s="166"/>
      <c r="C101" s="167" t="s">
        <v>627</v>
      </c>
      <c r="D101" s="168"/>
      <c r="E101" s="169">
        <v>123.6</v>
      </c>
      <c r="F101" s="163"/>
      <c r="G101" s="21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4"/>
      <c r="Z101" s="164"/>
      <c r="AA101" s="164"/>
      <c r="AB101" s="164"/>
      <c r="AC101" s="164"/>
      <c r="AD101" s="164"/>
      <c r="AE101" s="164"/>
      <c r="AF101" s="164"/>
      <c r="AG101" s="164" t="s">
        <v>143</v>
      </c>
      <c r="AH101" s="164">
        <v>0</v>
      </c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</row>
    <row r="102" spans="1:60" ht="12.75" outlineLevel="1">
      <c r="A102" s="210">
        <v>38</v>
      </c>
      <c r="B102" s="156" t="s">
        <v>628</v>
      </c>
      <c r="C102" s="157" t="s">
        <v>629</v>
      </c>
      <c r="D102" s="158" t="s">
        <v>137</v>
      </c>
      <c r="E102" s="159">
        <v>16.32</v>
      </c>
      <c r="F102" s="160"/>
      <c r="G102" s="211">
        <f>ROUND(E102*F102,2)</f>
        <v>0</v>
      </c>
      <c r="H102" s="162"/>
      <c r="I102" s="163">
        <f>ROUND(E102*H102,2)</f>
        <v>0</v>
      </c>
      <c r="J102" s="162"/>
      <c r="K102" s="163">
        <f>ROUND(E102*J102,2)</f>
        <v>0</v>
      </c>
      <c r="L102" s="163">
        <v>21</v>
      </c>
      <c r="M102" s="163">
        <f>G102*(1+L102/100)</f>
        <v>0</v>
      </c>
      <c r="N102" s="163">
        <v>0.0011</v>
      </c>
      <c r="O102" s="163">
        <f>ROUND(E102*N102,2)</f>
        <v>0.02</v>
      </c>
      <c r="P102" s="163">
        <v>0</v>
      </c>
      <c r="Q102" s="163">
        <f>ROUND(E102*P102,2)</f>
        <v>0</v>
      </c>
      <c r="R102" s="163"/>
      <c r="S102" s="163" t="s">
        <v>138</v>
      </c>
      <c r="T102" s="163" t="s">
        <v>139</v>
      </c>
      <c r="U102" s="163">
        <v>0</v>
      </c>
      <c r="V102" s="163">
        <f>ROUND(E102*U102,2)</f>
        <v>0</v>
      </c>
      <c r="W102" s="163"/>
      <c r="X102" s="163" t="s">
        <v>185</v>
      </c>
      <c r="Y102" s="164"/>
      <c r="Z102" s="164"/>
      <c r="AA102" s="164"/>
      <c r="AB102" s="164"/>
      <c r="AC102" s="164"/>
      <c r="AD102" s="164"/>
      <c r="AE102" s="164"/>
      <c r="AF102" s="164"/>
      <c r="AG102" s="164" t="s">
        <v>186</v>
      </c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</row>
    <row r="103" spans="1:60" ht="12.75" outlineLevel="1">
      <c r="A103" s="212"/>
      <c r="B103" s="166"/>
      <c r="C103" s="167" t="s">
        <v>630</v>
      </c>
      <c r="D103" s="168"/>
      <c r="E103" s="169">
        <v>16.32</v>
      </c>
      <c r="F103" s="163"/>
      <c r="G103" s="21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4"/>
      <c r="Z103" s="164"/>
      <c r="AA103" s="164"/>
      <c r="AB103" s="164"/>
      <c r="AC103" s="164"/>
      <c r="AD103" s="164"/>
      <c r="AE103" s="164"/>
      <c r="AF103" s="164"/>
      <c r="AG103" s="164" t="s">
        <v>143</v>
      </c>
      <c r="AH103" s="164">
        <v>0</v>
      </c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</row>
    <row r="104" spans="1:60" ht="12.75" outlineLevel="1">
      <c r="A104" s="212">
        <v>39</v>
      </c>
      <c r="B104" s="166" t="s">
        <v>272</v>
      </c>
      <c r="C104" s="177" t="s">
        <v>273</v>
      </c>
      <c r="D104" s="178" t="s">
        <v>23</v>
      </c>
      <c r="E104" s="179"/>
      <c r="F104" s="162"/>
      <c r="G104" s="213">
        <f>ROUND(E104*F104,2)</f>
        <v>0</v>
      </c>
      <c r="H104" s="162"/>
      <c r="I104" s="163">
        <f>ROUND(E104*H104,2)</f>
        <v>0</v>
      </c>
      <c r="J104" s="162"/>
      <c r="K104" s="163">
        <f>ROUND(E104*J104,2)</f>
        <v>0</v>
      </c>
      <c r="L104" s="163">
        <v>21</v>
      </c>
      <c r="M104" s="163">
        <f>G104*(1+L104/100)</f>
        <v>0</v>
      </c>
      <c r="N104" s="163">
        <v>0</v>
      </c>
      <c r="O104" s="163">
        <f>ROUND(E104*N104,2)</f>
        <v>0</v>
      </c>
      <c r="P104" s="163">
        <v>0</v>
      </c>
      <c r="Q104" s="163">
        <f>ROUND(E104*P104,2)</f>
        <v>0</v>
      </c>
      <c r="R104" s="163"/>
      <c r="S104" s="163" t="s">
        <v>151</v>
      </c>
      <c r="T104" s="163" t="s">
        <v>139</v>
      </c>
      <c r="U104" s="163">
        <v>0.02031</v>
      </c>
      <c r="V104" s="163">
        <f>ROUND(E104*U104,2)</f>
        <v>0</v>
      </c>
      <c r="W104" s="163"/>
      <c r="X104" s="163" t="s">
        <v>194</v>
      </c>
      <c r="Y104" s="164"/>
      <c r="Z104" s="164"/>
      <c r="AA104" s="164"/>
      <c r="AB104" s="164"/>
      <c r="AC104" s="164"/>
      <c r="AD104" s="164"/>
      <c r="AE104" s="164"/>
      <c r="AF104" s="164"/>
      <c r="AG104" s="164" t="s">
        <v>238</v>
      </c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</row>
    <row r="105" spans="1:33" ht="12.75">
      <c r="A105" s="206" t="s">
        <v>133</v>
      </c>
      <c r="B105" s="148" t="s">
        <v>83</v>
      </c>
      <c r="C105" s="149" t="s">
        <v>84</v>
      </c>
      <c r="D105" s="150"/>
      <c r="E105" s="151"/>
      <c r="F105" s="152"/>
      <c r="G105" s="207">
        <f>SUMIF(AG106:AG156,"&lt;&gt;NOR",G106:G156)</f>
        <v>0</v>
      </c>
      <c r="H105" s="154"/>
      <c r="I105" s="154">
        <f>SUM(I106:I156)</f>
        <v>0</v>
      </c>
      <c r="J105" s="154"/>
      <c r="K105" s="154">
        <f>SUM(K106:K156)</f>
        <v>0</v>
      </c>
      <c r="L105" s="154"/>
      <c r="M105" s="154">
        <f>SUM(M106:M156)</f>
        <v>0</v>
      </c>
      <c r="N105" s="154"/>
      <c r="O105" s="154">
        <f>SUM(O106:O156)</f>
        <v>2.3800000000000003</v>
      </c>
      <c r="P105" s="154"/>
      <c r="Q105" s="154">
        <f>SUM(Q106:Q156)</f>
        <v>0.08</v>
      </c>
      <c r="R105" s="154"/>
      <c r="S105" s="154"/>
      <c r="T105" s="154"/>
      <c r="U105" s="154"/>
      <c r="V105" s="154">
        <f>SUM(V106:V156)</f>
        <v>81.76</v>
      </c>
      <c r="W105" s="154"/>
      <c r="X105" s="154"/>
      <c r="AG105" t="s">
        <v>134</v>
      </c>
    </row>
    <row r="106" spans="1:60" ht="12.75" outlineLevel="1">
      <c r="A106" s="210">
        <v>40</v>
      </c>
      <c r="B106" s="156" t="s">
        <v>281</v>
      </c>
      <c r="C106" s="157" t="s">
        <v>282</v>
      </c>
      <c r="D106" s="158" t="s">
        <v>283</v>
      </c>
      <c r="E106" s="159">
        <v>10.44</v>
      </c>
      <c r="F106" s="160"/>
      <c r="G106" s="211">
        <f>ROUND(E106*F106,2)</f>
        <v>0</v>
      </c>
      <c r="H106" s="162"/>
      <c r="I106" s="163">
        <f>ROUND(E106*H106,2)</f>
        <v>0</v>
      </c>
      <c r="J106" s="162"/>
      <c r="K106" s="163">
        <f>ROUND(E106*J106,2)</f>
        <v>0</v>
      </c>
      <c r="L106" s="163">
        <v>21</v>
      </c>
      <c r="M106" s="163">
        <f>G106*(1+L106/100)</f>
        <v>0</v>
      </c>
      <c r="N106" s="163">
        <v>0</v>
      </c>
      <c r="O106" s="163">
        <f>ROUND(E106*N106,2)</f>
        <v>0</v>
      </c>
      <c r="P106" s="163">
        <v>0</v>
      </c>
      <c r="Q106" s="163">
        <f>ROUND(E106*P106,2)</f>
        <v>0</v>
      </c>
      <c r="R106" s="163"/>
      <c r="S106" s="163" t="s">
        <v>138</v>
      </c>
      <c r="T106" s="163" t="s">
        <v>139</v>
      </c>
      <c r="U106" s="163">
        <v>0.274</v>
      </c>
      <c r="V106" s="163">
        <f>ROUND(E106*U106,2)</f>
        <v>2.86</v>
      </c>
      <c r="W106" s="163"/>
      <c r="X106" s="163" t="s">
        <v>140</v>
      </c>
      <c r="Y106" s="164"/>
      <c r="Z106" s="164"/>
      <c r="AA106" s="164"/>
      <c r="AB106" s="164"/>
      <c r="AC106" s="164"/>
      <c r="AD106" s="164"/>
      <c r="AE106" s="164"/>
      <c r="AF106" s="164"/>
      <c r="AG106" s="164" t="s">
        <v>198</v>
      </c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</row>
    <row r="107" spans="1:60" ht="12.75" outlineLevel="1">
      <c r="A107" s="212"/>
      <c r="B107" s="166"/>
      <c r="C107" s="167" t="s">
        <v>631</v>
      </c>
      <c r="D107" s="168"/>
      <c r="E107" s="169">
        <v>10.44</v>
      </c>
      <c r="F107" s="163"/>
      <c r="G107" s="21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4"/>
      <c r="Z107" s="164"/>
      <c r="AA107" s="164"/>
      <c r="AB107" s="164"/>
      <c r="AC107" s="164"/>
      <c r="AD107" s="164"/>
      <c r="AE107" s="164"/>
      <c r="AF107" s="164"/>
      <c r="AG107" s="164" t="s">
        <v>143</v>
      </c>
      <c r="AH107" s="164">
        <v>0</v>
      </c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</row>
    <row r="108" spans="1:60" ht="22.5" outlineLevel="1">
      <c r="A108" s="208">
        <v>41</v>
      </c>
      <c r="B108" s="171" t="s">
        <v>632</v>
      </c>
      <c r="C108" s="172" t="s">
        <v>633</v>
      </c>
      <c r="D108" s="173" t="s">
        <v>209</v>
      </c>
      <c r="E108" s="174">
        <v>60</v>
      </c>
      <c r="F108" s="175"/>
      <c r="G108" s="209">
        <f>ROUND(E108*F108,2)</f>
        <v>0</v>
      </c>
      <c r="H108" s="162"/>
      <c r="I108" s="163">
        <f>ROUND(E108*H108,2)</f>
        <v>0</v>
      </c>
      <c r="J108" s="162"/>
      <c r="K108" s="163">
        <f>ROUND(E108*J108,2)</f>
        <v>0</v>
      </c>
      <c r="L108" s="163">
        <v>21</v>
      </c>
      <c r="M108" s="163">
        <f>G108*(1+L108/100)</f>
        <v>0</v>
      </c>
      <c r="N108" s="163">
        <v>0.00332</v>
      </c>
      <c r="O108" s="163">
        <f>ROUND(E108*N108,2)</f>
        <v>0.2</v>
      </c>
      <c r="P108" s="163">
        <v>0</v>
      </c>
      <c r="Q108" s="163">
        <f>ROUND(E108*P108,2)</f>
        <v>0</v>
      </c>
      <c r="R108" s="163"/>
      <c r="S108" s="163" t="s">
        <v>138</v>
      </c>
      <c r="T108" s="163" t="s">
        <v>139</v>
      </c>
      <c r="U108" s="163">
        <v>0.1625</v>
      </c>
      <c r="V108" s="163">
        <f>ROUND(E108*U108,2)</f>
        <v>9.75</v>
      </c>
      <c r="W108" s="163"/>
      <c r="X108" s="163" t="s">
        <v>140</v>
      </c>
      <c r="Y108" s="164"/>
      <c r="Z108" s="164"/>
      <c r="AA108" s="164"/>
      <c r="AB108" s="164"/>
      <c r="AC108" s="164"/>
      <c r="AD108" s="164"/>
      <c r="AE108" s="164"/>
      <c r="AF108" s="164"/>
      <c r="AG108" s="164" t="s">
        <v>198</v>
      </c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</row>
    <row r="109" spans="1:60" ht="12.75" outlineLevel="1">
      <c r="A109" s="210">
        <v>42</v>
      </c>
      <c r="B109" s="156" t="s">
        <v>634</v>
      </c>
      <c r="C109" s="157" t="s">
        <v>635</v>
      </c>
      <c r="D109" s="158" t="s">
        <v>243</v>
      </c>
      <c r="E109" s="159">
        <v>36</v>
      </c>
      <c r="F109" s="160"/>
      <c r="G109" s="211">
        <f>ROUND(E109*F109,2)</f>
        <v>0</v>
      </c>
      <c r="H109" s="162"/>
      <c r="I109" s="163">
        <f>ROUND(E109*H109,2)</f>
        <v>0</v>
      </c>
      <c r="J109" s="162"/>
      <c r="K109" s="163">
        <f>ROUND(E109*J109,2)</f>
        <v>0</v>
      </c>
      <c r="L109" s="163">
        <v>21</v>
      </c>
      <c r="M109" s="163">
        <f>G109*(1+L109/100)</f>
        <v>0</v>
      </c>
      <c r="N109" s="163">
        <v>0.00099</v>
      </c>
      <c r="O109" s="163">
        <f>ROUND(E109*N109,2)</f>
        <v>0.04</v>
      </c>
      <c r="P109" s="163">
        <v>0</v>
      </c>
      <c r="Q109" s="163">
        <f>ROUND(E109*P109,2)</f>
        <v>0</v>
      </c>
      <c r="R109" s="163"/>
      <c r="S109" s="163" t="s">
        <v>138</v>
      </c>
      <c r="T109" s="163" t="s">
        <v>139</v>
      </c>
      <c r="U109" s="163">
        <v>0.34476</v>
      </c>
      <c r="V109" s="163">
        <f>ROUND(E109*U109,2)</f>
        <v>12.41</v>
      </c>
      <c r="W109" s="163"/>
      <c r="X109" s="163" t="s">
        <v>140</v>
      </c>
      <c r="Y109" s="164"/>
      <c r="Z109" s="164"/>
      <c r="AA109" s="164"/>
      <c r="AB109" s="164"/>
      <c r="AC109" s="164"/>
      <c r="AD109" s="164"/>
      <c r="AE109" s="164"/>
      <c r="AF109" s="164"/>
      <c r="AG109" s="164" t="s">
        <v>198</v>
      </c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</row>
    <row r="110" spans="1:60" ht="12.75" outlineLevel="1">
      <c r="A110" s="212"/>
      <c r="B110" s="166"/>
      <c r="C110" s="167" t="s">
        <v>636</v>
      </c>
      <c r="D110" s="168"/>
      <c r="E110" s="169">
        <v>15.4</v>
      </c>
      <c r="F110" s="163"/>
      <c r="G110" s="21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4"/>
      <c r="Z110" s="164"/>
      <c r="AA110" s="164"/>
      <c r="AB110" s="164"/>
      <c r="AC110" s="164"/>
      <c r="AD110" s="164"/>
      <c r="AE110" s="164"/>
      <c r="AF110" s="164"/>
      <c r="AG110" s="164" t="s">
        <v>143</v>
      </c>
      <c r="AH110" s="164">
        <v>0</v>
      </c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</row>
    <row r="111" spans="1:60" ht="12.75" outlineLevel="1">
      <c r="A111" s="212"/>
      <c r="B111" s="166"/>
      <c r="C111" s="167" t="s">
        <v>637</v>
      </c>
      <c r="D111" s="168"/>
      <c r="E111" s="169">
        <v>3.9</v>
      </c>
      <c r="F111" s="163"/>
      <c r="G111" s="21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4"/>
      <c r="Z111" s="164"/>
      <c r="AA111" s="164"/>
      <c r="AB111" s="164"/>
      <c r="AC111" s="164"/>
      <c r="AD111" s="164"/>
      <c r="AE111" s="164"/>
      <c r="AF111" s="164"/>
      <c r="AG111" s="164" t="s">
        <v>143</v>
      </c>
      <c r="AH111" s="164">
        <v>0</v>
      </c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</row>
    <row r="112" spans="1:60" ht="12.75" outlineLevel="1">
      <c r="A112" s="212"/>
      <c r="B112" s="166"/>
      <c r="C112" s="167" t="s">
        <v>638</v>
      </c>
      <c r="D112" s="168"/>
      <c r="E112" s="169">
        <v>1.9</v>
      </c>
      <c r="F112" s="163"/>
      <c r="G112" s="21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4"/>
      <c r="Z112" s="164"/>
      <c r="AA112" s="164"/>
      <c r="AB112" s="164"/>
      <c r="AC112" s="164"/>
      <c r="AD112" s="164"/>
      <c r="AE112" s="164"/>
      <c r="AF112" s="164"/>
      <c r="AG112" s="164" t="s">
        <v>143</v>
      </c>
      <c r="AH112" s="164">
        <v>0</v>
      </c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</row>
    <row r="113" spans="1:60" ht="12.75" outlineLevel="1">
      <c r="A113" s="212"/>
      <c r="B113" s="166"/>
      <c r="C113" s="167" t="s">
        <v>639</v>
      </c>
      <c r="D113" s="168"/>
      <c r="E113" s="169">
        <v>2.8</v>
      </c>
      <c r="F113" s="163"/>
      <c r="G113" s="21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4"/>
      <c r="Z113" s="164"/>
      <c r="AA113" s="164"/>
      <c r="AB113" s="164"/>
      <c r="AC113" s="164"/>
      <c r="AD113" s="164"/>
      <c r="AE113" s="164"/>
      <c r="AF113" s="164"/>
      <c r="AG113" s="164" t="s">
        <v>143</v>
      </c>
      <c r="AH113" s="164">
        <v>0</v>
      </c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</row>
    <row r="114" spans="1:60" ht="12.75" outlineLevel="1">
      <c r="A114" s="212"/>
      <c r="B114" s="166"/>
      <c r="C114" s="167" t="s">
        <v>640</v>
      </c>
      <c r="D114" s="168"/>
      <c r="E114" s="169">
        <v>12</v>
      </c>
      <c r="F114" s="163"/>
      <c r="G114" s="21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4"/>
      <c r="Z114" s="164"/>
      <c r="AA114" s="164"/>
      <c r="AB114" s="164"/>
      <c r="AC114" s="164"/>
      <c r="AD114" s="164"/>
      <c r="AE114" s="164"/>
      <c r="AF114" s="164"/>
      <c r="AG114" s="164" t="s">
        <v>143</v>
      </c>
      <c r="AH114" s="164">
        <v>0</v>
      </c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</row>
    <row r="115" spans="1:60" ht="12.75" outlineLevel="1">
      <c r="A115" s="210">
        <v>43</v>
      </c>
      <c r="B115" s="156" t="s">
        <v>641</v>
      </c>
      <c r="C115" s="157" t="s">
        <v>642</v>
      </c>
      <c r="D115" s="158" t="s">
        <v>243</v>
      </c>
      <c r="E115" s="159">
        <v>69.4</v>
      </c>
      <c r="F115" s="160"/>
      <c r="G115" s="211">
        <f>ROUND(E115*F115,2)</f>
        <v>0</v>
      </c>
      <c r="H115" s="162"/>
      <c r="I115" s="163">
        <f>ROUND(E115*H115,2)</f>
        <v>0</v>
      </c>
      <c r="J115" s="162"/>
      <c r="K115" s="163">
        <f>ROUND(E115*J115,2)</f>
        <v>0</v>
      </c>
      <c r="L115" s="163">
        <v>21</v>
      </c>
      <c r="M115" s="163">
        <f>G115*(1+L115/100)</f>
        <v>0</v>
      </c>
      <c r="N115" s="163">
        <v>0.00099</v>
      </c>
      <c r="O115" s="163">
        <f>ROUND(E115*N115,2)</f>
        <v>0.07</v>
      </c>
      <c r="P115" s="163">
        <v>0</v>
      </c>
      <c r="Q115" s="163">
        <f>ROUND(E115*P115,2)</f>
        <v>0</v>
      </c>
      <c r="R115" s="163"/>
      <c r="S115" s="163" t="s">
        <v>138</v>
      </c>
      <c r="T115" s="163" t="s">
        <v>139</v>
      </c>
      <c r="U115" s="163">
        <v>0.41438</v>
      </c>
      <c r="V115" s="163">
        <f>ROUND(E115*U115,2)</f>
        <v>28.76</v>
      </c>
      <c r="W115" s="163"/>
      <c r="X115" s="163" t="s">
        <v>140</v>
      </c>
      <c r="Y115" s="164"/>
      <c r="Z115" s="164"/>
      <c r="AA115" s="164"/>
      <c r="AB115" s="164"/>
      <c r="AC115" s="164"/>
      <c r="AD115" s="164"/>
      <c r="AE115" s="164"/>
      <c r="AF115" s="164"/>
      <c r="AG115" s="164" t="s">
        <v>198</v>
      </c>
      <c r="AH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</row>
    <row r="116" spans="1:60" ht="12.75" outlineLevel="1">
      <c r="A116" s="212"/>
      <c r="B116" s="166"/>
      <c r="C116" s="167" t="s">
        <v>643</v>
      </c>
      <c r="D116" s="168"/>
      <c r="E116" s="169">
        <v>1.3</v>
      </c>
      <c r="F116" s="163"/>
      <c r="G116" s="21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4"/>
      <c r="Z116" s="164"/>
      <c r="AA116" s="164"/>
      <c r="AB116" s="164"/>
      <c r="AC116" s="164"/>
      <c r="AD116" s="164"/>
      <c r="AE116" s="164"/>
      <c r="AF116" s="164"/>
      <c r="AG116" s="164" t="s">
        <v>143</v>
      </c>
      <c r="AH116" s="164">
        <v>0</v>
      </c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</row>
    <row r="117" spans="1:60" ht="12.75" outlineLevel="1">
      <c r="A117" s="212"/>
      <c r="B117" s="166"/>
      <c r="C117" s="167" t="s">
        <v>644</v>
      </c>
      <c r="D117" s="168"/>
      <c r="E117" s="169">
        <v>1.7</v>
      </c>
      <c r="F117" s="163"/>
      <c r="G117" s="21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4"/>
      <c r="Z117" s="164"/>
      <c r="AA117" s="164"/>
      <c r="AB117" s="164"/>
      <c r="AC117" s="164"/>
      <c r="AD117" s="164"/>
      <c r="AE117" s="164"/>
      <c r="AF117" s="164"/>
      <c r="AG117" s="164" t="s">
        <v>143</v>
      </c>
      <c r="AH117" s="164">
        <v>0</v>
      </c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</row>
    <row r="118" spans="1:60" ht="12.75" outlineLevel="1">
      <c r="A118" s="212"/>
      <c r="B118" s="166"/>
      <c r="C118" s="167" t="s">
        <v>645</v>
      </c>
      <c r="D118" s="168"/>
      <c r="E118" s="169">
        <v>19.6</v>
      </c>
      <c r="F118" s="163"/>
      <c r="G118" s="21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4"/>
      <c r="Z118" s="164"/>
      <c r="AA118" s="164"/>
      <c r="AB118" s="164"/>
      <c r="AC118" s="164"/>
      <c r="AD118" s="164"/>
      <c r="AE118" s="164"/>
      <c r="AF118" s="164"/>
      <c r="AG118" s="164" t="s">
        <v>143</v>
      </c>
      <c r="AH118" s="164">
        <v>0</v>
      </c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</row>
    <row r="119" spans="1:60" ht="12.75" outlineLevel="1">
      <c r="A119" s="212"/>
      <c r="B119" s="166"/>
      <c r="C119" s="167" t="s">
        <v>646</v>
      </c>
      <c r="D119" s="168"/>
      <c r="E119" s="169">
        <v>12</v>
      </c>
      <c r="F119" s="163"/>
      <c r="G119" s="21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4"/>
      <c r="Z119" s="164"/>
      <c r="AA119" s="164"/>
      <c r="AB119" s="164"/>
      <c r="AC119" s="164"/>
      <c r="AD119" s="164"/>
      <c r="AE119" s="164"/>
      <c r="AF119" s="164"/>
      <c r="AG119" s="164" t="s">
        <v>143</v>
      </c>
      <c r="AH119" s="164">
        <v>0</v>
      </c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</row>
    <row r="120" spans="1:60" ht="12.75" outlineLevel="1">
      <c r="A120" s="212"/>
      <c r="B120" s="166"/>
      <c r="C120" s="167" t="s">
        <v>647</v>
      </c>
      <c r="D120" s="168"/>
      <c r="E120" s="169">
        <v>6.8</v>
      </c>
      <c r="F120" s="163"/>
      <c r="G120" s="21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4"/>
      <c r="Z120" s="164"/>
      <c r="AA120" s="164"/>
      <c r="AB120" s="164"/>
      <c r="AC120" s="164"/>
      <c r="AD120" s="164"/>
      <c r="AE120" s="164"/>
      <c r="AF120" s="164"/>
      <c r="AG120" s="164" t="s">
        <v>143</v>
      </c>
      <c r="AH120" s="164">
        <v>0</v>
      </c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</row>
    <row r="121" spans="1:60" ht="12.75" outlineLevel="1">
      <c r="A121" s="212"/>
      <c r="B121" s="166"/>
      <c r="C121" s="167" t="s">
        <v>648</v>
      </c>
      <c r="D121" s="168"/>
      <c r="E121" s="169">
        <v>7.2</v>
      </c>
      <c r="F121" s="163"/>
      <c r="G121" s="21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4"/>
      <c r="Z121" s="164"/>
      <c r="AA121" s="164"/>
      <c r="AB121" s="164"/>
      <c r="AC121" s="164"/>
      <c r="AD121" s="164"/>
      <c r="AE121" s="164"/>
      <c r="AF121" s="164"/>
      <c r="AG121" s="164" t="s">
        <v>143</v>
      </c>
      <c r="AH121" s="164">
        <v>0</v>
      </c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</row>
    <row r="122" spans="1:60" ht="12.75" outlineLevel="1">
      <c r="A122" s="212"/>
      <c r="B122" s="166"/>
      <c r="C122" s="167" t="s">
        <v>649</v>
      </c>
      <c r="D122" s="168"/>
      <c r="E122" s="169">
        <v>7.8</v>
      </c>
      <c r="F122" s="163"/>
      <c r="G122" s="21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4"/>
      <c r="Z122" s="164"/>
      <c r="AA122" s="164"/>
      <c r="AB122" s="164"/>
      <c r="AC122" s="164"/>
      <c r="AD122" s="164"/>
      <c r="AE122" s="164"/>
      <c r="AF122" s="164"/>
      <c r="AG122" s="164" t="s">
        <v>143</v>
      </c>
      <c r="AH122" s="164">
        <v>0</v>
      </c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</row>
    <row r="123" spans="1:60" ht="12.75" outlineLevel="1">
      <c r="A123" s="212"/>
      <c r="B123" s="166"/>
      <c r="C123" s="167" t="s">
        <v>650</v>
      </c>
      <c r="D123" s="168"/>
      <c r="E123" s="169">
        <v>9</v>
      </c>
      <c r="F123" s="163"/>
      <c r="G123" s="21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4"/>
      <c r="Z123" s="164"/>
      <c r="AA123" s="164"/>
      <c r="AB123" s="164"/>
      <c r="AC123" s="164"/>
      <c r="AD123" s="164"/>
      <c r="AE123" s="164"/>
      <c r="AF123" s="164"/>
      <c r="AG123" s="164" t="s">
        <v>143</v>
      </c>
      <c r="AH123" s="164">
        <v>0</v>
      </c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</row>
    <row r="124" spans="1:60" ht="12.75" outlineLevel="1">
      <c r="A124" s="212"/>
      <c r="B124" s="166"/>
      <c r="C124" s="167" t="s">
        <v>651</v>
      </c>
      <c r="D124" s="168"/>
      <c r="E124" s="169">
        <v>4</v>
      </c>
      <c r="F124" s="163"/>
      <c r="G124" s="21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4"/>
      <c r="Z124" s="164"/>
      <c r="AA124" s="164"/>
      <c r="AB124" s="164"/>
      <c r="AC124" s="164"/>
      <c r="AD124" s="164"/>
      <c r="AE124" s="164"/>
      <c r="AF124" s="164"/>
      <c r="AG124" s="164" t="s">
        <v>143</v>
      </c>
      <c r="AH124" s="164">
        <v>0</v>
      </c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</row>
    <row r="125" spans="1:60" ht="22.5" outlineLevel="1">
      <c r="A125" s="210">
        <v>44</v>
      </c>
      <c r="B125" s="156" t="s">
        <v>652</v>
      </c>
      <c r="C125" s="157" t="s">
        <v>653</v>
      </c>
      <c r="D125" s="158" t="s">
        <v>137</v>
      </c>
      <c r="E125" s="159">
        <v>61.8</v>
      </c>
      <c r="F125" s="160"/>
      <c r="G125" s="211">
        <f>ROUND(E125*F125,2)</f>
        <v>0</v>
      </c>
      <c r="H125" s="162"/>
      <c r="I125" s="163">
        <f>ROUND(E125*H125,2)</f>
        <v>0</v>
      </c>
      <c r="J125" s="162"/>
      <c r="K125" s="163">
        <f>ROUND(E125*J125,2)</f>
        <v>0</v>
      </c>
      <c r="L125" s="163">
        <v>21</v>
      </c>
      <c r="M125" s="163">
        <f>G125*(1+L125/100)</f>
        <v>0</v>
      </c>
      <c r="N125" s="163">
        <v>0</v>
      </c>
      <c r="O125" s="163">
        <f>ROUND(E125*N125,2)</f>
        <v>0</v>
      </c>
      <c r="P125" s="163">
        <v>0</v>
      </c>
      <c r="Q125" s="163">
        <f>ROUND(E125*P125,2)</f>
        <v>0</v>
      </c>
      <c r="R125" s="163"/>
      <c r="S125" s="163" t="s">
        <v>151</v>
      </c>
      <c r="T125" s="163" t="s">
        <v>139</v>
      </c>
      <c r="U125" s="163">
        <v>0.21938</v>
      </c>
      <c r="V125" s="163">
        <f>ROUND(E125*U125,2)</f>
        <v>13.56</v>
      </c>
      <c r="W125" s="163"/>
      <c r="X125" s="163" t="s">
        <v>140</v>
      </c>
      <c r="Y125" s="164"/>
      <c r="Z125" s="164"/>
      <c r="AA125" s="164"/>
      <c r="AB125" s="164"/>
      <c r="AC125" s="164"/>
      <c r="AD125" s="164"/>
      <c r="AE125" s="164"/>
      <c r="AF125" s="164"/>
      <c r="AG125" s="164" t="s">
        <v>198</v>
      </c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</row>
    <row r="126" spans="1:60" ht="12.75" outlineLevel="1">
      <c r="A126" s="212"/>
      <c r="B126" s="166"/>
      <c r="C126" s="167" t="s">
        <v>581</v>
      </c>
      <c r="D126" s="168"/>
      <c r="E126" s="169">
        <v>61.8</v>
      </c>
      <c r="F126" s="163"/>
      <c r="G126" s="213"/>
      <c r="H126" s="163"/>
      <c r="I126" s="163"/>
      <c r="J126" s="163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  <c r="Y126" s="164"/>
      <c r="Z126" s="164"/>
      <c r="AA126" s="164"/>
      <c r="AB126" s="164"/>
      <c r="AC126" s="164"/>
      <c r="AD126" s="164"/>
      <c r="AE126" s="164"/>
      <c r="AF126" s="164"/>
      <c r="AG126" s="164" t="s">
        <v>143</v>
      </c>
      <c r="AH126" s="164">
        <v>0</v>
      </c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</row>
    <row r="127" spans="1:60" ht="12.75" outlineLevel="1">
      <c r="A127" s="210">
        <v>45</v>
      </c>
      <c r="B127" s="156" t="s">
        <v>292</v>
      </c>
      <c r="C127" s="157" t="s">
        <v>293</v>
      </c>
      <c r="D127" s="158" t="s">
        <v>137</v>
      </c>
      <c r="E127" s="159">
        <v>5.4</v>
      </c>
      <c r="F127" s="160"/>
      <c r="G127" s="211">
        <f>ROUND(E127*F127,2)</f>
        <v>0</v>
      </c>
      <c r="H127" s="162"/>
      <c r="I127" s="163">
        <f>ROUND(E127*H127,2)</f>
        <v>0</v>
      </c>
      <c r="J127" s="162"/>
      <c r="K127" s="163">
        <f>ROUND(E127*J127,2)</f>
        <v>0</v>
      </c>
      <c r="L127" s="163">
        <v>21</v>
      </c>
      <c r="M127" s="163">
        <f>G127*(1+L127/100)</f>
        <v>0</v>
      </c>
      <c r="N127" s="163">
        <v>0.00017</v>
      </c>
      <c r="O127" s="163">
        <f>ROUND(E127*N127,2)</f>
        <v>0</v>
      </c>
      <c r="P127" s="163">
        <v>0.015</v>
      </c>
      <c r="Q127" s="163">
        <f>ROUND(E127*P127,2)</f>
        <v>0.08</v>
      </c>
      <c r="R127" s="163"/>
      <c r="S127" s="163" t="s">
        <v>151</v>
      </c>
      <c r="T127" s="163" t="s">
        <v>139</v>
      </c>
      <c r="U127" s="163">
        <v>0.34613</v>
      </c>
      <c r="V127" s="163">
        <f>ROUND(E127*U127,2)</f>
        <v>1.87</v>
      </c>
      <c r="W127" s="163"/>
      <c r="X127" s="163" t="s">
        <v>140</v>
      </c>
      <c r="Y127" s="164"/>
      <c r="Z127" s="164"/>
      <c r="AA127" s="164"/>
      <c r="AB127" s="164"/>
      <c r="AC127" s="164"/>
      <c r="AD127" s="164"/>
      <c r="AE127" s="164"/>
      <c r="AF127" s="164"/>
      <c r="AG127" s="164" t="s">
        <v>198</v>
      </c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W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</row>
    <row r="128" spans="1:60" ht="12.75" outlineLevel="1">
      <c r="A128" s="212"/>
      <c r="B128" s="166"/>
      <c r="C128" s="167" t="s">
        <v>654</v>
      </c>
      <c r="D128" s="168"/>
      <c r="E128" s="169">
        <v>5.4</v>
      </c>
      <c r="F128" s="163"/>
      <c r="G128" s="21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  <c r="Y128" s="164"/>
      <c r="Z128" s="164"/>
      <c r="AA128" s="164"/>
      <c r="AB128" s="164"/>
      <c r="AC128" s="164"/>
      <c r="AD128" s="164"/>
      <c r="AE128" s="164"/>
      <c r="AF128" s="164"/>
      <c r="AG128" s="164" t="s">
        <v>143</v>
      </c>
      <c r="AH128" s="164">
        <v>0</v>
      </c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164"/>
      <c r="AW128" s="164"/>
      <c r="AX128" s="164"/>
      <c r="AY128" s="164"/>
      <c r="AZ128" s="164"/>
      <c r="BA128" s="164"/>
      <c r="BB128" s="164"/>
      <c r="BC128" s="164"/>
      <c r="BD128" s="164"/>
      <c r="BE128" s="164"/>
      <c r="BF128" s="164"/>
      <c r="BG128" s="164"/>
      <c r="BH128" s="164"/>
    </row>
    <row r="129" spans="1:60" ht="12.75" outlineLevel="1">
      <c r="A129" s="210">
        <v>46</v>
      </c>
      <c r="B129" s="156" t="s">
        <v>297</v>
      </c>
      <c r="C129" s="157" t="s">
        <v>298</v>
      </c>
      <c r="D129" s="158" t="s">
        <v>289</v>
      </c>
      <c r="E129" s="159">
        <v>2.835</v>
      </c>
      <c r="F129" s="160"/>
      <c r="G129" s="211">
        <f>ROUND(E129*F129,2)</f>
        <v>0</v>
      </c>
      <c r="H129" s="162"/>
      <c r="I129" s="163">
        <f>ROUND(E129*H129,2)</f>
        <v>0</v>
      </c>
      <c r="J129" s="162"/>
      <c r="K129" s="163">
        <f>ROUND(E129*J129,2)</f>
        <v>0</v>
      </c>
      <c r="L129" s="163">
        <v>21</v>
      </c>
      <c r="M129" s="163">
        <f>G129*(1+L129/100)</f>
        <v>0</v>
      </c>
      <c r="N129" s="163">
        <v>0.01787</v>
      </c>
      <c r="O129" s="163">
        <f>ROUND(E129*N129,2)</f>
        <v>0.05</v>
      </c>
      <c r="P129" s="163">
        <v>0</v>
      </c>
      <c r="Q129" s="163">
        <f>ROUND(E129*P129,2)</f>
        <v>0</v>
      </c>
      <c r="R129" s="163"/>
      <c r="S129" s="163" t="s">
        <v>138</v>
      </c>
      <c r="T129" s="163" t="s">
        <v>139</v>
      </c>
      <c r="U129" s="163">
        <v>0</v>
      </c>
      <c r="V129" s="163">
        <f>ROUND(E129*U129,2)</f>
        <v>0</v>
      </c>
      <c r="W129" s="163"/>
      <c r="X129" s="163" t="s">
        <v>140</v>
      </c>
      <c r="Y129" s="164"/>
      <c r="Z129" s="164"/>
      <c r="AA129" s="164"/>
      <c r="AB129" s="164"/>
      <c r="AC129" s="164"/>
      <c r="AD129" s="164"/>
      <c r="AE129" s="164"/>
      <c r="AF129" s="164"/>
      <c r="AG129" s="164" t="s">
        <v>198</v>
      </c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</row>
    <row r="130" spans="1:60" ht="12.75" outlineLevel="1">
      <c r="A130" s="212"/>
      <c r="B130" s="166"/>
      <c r="C130" s="167" t="s">
        <v>655</v>
      </c>
      <c r="D130" s="168"/>
      <c r="E130" s="169">
        <v>1.545</v>
      </c>
      <c r="F130" s="163"/>
      <c r="G130" s="213"/>
      <c r="H130" s="163"/>
      <c r="I130" s="163"/>
      <c r="J130" s="163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  <c r="Y130" s="164"/>
      <c r="Z130" s="164"/>
      <c r="AA130" s="164"/>
      <c r="AB130" s="164"/>
      <c r="AC130" s="164"/>
      <c r="AD130" s="164"/>
      <c r="AE130" s="164"/>
      <c r="AF130" s="164"/>
      <c r="AG130" s="164" t="s">
        <v>143</v>
      </c>
      <c r="AH130" s="164">
        <v>0</v>
      </c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</row>
    <row r="131" spans="1:60" ht="12.75" outlineLevel="1">
      <c r="A131" s="212"/>
      <c r="B131" s="166"/>
      <c r="C131" s="167" t="s">
        <v>656</v>
      </c>
      <c r="D131" s="168"/>
      <c r="E131" s="169">
        <v>1.29</v>
      </c>
      <c r="F131" s="163"/>
      <c r="G131" s="21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  <c r="Y131" s="164"/>
      <c r="Z131" s="164"/>
      <c r="AA131" s="164"/>
      <c r="AB131" s="164"/>
      <c r="AC131" s="164"/>
      <c r="AD131" s="164"/>
      <c r="AE131" s="164"/>
      <c r="AF131" s="164"/>
      <c r="AG131" s="164" t="s">
        <v>143</v>
      </c>
      <c r="AH131" s="164">
        <v>0</v>
      </c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</row>
    <row r="132" spans="1:60" ht="12.75" outlineLevel="1">
      <c r="A132" s="210">
        <v>47</v>
      </c>
      <c r="B132" s="156" t="s">
        <v>300</v>
      </c>
      <c r="C132" s="157" t="s">
        <v>301</v>
      </c>
      <c r="D132" s="158" t="s">
        <v>137</v>
      </c>
      <c r="E132" s="159">
        <v>10.44</v>
      </c>
      <c r="F132" s="160"/>
      <c r="G132" s="211">
        <f>ROUND(E132*F132,2)</f>
        <v>0</v>
      </c>
      <c r="H132" s="162"/>
      <c r="I132" s="163">
        <f>ROUND(E132*H132,2)</f>
        <v>0</v>
      </c>
      <c r="J132" s="162"/>
      <c r="K132" s="163">
        <f>ROUND(E132*J132,2)</f>
        <v>0</v>
      </c>
      <c r="L132" s="163">
        <v>21</v>
      </c>
      <c r="M132" s="163">
        <f>G132*(1+L132/100)</f>
        <v>0</v>
      </c>
      <c r="N132" s="163">
        <v>0.00024</v>
      </c>
      <c r="O132" s="163">
        <f>ROUND(E132*N132,2)</f>
        <v>0</v>
      </c>
      <c r="P132" s="163">
        <v>0</v>
      </c>
      <c r="Q132" s="163">
        <f>ROUND(E132*P132,2)</f>
        <v>0</v>
      </c>
      <c r="R132" s="163"/>
      <c r="S132" s="163" t="s">
        <v>151</v>
      </c>
      <c r="T132" s="163" t="s">
        <v>139</v>
      </c>
      <c r="U132" s="163">
        <v>0</v>
      </c>
      <c r="V132" s="163">
        <f>ROUND(E132*U132,2)</f>
        <v>0</v>
      </c>
      <c r="W132" s="163"/>
      <c r="X132" s="163" t="s">
        <v>140</v>
      </c>
      <c r="Y132" s="164"/>
      <c r="Z132" s="164"/>
      <c r="AA132" s="164"/>
      <c r="AB132" s="164"/>
      <c r="AC132" s="164"/>
      <c r="AD132" s="164"/>
      <c r="AE132" s="164"/>
      <c r="AF132" s="164"/>
      <c r="AG132" s="164" t="s">
        <v>198</v>
      </c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</row>
    <row r="133" spans="1:60" ht="12.75" outlineLevel="1">
      <c r="A133" s="212"/>
      <c r="B133" s="166"/>
      <c r="C133" s="167"/>
      <c r="D133" s="168"/>
      <c r="E133" s="169"/>
      <c r="F133" s="163"/>
      <c r="G133" s="21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  <c r="Y133" s="164"/>
      <c r="Z133" s="164"/>
      <c r="AA133" s="164"/>
      <c r="AB133" s="164"/>
      <c r="AC133" s="164"/>
      <c r="AD133" s="164"/>
      <c r="AE133" s="164"/>
      <c r="AF133" s="164"/>
      <c r="AG133" s="164" t="s">
        <v>143</v>
      </c>
      <c r="AH133" s="164">
        <v>0</v>
      </c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</row>
    <row r="134" spans="1:60" ht="12.75" outlineLevel="1">
      <c r="A134" s="212"/>
      <c r="B134" s="166"/>
      <c r="C134" s="167" t="s">
        <v>631</v>
      </c>
      <c r="D134" s="168"/>
      <c r="E134" s="169">
        <v>10.44</v>
      </c>
      <c r="F134" s="163"/>
      <c r="G134" s="213"/>
      <c r="H134" s="163"/>
      <c r="I134" s="163"/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4"/>
      <c r="Z134" s="164"/>
      <c r="AA134" s="164"/>
      <c r="AB134" s="164"/>
      <c r="AC134" s="164"/>
      <c r="AD134" s="164"/>
      <c r="AE134" s="164"/>
      <c r="AF134" s="164"/>
      <c r="AG134" s="164" t="s">
        <v>143</v>
      </c>
      <c r="AH134" s="164">
        <v>0</v>
      </c>
      <c r="AI134" s="164"/>
      <c r="AJ134" s="164"/>
      <c r="AK134" s="164"/>
      <c r="AL134" s="164"/>
      <c r="AM134" s="164"/>
      <c r="AN134" s="164"/>
      <c r="AO134" s="164"/>
      <c r="AP134" s="164"/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</row>
    <row r="135" spans="1:60" ht="22.5" outlineLevel="1">
      <c r="A135" s="210">
        <v>48</v>
      </c>
      <c r="B135" s="156" t="s">
        <v>302</v>
      </c>
      <c r="C135" s="157" t="s">
        <v>303</v>
      </c>
      <c r="D135" s="158" t="s">
        <v>137</v>
      </c>
      <c r="E135" s="159">
        <v>61.8</v>
      </c>
      <c r="F135" s="160"/>
      <c r="G135" s="211">
        <f>ROUND(E135*F135,2)</f>
        <v>0</v>
      </c>
      <c r="H135" s="162"/>
      <c r="I135" s="163">
        <f>ROUND(E135*H135,2)</f>
        <v>0</v>
      </c>
      <c r="J135" s="162"/>
      <c r="K135" s="163">
        <f>ROUND(E135*J135,2)</f>
        <v>0</v>
      </c>
      <c r="L135" s="163">
        <v>21</v>
      </c>
      <c r="M135" s="163">
        <f>G135*(1+L135/100)</f>
        <v>0</v>
      </c>
      <c r="N135" s="163">
        <v>0</v>
      </c>
      <c r="O135" s="163">
        <f>ROUND(E135*N135,2)</f>
        <v>0</v>
      </c>
      <c r="P135" s="163">
        <v>0</v>
      </c>
      <c r="Q135" s="163">
        <f>ROUND(E135*P135,2)</f>
        <v>0</v>
      </c>
      <c r="R135" s="163"/>
      <c r="S135" s="163" t="s">
        <v>138</v>
      </c>
      <c r="T135" s="163" t="s">
        <v>139</v>
      </c>
      <c r="U135" s="163">
        <v>0.20313</v>
      </c>
      <c r="V135" s="163">
        <f>ROUND(E135*U135,2)</f>
        <v>12.55</v>
      </c>
      <c r="W135" s="163"/>
      <c r="X135" s="163" t="s">
        <v>140</v>
      </c>
      <c r="Y135" s="164"/>
      <c r="Z135" s="164"/>
      <c r="AA135" s="164"/>
      <c r="AB135" s="164"/>
      <c r="AC135" s="164"/>
      <c r="AD135" s="164"/>
      <c r="AE135" s="164"/>
      <c r="AF135" s="164"/>
      <c r="AG135" s="164" t="s">
        <v>156</v>
      </c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</row>
    <row r="136" spans="1:60" ht="12.75" outlineLevel="1">
      <c r="A136" s="212"/>
      <c r="B136" s="166"/>
      <c r="C136" s="167" t="s">
        <v>581</v>
      </c>
      <c r="D136" s="168"/>
      <c r="E136" s="169">
        <v>61.8</v>
      </c>
      <c r="F136" s="163"/>
      <c r="G136" s="213"/>
      <c r="H136" s="163"/>
      <c r="I136" s="163"/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4"/>
      <c r="Z136" s="164"/>
      <c r="AA136" s="164"/>
      <c r="AB136" s="164"/>
      <c r="AC136" s="164"/>
      <c r="AD136" s="164"/>
      <c r="AE136" s="164"/>
      <c r="AF136" s="164"/>
      <c r="AG136" s="164" t="s">
        <v>143</v>
      </c>
      <c r="AH136" s="164">
        <v>0</v>
      </c>
      <c r="AI136" s="164"/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</row>
    <row r="137" spans="1:60" ht="12.75" outlineLevel="1">
      <c r="A137" s="210">
        <v>49</v>
      </c>
      <c r="B137" s="156" t="s">
        <v>657</v>
      </c>
      <c r="C137" s="157" t="s">
        <v>658</v>
      </c>
      <c r="D137" s="158" t="s">
        <v>289</v>
      </c>
      <c r="E137" s="159">
        <v>1.45235</v>
      </c>
      <c r="F137" s="160"/>
      <c r="G137" s="211">
        <f>ROUND(E137*F137,2)</f>
        <v>0</v>
      </c>
      <c r="H137" s="162"/>
      <c r="I137" s="163">
        <f>ROUND(E137*H137,2)</f>
        <v>0</v>
      </c>
      <c r="J137" s="162"/>
      <c r="K137" s="163">
        <f>ROUND(E137*J137,2)</f>
        <v>0</v>
      </c>
      <c r="L137" s="163">
        <v>21</v>
      </c>
      <c r="M137" s="163">
        <f>G137*(1+L137/100)</f>
        <v>0</v>
      </c>
      <c r="N137" s="163">
        <v>0.6</v>
      </c>
      <c r="O137" s="163">
        <f>ROUND(E137*N137,2)</f>
        <v>0.87</v>
      </c>
      <c r="P137" s="163">
        <v>0</v>
      </c>
      <c r="Q137" s="163">
        <f>ROUND(E137*P137,2)</f>
        <v>0</v>
      </c>
      <c r="R137" s="163"/>
      <c r="S137" s="163" t="s">
        <v>138</v>
      </c>
      <c r="T137" s="163" t="s">
        <v>139</v>
      </c>
      <c r="U137" s="163">
        <v>0</v>
      </c>
      <c r="V137" s="163">
        <f>ROUND(E137*U137,2)</f>
        <v>0</v>
      </c>
      <c r="W137" s="163"/>
      <c r="X137" s="163" t="s">
        <v>185</v>
      </c>
      <c r="Y137" s="164"/>
      <c r="Z137" s="164"/>
      <c r="AA137" s="164"/>
      <c r="AB137" s="164"/>
      <c r="AC137" s="164"/>
      <c r="AD137" s="164"/>
      <c r="AE137" s="164"/>
      <c r="AF137" s="164"/>
      <c r="AG137" s="164" t="s">
        <v>454</v>
      </c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</row>
    <row r="138" spans="1:60" ht="12.75" outlineLevel="1">
      <c r="A138" s="212"/>
      <c r="B138" s="166"/>
      <c r="C138" s="167" t="s">
        <v>659</v>
      </c>
      <c r="D138" s="168"/>
      <c r="E138" s="169">
        <v>0.20328</v>
      </c>
      <c r="F138" s="163"/>
      <c r="G138" s="21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4"/>
      <c r="Z138" s="164"/>
      <c r="AA138" s="164"/>
      <c r="AB138" s="164"/>
      <c r="AC138" s="164"/>
      <c r="AD138" s="164"/>
      <c r="AE138" s="164"/>
      <c r="AF138" s="164"/>
      <c r="AG138" s="164" t="s">
        <v>143</v>
      </c>
      <c r="AH138" s="164">
        <v>0</v>
      </c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</row>
    <row r="139" spans="1:60" ht="12.75" outlineLevel="1">
      <c r="A139" s="212"/>
      <c r="B139" s="166"/>
      <c r="C139" s="167" t="s">
        <v>660</v>
      </c>
      <c r="D139" s="168"/>
      <c r="E139" s="169">
        <v>0.05148</v>
      </c>
      <c r="F139" s="163"/>
      <c r="G139" s="21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4"/>
      <c r="Z139" s="164"/>
      <c r="AA139" s="164"/>
      <c r="AB139" s="164"/>
      <c r="AC139" s="164"/>
      <c r="AD139" s="164"/>
      <c r="AE139" s="164"/>
      <c r="AF139" s="164"/>
      <c r="AG139" s="164" t="s">
        <v>143</v>
      </c>
      <c r="AH139" s="164">
        <v>0</v>
      </c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</row>
    <row r="140" spans="1:60" ht="12.75" outlineLevel="1">
      <c r="A140" s="212"/>
      <c r="B140" s="166"/>
      <c r="C140" s="167" t="s">
        <v>661</v>
      </c>
      <c r="D140" s="168"/>
      <c r="E140" s="169">
        <v>0.02508</v>
      </c>
      <c r="F140" s="163"/>
      <c r="G140" s="21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4"/>
      <c r="Z140" s="164"/>
      <c r="AA140" s="164"/>
      <c r="AB140" s="164"/>
      <c r="AC140" s="164"/>
      <c r="AD140" s="164"/>
      <c r="AE140" s="164"/>
      <c r="AF140" s="164"/>
      <c r="AG140" s="164" t="s">
        <v>143</v>
      </c>
      <c r="AH140" s="164">
        <v>0</v>
      </c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</row>
    <row r="141" spans="1:60" ht="12.75" outlineLevel="1">
      <c r="A141" s="212"/>
      <c r="B141" s="166"/>
      <c r="C141" s="167" t="s">
        <v>662</v>
      </c>
      <c r="D141" s="168"/>
      <c r="E141" s="169">
        <v>0.03696</v>
      </c>
      <c r="F141" s="163"/>
      <c r="G141" s="21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4"/>
      <c r="Z141" s="164"/>
      <c r="AA141" s="164"/>
      <c r="AB141" s="164"/>
      <c r="AC141" s="164"/>
      <c r="AD141" s="164"/>
      <c r="AE141" s="164"/>
      <c r="AF141" s="164"/>
      <c r="AG141" s="164" t="s">
        <v>143</v>
      </c>
      <c r="AH141" s="164">
        <v>0</v>
      </c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</row>
    <row r="142" spans="1:60" ht="12.75" outlineLevel="1">
      <c r="A142" s="212"/>
      <c r="B142" s="166"/>
      <c r="C142" s="167" t="s">
        <v>663</v>
      </c>
      <c r="D142" s="168"/>
      <c r="E142" s="169">
        <v>0.1584</v>
      </c>
      <c r="F142" s="163"/>
      <c r="G142" s="21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4"/>
      <c r="Z142" s="164"/>
      <c r="AA142" s="164"/>
      <c r="AB142" s="164"/>
      <c r="AC142" s="164"/>
      <c r="AD142" s="164"/>
      <c r="AE142" s="164"/>
      <c r="AF142" s="164"/>
      <c r="AG142" s="164" t="s">
        <v>143</v>
      </c>
      <c r="AH142" s="164">
        <v>0</v>
      </c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</row>
    <row r="143" spans="1:60" ht="12.75" outlineLevel="1">
      <c r="A143" s="212"/>
      <c r="B143" s="166"/>
      <c r="C143" s="167" t="s">
        <v>664</v>
      </c>
      <c r="D143" s="168"/>
      <c r="E143" s="169">
        <v>0.0183</v>
      </c>
      <c r="F143" s="163"/>
      <c r="G143" s="21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4"/>
      <c r="Z143" s="164"/>
      <c r="AA143" s="164"/>
      <c r="AB143" s="164"/>
      <c r="AC143" s="164"/>
      <c r="AD143" s="164"/>
      <c r="AE143" s="164"/>
      <c r="AF143" s="164"/>
      <c r="AG143" s="164" t="s">
        <v>143</v>
      </c>
      <c r="AH143" s="164">
        <v>0</v>
      </c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</row>
    <row r="144" spans="1:60" ht="12.75" outlineLevel="1">
      <c r="A144" s="212"/>
      <c r="B144" s="166"/>
      <c r="C144" s="167" t="s">
        <v>665</v>
      </c>
      <c r="D144" s="168"/>
      <c r="E144" s="169">
        <v>0.02394</v>
      </c>
      <c r="F144" s="163"/>
      <c r="G144" s="21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4"/>
      <c r="Z144" s="164"/>
      <c r="AA144" s="164"/>
      <c r="AB144" s="164"/>
      <c r="AC144" s="164"/>
      <c r="AD144" s="164"/>
      <c r="AE144" s="164"/>
      <c r="AF144" s="164"/>
      <c r="AG144" s="164" t="s">
        <v>143</v>
      </c>
      <c r="AH144" s="164">
        <v>0</v>
      </c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</row>
    <row r="145" spans="1:60" ht="12.75" outlineLevel="1">
      <c r="A145" s="212"/>
      <c r="B145" s="166"/>
      <c r="C145" s="167" t="s">
        <v>666</v>
      </c>
      <c r="D145" s="168"/>
      <c r="E145" s="169">
        <v>0.27597</v>
      </c>
      <c r="F145" s="163"/>
      <c r="G145" s="21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4"/>
      <c r="Z145" s="164"/>
      <c r="AA145" s="164"/>
      <c r="AB145" s="164"/>
      <c r="AC145" s="164"/>
      <c r="AD145" s="164"/>
      <c r="AE145" s="164"/>
      <c r="AF145" s="164"/>
      <c r="AG145" s="164" t="s">
        <v>143</v>
      </c>
      <c r="AH145" s="164">
        <v>0</v>
      </c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</row>
    <row r="146" spans="1:60" ht="12.75" outlineLevel="1">
      <c r="A146" s="212"/>
      <c r="B146" s="166"/>
      <c r="C146" s="167" t="s">
        <v>667</v>
      </c>
      <c r="D146" s="168"/>
      <c r="E146" s="169">
        <v>0.16896</v>
      </c>
      <c r="F146" s="163"/>
      <c r="G146" s="21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4"/>
      <c r="Z146" s="164"/>
      <c r="AA146" s="164"/>
      <c r="AB146" s="164"/>
      <c r="AC146" s="164"/>
      <c r="AD146" s="164"/>
      <c r="AE146" s="164"/>
      <c r="AF146" s="164"/>
      <c r="AG146" s="164" t="s">
        <v>143</v>
      </c>
      <c r="AH146" s="164">
        <v>0</v>
      </c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</row>
    <row r="147" spans="1:60" ht="12.75" outlineLevel="1">
      <c r="A147" s="212"/>
      <c r="B147" s="166"/>
      <c r="C147" s="167" t="s">
        <v>668</v>
      </c>
      <c r="D147" s="168"/>
      <c r="E147" s="169">
        <v>0.09574</v>
      </c>
      <c r="F147" s="163"/>
      <c r="G147" s="21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4"/>
      <c r="Z147" s="164"/>
      <c r="AA147" s="164"/>
      <c r="AB147" s="164"/>
      <c r="AC147" s="164"/>
      <c r="AD147" s="164"/>
      <c r="AE147" s="164"/>
      <c r="AF147" s="164"/>
      <c r="AG147" s="164" t="s">
        <v>143</v>
      </c>
      <c r="AH147" s="164">
        <v>0</v>
      </c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</row>
    <row r="148" spans="1:60" ht="12.75" outlineLevel="1">
      <c r="A148" s="212"/>
      <c r="B148" s="166"/>
      <c r="C148" s="167" t="s">
        <v>669</v>
      </c>
      <c r="D148" s="168"/>
      <c r="E148" s="169">
        <v>0.10138</v>
      </c>
      <c r="F148" s="163"/>
      <c r="G148" s="21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4"/>
      <c r="Z148" s="164"/>
      <c r="AA148" s="164"/>
      <c r="AB148" s="164"/>
      <c r="AC148" s="164"/>
      <c r="AD148" s="164"/>
      <c r="AE148" s="164"/>
      <c r="AF148" s="164"/>
      <c r="AG148" s="164" t="s">
        <v>143</v>
      </c>
      <c r="AH148" s="164">
        <v>0</v>
      </c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</row>
    <row r="149" spans="1:60" ht="12.75" outlineLevel="1">
      <c r="A149" s="212"/>
      <c r="B149" s="166"/>
      <c r="C149" s="167" t="s">
        <v>670</v>
      </c>
      <c r="D149" s="168"/>
      <c r="E149" s="169">
        <v>0.10982</v>
      </c>
      <c r="F149" s="163"/>
      <c r="G149" s="21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4"/>
      <c r="Z149" s="164"/>
      <c r="AA149" s="164"/>
      <c r="AB149" s="164"/>
      <c r="AC149" s="164"/>
      <c r="AD149" s="164"/>
      <c r="AE149" s="164"/>
      <c r="AF149" s="164"/>
      <c r="AG149" s="164" t="s">
        <v>143</v>
      </c>
      <c r="AH149" s="164">
        <v>0</v>
      </c>
      <c r="AI149" s="164"/>
      <c r="AJ149" s="164"/>
      <c r="AK149" s="164"/>
      <c r="AL149" s="164"/>
      <c r="AM149" s="164"/>
      <c r="AN149" s="164"/>
      <c r="AO149" s="164"/>
      <c r="AP149" s="164"/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</row>
    <row r="150" spans="1:60" ht="12.75" outlineLevel="1">
      <c r="A150" s="212"/>
      <c r="B150" s="166"/>
      <c r="C150" s="167" t="s">
        <v>671</v>
      </c>
      <c r="D150" s="168"/>
      <c r="E150" s="169">
        <v>0.12672</v>
      </c>
      <c r="F150" s="163"/>
      <c r="G150" s="21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4"/>
      <c r="Z150" s="164"/>
      <c r="AA150" s="164"/>
      <c r="AB150" s="164"/>
      <c r="AC150" s="164"/>
      <c r="AD150" s="164"/>
      <c r="AE150" s="164"/>
      <c r="AF150" s="164"/>
      <c r="AG150" s="164" t="s">
        <v>143</v>
      </c>
      <c r="AH150" s="164">
        <v>0</v>
      </c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</row>
    <row r="151" spans="1:60" ht="12.75" outlineLevel="1">
      <c r="A151" s="212"/>
      <c r="B151" s="166"/>
      <c r="C151" s="167" t="s">
        <v>672</v>
      </c>
      <c r="D151" s="168"/>
      <c r="E151" s="169">
        <v>0.05632</v>
      </c>
      <c r="F151" s="163"/>
      <c r="G151" s="21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4"/>
      <c r="Z151" s="164"/>
      <c r="AA151" s="164"/>
      <c r="AB151" s="164"/>
      <c r="AC151" s="164"/>
      <c r="AD151" s="164"/>
      <c r="AE151" s="164"/>
      <c r="AF151" s="164"/>
      <c r="AG151" s="164" t="s">
        <v>143</v>
      </c>
      <c r="AH151" s="164">
        <v>0</v>
      </c>
      <c r="AI151" s="164"/>
      <c r="AJ151" s="164"/>
      <c r="AK151" s="164"/>
      <c r="AL151" s="164"/>
      <c r="AM151" s="164"/>
      <c r="AN151" s="164"/>
      <c r="AO151" s="164"/>
      <c r="AP151" s="164"/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</row>
    <row r="152" spans="1:60" ht="12.75" outlineLevel="1">
      <c r="A152" s="210">
        <v>50</v>
      </c>
      <c r="B152" s="156" t="s">
        <v>673</v>
      </c>
      <c r="C152" s="157" t="s">
        <v>674</v>
      </c>
      <c r="D152" s="158" t="s">
        <v>289</v>
      </c>
      <c r="E152" s="159">
        <v>1.6995</v>
      </c>
      <c r="F152" s="160"/>
      <c r="G152" s="211">
        <f>ROUND(E152*F152,2)</f>
        <v>0</v>
      </c>
      <c r="H152" s="162"/>
      <c r="I152" s="163">
        <f>ROUND(E152*H152,2)</f>
        <v>0</v>
      </c>
      <c r="J152" s="162"/>
      <c r="K152" s="163">
        <f>ROUND(E152*J152,2)</f>
        <v>0</v>
      </c>
      <c r="L152" s="163">
        <v>21</v>
      </c>
      <c r="M152" s="163">
        <f>G152*(1+L152/100)</f>
        <v>0</v>
      </c>
      <c r="N152" s="163">
        <v>0.55</v>
      </c>
      <c r="O152" s="163">
        <f>ROUND(E152*N152,2)</f>
        <v>0.93</v>
      </c>
      <c r="P152" s="163">
        <v>0</v>
      </c>
      <c r="Q152" s="163">
        <f>ROUND(E152*P152,2)</f>
        <v>0</v>
      </c>
      <c r="R152" s="163"/>
      <c r="S152" s="163" t="s">
        <v>138</v>
      </c>
      <c r="T152" s="163" t="s">
        <v>139</v>
      </c>
      <c r="U152" s="163">
        <v>0</v>
      </c>
      <c r="V152" s="163">
        <f>ROUND(E152*U152,2)</f>
        <v>0</v>
      </c>
      <c r="W152" s="163"/>
      <c r="X152" s="163" t="s">
        <v>185</v>
      </c>
      <c r="Y152" s="164"/>
      <c r="Z152" s="164"/>
      <c r="AA152" s="164"/>
      <c r="AB152" s="164"/>
      <c r="AC152" s="164"/>
      <c r="AD152" s="164"/>
      <c r="AE152" s="164"/>
      <c r="AF152" s="164"/>
      <c r="AG152" s="164" t="s">
        <v>454</v>
      </c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</row>
    <row r="153" spans="1:60" ht="12.75" outlineLevel="1">
      <c r="A153" s="212"/>
      <c r="B153" s="166"/>
      <c r="C153" s="167" t="s">
        <v>675</v>
      </c>
      <c r="D153" s="168"/>
      <c r="E153" s="169">
        <v>1.6995</v>
      </c>
      <c r="F153" s="163"/>
      <c r="G153" s="21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4"/>
      <c r="Z153" s="164"/>
      <c r="AA153" s="164"/>
      <c r="AB153" s="164"/>
      <c r="AC153" s="164"/>
      <c r="AD153" s="164"/>
      <c r="AE153" s="164"/>
      <c r="AF153" s="164"/>
      <c r="AG153" s="164" t="s">
        <v>143</v>
      </c>
      <c r="AH153" s="164">
        <v>0</v>
      </c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</row>
    <row r="154" spans="1:60" ht="22.5" outlineLevel="1">
      <c r="A154" s="210">
        <v>51</v>
      </c>
      <c r="B154" s="156" t="s">
        <v>309</v>
      </c>
      <c r="C154" s="157" t="s">
        <v>310</v>
      </c>
      <c r="D154" s="158" t="s">
        <v>137</v>
      </c>
      <c r="E154" s="159">
        <v>12.528</v>
      </c>
      <c r="F154" s="160"/>
      <c r="G154" s="211">
        <f>ROUND(E154*F154,2)</f>
        <v>0</v>
      </c>
      <c r="H154" s="162"/>
      <c r="I154" s="163">
        <f>ROUND(E154*H154,2)</f>
        <v>0</v>
      </c>
      <c r="J154" s="162"/>
      <c r="K154" s="163">
        <f>ROUND(E154*J154,2)</f>
        <v>0</v>
      </c>
      <c r="L154" s="163">
        <v>21</v>
      </c>
      <c r="M154" s="163">
        <f>G154*(1+L154/100)</f>
        <v>0</v>
      </c>
      <c r="N154" s="163">
        <v>0.01785</v>
      </c>
      <c r="O154" s="163">
        <f>ROUND(E154*N154,2)</f>
        <v>0.22</v>
      </c>
      <c r="P154" s="163">
        <v>0</v>
      </c>
      <c r="Q154" s="163">
        <f>ROUND(E154*P154,2)</f>
        <v>0</v>
      </c>
      <c r="R154" s="163" t="s">
        <v>311</v>
      </c>
      <c r="S154" s="163" t="s">
        <v>151</v>
      </c>
      <c r="T154" s="163" t="s">
        <v>139</v>
      </c>
      <c r="U154" s="163">
        <v>0</v>
      </c>
      <c r="V154" s="163">
        <f>ROUND(E154*U154,2)</f>
        <v>0</v>
      </c>
      <c r="W154" s="163"/>
      <c r="X154" s="163" t="s">
        <v>185</v>
      </c>
      <c r="Y154" s="164"/>
      <c r="Z154" s="164"/>
      <c r="AA154" s="164"/>
      <c r="AB154" s="164"/>
      <c r="AC154" s="164"/>
      <c r="AD154" s="164"/>
      <c r="AE154" s="164"/>
      <c r="AF154" s="164"/>
      <c r="AG154" s="164" t="s">
        <v>186</v>
      </c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</row>
    <row r="155" spans="1:60" ht="12.75" outlineLevel="1">
      <c r="A155" s="212"/>
      <c r="B155" s="166"/>
      <c r="C155" s="167" t="s">
        <v>676</v>
      </c>
      <c r="D155" s="168"/>
      <c r="E155" s="169">
        <v>12.528</v>
      </c>
      <c r="F155" s="163"/>
      <c r="G155" s="21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4"/>
      <c r="Z155" s="164"/>
      <c r="AA155" s="164"/>
      <c r="AB155" s="164"/>
      <c r="AC155" s="164"/>
      <c r="AD155" s="164"/>
      <c r="AE155" s="164"/>
      <c r="AF155" s="164"/>
      <c r="AG155" s="164" t="s">
        <v>143</v>
      </c>
      <c r="AH155" s="164">
        <v>0</v>
      </c>
      <c r="AI155" s="164"/>
      <c r="AJ155" s="164"/>
      <c r="AK155" s="164"/>
      <c r="AL155" s="164"/>
      <c r="AM155" s="164"/>
      <c r="AN155" s="164"/>
      <c r="AO155" s="164"/>
      <c r="AP155" s="164"/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</row>
    <row r="156" spans="1:60" ht="12.75" outlineLevel="1">
      <c r="A156" s="212">
        <v>52</v>
      </c>
      <c r="B156" s="166" t="s">
        <v>313</v>
      </c>
      <c r="C156" s="177" t="s">
        <v>314</v>
      </c>
      <c r="D156" s="178" t="s">
        <v>23</v>
      </c>
      <c r="E156" s="179"/>
      <c r="F156" s="162"/>
      <c r="G156" s="213">
        <f>ROUND(E156*F156,2)</f>
        <v>0</v>
      </c>
      <c r="H156" s="162"/>
      <c r="I156" s="163">
        <f>ROUND(E156*H156,2)</f>
        <v>0</v>
      </c>
      <c r="J156" s="162"/>
      <c r="K156" s="163">
        <f>ROUND(E156*J156,2)</f>
        <v>0</v>
      </c>
      <c r="L156" s="163">
        <v>21</v>
      </c>
      <c r="M156" s="163">
        <f>G156*(1+L156/100)</f>
        <v>0</v>
      </c>
      <c r="N156" s="163">
        <v>0</v>
      </c>
      <c r="O156" s="163">
        <f>ROUND(E156*N156,2)</f>
        <v>0</v>
      </c>
      <c r="P156" s="163">
        <v>0</v>
      </c>
      <c r="Q156" s="163">
        <f>ROUND(E156*P156,2)</f>
        <v>0</v>
      </c>
      <c r="R156" s="163"/>
      <c r="S156" s="163" t="s">
        <v>151</v>
      </c>
      <c r="T156" s="163" t="s">
        <v>139</v>
      </c>
      <c r="U156" s="163">
        <v>0.02681</v>
      </c>
      <c r="V156" s="163">
        <f>ROUND(E156*U156,2)</f>
        <v>0</v>
      </c>
      <c r="W156" s="163"/>
      <c r="X156" s="163" t="s">
        <v>194</v>
      </c>
      <c r="Y156" s="164"/>
      <c r="Z156" s="164"/>
      <c r="AA156" s="164"/>
      <c r="AB156" s="164"/>
      <c r="AC156" s="164"/>
      <c r="AD156" s="164"/>
      <c r="AE156" s="164"/>
      <c r="AF156" s="164"/>
      <c r="AG156" s="164" t="s">
        <v>238</v>
      </c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</row>
    <row r="157" spans="1:33" ht="12.75">
      <c r="A157" s="206" t="s">
        <v>133</v>
      </c>
      <c r="B157" s="148" t="s">
        <v>85</v>
      </c>
      <c r="C157" s="149" t="s">
        <v>86</v>
      </c>
      <c r="D157" s="150"/>
      <c r="E157" s="151"/>
      <c r="F157" s="152"/>
      <c r="G157" s="207">
        <f>SUMIF(AG158:AG174,"&lt;&gt;NOR",G158:G174)</f>
        <v>0</v>
      </c>
      <c r="H157" s="154"/>
      <c r="I157" s="154">
        <f>SUM(I158:I174)</f>
        <v>0</v>
      </c>
      <c r="J157" s="154"/>
      <c r="K157" s="154">
        <f>SUM(K158:K174)</f>
        <v>0</v>
      </c>
      <c r="L157" s="154"/>
      <c r="M157" s="154">
        <f>SUM(M158:M174)</f>
        <v>0</v>
      </c>
      <c r="N157" s="154"/>
      <c r="O157" s="154">
        <f>SUM(O158:O174)</f>
        <v>0.11999999999999998</v>
      </c>
      <c r="P157" s="154"/>
      <c r="Q157" s="154">
        <f>SUM(Q158:Q174)</f>
        <v>0</v>
      </c>
      <c r="R157" s="154"/>
      <c r="S157" s="154"/>
      <c r="T157" s="154"/>
      <c r="U157" s="154"/>
      <c r="V157" s="154">
        <f>SUM(V158:V174)</f>
        <v>21.11</v>
      </c>
      <c r="W157" s="154"/>
      <c r="X157" s="154"/>
      <c r="AG157" t="s">
        <v>134</v>
      </c>
    </row>
    <row r="158" spans="1:60" ht="22.5" outlineLevel="1">
      <c r="A158" s="210">
        <v>53</v>
      </c>
      <c r="B158" s="156" t="s">
        <v>477</v>
      </c>
      <c r="C158" s="157" t="s">
        <v>478</v>
      </c>
      <c r="D158" s="158" t="s">
        <v>243</v>
      </c>
      <c r="E158" s="159">
        <v>20</v>
      </c>
      <c r="F158" s="160"/>
      <c r="G158" s="211">
        <f>ROUND(E158*F158,2)</f>
        <v>0</v>
      </c>
      <c r="H158" s="162"/>
      <c r="I158" s="163">
        <f>ROUND(E158*H158,2)</f>
        <v>0</v>
      </c>
      <c r="J158" s="162"/>
      <c r="K158" s="163">
        <f>ROUND(E158*J158,2)</f>
        <v>0</v>
      </c>
      <c r="L158" s="163">
        <v>21</v>
      </c>
      <c r="M158" s="163">
        <f>G158*(1+L158/100)</f>
        <v>0</v>
      </c>
      <c r="N158" s="163">
        <v>0.00308</v>
      </c>
      <c r="O158" s="163">
        <f>ROUND(E158*N158,2)</f>
        <v>0.06</v>
      </c>
      <c r="P158" s="163">
        <v>0</v>
      </c>
      <c r="Q158" s="163">
        <f>ROUND(E158*P158,2)</f>
        <v>0</v>
      </c>
      <c r="R158" s="163"/>
      <c r="S158" s="163" t="s">
        <v>138</v>
      </c>
      <c r="T158" s="163" t="s">
        <v>139</v>
      </c>
      <c r="U158" s="163">
        <v>0.44688</v>
      </c>
      <c r="V158" s="163">
        <f>ROUND(E158*U158,2)</f>
        <v>8.94</v>
      </c>
      <c r="W158" s="163"/>
      <c r="X158" s="163" t="s">
        <v>140</v>
      </c>
      <c r="Y158" s="164"/>
      <c r="Z158" s="164"/>
      <c r="AA158" s="164"/>
      <c r="AB158" s="164"/>
      <c r="AC158" s="164"/>
      <c r="AD158" s="164"/>
      <c r="AE158" s="164"/>
      <c r="AF158" s="164"/>
      <c r="AG158" s="164" t="s">
        <v>198</v>
      </c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</row>
    <row r="159" spans="1:60" ht="12.75" outlineLevel="1">
      <c r="A159" s="212"/>
      <c r="B159" s="166"/>
      <c r="C159" s="167" t="s">
        <v>677</v>
      </c>
      <c r="D159" s="168"/>
      <c r="E159" s="169">
        <v>20</v>
      </c>
      <c r="F159" s="163"/>
      <c r="G159" s="21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4"/>
      <c r="Z159" s="164"/>
      <c r="AA159" s="164"/>
      <c r="AB159" s="164"/>
      <c r="AC159" s="164"/>
      <c r="AD159" s="164"/>
      <c r="AE159" s="164"/>
      <c r="AF159" s="164"/>
      <c r="AG159" s="164" t="s">
        <v>143</v>
      </c>
      <c r="AH159" s="164">
        <v>0</v>
      </c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</row>
    <row r="160" spans="1:60" ht="22.5" outlineLevel="1">
      <c r="A160" s="210">
        <v>54</v>
      </c>
      <c r="B160" s="156" t="s">
        <v>324</v>
      </c>
      <c r="C160" s="157" t="s">
        <v>678</v>
      </c>
      <c r="D160" s="158" t="s">
        <v>209</v>
      </c>
      <c r="E160" s="159">
        <v>1</v>
      </c>
      <c r="F160" s="160"/>
      <c r="G160" s="211">
        <f>ROUND(E160*F160,2)</f>
        <v>0</v>
      </c>
      <c r="H160" s="162"/>
      <c r="I160" s="163">
        <f>ROUND(E160*H160,2)</f>
        <v>0</v>
      </c>
      <c r="J160" s="162"/>
      <c r="K160" s="163">
        <f>ROUND(E160*J160,2)</f>
        <v>0</v>
      </c>
      <c r="L160" s="163">
        <v>21</v>
      </c>
      <c r="M160" s="163">
        <f>G160*(1+L160/100)</f>
        <v>0</v>
      </c>
      <c r="N160" s="163">
        <v>3E-05</v>
      </c>
      <c r="O160" s="163">
        <f>ROUND(E160*N160,2)</f>
        <v>0</v>
      </c>
      <c r="P160" s="163">
        <v>0</v>
      </c>
      <c r="Q160" s="163">
        <f>ROUND(E160*P160,2)</f>
        <v>0</v>
      </c>
      <c r="R160" s="163"/>
      <c r="S160" s="163" t="s">
        <v>138</v>
      </c>
      <c r="T160" s="163" t="s">
        <v>139</v>
      </c>
      <c r="U160" s="163">
        <v>0.1625</v>
      </c>
      <c r="V160" s="163">
        <f>ROUND(E160*U160,2)</f>
        <v>0.16</v>
      </c>
      <c r="W160" s="163"/>
      <c r="X160" s="163" t="s">
        <v>140</v>
      </c>
      <c r="Y160" s="164"/>
      <c r="Z160" s="164"/>
      <c r="AA160" s="164"/>
      <c r="AB160" s="164"/>
      <c r="AC160" s="164"/>
      <c r="AD160" s="164"/>
      <c r="AE160" s="164"/>
      <c r="AF160" s="164"/>
      <c r="AG160" s="164" t="s">
        <v>198</v>
      </c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</row>
    <row r="161" spans="1:60" ht="12.75" outlineLevel="1">
      <c r="A161" s="212"/>
      <c r="B161" s="166"/>
      <c r="C161" s="167" t="s">
        <v>679</v>
      </c>
      <c r="D161" s="168"/>
      <c r="E161" s="169">
        <v>1</v>
      </c>
      <c r="F161" s="163"/>
      <c r="G161" s="21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  <c r="Y161" s="164"/>
      <c r="Z161" s="164"/>
      <c r="AA161" s="164"/>
      <c r="AB161" s="164"/>
      <c r="AC161" s="164"/>
      <c r="AD161" s="164"/>
      <c r="AE161" s="164"/>
      <c r="AF161" s="164"/>
      <c r="AG161" s="164" t="s">
        <v>143</v>
      </c>
      <c r="AH161" s="164">
        <v>0</v>
      </c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</row>
    <row r="162" spans="1:60" ht="22.5" outlineLevel="1">
      <c r="A162" s="210">
        <v>55</v>
      </c>
      <c r="B162" s="156" t="s">
        <v>481</v>
      </c>
      <c r="C162" s="157" t="s">
        <v>482</v>
      </c>
      <c r="D162" s="158" t="s">
        <v>209</v>
      </c>
      <c r="E162" s="159">
        <v>1</v>
      </c>
      <c r="F162" s="160"/>
      <c r="G162" s="211">
        <f>ROUND(E162*F162,2)</f>
        <v>0</v>
      </c>
      <c r="H162" s="162"/>
      <c r="I162" s="163">
        <f>ROUND(E162*H162,2)</f>
        <v>0</v>
      </c>
      <c r="J162" s="162"/>
      <c r="K162" s="163">
        <f>ROUND(E162*J162,2)</f>
        <v>0</v>
      </c>
      <c r="L162" s="163">
        <v>21</v>
      </c>
      <c r="M162" s="163">
        <f>G162*(1+L162/100)</f>
        <v>0</v>
      </c>
      <c r="N162" s="163">
        <v>0.00165</v>
      </c>
      <c r="O162" s="163">
        <f>ROUND(E162*N162,2)</f>
        <v>0</v>
      </c>
      <c r="P162" s="163">
        <v>0</v>
      </c>
      <c r="Q162" s="163">
        <f>ROUND(E162*P162,2)</f>
        <v>0</v>
      </c>
      <c r="R162" s="163"/>
      <c r="S162" s="163" t="s">
        <v>138</v>
      </c>
      <c r="T162" s="163" t="s">
        <v>139</v>
      </c>
      <c r="U162" s="163">
        <v>0.325</v>
      </c>
      <c r="V162" s="163">
        <f>ROUND(E162*U162,2)</f>
        <v>0.33</v>
      </c>
      <c r="W162" s="163"/>
      <c r="X162" s="163" t="s">
        <v>140</v>
      </c>
      <c r="Y162" s="164"/>
      <c r="Z162" s="164"/>
      <c r="AA162" s="164"/>
      <c r="AB162" s="164"/>
      <c r="AC162" s="164"/>
      <c r="AD162" s="164"/>
      <c r="AE162" s="164"/>
      <c r="AF162" s="164"/>
      <c r="AG162" s="164" t="s">
        <v>198</v>
      </c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</row>
    <row r="163" spans="1:60" ht="12.75" outlineLevel="1">
      <c r="A163" s="212"/>
      <c r="B163" s="166"/>
      <c r="C163" s="167" t="s">
        <v>680</v>
      </c>
      <c r="D163" s="168"/>
      <c r="E163" s="169">
        <v>1</v>
      </c>
      <c r="F163" s="163"/>
      <c r="G163" s="21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4"/>
      <c r="Z163" s="164"/>
      <c r="AA163" s="164"/>
      <c r="AB163" s="164"/>
      <c r="AC163" s="164"/>
      <c r="AD163" s="164"/>
      <c r="AE163" s="164"/>
      <c r="AF163" s="164"/>
      <c r="AG163" s="164" t="s">
        <v>143</v>
      </c>
      <c r="AH163" s="164">
        <v>0</v>
      </c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</row>
    <row r="164" spans="1:60" ht="22.5" outlineLevel="1">
      <c r="A164" s="210">
        <v>56</v>
      </c>
      <c r="B164" s="156" t="s">
        <v>348</v>
      </c>
      <c r="C164" s="157" t="s">
        <v>681</v>
      </c>
      <c r="D164" s="158" t="s">
        <v>243</v>
      </c>
      <c r="E164" s="159">
        <v>2.5</v>
      </c>
      <c r="F164" s="160"/>
      <c r="G164" s="211">
        <f>ROUND(E164*F164,2)</f>
        <v>0</v>
      </c>
      <c r="H164" s="162"/>
      <c r="I164" s="163">
        <f>ROUND(E164*H164,2)</f>
        <v>0</v>
      </c>
      <c r="J164" s="162"/>
      <c r="K164" s="163">
        <f>ROUND(E164*J164,2)</f>
        <v>0</v>
      </c>
      <c r="L164" s="163">
        <v>21</v>
      </c>
      <c r="M164" s="163">
        <f>G164*(1+L164/100)</f>
        <v>0</v>
      </c>
      <c r="N164" s="163">
        <v>0.00315</v>
      </c>
      <c r="O164" s="163">
        <f>ROUND(E164*N164,2)</f>
        <v>0.01</v>
      </c>
      <c r="P164" s="163">
        <v>0</v>
      </c>
      <c r="Q164" s="163">
        <f>ROUND(E164*P164,2)</f>
        <v>0</v>
      </c>
      <c r="R164" s="163"/>
      <c r="S164" s="163" t="s">
        <v>138</v>
      </c>
      <c r="T164" s="163" t="s">
        <v>139</v>
      </c>
      <c r="U164" s="163">
        <v>0.4875</v>
      </c>
      <c r="V164" s="163">
        <f>ROUND(E164*U164,2)</f>
        <v>1.22</v>
      </c>
      <c r="W164" s="163"/>
      <c r="X164" s="163" t="s">
        <v>140</v>
      </c>
      <c r="Y164" s="164"/>
      <c r="Z164" s="164"/>
      <c r="AA164" s="164"/>
      <c r="AB164" s="164"/>
      <c r="AC164" s="164"/>
      <c r="AD164" s="164"/>
      <c r="AE164" s="164"/>
      <c r="AF164" s="164"/>
      <c r="AG164" s="164" t="s">
        <v>198</v>
      </c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</row>
    <row r="165" spans="1:60" ht="12.75" outlineLevel="1">
      <c r="A165" s="212"/>
      <c r="B165" s="166"/>
      <c r="C165" s="167" t="s">
        <v>682</v>
      </c>
      <c r="D165" s="168"/>
      <c r="E165" s="169">
        <v>2.5</v>
      </c>
      <c r="F165" s="163"/>
      <c r="G165" s="21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4"/>
      <c r="Z165" s="164"/>
      <c r="AA165" s="164"/>
      <c r="AB165" s="164"/>
      <c r="AC165" s="164"/>
      <c r="AD165" s="164"/>
      <c r="AE165" s="164"/>
      <c r="AF165" s="164"/>
      <c r="AG165" s="164" t="s">
        <v>143</v>
      </c>
      <c r="AH165" s="164">
        <v>0</v>
      </c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</row>
    <row r="166" spans="1:60" ht="22.5" outlineLevel="1">
      <c r="A166" s="210">
        <v>57</v>
      </c>
      <c r="B166" s="156" t="s">
        <v>488</v>
      </c>
      <c r="C166" s="157" t="s">
        <v>489</v>
      </c>
      <c r="D166" s="158" t="s">
        <v>209</v>
      </c>
      <c r="E166" s="159">
        <v>1</v>
      </c>
      <c r="F166" s="160"/>
      <c r="G166" s="211">
        <f>ROUND(E166*F166,2)</f>
        <v>0</v>
      </c>
      <c r="H166" s="162"/>
      <c r="I166" s="163">
        <f>ROUND(E166*H166,2)</f>
        <v>0</v>
      </c>
      <c r="J166" s="162"/>
      <c r="K166" s="163">
        <f>ROUND(E166*J166,2)</f>
        <v>0</v>
      </c>
      <c r="L166" s="163">
        <v>21</v>
      </c>
      <c r="M166" s="163">
        <f>G166*(1+L166/100)</f>
        <v>0</v>
      </c>
      <c r="N166" s="163">
        <v>0.0001</v>
      </c>
      <c r="O166" s="163">
        <f>ROUND(E166*N166,2)</f>
        <v>0</v>
      </c>
      <c r="P166" s="163">
        <v>0</v>
      </c>
      <c r="Q166" s="163">
        <f>ROUND(E166*P166,2)</f>
        <v>0</v>
      </c>
      <c r="R166" s="163"/>
      <c r="S166" s="163" t="s">
        <v>138</v>
      </c>
      <c r="T166" s="163" t="s">
        <v>139</v>
      </c>
      <c r="U166" s="163">
        <v>0.24375</v>
      </c>
      <c r="V166" s="163">
        <f>ROUND(E166*U166,2)</f>
        <v>0.24</v>
      </c>
      <c r="W166" s="163"/>
      <c r="X166" s="163" t="s">
        <v>140</v>
      </c>
      <c r="Y166" s="164"/>
      <c r="Z166" s="164"/>
      <c r="AA166" s="164"/>
      <c r="AB166" s="164"/>
      <c r="AC166" s="164"/>
      <c r="AD166" s="164"/>
      <c r="AE166" s="164"/>
      <c r="AF166" s="164"/>
      <c r="AG166" s="164" t="s">
        <v>198</v>
      </c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</row>
    <row r="167" spans="1:60" ht="12.75" outlineLevel="1">
      <c r="A167" s="212"/>
      <c r="B167" s="166"/>
      <c r="C167" s="167" t="s">
        <v>683</v>
      </c>
      <c r="D167" s="168"/>
      <c r="E167" s="169">
        <v>1</v>
      </c>
      <c r="F167" s="163"/>
      <c r="G167" s="21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  <c r="Y167" s="164"/>
      <c r="Z167" s="164"/>
      <c r="AA167" s="164"/>
      <c r="AB167" s="164"/>
      <c r="AC167" s="164"/>
      <c r="AD167" s="164"/>
      <c r="AE167" s="164"/>
      <c r="AF167" s="164"/>
      <c r="AG167" s="164" t="s">
        <v>143</v>
      </c>
      <c r="AH167" s="164">
        <v>0</v>
      </c>
      <c r="AI167" s="164"/>
      <c r="AJ167" s="164"/>
      <c r="AK167" s="164"/>
      <c r="AL167" s="164"/>
      <c r="AM167" s="164"/>
      <c r="AN167" s="164"/>
      <c r="AO167" s="164"/>
      <c r="AP167" s="164"/>
      <c r="AQ167" s="164"/>
      <c r="AR167" s="164"/>
      <c r="AS167" s="164"/>
      <c r="AT167" s="164"/>
      <c r="AU167" s="164"/>
      <c r="AV167" s="164"/>
      <c r="AW167" s="164"/>
      <c r="AX167" s="164"/>
      <c r="AY167" s="164"/>
      <c r="AZ167" s="164"/>
      <c r="BA167" s="164"/>
      <c r="BB167" s="164"/>
      <c r="BC167" s="164"/>
      <c r="BD167" s="164"/>
      <c r="BE167" s="164"/>
      <c r="BF167" s="164"/>
      <c r="BG167" s="164"/>
      <c r="BH167" s="164"/>
    </row>
    <row r="168" spans="1:60" ht="12.75" outlineLevel="1">
      <c r="A168" s="210">
        <v>58</v>
      </c>
      <c r="B168" s="156" t="s">
        <v>351</v>
      </c>
      <c r="C168" s="157" t="s">
        <v>352</v>
      </c>
      <c r="D168" s="158" t="s">
        <v>243</v>
      </c>
      <c r="E168" s="159">
        <v>20</v>
      </c>
      <c r="F168" s="160"/>
      <c r="G168" s="211">
        <f>ROUND(E168*F168,2)</f>
        <v>0</v>
      </c>
      <c r="H168" s="162"/>
      <c r="I168" s="163">
        <f>ROUND(E168*H168,2)</f>
        <v>0</v>
      </c>
      <c r="J168" s="162"/>
      <c r="K168" s="163">
        <f>ROUND(E168*J168,2)</f>
        <v>0</v>
      </c>
      <c r="L168" s="163">
        <v>21</v>
      </c>
      <c r="M168" s="163">
        <f>G168*(1+L168/100)</f>
        <v>0</v>
      </c>
      <c r="N168" s="163">
        <v>0.0018</v>
      </c>
      <c r="O168" s="163">
        <f>ROUND(E168*N168,2)</f>
        <v>0.04</v>
      </c>
      <c r="P168" s="163">
        <v>0</v>
      </c>
      <c r="Q168" s="163">
        <f>ROUND(E168*P168,2)</f>
        <v>0</v>
      </c>
      <c r="R168" s="163"/>
      <c r="S168" s="163" t="s">
        <v>138</v>
      </c>
      <c r="T168" s="163" t="s">
        <v>139</v>
      </c>
      <c r="U168" s="163">
        <v>0.26813</v>
      </c>
      <c r="V168" s="163">
        <f>ROUND(E168*U168,2)</f>
        <v>5.36</v>
      </c>
      <c r="W168" s="163"/>
      <c r="X168" s="163" t="s">
        <v>140</v>
      </c>
      <c r="Y168" s="164"/>
      <c r="Z168" s="164"/>
      <c r="AA168" s="164"/>
      <c r="AB168" s="164"/>
      <c r="AC168" s="164"/>
      <c r="AD168" s="164"/>
      <c r="AE168" s="164"/>
      <c r="AF168" s="164"/>
      <c r="AG168" s="164" t="s">
        <v>198</v>
      </c>
      <c r="AH168" s="164"/>
      <c r="AI168" s="164"/>
      <c r="AJ168" s="164"/>
      <c r="AK168" s="164"/>
      <c r="AL168" s="164"/>
      <c r="AM168" s="164"/>
      <c r="AN168" s="164"/>
      <c r="AO168" s="164"/>
      <c r="AP168" s="164"/>
      <c r="AQ168" s="164"/>
      <c r="AR168" s="164"/>
      <c r="AS168" s="164"/>
      <c r="AT168" s="164"/>
      <c r="AU168" s="164"/>
      <c r="AV168" s="164"/>
      <c r="AW168" s="164"/>
      <c r="AX168" s="164"/>
      <c r="AY168" s="164"/>
      <c r="AZ168" s="164"/>
      <c r="BA168" s="164"/>
      <c r="BB168" s="164"/>
      <c r="BC168" s="164"/>
      <c r="BD168" s="164"/>
      <c r="BE168" s="164"/>
      <c r="BF168" s="164"/>
      <c r="BG168" s="164"/>
      <c r="BH168" s="164"/>
    </row>
    <row r="169" spans="1:60" ht="12.75" outlineLevel="1">
      <c r="A169" s="212"/>
      <c r="B169" s="166"/>
      <c r="C169" s="167" t="s">
        <v>684</v>
      </c>
      <c r="D169" s="168"/>
      <c r="E169" s="169">
        <v>20</v>
      </c>
      <c r="F169" s="163"/>
      <c r="G169" s="21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  <c r="Y169" s="164"/>
      <c r="Z169" s="164"/>
      <c r="AA169" s="164"/>
      <c r="AB169" s="164"/>
      <c r="AC169" s="164"/>
      <c r="AD169" s="164"/>
      <c r="AE169" s="164"/>
      <c r="AF169" s="164"/>
      <c r="AG169" s="164" t="s">
        <v>143</v>
      </c>
      <c r="AH169" s="164">
        <v>0</v>
      </c>
      <c r="AI169" s="164"/>
      <c r="AJ169" s="164"/>
      <c r="AK169" s="164"/>
      <c r="AL169" s="164"/>
      <c r="AM169" s="164"/>
      <c r="AN169" s="164"/>
      <c r="AO169" s="164"/>
      <c r="AP169" s="164"/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</row>
    <row r="170" spans="1:60" ht="12.75" outlineLevel="1">
      <c r="A170" s="210">
        <v>59</v>
      </c>
      <c r="B170" s="156" t="s">
        <v>685</v>
      </c>
      <c r="C170" s="157" t="s">
        <v>686</v>
      </c>
      <c r="D170" s="158" t="s">
        <v>243</v>
      </c>
      <c r="E170" s="159">
        <v>4</v>
      </c>
      <c r="F170" s="160"/>
      <c r="G170" s="211">
        <f>ROUND(E170*F170,2)</f>
        <v>0</v>
      </c>
      <c r="H170" s="162"/>
      <c r="I170" s="163">
        <f>ROUND(E170*H170,2)</f>
        <v>0</v>
      </c>
      <c r="J170" s="162"/>
      <c r="K170" s="163">
        <f>ROUND(E170*J170,2)</f>
        <v>0</v>
      </c>
      <c r="L170" s="163">
        <v>21</v>
      </c>
      <c r="M170" s="163">
        <f>G170*(1+L170/100)</f>
        <v>0</v>
      </c>
      <c r="N170" s="163">
        <v>0.00172</v>
      </c>
      <c r="O170" s="163">
        <f>ROUND(E170*N170,2)</f>
        <v>0.01</v>
      </c>
      <c r="P170" s="163">
        <v>0</v>
      </c>
      <c r="Q170" s="163">
        <f>ROUND(E170*P170,2)</f>
        <v>0</v>
      </c>
      <c r="R170" s="163"/>
      <c r="S170" s="163" t="s">
        <v>138</v>
      </c>
      <c r="T170" s="163" t="s">
        <v>139</v>
      </c>
      <c r="U170" s="163">
        <v>0.36563</v>
      </c>
      <c r="V170" s="163">
        <f>ROUND(E170*U170,2)</f>
        <v>1.46</v>
      </c>
      <c r="W170" s="163"/>
      <c r="X170" s="163" t="s">
        <v>140</v>
      </c>
      <c r="Y170" s="164"/>
      <c r="Z170" s="164"/>
      <c r="AA170" s="164"/>
      <c r="AB170" s="164"/>
      <c r="AC170" s="164"/>
      <c r="AD170" s="164"/>
      <c r="AE170" s="164"/>
      <c r="AF170" s="164"/>
      <c r="AG170" s="164" t="s">
        <v>198</v>
      </c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</row>
    <row r="171" spans="1:60" ht="12.75" outlineLevel="1">
      <c r="A171" s="212"/>
      <c r="B171" s="166"/>
      <c r="C171" s="167" t="s">
        <v>687</v>
      </c>
      <c r="D171" s="168"/>
      <c r="E171" s="169">
        <v>4</v>
      </c>
      <c r="F171" s="163"/>
      <c r="G171" s="21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4"/>
      <c r="Z171" s="164"/>
      <c r="AA171" s="164"/>
      <c r="AB171" s="164"/>
      <c r="AC171" s="164"/>
      <c r="AD171" s="164"/>
      <c r="AE171" s="164"/>
      <c r="AF171" s="164"/>
      <c r="AG171" s="164" t="s">
        <v>143</v>
      </c>
      <c r="AH171" s="164">
        <v>0</v>
      </c>
      <c r="AI171" s="164"/>
      <c r="AJ171" s="164"/>
      <c r="AK171" s="164"/>
      <c r="AL171" s="164"/>
      <c r="AM171" s="164"/>
      <c r="AN171" s="164"/>
      <c r="AO171" s="164"/>
      <c r="AP171" s="164"/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</row>
    <row r="172" spans="1:60" ht="12.75" outlineLevel="1">
      <c r="A172" s="210">
        <v>60</v>
      </c>
      <c r="B172" s="156" t="s">
        <v>357</v>
      </c>
      <c r="C172" s="157" t="s">
        <v>358</v>
      </c>
      <c r="D172" s="158" t="s">
        <v>243</v>
      </c>
      <c r="E172" s="159">
        <v>19</v>
      </c>
      <c r="F172" s="160"/>
      <c r="G172" s="211">
        <f>ROUND(E172*F172,2)</f>
        <v>0</v>
      </c>
      <c r="H172" s="162"/>
      <c r="I172" s="163">
        <f>ROUND(E172*H172,2)</f>
        <v>0</v>
      </c>
      <c r="J172" s="162"/>
      <c r="K172" s="163">
        <f>ROUND(E172*J172,2)</f>
        <v>0</v>
      </c>
      <c r="L172" s="163">
        <v>21</v>
      </c>
      <c r="M172" s="163">
        <f>G172*(1+L172/100)</f>
        <v>0</v>
      </c>
      <c r="N172" s="163">
        <v>0</v>
      </c>
      <c r="O172" s="163">
        <f>ROUND(E172*N172,2)</f>
        <v>0</v>
      </c>
      <c r="P172" s="163">
        <v>0</v>
      </c>
      <c r="Q172" s="163">
        <f>ROUND(E172*P172,2)</f>
        <v>0</v>
      </c>
      <c r="R172" s="163"/>
      <c r="S172" s="163" t="s">
        <v>138</v>
      </c>
      <c r="T172" s="163" t="s">
        <v>139</v>
      </c>
      <c r="U172" s="163">
        <v>0.17875</v>
      </c>
      <c r="V172" s="163">
        <f>ROUND(E172*U172,2)</f>
        <v>3.4</v>
      </c>
      <c r="W172" s="163"/>
      <c r="X172" s="163" t="s">
        <v>140</v>
      </c>
      <c r="Y172" s="164"/>
      <c r="Z172" s="164"/>
      <c r="AA172" s="164"/>
      <c r="AB172" s="164"/>
      <c r="AC172" s="164"/>
      <c r="AD172" s="164"/>
      <c r="AE172" s="164"/>
      <c r="AF172" s="164"/>
      <c r="AG172" s="164" t="s">
        <v>198</v>
      </c>
      <c r="AH172" s="164"/>
      <c r="AI172" s="164"/>
      <c r="AJ172" s="164"/>
      <c r="AK172" s="164"/>
      <c r="AL172" s="164"/>
      <c r="AM172" s="164"/>
      <c r="AN172" s="164"/>
      <c r="AO172" s="164"/>
      <c r="AP172" s="164"/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</row>
    <row r="173" spans="1:60" ht="12.75" outlineLevel="1">
      <c r="A173" s="212"/>
      <c r="B173" s="166"/>
      <c r="C173" s="167" t="s">
        <v>688</v>
      </c>
      <c r="D173" s="168"/>
      <c r="E173" s="169">
        <v>19</v>
      </c>
      <c r="F173" s="163"/>
      <c r="G173" s="21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  <c r="Y173" s="164"/>
      <c r="Z173" s="164"/>
      <c r="AA173" s="164"/>
      <c r="AB173" s="164"/>
      <c r="AC173" s="164"/>
      <c r="AD173" s="164"/>
      <c r="AE173" s="164"/>
      <c r="AF173" s="164"/>
      <c r="AG173" s="164" t="s">
        <v>143</v>
      </c>
      <c r="AH173" s="164">
        <v>0</v>
      </c>
      <c r="AI173" s="164"/>
      <c r="AJ173" s="164"/>
      <c r="AK173" s="164"/>
      <c r="AL173" s="164"/>
      <c r="AM173" s="164"/>
      <c r="AN173" s="164"/>
      <c r="AO173" s="164"/>
      <c r="AP173" s="164"/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</row>
    <row r="174" spans="1:60" ht="12.75" outlineLevel="1">
      <c r="A174" s="212">
        <v>61</v>
      </c>
      <c r="B174" s="166" t="s">
        <v>363</v>
      </c>
      <c r="C174" s="177" t="s">
        <v>364</v>
      </c>
      <c r="D174" s="178" t="s">
        <v>23</v>
      </c>
      <c r="E174" s="179"/>
      <c r="F174" s="162"/>
      <c r="G174" s="213">
        <f>ROUND(E174*F174,2)</f>
        <v>0</v>
      </c>
      <c r="H174" s="162"/>
      <c r="I174" s="163">
        <f>ROUND(E174*H174,2)</f>
        <v>0</v>
      </c>
      <c r="J174" s="162"/>
      <c r="K174" s="163">
        <f>ROUND(E174*J174,2)</f>
        <v>0</v>
      </c>
      <c r="L174" s="163">
        <v>21</v>
      </c>
      <c r="M174" s="163">
        <f>G174*(1+L174/100)</f>
        <v>0</v>
      </c>
      <c r="N174" s="163">
        <v>0</v>
      </c>
      <c r="O174" s="163">
        <f>ROUND(E174*N174,2)</f>
        <v>0</v>
      </c>
      <c r="P174" s="163">
        <v>0</v>
      </c>
      <c r="Q174" s="163">
        <f>ROUND(E174*P174,2)</f>
        <v>0</v>
      </c>
      <c r="R174" s="163"/>
      <c r="S174" s="163" t="s">
        <v>151</v>
      </c>
      <c r="T174" s="163" t="s">
        <v>139</v>
      </c>
      <c r="U174" s="163">
        <v>0.00715</v>
      </c>
      <c r="V174" s="163">
        <f>ROUND(E174*U174,2)</f>
        <v>0</v>
      </c>
      <c r="W174" s="163"/>
      <c r="X174" s="163" t="s">
        <v>194</v>
      </c>
      <c r="Y174" s="164"/>
      <c r="Z174" s="164"/>
      <c r="AA174" s="164"/>
      <c r="AB174" s="164"/>
      <c r="AC174" s="164"/>
      <c r="AD174" s="164"/>
      <c r="AE174" s="164"/>
      <c r="AF174" s="164"/>
      <c r="AG174" s="164" t="s">
        <v>195</v>
      </c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</row>
    <row r="175" spans="1:33" ht="12.75">
      <c r="A175" s="206" t="s">
        <v>133</v>
      </c>
      <c r="B175" s="148" t="s">
        <v>89</v>
      </c>
      <c r="C175" s="149" t="s">
        <v>90</v>
      </c>
      <c r="D175" s="150"/>
      <c r="E175" s="151"/>
      <c r="F175" s="152"/>
      <c r="G175" s="207">
        <f>SUMIF(AG176:AG184,"&lt;&gt;NOR",G176:G184)</f>
        <v>0</v>
      </c>
      <c r="H175" s="154"/>
      <c r="I175" s="154">
        <f>SUM(I176:I184)</f>
        <v>0</v>
      </c>
      <c r="J175" s="154"/>
      <c r="K175" s="154">
        <f>SUM(K176:K184)</f>
        <v>0</v>
      </c>
      <c r="L175" s="154"/>
      <c r="M175" s="154">
        <f>SUM(M176:M184)</f>
        <v>0</v>
      </c>
      <c r="N175" s="154"/>
      <c r="O175" s="154">
        <f>SUM(O176:O184)</f>
        <v>0.08</v>
      </c>
      <c r="P175" s="154"/>
      <c r="Q175" s="154">
        <f>SUM(Q176:Q184)</f>
        <v>0</v>
      </c>
      <c r="R175" s="154"/>
      <c r="S175" s="154"/>
      <c r="T175" s="154"/>
      <c r="U175" s="154"/>
      <c r="V175" s="154">
        <f>SUM(V176:V184)</f>
        <v>21.87</v>
      </c>
      <c r="W175" s="154"/>
      <c r="X175" s="154"/>
      <c r="AG175" t="s">
        <v>134</v>
      </c>
    </row>
    <row r="176" spans="1:60" ht="12.75" outlineLevel="1">
      <c r="A176" s="210">
        <v>62</v>
      </c>
      <c r="B176" s="156" t="s">
        <v>689</v>
      </c>
      <c r="C176" s="157" t="s">
        <v>690</v>
      </c>
      <c r="D176" s="158" t="s">
        <v>209</v>
      </c>
      <c r="E176" s="159">
        <v>5</v>
      </c>
      <c r="F176" s="160"/>
      <c r="G176" s="211">
        <f>ROUND(E176*F176,2)</f>
        <v>0</v>
      </c>
      <c r="H176" s="162"/>
      <c r="I176" s="163">
        <f>ROUND(E176*H176,2)</f>
        <v>0</v>
      </c>
      <c r="J176" s="162"/>
      <c r="K176" s="163">
        <f>ROUND(E176*J176,2)</f>
        <v>0</v>
      </c>
      <c r="L176" s="163">
        <v>21</v>
      </c>
      <c r="M176" s="163">
        <f>G176*(1+L176/100)</f>
        <v>0</v>
      </c>
      <c r="N176" s="163">
        <v>0</v>
      </c>
      <c r="O176" s="163">
        <f>ROUND(E176*N176,2)</f>
        <v>0</v>
      </c>
      <c r="P176" s="163">
        <v>0</v>
      </c>
      <c r="Q176" s="163">
        <f>ROUND(E176*P176,2)</f>
        <v>0</v>
      </c>
      <c r="R176" s="163"/>
      <c r="S176" s="163" t="s">
        <v>151</v>
      </c>
      <c r="T176" s="163" t="s">
        <v>139</v>
      </c>
      <c r="U176" s="163">
        <v>3.7345</v>
      </c>
      <c r="V176" s="163">
        <f>ROUND(E176*U176,2)</f>
        <v>18.67</v>
      </c>
      <c r="W176" s="163"/>
      <c r="X176" s="163" t="s">
        <v>140</v>
      </c>
      <c r="Y176" s="164"/>
      <c r="Z176" s="164"/>
      <c r="AA176" s="164"/>
      <c r="AB176" s="164"/>
      <c r="AC176" s="164"/>
      <c r="AD176" s="164"/>
      <c r="AE176" s="164"/>
      <c r="AF176" s="164"/>
      <c r="AG176" s="164" t="s">
        <v>141</v>
      </c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</row>
    <row r="177" spans="1:60" ht="12.75" outlineLevel="1">
      <c r="A177" s="212"/>
      <c r="B177" s="166"/>
      <c r="C177" s="167" t="s">
        <v>691</v>
      </c>
      <c r="D177" s="168"/>
      <c r="E177" s="169">
        <v>5</v>
      </c>
      <c r="F177" s="163"/>
      <c r="G177" s="21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4"/>
      <c r="Z177" s="164"/>
      <c r="AA177" s="164"/>
      <c r="AB177" s="164"/>
      <c r="AC177" s="164"/>
      <c r="AD177" s="164"/>
      <c r="AE177" s="164"/>
      <c r="AF177" s="164"/>
      <c r="AG177" s="164" t="s">
        <v>143</v>
      </c>
      <c r="AH177" s="164">
        <v>0</v>
      </c>
      <c r="AI177" s="164"/>
      <c r="AJ177" s="164"/>
      <c r="AK177" s="164"/>
      <c r="AL177" s="164"/>
      <c r="AM177" s="164"/>
      <c r="AN177" s="164"/>
      <c r="AO177" s="164"/>
      <c r="AP177" s="164"/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</row>
    <row r="178" spans="1:60" ht="12.75" outlineLevel="1">
      <c r="A178" s="210">
        <v>63</v>
      </c>
      <c r="B178" s="156" t="s">
        <v>692</v>
      </c>
      <c r="C178" s="157" t="s">
        <v>693</v>
      </c>
      <c r="D178" s="158" t="s">
        <v>209</v>
      </c>
      <c r="E178" s="159">
        <v>5</v>
      </c>
      <c r="F178" s="160"/>
      <c r="G178" s="211">
        <f>ROUND(E178*F178,2)</f>
        <v>0</v>
      </c>
      <c r="H178" s="162"/>
      <c r="I178" s="163">
        <f>ROUND(E178*H178,2)</f>
        <v>0</v>
      </c>
      <c r="J178" s="162"/>
      <c r="K178" s="163">
        <f>ROUND(E178*J178,2)</f>
        <v>0</v>
      </c>
      <c r="L178" s="163">
        <v>21</v>
      </c>
      <c r="M178" s="163">
        <f>G178*(1+L178/100)</f>
        <v>0</v>
      </c>
      <c r="N178" s="163">
        <v>0</v>
      </c>
      <c r="O178" s="163">
        <f>ROUND(E178*N178,2)</f>
        <v>0</v>
      </c>
      <c r="P178" s="163">
        <v>0</v>
      </c>
      <c r="Q178" s="163">
        <f>ROUND(E178*P178,2)</f>
        <v>0</v>
      </c>
      <c r="R178" s="163"/>
      <c r="S178" s="163" t="s">
        <v>138</v>
      </c>
      <c r="T178" s="163" t="s">
        <v>139</v>
      </c>
      <c r="U178" s="163">
        <v>0.6402</v>
      </c>
      <c r="V178" s="163">
        <f>ROUND(E178*U178,2)</f>
        <v>3.2</v>
      </c>
      <c r="W178" s="163"/>
      <c r="X178" s="163" t="s">
        <v>140</v>
      </c>
      <c r="Y178" s="164"/>
      <c r="Z178" s="164"/>
      <c r="AA178" s="164"/>
      <c r="AB178" s="164"/>
      <c r="AC178" s="164"/>
      <c r="AD178" s="164"/>
      <c r="AE178" s="164"/>
      <c r="AF178" s="164"/>
      <c r="AG178" s="164" t="s">
        <v>141</v>
      </c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</row>
    <row r="179" spans="1:60" ht="12.75" outlineLevel="1">
      <c r="A179" s="212"/>
      <c r="B179" s="166"/>
      <c r="C179" s="167" t="s">
        <v>691</v>
      </c>
      <c r="D179" s="168"/>
      <c r="E179" s="169">
        <v>5</v>
      </c>
      <c r="F179" s="163"/>
      <c r="G179" s="21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  <c r="Y179" s="164"/>
      <c r="Z179" s="164"/>
      <c r="AA179" s="164"/>
      <c r="AB179" s="164"/>
      <c r="AC179" s="164"/>
      <c r="AD179" s="164"/>
      <c r="AE179" s="164"/>
      <c r="AF179" s="164"/>
      <c r="AG179" s="164" t="s">
        <v>143</v>
      </c>
      <c r="AH179" s="164">
        <v>0</v>
      </c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</row>
    <row r="180" spans="1:60" ht="22.5" outlineLevel="1">
      <c r="A180" s="210">
        <v>64</v>
      </c>
      <c r="B180" s="156" t="s">
        <v>694</v>
      </c>
      <c r="C180" s="157" t="s">
        <v>695</v>
      </c>
      <c r="D180" s="158" t="s">
        <v>209</v>
      </c>
      <c r="E180" s="159">
        <v>5</v>
      </c>
      <c r="F180" s="160"/>
      <c r="G180" s="211">
        <f>ROUND(E180*F180,2)</f>
        <v>0</v>
      </c>
      <c r="H180" s="162"/>
      <c r="I180" s="163">
        <f>ROUND(E180*H180,2)</f>
        <v>0</v>
      </c>
      <c r="J180" s="162"/>
      <c r="K180" s="163">
        <f>ROUND(E180*J180,2)</f>
        <v>0</v>
      </c>
      <c r="L180" s="163">
        <v>21</v>
      </c>
      <c r="M180" s="163">
        <f>G180*(1+L180/100)</f>
        <v>0</v>
      </c>
      <c r="N180" s="163">
        <v>0.013</v>
      </c>
      <c r="O180" s="163">
        <f>ROUND(E180*N180,2)</f>
        <v>0.07</v>
      </c>
      <c r="P180" s="163">
        <v>0</v>
      </c>
      <c r="Q180" s="163">
        <f>ROUND(E180*P180,2)</f>
        <v>0</v>
      </c>
      <c r="R180" s="163" t="s">
        <v>311</v>
      </c>
      <c r="S180" s="163" t="s">
        <v>151</v>
      </c>
      <c r="T180" s="163" t="s">
        <v>139</v>
      </c>
      <c r="U180" s="163">
        <v>0</v>
      </c>
      <c r="V180" s="163">
        <f>ROUND(E180*U180,2)</f>
        <v>0</v>
      </c>
      <c r="W180" s="163"/>
      <c r="X180" s="163" t="s">
        <v>185</v>
      </c>
      <c r="Y180" s="164"/>
      <c r="Z180" s="164"/>
      <c r="AA180" s="164"/>
      <c r="AB180" s="164"/>
      <c r="AC180" s="164"/>
      <c r="AD180" s="164"/>
      <c r="AE180" s="164"/>
      <c r="AF180" s="164"/>
      <c r="AG180" s="164" t="s">
        <v>186</v>
      </c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</row>
    <row r="181" spans="1:60" ht="12.75" outlineLevel="1">
      <c r="A181" s="212"/>
      <c r="B181" s="166"/>
      <c r="C181" s="167" t="s">
        <v>691</v>
      </c>
      <c r="D181" s="168"/>
      <c r="E181" s="169">
        <v>5</v>
      </c>
      <c r="F181" s="163"/>
      <c r="G181" s="21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4"/>
      <c r="Z181" s="164"/>
      <c r="AA181" s="164"/>
      <c r="AB181" s="164"/>
      <c r="AC181" s="164"/>
      <c r="AD181" s="164"/>
      <c r="AE181" s="164"/>
      <c r="AF181" s="164"/>
      <c r="AG181" s="164" t="s">
        <v>143</v>
      </c>
      <c r="AH181" s="164">
        <v>0</v>
      </c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</row>
    <row r="182" spans="1:60" ht="22.5" outlineLevel="1">
      <c r="A182" s="210">
        <v>65</v>
      </c>
      <c r="B182" s="156" t="s">
        <v>696</v>
      </c>
      <c r="C182" s="157" t="s">
        <v>697</v>
      </c>
      <c r="D182" s="158" t="s">
        <v>209</v>
      </c>
      <c r="E182" s="159">
        <v>5</v>
      </c>
      <c r="F182" s="160"/>
      <c r="G182" s="211">
        <f>ROUND(E182*F182,2)</f>
        <v>0</v>
      </c>
      <c r="H182" s="162"/>
      <c r="I182" s="163">
        <f>ROUND(E182*H182,2)</f>
        <v>0</v>
      </c>
      <c r="J182" s="162"/>
      <c r="K182" s="163">
        <f>ROUND(E182*J182,2)</f>
        <v>0</v>
      </c>
      <c r="L182" s="163">
        <v>21</v>
      </c>
      <c r="M182" s="163">
        <f>G182*(1+L182/100)</f>
        <v>0</v>
      </c>
      <c r="N182" s="163">
        <v>0.001</v>
      </c>
      <c r="O182" s="163">
        <f>ROUND(E182*N182,2)</f>
        <v>0.01</v>
      </c>
      <c r="P182" s="163">
        <v>0</v>
      </c>
      <c r="Q182" s="163">
        <f>ROUND(E182*P182,2)</f>
        <v>0</v>
      </c>
      <c r="R182" s="163"/>
      <c r="S182" s="163" t="s">
        <v>138</v>
      </c>
      <c r="T182" s="163" t="s">
        <v>139</v>
      </c>
      <c r="U182" s="163">
        <v>0</v>
      </c>
      <c r="V182" s="163">
        <f>ROUND(E182*U182,2)</f>
        <v>0</v>
      </c>
      <c r="W182" s="163"/>
      <c r="X182" s="163" t="s">
        <v>185</v>
      </c>
      <c r="Y182" s="164"/>
      <c r="Z182" s="164"/>
      <c r="AA182" s="164"/>
      <c r="AB182" s="164"/>
      <c r="AC182" s="164"/>
      <c r="AD182" s="164"/>
      <c r="AE182" s="164"/>
      <c r="AF182" s="164"/>
      <c r="AG182" s="164" t="s">
        <v>186</v>
      </c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</row>
    <row r="183" spans="1:60" ht="12.75" outlineLevel="1">
      <c r="A183" s="212"/>
      <c r="B183" s="166"/>
      <c r="C183" s="167" t="s">
        <v>691</v>
      </c>
      <c r="D183" s="168"/>
      <c r="E183" s="169">
        <v>5</v>
      </c>
      <c r="F183" s="163"/>
      <c r="G183" s="21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  <c r="V183" s="163"/>
      <c r="W183" s="163"/>
      <c r="X183" s="163"/>
      <c r="Y183" s="164"/>
      <c r="Z183" s="164"/>
      <c r="AA183" s="164"/>
      <c r="AB183" s="164"/>
      <c r="AC183" s="164"/>
      <c r="AD183" s="164"/>
      <c r="AE183" s="164"/>
      <c r="AF183" s="164"/>
      <c r="AG183" s="164" t="s">
        <v>143</v>
      </c>
      <c r="AH183" s="164">
        <v>0</v>
      </c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</row>
    <row r="184" spans="1:60" ht="12.75" outlineLevel="1">
      <c r="A184" s="212">
        <v>66</v>
      </c>
      <c r="B184" s="166" t="s">
        <v>698</v>
      </c>
      <c r="C184" s="177" t="s">
        <v>699</v>
      </c>
      <c r="D184" s="178" t="s">
        <v>23</v>
      </c>
      <c r="E184" s="179"/>
      <c r="F184" s="162"/>
      <c r="G184" s="213">
        <f>ROUND(E184*F184,2)</f>
        <v>0</v>
      </c>
      <c r="H184" s="162"/>
      <c r="I184" s="163">
        <f>ROUND(E184*H184,2)</f>
        <v>0</v>
      </c>
      <c r="J184" s="162"/>
      <c r="K184" s="163">
        <f>ROUND(E184*J184,2)</f>
        <v>0</v>
      </c>
      <c r="L184" s="163">
        <v>21</v>
      </c>
      <c r="M184" s="163">
        <f>G184*(1+L184/100)</f>
        <v>0</v>
      </c>
      <c r="N184" s="163">
        <v>0</v>
      </c>
      <c r="O184" s="163">
        <f>ROUND(E184*N184,2)</f>
        <v>0</v>
      </c>
      <c r="P184" s="163">
        <v>0</v>
      </c>
      <c r="Q184" s="163">
        <f>ROUND(E184*P184,2)</f>
        <v>0</v>
      </c>
      <c r="R184" s="163"/>
      <c r="S184" s="163" t="s">
        <v>151</v>
      </c>
      <c r="T184" s="163" t="s">
        <v>139</v>
      </c>
      <c r="U184" s="163">
        <v>0.0032</v>
      </c>
      <c r="V184" s="163">
        <f>ROUND(E184*U184,2)</f>
        <v>0</v>
      </c>
      <c r="W184" s="163"/>
      <c r="X184" s="163" t="s">
        <v>194</v>
      </c>
      <c r="Y184" s="164"/>
      <c r="Z184" s="164"/>
      <c r="AA184" s="164"/>
      <c r="AB184" s="164"/>
      <c r="AC184" s="164"/>
      <c r="AD184" s="164"/>
      <c r="AE184" s="164"/>
      <c r="AF184" s="164"/>
      <c r="AG184" s="164" t="s">
        <v>195</v>
      </c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</row>
    <row r="185" spans="1:33" ht="12.75">
      <c r="A185" s="206" t="s">
        <v>133</v>
      </c>
      <c r="B185" s="148" t="s">
        <v>91</v>
      </c>
      <c r="C185" s="149" t="s">
        <v>92</v>
      </c>
      <c r="D185" s="150"/>
      <c r="E185" s="151"/>
      <c r="F185" s="152"/>
      <c r="G185" s="207">
        <f>SUMIF(AG186:AG193,"&lt;&gt;NOR",G186:G193)</f>
        <v>0</v>
      </c>
      <c r="H185" s="154"/>
      <c r="I185" s="154">
        <f>SUM(I186:I193)</f>
        <v>0</v>
      </c>
      <c r="J185" s="154"/>
      <c r="K185" s="154">
        <f>SUM(K186:K193)</f>
        <v>0</v>
      </c>
      <c r="L185" s="154"/>
      <c r="M185" s="154">
        <f>SUM(M186:M193)</f>
        <v>0</v>
      </c>
      <c r="N185" s="154"/>
      <c r="O185" s="154">
        <f>SUM(O186:O193)</f>
        <v>0</v>
      </c>
      <c r="P185" s="154"/>
      <c r="Q185" s="154">
        <f>SUM(Q186:Q193)</f>
        <v>67.6</v>
      </c>
      <c r="R185" s="154"/>
      <c r="S185" s="154"/>
      <c r="T185" s="154"/>
      <c r="U185" s="154"/>
      <c r="V185" s="154">
        <f>SUM(V186:V193)</f>
        <v>69.35</v>
      </c>
      <c r="W185" s="154"/>
      <c r="X185" s="154"/>
      <c r="AG185" t="s">
        <v>134</v>
      </c>
    </row>
    <row r="186" spans="1:60" ht="12.75" outlineLevel="1">
      <c r="A186" s="208">
        <v>67</v>
      </c>
      <c r="B186" s="171" t="s">
        <v>367</v>
      </c>
      <c r="C186" s="172" t="s">
        <v>368</v>
      </c>
      <c r="D186" s="173" t="s">
        <v>243</v>
      </c>
      <c r="E186" s="174">
        <v>25</v>
      </c>
      <c r="F186" s="175"/>
      <c r="G186" s="209">
        <f>ROUND(E186*F186,2)</f>
        <v>0</v>
      </c>
      <c r="H186" s="162"/>
      <c r="I186" s="163">
        <f>ROUND(E186*H186,2)</f>
        <v>0</v>
      </c>
      <c r="J186" s="162"/>
      <c r="K186" s="163">
        <f>ROUND(E186*J186,2)</f>
        <v>0</v>
      </c>
      <c r="L186" s="163">
        <v>21</v>
      </c>
      <c r="M186" s="163">
        <f>G186*(1+L186/100)</f>
        <v>0</v>
      </c>
      <c r="N186" s="163">
        <v>0</v>
      </c>
      <c r="O186" s="163">
        <f>ROUND(E186*N186,2)</f>
        <v>0</v>
      </c>
      <c r="P186" s="163">
        <v>0</v>
      </c>
      <c r="Q186" s="163">
        <f>ROUND(E186*P186,2)</f>
        <v>0</v>
      </c>
      <c r="R186" s="163"/>
      <c r="S186" s="163" t="s">
        <v>151</v>
      </c>
      <c r="T186" s="163" t="s">
        <v>139</v>
      </c>
      <c r="U186" s="163">
        <v>0.47</v>
      </c>
      <c r="V186" s="163">
        <f>ROUND(E186*U186,2)</f>
        <v>11.75</v>
      </c>
      <c r="W186" s="163"/>
      <c r="X186" s="163" t="s">
        <v>140</v>
      </c>
      <c r="Y186" s="164"/>
      <c r="Z186" s="164"/>
      <c r="AA186" s="164"/>
      <c r="AB186" s="164"/>
      <c r="AC186" s="164"/>
      <c r="AD186" s="164"/>
      <c r="AE186" s="164"/>
      <c r="AF186" s="164"/>
      <c r="AG186" s="164" t="s">
        <v>141</v>
      </c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</row>
    <row r="187" spans="1:60" ht="12.75" outlineLevel="1">
      <c r="A187" s="208">
        <v>68</v>
      </c>
      <c r="B187" s="171" t="s">
        <v>369</v>
      </c>
      <c r="C187" s="172" t="s">
        <v>370</v>
      </c>
      <c r="D187" s="173" t="s">
        <v>243</v>
      </c>
      <c r="E187" s="174">
        <v>25</v>
      </c>
      <c r="F187" s="175"/>
      <c r="G187" s="209">
        <f>ROUND(E187*F187,2)</f>
        <v>0</v>
      </c>
      <c r="H187" s="162"/>
      <c r="I187" s="163">
        <f>ROUND(E187*H187,2)</f>
        <v>0</v>
      </c>
      <c r="J187" s="162"/>
      <c r="K187" s="163">
        <f>ROUND(E187*J187,2)</f>
        <v>0</v>
      </c>
      <c r="L187" s="163">
        <v>21</v>
      </c>
      <c r="M187" s="163">
        <f>G187*(1+L187/100)</f>
        <v>0</v>
      </c>
      <c r="N187" s="163">
        <v>0</v>
      </c>
      <c r="O187" s="163">
        <f>ROUND(E187*N187,2)</f>
        <v>0</v>
      </c>
      <c r="P187" s="163">
        <v>0</v>
      </c>
      <c r="Q187" s="163">
        <f>ROUND(E187*P187,2)</f>
        <v>0</v>
      </c>
      <c r="R187" s="163"/>
      <c r="S187" s="163" t="s">
        <v>151</v>
      </c>
      <c r="T187" s="163" t="s">
        <v>139</v>
      </c>
      <c r="U187" s="163">
        <v>0.287</v>
      </c>
      <c r="V187" s="163">
        <f>ROUND(E187*U187,2)</f>
        <v>7.18</v>
      </c>
      <c r="W187" s="163"/>
      <c r="X187" s="163" t="s">
        <v>140</v>
      </c>
      <c r="Y187" s="164"/>
      <c r="Z187" s="164"/>
      <c r="AA187" s="164"/>
      <c r="AB187" s="164"/>
      <c r="AC187" s="164"/>
      <c r="AD187" s="164"/>
      <c r="AE187" s="164"/>
      <c r="AF187" s="164"/>
      <c r="AG187" s="164" t="s">
        <v>141</v>
      </c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4"/>
      <c r="AW187" s="164"/>
      <c r="AX187" s="164"/>
      <c r="AY187" s="164"/>
      <c r="AZ187" s="164"/>
      <c r="BA187" s="164"/>
      <c r="BB187" s="164"/>
      <c r="BC187" s="164"/>
      <c r="BD187" s="164"/>
      <c r="BE187" s="164"/>
      <c r="BF187" s="164"/>
      <c r="BG187" s="164"/>
      <c r="BH187" s="164"/>
    </row>
    <row r="188" spans="1:60" ht="12.75" outlineLevel="1">
      <c r="A188" s="210">
        <v>69</v>
      </c>
      <c r="B188" s="156" t="s">
        <v>379</v>
      </c>
      <c r="C188" s="157" t="s">
        <v>380</v>
      </c>
      <c r="D188" s="158" t="s">
        <v>283</v>
      </c>
      <c r="E188" s="159">
        <v>67.6</v>
      </c>
      <c r="F188" s="160"/>
      <c r="G188" s="211">
        <f>ROUND(E188*F188,2)</f>
        <v>0</v>
      </c>
      <c r="H188" s="162"/>
      <c r="I188" s="163">
        <f>ROUND(E188*H188,2)</f>
        <v>0</v>
      </c>
      <c r="J188" s="162"/>
      <c r="K188" s="163">
        <f>ROUND(E188*J188,2)</f>
        <v>0</v>
      </c>
      <c r="L188" s="163">
        <v>21</v>
      </c>
      <c r="M188" s="163">
        <f>G188*(1+L188/100)</f>
        <v>0</v>
      </c>
      <c r="N188" s="163">
        <v>0</v>
      </c>
      <c r="O188" s="163">
        <f>ROUND(E188*N188,2)</f>
        <v>0</v>
      </c>
      <c r="P188" s="163">
        <v>1</v>
      </c>
      <c r="Q188" s="163">
        <f>ROUND(E188*P188,2)</f>
        <v>67.6</v>
      </c>
      <c r="R188" s="163"/>
      <c r="S188" s="163" t="s">
        <v>138</v>
      </c>
      <c r="T188" s="163" t="s">
        <v>139</v>
      </c>
      <c r="U188" s="163">
        <v>0.45</v>
      </c>
      <c r="V188" s="163">
        <f>ROUND(E188*U188,2)</f>
        <v>30.42</v>
      </c>
      <c r="W188" s="163"/>
      <c r="X188" s="163" t="s">
        <v>140</v>
      </c>
      <c r="Y188" s="164"/>
      <c r="Z188" s="164"/>
      <c r="AA188" s="164"/>
      <c r="AB188" s="164"/>
      <c r="AC188" s="164"/>
      <c r="AD188" s="164"/>
      <c r="AE188" s="164"/>
      <c r="AF188" s="164"/>
      <c r="AG188" s="164" t="s">
        <v>141</v>
      </c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4"/>
      <c r="AW188" s="164"/>
      <c r="AX188" s="164"/>
      <c r="AY188" s="164"/>
      <c r="AZ188" s="164"/>
      <c r="BA188" s="164"/>
      <c r="BB188" s="164"/>
      <c r="BC188" s="164"/>
      <c r="BD188" s="164"/>
      <c r="BE188" s="164"/>
      <c r="BF188" s="164"/>
      <c r="BG188" s="164"/>
      <c r="BH188" s="164"/>
    </row>
    <row r="189" spans="1:60" ht="12.75" outlineLevel="1">
      <c r="A189" s="212"/>
      <c r="B189" s="166"/>
      <c r="C189" s="167" t="s">
        <v>581</v>
      </c>
      <c r="D189" s="168"/>
      <c r="E189" s="169">
        <v>61.8</v>
      </c>
      <c r="F189" s="163"/>
      <c r="G189" s="21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4"/>
      <c r="Z189" s="164"/>
      <c r="AA189" s="164"/>
      <c r="AB189" s="164"/>
      <c r="AC189" s="164"/>
      <c r="AD189" s="164"/>
      <c r="AE189" s="164"/>
      <c r="AF189" s="164"/>
      <c r="AG189" s="164" t="s">
        <v>143</v>
      </c>
      <c r="AH189" s="164">
        <v>0</v>
      </c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</row>
    <row r="190" spans="1:60" ht="12.75" outlineLevel="1">
      <c r="A190" s="212"/>
      <c r="B190" s="166"/>
      <c r="C190" s="167" t="s">
        <v>700</v>
      </c>
      <c r="D190" s="168"/>
      <c r="E190" s="169">
        <v>5.8</v>
      </c>
      <c r="F190" s="163"/>
      <c r="G190" s="21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3"/>
      <c r="X190" s="163"/>
      <c r="Y190" s="164"/>
      <c r="Z190" s="164"/>
      <c r="AA190" s="164"/>
      <c r="AB190" s="164"/>
      <c r="AC190" s="164"/>
      <c r="AD190" s="164"/>
      <c r="AE190" s="164"/>
      <c r="AF190" s="164"/>
      <c r="AG190" s="164" t="s">
        <v>143</v>
      </c>
      <c r="AH190" s="164">
        <v>0</v>
      </c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</row>
    <row r="191" spans="1:60" ht="22.5" outlineLevel="1">
      <c r="A191" s="208">
        <v>70</v>
      </c>
      <c r="B191" s="171" t="s">
        <v>381</v>
      </c>
      <c r="C191" s="172" t="s">
        <v>382</v>
      </c>
      <c r="D191" s="173" t="s">
        <v>383</v>
      </c>
      <c r="E191" s="174">
        <v>1</v>
      </c>
      <c r="F191" s="175"/>
      <c r="G191" s="209">
        <f>ROUND(E191*F191,2)</f>
        <v>0</v>
      </c>
      <c r="H191" s="162"/>
      <c r="I191" s="163">
        <f>ROUND(E191*H191,2)</f>
        <v>0</v>
      </c>
      <c r="J191" s="162"/>
      <c r="K191" s="163">
        <f>ROUND(E191*J191,2)</f>
        <v>0</v>
      </c>
      <c r="L191" s="163">
        <v>21</v>
      </c>
      <c r="M191" s="163">
        <f>G191*(1+L191/100)</f>
        <v>0</v>
      </c>
      <c r="N191" s="163">
        <v>0</v>
      </c>
      <c r="O191" s="163">
        <f>ROUND(E191*N191,2)</f>
        <v>0</v>
      </c>
      <c r="P191" s="163">
        <v>0</v>
      </c>
      <c r="Q191" s="163">
        <f>ROUND(E191*P191,2)</f>
        <v>0</v>
      </c>
      <c r="R191" s="163"/>
      <c r="S191" s="163" t="s">
        <v>138</v>
      </c>
      <c r="T191" s="163" t="s">
        <v>139</v>
      </c>
      <c r="U191" s="163">
        <v>20</v>
      </c>
      <c r="V191" s="163">
        <f>ROUND(E191*U191,2)</f>
        <v>20</v>
      </c>
      <c r="W191" s="163"/>
      <c r="X191" s="163" t="s">
        <v>140</v>
      </c>
      <c r="Y191" s="164"/>
      <c r="Z191" s="164"/>
      <c r="AA191" s="164"/>
      <c r="AB191" s="164"/>
      <c r="AC191" s="164"/>
      <c r="AD191" s="164"/>
      <c r="AE191" s="164"/>
      <c r="AF191" s="164"/>
      <c r="AG191" s="164" t="s">
        <v>141</v>
      </c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</row>
    <row r="192" spans="1:60" ht="12.75" outlineLevel="1">
      <c r="A192" s="210">
        <v>71</v>
      </c>
      <c r="B192" s="156" t="s">
        <v>384</v>
      </c>
      <c r="C192" s="157" t="s">
        <v>385</v>
      </c>
      <c r="D192" s="158" t="s">
        <v>243</v>
      </c>
      <c r="E192" s="159">
        <v>25</v>
      </c>
      <c r="F192" s="160"/>
      <c r="G192" s="211">
        <f>ROUND(E192*F192,2)</f>
        <v>0</v>
      </c>
      <c r="H192" s="162"/>
      <c r="I192" s="163">
        <f>ROUND(E192*H192,2)</f>
        <v>0</v>
      </c>
      <c r="J192" s="162"/>
      <c r="K192" s="163">
        <f>ROUND(E192*J192,2)</f>
        <v>0</v>
      </c>
      <c r="L192" s="163">
        <v>21</v>
      </c>
      <c r="M192" s="163">
        <f>G192*(1+L192/100)</f>
        <v>0</v>
      </c>
      <c r="N192" s="163">
        <v>0</v>
      </c>
      <c r="O192" s="163">
        <f>ROUND(E192*N192,2)</f>
        <v>0</v>
      </c>
      <c r="P192" s="163">
        <v>0</v>
      </c>
      <c r="Q192" s="163">
        <f>ROUND(E192*P192,2)</f>
        <v>0</v>
      </c>
      <c r="R192" s="163"/>
      <c r="S192" s="163" t="s">
        <v>138</v>
      </c>
      <c r="T192" s="163" t="s">
        <v>139</v>
      </c>
      <c r="U192" s="163">
        <v>0</v>
      </c>
      <c r="V192" s="163">
        <f>ROUND(E192*U192,2)</f>
        <v>0</v>
      </c>
      <c r="W192" s="163"/>
      <c r="X192" s="163" t="s">
        <v>140</v>
      </c>
      <c r="Y192" s="164"/>
      <c r="Z192" s="164"/>
      <c r="AA192" s="164"/>
      <c r="AB192" s="164"/>
      <c r="AC192" s="164"/>
      <c r="AD192" s="164"/>
      <c r="AE192" s="164"/>
      <c r="AF192" s="164"/>
      <c r="AG192" s="164" t="s">
        <v>141</v>
      </c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</row>
    <row r="193" spans="1:60" ht="12.75" outlineLevel="1">
      <c r="A193" s="212">
        <v>72</v>
      </c>
      <c r="B193" s="166" t="s">
        <v>386</v>
      </c>
      <c r="C193" s="177" t="s">
        <v>387</v>
      </c>
      <c r="D193" s="178" t="s">
        <v>23</v>
      </c>
      <c r="E193" s="179"/>
      <c r="F193" s="162"/>
      <c r="G193" s="213">
        <f>ROUND(E193*F193,2)</f>
        <v>0</v>
      </c>
      <c r="H193" s="162"/>
      <c r="I193" s="163">
        <f>ROUND(E193*H193,2)</f>
        <v>0</v>
      </c>
      <c r="J193" s="162"/>
      <c r="K193" s="163">
        <f>ROUND(E193*J193,2)</f>
        <v>0</v>
      </c>
      <c r="L193" s="163">
        <v>21</v>
      </c>
      <c r="M193" s="163">
        <f>G193*(1+L193/100)</f>
        <v>0</v>
      </c>
      <c r="N193" s="163">
        <v>0</v>
      </c>
      <c r="O193" s="163">
        <f>ROUND(E193*N193,2)</f>
        <v>0</v>
      </c>
      <c r="P193" s="163">
        <v>0</v>
      </c>
      <c r="Q193" s="163">
        <f>ROUND(E193*P193,2)</f>
        <v>0</v>
      </c>
      <c r="R193" s="163"/>
      <c r="S193" s="163" t="s">
        <v>151</v>
      </c>
      <c r="T193" s="163" t="s">
        <v>139</v>
      </c>
      <c r="U193" s="163">
        <v>0</v>
      </c>
      <c r="V193" s="163">
        <f>ROUND(E193*U193,2)</f>
        <v>0</v>
      </c>
      <c r="W193" s="163"/>
      <c r="X193" s="163" t="s">
        <v>194</v>
      </c>
      <c r="Y193" s="164"/>
      <c r="Z193" s="164"/>
      <c r="AA193" s="164"/>
      <c r="AB193" s="164"/>
      <c r="AC193" s="164"/>
      <c r="AD193" s="164"/>
      <c r="AE193" s="164"/>
      <c r="AF193" s="164"/>
      <c r="AG193" s="164" t="s">
        <v>195</v>
      </c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</row>
    <row r="194" spans="1:33" ht="12.75">
      <c r="A194" s="206" t="s">
        <v>133</v>
      </c>
      <c r="B194" s="148" t="s">
        <v>95</v>
      </c>
      <c r="C194" s="149" t="s">
        <v>96</v>
      </c>
      <c r="D194" s="150"/>
      <c r="E194" s="151"/>
      <c r="F194" s="152"/>
      <c r="G194" s="207">
        <f>SUMIF(AG195:AG199,"&lt;&gt;NOR",G195:G199)</f>
        <v>0</v>
      </c>
      <c r="H194" s="154"/>
      <c r="I194" s="154">
        <f>SUM(I195:I199)</f>
        <v>0</v>
      </c>
      <c r="J194" s="154"/>
      <c r="K194" s="154">
        <f>SUM(K195:K199)</f>
        <v>0</v>
      </c>
      <c r="L194" s="154"/>
      <c r="M194" s="154">
        <f>SUM(M195:M199)</f>
        <v>0</v>
      </c>
      <c r="N194" s="154"/>
      <c r="O194" s="154">
        <f>SUM(O195:O199)</f>
        <v>0.04</v>
      </c>
      <c r="P194" s="154"/>
      <c r="Q194" s="154">
        <f>SUM(Q195:Q199)</f>
        <v>0</v>
      </c>
      <c r="R194" s="154"/>
      <c r="S194" s="154"/>
      <c r="T194" s="154"/>
      <c r="U194" s="154"/>
      <c r="V194" s="154">
        <f>SUM(V195:V199)</f>
        <v>30.5</v>
      </c>
      <c r="W194" s="154"/>
      <c r="X194" s="154"/>
      <c r="AG194" t="s">
        <v>134</v>
      </c>
    </row>
    <row r="195" spans="1:60" ht="12.75" outlineLevel="1">
      <c r="A195" s="210">
        <v>73</v>
      </c>
      <c r="B195" s="156" t="s">
        <v>567</v>
      </c>
      <c r="C195" s="157" t="s">
        <v>568</v>
      </c>
      <c r="D195" s="158" t="s">
        <v>137</v>
      </c>
      <c r="E195" s="159">
        <v>299.3</v>
      </c>
      <c r="F195" s="160"/>
      <c r="G195" s="211">
        <f>ROUND(E195*F195,2)</f>
        <v>0</v>
      </c>
      <c r="H195" s="162"/>
      <c r="I195" s="163">
        <f>ROUND(E195*H195,2)</f>
        <v>0</v>
      </c>
      <c r="J195" s="162"/>
      <c r="K195" s="163">
        <f>ROUND(E195*J195,2)</f>
        <v>0</v>
      </c>
      <c r="L195" s="163">
        <v>21</v>
      </c>
      <c r="M195" s="163">
        <f>G195*(1+L195/100)</f>
        <v>0</v>
      </c>
      <c r="N195" s="163">
        <v>0.00015</v>
      </c>
      <c r="O195" s="163">
        <f>ROUND(E195*N195,2)</f>
        <v>0.04</v>
      </c>
      <c r="P195" s="163">
        <v>0</v>
      </c>
      <c r="Q195" s="163">
        <f>ROUND(E195*P195,2)</f>
        <v>0</v>
      </c>
      <c r="R195" s="163"/>
      <c r="S195" s="163" t="s">
        <v>138</v>
      </c>
      <c r="T195" s="163" t="s">
        <v>139</v>
      </c>
      <c r="U195" s="163">
        <v>0.10191</v>
      </c>
      <c r="V195" s="163">
        <f>ROUND(E195*U195,2)</f>
        <v>30.5</v>
      </c>
      <c r="W195" s="163"/>
      <c r="X195" s="163" t="s">
        <v>140</v>
      </c>
      <c r="Y195" s="164"/>
      <c r="Z195" s="164"/>
      <c r="AA195" s="164"/>
      <c r="AB195" s="164"/>
      <c r="AC195" s="164"/>
      <c r="AD195" s="164"/>
      <c r="AE195" s="164"/>
      <c r="AF195" s="164"/>
      <c r="AG195" s="164" t="s">
        <v>141</v>
      </c>
      <c r="AH195" s="164"/>
      <c r="AI195" s="164"/>
      <c r="AJ195" s="164"/>
      <c r="AK195" s="164"/>
      <c r="AL195" s="164"/>
      <c r="AM195" s="164"/>
      <c r="AN195" s="164"/>
      <c r="AO195" s="164"/>
      <c r="AP195" s="164"/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</row>
    <row r="196" spans="1:60" ht="12.75" outlineLevel="1">
      <c r="A196" s="212"/>
      <c r="B196" s="166"/>
      <c r="C196" s="167" t="s">
        <v>581</v>
      </c>
      <c r="D196" s="168"/>
      <c r="E196" s="169">
        <v>61.8</v>
      </c>
      <c r="F196" s="163"/>
      <c r="G196" s="21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  <c r="V196" s="163"/>
      <c r="W196" s="163"/>
      <c r="X196" s="163"/>
      <c r="Y196" s="164"/>
      <c r="Z196" s="164"/>
      <c r="AA196" s="164"/>
      <c r="AB196" s="164"/>
      <c r="AC196" s="164"/>
      <c r="AD196" s="164"/>
      <c r="AE196" s="164"/>
      <c r="AF196" s="164"/>
      <c r="AG196" s="164" t="s">
        <v>143</v>
      </c>
      <c r="AH196" s="164">
        <v>0</v>
      </c>
      <c r="AI196" s="164"/>
      <c r="AJ196" s="164"/>
      <c r="AK196" s="164"/>
      <c r="AL196" s="164"/>
      <c r="AM196" s="164"/>
      <c r="AN196" s="164"/>
      <c r="AO196" s="164"/>
      <c r="AP196" s="164"/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</row>
    <row r="197" spans="1:60" ht="12.75" outlineLevel="1">
      <c r="A197" s="212"/>
      <c r="B197" s="166"/>
      <c r="C197" s="167" t="s">
        <v>701</v>
      </c>
      <c r="D197" s="168"/>
      <c r="E197" s="169">
        <v>42.5</v>
      </c>
      <c r="F197" s="163"/>
      <c r="G197" s="21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  <c r="Y197" s="164"/>
      <c r="Z197" s="164"/>
      <c r="AA197" s="164"/>
      <c r="AB197" s="164"/>
      <c r="AC197" s="164"/>
      <c r="AD197" s="164"/>
      <c r="AE197" s="164"/>
      <c r="AF197" s="164"/>
      <c r="AG197" s="164" t="s">
        <v>143</v>
      </c>
      <c r="AH197" s="164">
        <v>0</v>
      </c>
      <c r="AI197" s="164"/>
      <c r="AJ197" s="164"/>
      <c r="AK197" s="164"/>
      <c r="AL197" s="164"/>
      <c r="AM197" s="164"/>
      <c r="AN197" s="164"/>
      <c r="AO197" s="164"/>
      <c r="AP197" s="164"/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</row>
    <row r="198" spans="1:60" ht="12.75" outlineLevel="1">
      <c r="A198" s="212"/>
      <c r="B198" s="166"/>
      <c r="C198" s="167" t="s">
        <v>702</v>
      </c>
      <c r="D198" s="168"/>
      <c r="E198" s="169">
        <v>87.5</v>
      </c>
      <c r="F198" s="163"/>
      <c r="G198" s="21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  <c r="Y198" s="164"/>
      <c r="Z198" s="164"/>
      <c r="AA198" s="164"/>
      <c r="AB198" s="164"/>
      <c r="AC198" s="164"/>
      <c r="AD198" s="164"/>
      <c r="AE198" s="164"/>
      <c r="AF198" s="164"/>
      <c r="AG198" s="164" t="s">
        <v>143</v>
      </c>
      <c r="AH198" s="164">
        <v>0</v>
      </c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</row>
    <row r="199" spans="1:60" ht="12.75" outlineLevel="1">
      <c r="A199" s="212"/>
      <c r="B199" s="166"/>
      <c r="C199" s="167" t="s">
        <v>703</v>
      </c>
      <c r="D199" s="168"/>
      <c r="E199" s="169">
        <v>107.5</v>
      </c>
      <c r="F199" s="163"/>
      <c r="G199" s="21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  <c r="V199" s="163"/>
      <c r="W199" s="163"/>
      <c r="X199" s="163"/>
      <c r="Y199" s="164"/>
      <c r="Z199" s="164"/>
      <c r="AA199" s="164"/>
      <c r="AB199" s="164"/>
      <c r="AC199" s="164"/>
      <c r="AD199" s="164"/>
      <c r="AE199" s="164"/>
      <c r="AF199" s="164"/>
      <c r="AG199" s="164" t="s">
        <v>143</v>
      </c>
      <c r="AH199" s="164">
        <v>0</v>
      </c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</row>
    <row r="200" spans="1:33" ht="12.75">
      <c r="A200" s="206" t="s">
        <v>133</v>
      </c>
      <c r="B200" s="148" t="s">
        <v>99</v>
      </c>
      <c r="C200" s="149" t="s">
        <v>100</v>
      </c>
      <c r="D200" s="150"/>
      <c r="E200" s="151"/>
      <c r="F200" s="152"/>
      <c r="G200" s="207">
        <f>SUMIF(AG201:AG207,"&lt;&gt;NOR",G201:G207)</f>
        <v>0</v>
      </c>
      <c r="H200" s="154"/>
      <c r="I200" s="154">
        <f>SUM(I201:I207)</f>
        <v>0</v>
      </c>
      <c r="J200" s="154"/>
      <c r="K200" s="154">
        <f>SUM(K201:K207)</f>
        <v>0</v>
      </c>
      <c r="L200" s="154"/>
      <c r="M200" s="154">
        <f>SUM(M201:M207)</f>
        <v>0</v>
      </c>
      <c r="N200" s="154"/>
      <c r="O200" s="154">
        <f>SUM(O201:O207)</f>
        <v>0</v>
      </c>
      <c r="P200" s="154"/>
      <c r="Q200" s="154">
        <f>SUM(Q201:Q207)</f>
        <v>0</v>
      </c>
      <c r="R200" s="154"/>
      <c r="S200" s="154"/>
      <c r="T200" s="154"/>
      <c r="U200" s="154"/>
      <c r="V200" s="154">
        <f>SUM(V201:V207)</f>
        <v>285.75</v>
      </c>
      <c r="W200" s="154"/>
      <c r="X200" s="154"/>
      <c r="AG200" t="s">
        <v>134</v>
      </c>
    </row>
    <row r="201" spans="1:60" ht="12.75" outlineLevel="1">
      <c r="A201" s="208">
        <v>74</v>
      </c>
      <c r="B201" s="171" t="s">
        <v>392</v>
      </c>
      <c r="C201" s="172" t="s">
        <v>393</v>
      </c>
      <c r="D201" s="173" t="s">
        <v>193</v>
      </c>
      <c r="E201" s="174">
        <v>83.818</v>
      </c>
      <c r="F201" s="175"/>
      <c r="G201" s="209">
        <f aca="true" t="shared" si="0" ref="G201:G207">ROUND(E201*F201,2)</f>
        <v>0</v>
      </c>
      <c r="H201" s="162"/>
      <c r="I201" s="163">
        <f aca="true" t="shared" si="1" ref="I201:I207">ROUND(E201*H201,2)</f>
        <v>0</v>
      </c>
      <c r="J201" s="162"/>
      <c r="K201" s="163">
        <f aca="true" t="shared" si="2" ref="K201:K207">ROUND(E201*J201,2)</f>
        <v>0</v>
      </c>
      <c r="L201" s="163">
        <v>21</v>
      </c>
      <c r="M201" s="163">
        <f aca="true" t="shared" si="3" ref="M201:M207">G201*(1+L201/100)</f>
        <v>0</v>
      </c>
      <c r="N201" s="163">
        <v>0</v>
      </c>
      <c r="O201" s="163">
        <f aca="true" t="shared" si="4" ref="O201:O207">ROUND(E201*N201,2)</f>
        <v>0</v>
      </c>
      <c r="P201" s="163">
        <v>0</v>
      </c>
      <c r="Q201" s="163">
        <f aca="true" t="shared" si="5" ref="Q201:Q207">ROUND(E201*P201,2)</f>
        <v>0</v>
      </c>
      <c r="R201" s="163"/>
      <c r="S201" s="163" t="s">
        <v>151</v>
      </c>
      <c r="T201" s="163" t="s">
        <v>139</v>
      </c>
      <c r="U201" s="163">
        <v>0.75806</v>
      </c>
      <c r="V201" s="163">
        <f aca="true" t="shared" si="6" ref="V201:V207">ROUND(E201*U201,2)</f>
        <v>63.54</v>
      </c>
      <c r="W201" s="163"/>
      <c r="X201" s="163" t="s">
        <v>394</v>
      </c>
      <c r="Y201" s="164"/>
      <c r="Z201" s="164"/>
      <c r="AA201" s="164"/>
      <c r="AB201" s="164"/>
      <c r="AC201" s="164"/>
      <c r="AD201" s="164"/>
      <c r="AE201" s="164"/>
      <c r="AF201" s="164"/>
      <c r="AG201" s="164" t="s">
        <v>395</v>
      </c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</row>
    <row r="202" spans="1:60" ht="12.75" outlineLevel="1">
      <c r="A202" s="208">
        <v>75</v>
      </c>
      <c r="B202" s="171" t="s">
        <v>396</v>
      </c>
      <c r="C202" s="172" t="s">
        <v>397</v>
      </c>
      <c r="D202" s="173" t="s">
        <v>193</v>
      </c>
      <c r="E202" s="174">
        <v>167.636</v>
      </c>
      <c r="F202" s="175"/>
      <c r="G202" s="209">
        <f t="shared" si="0"/>
        <v>0</v>
      </c>
      <c r="H202" s="162"/>
      <c r="I202" s="163">
        <f t="shared" si="1"/>
        <v>0</v>
      </c>
      <c r="J202" s="162"/>
      <c r="K202" s="163">
        <f t="shared" si="2"/>
        <v>0</v>
      </c>
      <c r="L202" s="163">
        <v>21</v>
      </c>
      <c r="M202" s="163">
        <f t="shared" si="3"/>
        <v>0</v>
      </c>
      <c r="N202" s="163">
        <v>0</v>
      </c>
      <c r="O202" s="163">
        <f t="shared" si="4"/>
        <v>0</v>
      </c>
      <c r="P202" s="163">
        <v>0</v>
      </c>
      <c r="Q202" s="163">
        <f t="shared" si="5"/>
        <v>0</v>
      </c>
      <c r="R202" s="163"/>
      <c r="S202" s="163" t="s">
        <v>151</v>
      </c>
      <c r="T202" s="163" t="s">
        <v>139</v>
      </c>
      <c r="U202" s="163">
        <v>0.53056</v>
      </c>
      <c r="V202" s="163">
        <f t="shared" si="6"/>
        <v>88.94</v>
      </c>
      <c r="W202" s="163"/>
      <c r="X202" s="163" t="s">
        <v>394</v>
      </c>
      <c r="Y202" s="164"/>
      <c r="Z202" s="164"/>
      <c r="AA202" s="164"/>
      <c r="AB202" s="164"/>
      <c r="AC202" s="164"/>
      <c r="AD202" s="164"/>
      <c r="AE202" s="164"/>
      <c r="AF202" s="164"/>
      <c r="AG202" s="164" t="s">
        <v>395</v>
      </c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</row>
    <row r="203" spans="1:60" ht="12.75" outlineLevel="1">
      <c r="A203" s="208">
        <v>76</v>
      </c>
      <c r="B203" s="171" t="s">
        <v>398</v>
      </c>
      <c r="C203" s="172" t="s">
        <v>399</v>
      </c>
      <c r="D203" s="173" t="s">
        <v>193</v>
      </c>
      <c r="E203" s="174">
        <v>83.818</v>
      </c>
      <c r="F203" s="175"/>
      <c r="G203" s="209">
        <f t="shared" si="0"/>
        <v>0</v>
      </c>
      <c r="H203" s="162"/>
      <c r="I203" s="163">
        <f t="shared" si="1"/>
        <v>0</v>
      </c>
      <c r="J203" s="162"/>
      <c r="K203" s="163">
        <f t="shared" si="2"/>
        <v>0</v>
      </c>
      <c r="L203" s="163">
        <v>21</v>
      </c>
      <c r="M203" s="163">
        <f t="shared" si="3"/>
        <v>0</v>
      </c>
      <c r="N203" s="163">
        <v>0</v>
      </c>
      <c r="O203" s="163">
        <f t="shared" si="4"/>
        <v>0</v>
      </c>
      <c r="P203" s="163">
        <v>0</v>
      </c>
      <c r="Q203" s="163">
        <f t="shared" si="5"/>
        <v>0</v>
      </c>
      <c r="R203" s="163"/>
      <c r="S203" s="163" t="s">
        <v>151</v>
      </c>
      <c r="T203" s="163" t="s">
        <v>139</v>
      </c>
      <c r="U203" s="163">
        <v>0.39813</v>
      </c>
      <c r="V203" s="163">
        <f t="shared" si="6"/>
        <v>33.37</v>
      </c>
      <c r="W203" s="163"/>
      <c r="X203" s="163" t="s">
        <v>394</v>
      </c>
      <c r="Y203" s="164"/>
      <c r="Z203" s="164"/>
      <c r="AA203" s="164"/>
      <c r="AB203" s="164"/>
      <c r="AC203" s="164"/>
      <c r="AD203" s="164"/>
      <c r="AE203" s="164"/>
      <c r="AF203" s="164"/>
      <c r="AG203" s="164" t="s">
        <v>395</v>
      </c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</row>
    <row r="204" spans="1:60" ht="12.75" outlineLevel="1">
      <c r="A204" s="208">
        <v>77</v>
      </c>
      <c r="B204" s="171" t="s">
        <v>400</v>
      </c>
      <c r="C204" s="172" t="s">
        <v>401</v>
      </c>
      <c r="D204" s="173" t="s">
        <v>193</v>
      </c>
      <c r="E204" s="174">
        <v>1676.36</v>
      </c>
      <c r="F204" s="175"/>
      <c r="G204" s="209">
        <f t="shared" si="0"/>
        <v>0</v>
      </c>
      <c r="H204" s="162"/>
      <c r="I204" s="163">
        <f t="shared" si="1"/>
        <v>0</v>
      </c>
      <c r="J204" s="162"/>
      <c r="K204" s="163">
        <f t="shared" si="2"/>
        <v>0</v>
      </c>
      <c r="L204" s="163">
        <v>21</v>
      </c>
      <c r="M204" s="163">
        <f t="shared" si="3"/>
        <v>0</v>
      </c>
      <c r="N204" s="163">
        <v>0</v>
      </c>
      <c r="O204" s="163">
        <f t="shared" si="4"/>
        <v>0</v>
      </c>
      <c r="P204" s="163">
        <v>0</v>
      </c>
      <c r="Q204" s="163">
        <f t="shared" si="5"/>
        <v>0</v>
      </c>
      <c r="R204" s="163"/>
      <c r="S204" s="163" t="s">
        <v>151</v>
      </c>
      <c r="T204" s="163" t="s">
        <v>139</v>
      </c>
      <c r="U204" s="163">
        <v>0</v>
      </c>
      <c r="V204" s="163">
        <f t="shared" si="6"/>
        <v>0</v>
      </c>
      <c r="W204" s="163"/>
      <c r="X204" s="163" t="s">
        <v>394</v>
      </c>
      <c r="Y204" s="164"/>
      <c r="Z204" s="164"/>
      <c r="AA204" s="164"/>
      <c r="AB204" s="164"/>
      <c r="AC204" s="164"/>
      <c r="AD204" s="164"/>
      <c r="AE204" s="164"/>
      <c r="AF204" s="164"/>
      <c r="AG204" s="164" t="s">
        <v>395</v>
      </c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</row>
    <row r="205" spans="1:60" ht="12.75" outlineLevel="1">
      <c r="A205" s="208">
        <v>78</v>
      </c>
      <c r="B205" s="171" t="s">
        <v>402</v>
      </c>
      <c r="C205" s="172" t="s">
        <v>403</v>
      </c>
      <c r="D205" s="173" t="s">
        <v>193</v>
      </c>
      <c r="E205" s="174">
        <v>83.818</v>
      </c>
      <c r="F205" s="175"/>
      <c r="G205" s="209">
        <f t="shared" si="0"/>
        <v>0</v>
      </c>
      <c r="H205" s="162"/>
      <c r="I205" s="163">
        <f t="shared" si="1"/>
        <v>0</v>
      </c>
      <c r="J205" s="162"/>
      <c r="K205" s="163">
        <f t="shared" si="2"/>
        <v>0</v>
      </c>
      <c r="L205" s="163">
        <v>21</v>
      </c>
      <c r="M205" s="163">
        <f t="shared" si="3"/>
        <v>0</v>
      </c>
      <c r="N205" s="163">
        <v>0</v>
      </c>
      <c r="O205" s="163">
        <f t="shared" si="4"/>
        <v>0</v>
      </c>
      <c r="P205" s="163">
        <v>0</v>
      </c>
      <c r="Q205" s="163">
        <f t="shared" si="5"/>
        <v>0</v>
      </c>
      <c r="R205" s="163"/>
      <c r="S205" s="163" t="s">
        <v>151</v>
      </c>
      <c r="T205" s="163" t="s">
        <v>139</v>
      </c>
      <c r="U205" s="163">
        <v>0.76538</v>
      </c>
      <c r="V205" s="163">
        <f t="shared" si="6"/>
        <v>64.15</v>
      </c>
      <c r="W205" s="163"/>
      <c r="X205" s="163" t="s">
        <v>394</v>
      </c>
      <c r="Y205" s="164"/>
      <c r="Z205" s="164"/>
      <c r="AA205" s="164"/>
      <c r="AB205" s="164"/>
      <c r="AC205" s="164"/>
      <c r="AD205" s="164"/>
      <c r="AE205" s="164"/>
      <c r="AF205" s="164"/>
      <c r="AG205" s="164" t="s">
        <v>395</v>
      </c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</row>
    <row r="206" spans="1:60" ht="12.75" outlineLevel="1">
      <c r="A206" s="208">
        <v>79</v>
      </c>
      <c r="B206" s="171" t="s">
        <v>404</v>
      </c>
      <c r="C206" s="172" t="s">
        <v>405</v>
      </c>
      <c r="D206" s="173" t="s">
        <v>193</v>
      </c>
      <c r="E206" s="174">
        <v>419.09</v>
      </c>
      <c r="F206" s="175"/>
      <c r="G206" s="209">
        <f t="shared" si="0"/>
        <v>0</v>
      </c>
      <c r="H206" s="162"/>
      <c r="I206" s="163">
        <f t="shared" si="1"/>
        <v>0</v>
      </c>
      <c r="J206" s="162"/>
      <c r="K206" s="163">
        <f t="shared" si="2"/>
        <v>0</v>
      </c>
      <c r="L206" s="163">
        <v>21</v>
      </c>
      <c r="M206" s="163">
        <f t="shared" si="3"/>
        <v>0</v>
      </c>
      <c r="N206" s="163">
        <v>0</v>
      </c>
      <c r="O206" s="163">
        <f t="shared" si="4"/>
        <v>0</v>
      </c>
      <c r="P206" s="163">
        <v>0</v>
      </c>
      <c r="Q206" s="163">
        <f t="shared" si="5"/>
        <v>0</v>
      </c>
      <c r="R206" s="163"/>
      <c r="S206" s="163" t="s">
        <v>151</v>
      </c>
      <c r="T206" s="163" t="s">
        <v>139</v>
      </c>
      <c r="U206" s="163">
        <v>0.08531</v>
      </c>
      <c r="V206" s="163">
        <f t="shared" si="6"/>
        <v>35.75</v>
      </c>
      <c r="W206" s="163"/>
      <c r="X206" s="163" t="s">
        <v>394</v>
      </c>
      <c r="Y206" s="164"/>
      <c r="Z206" s="164"/>
      <c r="AA206" s="164"/>
      <c r="AB206" s="164"/>
      <c r="AC206" s="164"/>
      <c r="AD206" s="164"/>
      <c r="AE206" s="164"/>
      <c r="AF206" s="164"/>
      <c r="AG206" s="164" t="s">
        <v>395</v>
      </c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</row>
    <row r="207" spans="1:60" ht="12.75" outlineLevel="1">
      <c r="A207" s="208">
        <v>80</v>
      </c>
      <c r="B207" s="171" t="s">
        <v>406</v>
      </c>
      <c r="C207" s="172" t="s">
        <v>407</v>
      </c>
      <c r="D207" s="173" t="s">
        <v>193</v>
      </c>
      <c r="E207" s="174">
        <v>83.818</v>
      </c>
      <c r="F207" s="175"/>
      <c r="G207" s="209">
        <f t="shared" si="0"/>
        <v>0</v>
      </c>
      <c r="H207" s="162"/>
      <c r="I207" s="163">
        <f t="shared" si="1"/>
        <v>0</v>
      </c>
      <c r="J207" s="162"/>
      <c r="K207" s="163">
        <f t="shared" si="2"/>
        <v>0</v>
      </c>
      <c r="L207" s="163">
        <v>21</v>
      </c>
      <c r="M207" s="163">
        <f t="shared" si="3"/>
        <v>0</v>
      </c>
      <c r="N207" s="163">
        <v>0</v>
      </c>
      <c r="O207" s="163">
        <f t="shared" si="4"/>
        <v>0</v>
      </c>
      <c r="P207" s="163">
        <v>0</v>
      </c>
      <c r="Q207" s="163">
        <f t="shared" si="5"/>
        <v>0</v>
      </c>
      <c r="R207" s="163"/>
      <c r="S207" s="163" t="s">
        <v>151</v>
      </c>
      <c r="T207" s="163" t="s">
        <v>139</v>
      </c>
      <c r="U207" s="163">
        <v>0</v>
      </c>
      <c r="V207" s="163">
        <f t="shared" si="6"/>
        <v>0</v>
      </c>
      <c r="W207" s="163"/>
      <c r="X207" s="163" t="s">
        <v>394</v>
      </c>
      <c r="Y207" s="164"/>
      <c r="Z207" s="164"/>
      <c r="AA207" s="164"/>
      <c r="AB207" s="164"/>
      <c r="AC207" s="164"/>
      <c r="AD207" s="164"/>
      <c r="AE207" s="164"/>
      <c r="AF207" s="164"/>
      <c r="AG207" s="164" t="s">
        <v>395</v>
      </c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</row>
    <row r="208" spans="1:33" ht="12.75">
      <c r="A208" s="206" t="s">
        <v>133</v>
      </c>
      <c r="B208" s="148" t="s">
        <v>17</v>
      </c>
      <c r="C208" s="149" t="s">
        <v>18</v>
      </c>
      <c r="D208" s="150"/>
      <c r="E208" s="151"/>
      <c r="F208" s="152"/>
      <c r="G208" s="207">
        <f>SUMIF(AG209:AG209,"&lt;&gt;NOR",G209:G209)</f>
        <v>0</v>
      </c>
      <c r="H208" s="154"/>
      <c r="I208" s="154">
        <f>SUM(I209:I209)</f>
        <v>0</v>
      </c>
      <c r="J208" s="154"/>
      <c r="K208" s="154">
        <f>SUM(K209:K209)</f>
        <v>0</v>
      </c>
      <c r="L208" s="154"/>
      <c r="M208" s="154">
        <f>SUM(M209:M209)</f>
        <v>0</v>
      </c>
      <c r="N208" s="154"/>
      <c r="O208" s="154">
        <f>SUM(O209:O209)</f>
        <v>0</v>
      </c>
      <c r="P208" s="154"/>
      <c r="Q208" s="154">
        <f>SUM(Q209:Q209)</f>
        <v>0</v>
      </c>
      <c r="R208" s="154"/>
      <c r="S208" s="154"/>
      <c r="T208" s="154"/>
      <c r="U208" s="154"/>
      <c r="V208" s="154">
        <f>SUM(V209:V209)</f>
        <v>0</v>
      </c>
      <c r="W208" s="154"/>
      <c r="X208" s="154"/>
      <c r="AG208" t="s">
        <v>134</v>
      </c>
    </row>
    <row r="209" spans="1:60" ht="12.75" outlineLevel="1">
      <c r="A209" s="210">
        <v>81</v>
      </c>
      <c r="B209" s="156" t="s">
        <v>408</v>
      </c>
      <c r="C209" s="157" t="s">
        <v>409</v>
      </c>
      <c r="D209" s="158" t="s">
        <v>410</v>
      </c>
      <c r="E209" s="159">
        <v>1</v>
      </c>
      <c r="F209" s="160"/>
      <c r="G209" s="211">
        <f>ROUND(E209*F209,2)</f>
        <v>0</v>
      </c>
      <c r="H209" s="162"/>
      <c r="I209" s="163">
        <f>ROUND(E209*H209,2)</f>
        <v>0</v>
      </c>
      <c r="J209" s="162"/>
      <c r="K209" s="163">
        <f>ROUND(E209*J209,2)</f>
        <v>0</v>
      </c>
      <c r="L209" s="163">
        <v>21</v>
      </c>
      <c r="M209" s="163">
        <f>G209*(1+L209/100)</f>
        <v>0</v>
      </c>
      <c r="N209" s="163">
        <v>0</v>
      </c>
      <c r="O209" s="163">
        <f>ROUND(E209*N209,2)</f>
        <v>0</v>
      </c>
      <c r="P209" s="163">
        <v>0</v>
      </c>
      <c r="Q209" s="163">
        <f>ROUND(E209*P209,2)</f>
        <v>0</v>
      </c>
      <c r="R209" s="163"/>
      <c r="S209" s="163" t="s">
        <v>151</v>
      </c>
      <c r="T209" s="163" t="s">
        <v>139</v>
      </c>
      <c r="U209" s="163">
        <v>0</v>
      </c>
      <c r="V209" s="163">
        <f>ROUND(E209*U209,2)</f>
        <v>0</v>
      </c>
      <c r="W209" s="163"/>
      <c r="X209" s="163" t="s">
        <v>411</v>
      </c>
      <c r="Y209" s="164"/>
      <c r="Z209" s="164"/>
      <c r="AA209" s="164"/>
      <c r="AB209" s="164"/>
      <c r="AC209" s="164"/>
      <c r="AD209" s="164"/>
      <c r="AE209" s="164"/>
      <c r="AF209" s="164"/>
      <c r="AG209" s="164" t="s">
        <v>412</v>
      </c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</row>
    <row r="210" spans="1:33" ht="12.75">
      <c r="A210" s="200"/>
      <c r="B210" s="201"/>
      <c r="C210" s="214"/>
      <c r="D210" s="202"/>
      <c r="E210" s="215"/>
      <c r="F210" s="215"/>
      <c r="G210" s="216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AE210">
        <v>15</v>
      </c>
      <c r="AF210">
        <v>21</v>
      </c>
      <c r="AG210" t="s">
        <v>120</v>
      </c>
    </row>
    <row r="211" spans="1:33" ht="13.5" thickBot="1">
      <c r="A211" s="217"/>
      <c r="B211" s="218" t="s">
        <v>13</v>
      </c>
      <c r="C211" s="219"/>
      <c r="D211" s="220"/>
      <c r="E211" s="221"/>
      <c r="F211" s="221"/>
      <c r="G211" s="222">
        <f>G9+G17+G20+G29+G31+G34+G36+G40+G43+G45+G79+G92+G105+G157+G175+G185+G194+G200+G208</f>
        <v>0</v>
      </c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AE211">
        <f>SUMIF(L7:L209,AE210,G7:G209)</f>
        <v>0</v>
      </c>
      <c r="AF211">
        <f>SUMIF(L7:L209,AF210,G7:G209)</f>
        <v>0</v>
      </c>
      <c r="AG211" t="s">
        <v>413</v>
      </c>
    </row>
    <row r="212" spans="1:24" ht="12.75">
      <c r="A212" s="130"/>
      <c r="B212" s="134"/>
      <c r="C212" s="180"/>
      <c r="D212" s="136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</row>
    <row r="213" spans="1:24" ht="12.75">
      <c r="A213" s="130"/>
      <c r="B213" s="134"/>
      <c r="C213" s="180"/>
      <c r="D213" s="136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</row>
    <row r="214" spans="1:24" ht="12.75">
      <c r="A214" s="264" t="s">
        <v>414</v>
      </c>
      <c r="B214" s="264"/>
      <c r="C214" s="264"/>
      <c r="D214" s="136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</row>
    <row r="215" spans="1:33" ht="12.75">
      <c r="A215" s="260"/>
      <c r="B215" s="260"/>
      <c r="C215" s="260"/>
      <c r="D215" s="260"/>
      <c r="E215" s="260"/>
      <c r="F215" s="260"/>
      <c r="G215" s="26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AG215" t="s">
        <v>415</v>
      </c>
    </row>
    <row r="216" spans="1:24" ht="12.75">
      <c r="A216" s="260"/>
      <c r="B216" s="260"/>
      <c r="C216" s="260"/>
      <c r="D216" s="260"/>
      <c r="E216" s="260"/>
      <c r="F216" s="260"/>
      <c r="G216" s="26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</row>
    <row r="217" spans="1:24" ht="12.75">
      <c r="A217" s="260"/>
      <c r="B217" s="260"/>
      <c r="C217" s="260"/>
      <c r="D217" s="260"/>
      <c r="E217" s="260"/>
      <c r="F217" s="260"/>
      <c r="G217" s="26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</row>
    <row r="218" spans="1:24" ht="12.75">
      <c r="A218" s="260"/>
      <c r="B218" s="260"/>
      <c r="C218" s="260"/>
      <c r="D218" s="260"/>
      <c r="E218" s="260"/>
      <c r="F218" s="260"/>
      <c r="G218" s="26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</row>
    <row r="219" spans="1:24" ht="12.75">
      <c r="A219" s="260"/>
      <c r="B219" s="260"/>
      <c r="C219" s="260"/>
      <c r="D219" s="260"/>
      <c r="E219" s="260"/>
      <c r="F219" s="260"/>
      <c r="G219" s="26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</row>
    <row r="220" spans="1:24" ht="12.75">
      <c r="A220" s="130"/>
      <c r="B220" s="134"/>
      <c r="C220" s="180"/>
      <c r="D220" s="136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</row>
    <row r="221" spans="3:33" ht="12.75">
      <c r="C221" s="187"/>
      <c r="D221" s="82"/>
      <c r="AG221" t="s">
        <v>416</v>
      </c>
    </row>
    <row r="222" ht="12.75">
      <c r="D222" s="82"/>
    </row>
    <row r="223" ht="12.75">
      <c r="D223" s="82"/>
    </row>
    <row r="224" ht="12.75">
      <c r="D224" s="82"/>
    </row>
    <row r="225" ht="12.75">
      <c r="D225" s="82"/>
    </row>
    <row r="226" ht="12.75">
      <c r="D226" s="82"/>
    </row>
    <row r="227" ht="12.75">
      <c r="D227" s="82"/>
    </row>
    <row r="228" ht="12.75">
      <c r="D228" s="82"/>
    </row>
    <row r="229" ht="12.75">
      <c r="D229" s="82"/>
    </row>
    <row r="230" ht="12.75">
      <c r="D230" s="82"/>
    </row>
    <row r="231" ht="12.75">
      <c r="D231" s="82"/>
    </row>
    <row r="232" ht="12.75">
      <c r="D232" s="82"/>
    </row>
    <row r="233" ht="12.75">
      <c r="D233" s="82"/>
    </row>
    <row r="234" ht="12.75">
      <c r="D234" s="82"/>
    </row>
    <row r="235" ht="12.75">
      <c r="D235" s="82"/>
    </row>
    <row r="236" ht="12.75">
      <c r="D236" s="82"/>
    </row>
    <row r="237" ht="12.75">
      <c r="D237" s="82"/>
    </row>
    <row r="238" ht="12.75">
      <c r="D238" s="82"/>
    </row>
    <row r="239" ht="12.75">
      <c r="D239" s="82"/>
    </row>
    <row r="240" ht="12.75">
      <c r="D240" s="82"/>
    </row>
    <row r="241" ht="12.75">
      <c r="D241" s="82"/>
    </row>
    <row r="242" ht="12.75">
      <c r="D242" s="82"/>
    </row>
    <row r="243" ht="12.75">
      <c r="D243" s="82"/>
    </row>
    <row r="244" ht="12.75">
      <c r="D244" s="82"/>
    </row>
    <row r="245" ht="12.75">
      <c r="D245" s="82"/>
    </row>
    <row r="246" ht="12.75">
      <c r="D246" s="82"/>
    </row>
    <row r="247" ht="12.75">
      <c r="D247" s="82"/>
    </row>
    <row r="248" ht="12.75">
      <c r="D248" s="82"/>
    </row>
    <row r="249" ht="12.75">
      <c r="D249" s="82"/>
    </row>
    <row r="250" ht="12.75">
      <c r="D250" s="82"/>
    </row>
    <row r="251" ht="12.75">
      <c r="D251" s="82"/>
    </row>
    <row r="252" ht="12.75">
      <c r="D252" s="82"/>
    </row>
    <row r="253" ht="12.75">
      <c r="D253" s="82"/>
    </row>
    <row r="254" ht="12.75">
      <c r="D254" s="82"/>
    </row>
    <row r="255" ht="12.75">
      <c r="D255" s="82"/>
    </row>
    <row r="256" ht="12.75">
      <c r="D256" s="82"/>
    </row>
    <row r="257" ht="12.75">
      <c r="D257" s="82"/>
    </row>
    <row r="258" ht="12.75">
      <c r="D258" s="82"/>
    </row>
    <row r="259" ht="12.75">
      <c r="D259" s="82"/>
    </row>
    <row r="260" ht="12.75">
      <c r="D260" s="82"/>
    </row>
    <row r="261" ht="12.75">
      <c r="D261" s="82"/>
    </row>
    <row r="262" ht="12.75">
      <c r="D262" s="82"/>
    </row>
    <row r="263" ht="12.75">
      <c r="D263" s="82"/>
    </row>
    <row r="264" ht="12.75">
      <c r="D264" s="82"/>
    </row>
    <row r="265" ht="12.75">
      <c r="D265" s="82"/>
    </row>
    <row r="266" ht="12.75">
      <c r="D266" s="82"/>
    </row>
    <row r="267" ht="12.75">
      <c r="D267" s="82"/>
    </row>
    <row r="268" ht="12.75">
      <c r="D268" s="82"/>
    </row>
    <row r="269" ht="12.75">
      <c r="D269" s="82"/>
    </row>
    <row r="270" ht="12.75">
      <c r="D270" s="82"/>
    </row>
    <row r="271" ht="12.75">
      <c r="D271" s="82"/>
    </row>
    <row r="272" ht="12.75">
      <c r="D272" s="82"/>
    </row>
    <row r="273" ht="12.75">
      <c r="D273" s="82"/>
    </row>
    <row r="274" ht="12.75">
      <c r="D274" s="82"/>
    </row>
    <row r="275" ht="12.75">
      <c r="D275" s="82"/>
    </row>
    <row r="276" ht="12.75">
      <c r="D276" s="82"/>
    </row>
    <row r="277" ht="12.75">
      <c r="D277" s="82"/>
    </row>
    <row r="278" ht="12.75">
      <c r="D278" s="82"/>
    </row>
    <row r="279" ht="12.75">
      <c r="D279" s="82"/>
    </row>
    <row r="280" ht="12.75">
      <c r="D280" s="82"/>
    </row>
    <row r="281" ht="12.75">
      <c r="D281" s="82"/>
    </row>
    <row r="282" ht="12.75">
      <c r="D282" s="82"/>
    </row>
    <row r="283" ht="12.75">
      <c r="D283" s="82"/>
    </row>
    <row r="284" ht="12.75">
      <c r="D284" s="82"/>
    </row>
    <row r="285" ht="12.75">
      <c r="D285" s="82"/>
    </row>
    <row r="286" ht="12.75">
      <c r="D286" s="82"/>
    </row>
    <row r="287" ht="12.75">
      <c r="D287" s="82"/>
    </row>
    <row r="288" ht="12.75">
      <c r="D288" s="82"/>
    </row>
    <row r="289" ht="12.75">
      <c r="D289" s="82"/>
    </row>
    <row r="290" ht="12.75">
      <c r="D290" s="82"/>
    </row>
    <row r="291" ht="12.75">
      <c r="D291" s="82"/>
    </row>
    <row r="292" ht="12.75">
      <c r="D292" s="82"/>
    </row>
    <row r="293" ht="12.75">
      <c r="D293" s="82"/>
    </row>
    <row r="294" ht="12.75">
      <c r="D294" s="82"/>
    </row>
    <row r="295" ht="12.75">
      <c r="D295" s="82"/>
    </row>
    <row r="296" ht="12.75">
      <c r="D296" s="82"/>
    </row>
    <row r="297" ht="12.75">
      <c r="D297" s="82"/>
    </row>
    <row r="298" ht="12.75">
      <c r="D298" s="82"/>
    </row>
    <row r="299" ht="12.75">
      <c r="D299" s="82"/>
    </row>
    <row r="300" ht="12.75">
      <c r="D300" s="82"/>
    </row>
    <row r="301" ht="12.75">
      <c r="D301" s="82"/>
    </row>
    <row r="302" ht="12.75">
      <c r="D302" s="82"/>
    </row>
    <row r="303" ht="12.75">
      <c r="D303" s="82"/>
    </row>
    <row r="304" ht="12.75">
      <c r="D304" s="82"/>
    </row>
    <row r="305" ht="12.75">
      <c r="D305" s="82"/>
    </row>
    <row r="306" ht="12.75">
      <c r="D306" s="82"/>
    </row>
    <row r="307" ht="12.75">
      <c r="D307" s="82"/>
    </row>
    <row r="308" ht="12.75">
      <c r="D308" s="82"/>
    </row>
    <row r="309" ht="12.75">
      <c r="D309" s="82"/>
    </row>
    <row r="310" ht="12.75">
      <c r="D310" s="82"/>
    </row>
    <row r="311" ht="12.75">
      <c r="D311" s="82"/>
    </row>
    <row r="312" ht="12.75">
      <c r="D312" s="82"/>
    </row>
    <row r="313" ht="12.75">
      <c r="D313" s="82"/>
    </row>
    <row r="314" ht="12.75">
      <c r="D314" s="82"/>
    </row>
    <row r="315" ht="12.75">
      <c r="D315" s="82"/>
    </row>
    <row r="316" ht="12.75">
      <c r="D316" s="82"/>
    </row>
    <row r="317" ht="12.75">
      <c r="D317" s="82"/>
    </row>
    <row r="318" ht="12.75">
      <c r="D318" s="82"/>
    </row>
    <row r="319" ht="12.75">
      <c r="D319" s="82"/>
    </row>
    <row r="320" ht="12.75">
      <c r="D320" s="82"/>
    </row>
    <row r="321" ht="12.75">
      <c r="D321" s="82"/>
    </row>
    <row r="322" ht="12.75">
      <c r="D322" s="82"/>
    </row>
    <row r="323" ht="12.75">
      <c r="D323" s="82"/>
    </row>
    <row r="324" ht="12.75">
      <c r="D324" s="82"/>
    </row>
    <row r="325" ht="12.75">
      <c r="D325" s="82"/>
    </row>
    <row r="326" ht="12.75">
      <c r="D326" s="82"/>
    </row>
    <row r="327" ht="12.75">
      <c r="D327" s="82"/>
    </row>
    <row r="328" ht="12.75">
      <c r="D328" s="82"/>
    </row>
    <row r="329" ht="12.75">
      <c r="D329" s="82"/>
    </row>
    <row r="330" ht="12.75">
      <c r="D330" s="82"/>
    </row>
    <row r="331" ht="12.75">
      <c r="D331" s="82"/>
    </row>
    <row r="332" ht="12.75">
      <c r="D332" s="82"/>
    </row>
    <row r="333" ht="12.75">
      <c r="D333" s="82"/>
    </row>
    <row r="334" ht="12.75">
      <c r="D334" s="82"/>
    </row>
    <row r="335" ht="12.75">
      <c r="D335" s="82"/>
    </row>
    <row r="336" ht="12.75">
      <c r="D336" s="82"/>
    </row>
    <row r="337" ht="12.75">
      <c r="D337" s="82"/>
    </row>
    <row r="338" ht="12.75">
      <c r="D338" s="82"/>
    </row>
    <row r="339" ht="12.75">
      <c r="D339" s="82"/>
    </row>
    <row r="340" ht="12.75">
      <c r="D340" s="82"/>
    </row>
    <row r="341" ht="12.75">
      <c r="D341" s="82"/>
    </row>
    <row r="342" ht="12.75">
      <c r="D342" s="82"/>
    </row>
    <row r="343" ht="12.75">
      <c r="D343" s="82"/>
    </row>
    <row r="344" ht="12.75">
      <c r="D344" s="82"/>
    </row>
    <row r="345" ht="12.75">
      <c r="D345" s="82"/>
    </row>
    <row r="346" ht="12.75">
      <c r="D346" s="82"/>
    </row>
    <row r="347" ht="12.75">
      <c r="D347" s="82"/>
    </row>
    <row r="348" ht="12.75">
      <c r="D348" s="82"/>
    </row>
    <row r="349" ht="12.75">
      <c r="D349" s="82"/>
    </row>
    <row r="350" ht="12.75">
      <c r="D350" s="82"/>
    </row>
    <row r="351" ht="12.75">
      <c r="D351" s="82"/>
    </row>
    <row r="352" ht="12.75">
      <c r="D352" s="82"/>
    </row>
    <row r="353" ht="12.75">
      <c r="D353" s="82"/>
    </row>
    <row r="354" ht="12.75">
      <c r="D354" s="82"/>
    </row>
    <row r="355" ht="12.75">
      <c r="D355" s="82"/>
    </row>
    <row r="356" ht="12.75">
      <c r="D356" s="82"/>
    </row>
    <row r="357" ht="12.75">
      <c r="D357" s="82"/>
    </row>
    <row r="358" ht="12.75">
      <c r="D358" s="82"/>
    </row>
    <row r="359" ht="12.75">
      <c r="D359" s="82"/>
    </row>
    <row r="360" ht="12.75">
      <c r="D360" s="82"/>
    </row>
    <row r="361" ht="12.75">
      <c r="D361" s="82"/>
    </row>
    <row r="362" ht="12.75">
      <c r="D362" s="82"/>
    </row>
    <row r="363" ht="12.75">
      <c r="D363" s="82"/>
    </row>
    <row r="364" ht="12.75">
      <c r="D364" s="82"/>
    </row>
    <row r="365" ht="12.75">
      <c r="D365" s="82"/>
    </row>
    <row r="366" ht="12.75">
      <c r="D366" s="82"/>
    </row>
    <row r="367" ht="12.75">
      <c r="D367" s="82"/>
    </row>
    <row r="368" ht="12.75">
      <c r="D368" s="82"/>
    </row>
    <row r="369" ht="12.75">
      <c r="D369" s="82"/>
    </row>
    <row r="370" ht="12.75">
      <c r="D370" s="82"/>
    </row>
    <row r="371" ht="12.75">
      <c r="D371" s="82"/>
    </row>
    <row r="372" ht="12.75">
      <c r="D372" s="82"/>
    </row>
    <row r="373" ht="12.75">
      <c r="D373" s="82"/>
    </row>
    <row r="374" ht="12.75">
      <c r="D374" s="82"/>
    </row>
    <row r="375" ht="12.75">
      <c r="D375" s="82"/>
    </row>
    <row r="376" ht="12.75">
      <c r="D376" s="82"/>
    </row>
    <row r="377" ht="12.75">
      <c r="D377" s="82"/>
    </row>
    <row r="378" ht="12.75">
      <c r="D378" s="82"/>
    </row>
    <row r="379" ht="12.75">
      <c r="D379" s="82"/>
    </row>
    <row r="380" ht="12.75">
      <c r="D380" s="82"/>
    </row>
    <row r="381" ht="12.75">
      <c r="D381" s="82"/>
    </row>
    <row r="382" ht="12.75">
      <c r="D382" s="82"/>
    </row>
    <row r="383" ht="12.75">
      <c r="D383" s="82"/>
    </row>
    <row r="384" ht="12.75">
      <c r="D384" s="82"/>
    </row>
    <row r="385" ht="12.75">
      <c r="D385" s="82"/>
    </row>
    <row r="386" ht="12.75">
      <c r="D386" s="82"/>
    </row>
    <row r="387" ht="12.75">
      <c r="D387" s="82"/>
    </row>
    <row r="388" ht="12.75">
      <c r="D388" s="82"/>
    </row>
    <row r="389" ht="12.75">
      <c r="D389" s="82"/>
    </row>
    <row r="390" ht="12.75">
      <c r="D390" s="82"/>
    </row>
    <row r="391" ht="12.75">
      <c r="D391" s="82"/>
    </row>
    <row r="392" ht="12.75">
      <c r="D392" s="82"/>
    </row>
    <row r="393" ht="12.75">
      <c r="D393" s="82"/>
    </row>
    <row r="394" ht="12.75">
      <c r="D394" s="82"/>
    </row>
    <row r="395" ht="12.75">
      <c r="D395" s="82"/>
    </row>
    <row r="396" ht="12.75">
      <c r="D396" s="82"/>
    </row>
    <row r="397" ht="12.75">
      <c r="D397" s="82"/>
    </row>
    <row r="398" ht="12.75">
      <c r="D398" s="82"/>
    </row>
    <row r="399" ht="12.75">
      <c r="D399" s="82"/>
    </row>
    <row r="400" ht="12.75">
      <c r="D400" s="82"/>
    </row>
    <row r="401" ht="12.75">
      <c r="D401" s="82"/>
    </row>
    <row r="402" ht="12.75">
      <c r="D402" s="82"/>
    </row>
    <row r="403" ht="12.75">
      <c r="D403" s="82"/>
    </row>
    <row r="404" ht="12.75">
      <c r="D404" s="82"/>
    </row>
    <row r="405" ht="12.75">
      <c r="D405" s="82"/>
    </row>
    <row r="406" ht="12.75">
      <c r="D406" s="82"/>
    </row>
    <row r="407" ht="12.75">
      <c r="D407" s="82"/>
    </row>
    <row r="408" ht="12.75">
      <c r="D408" s="82"/>
    </row>
    <row r="409" ht="12.75">
      <c r="D409" s="82"/>
    </row>
    <row r="410" ht="12.75">
      <c r="D410" s="82"/>
    </row>
    <row r="411" ht="12.75">
      <c r="D411" s="82"/>
    </row>
    <row r="412" ht="12.75">
      <c r="D412" s="82"/>
    </row>
    <row r="413" ht="12.75">
      <c r="D413" s="82"/>
    </row>
    <row r="414" ht="12.75">
      <c r="D414" s="82"/>
    </row>
    <row r="415" ht="12.75">
      <c r="D415" s="82"/>
    </row>
    <row r="416" ht="12.75">
      <c r="D416" s="82"/>
    </row>
    <row r="417" ht="12.75">
      <c r="D417" s="82"/>
    </row>
    <row r="418" ht="12.75">
      <c r="D418" s="82"/>
    </row>
    <row r="419" ht="12.75">
      <c r="D419" s="82"/>
    </row>
    <row r="420" ht="12.75">
      <c r="D420" s="82"/>
    </row>
    <row r="421" ht="12.75">
      <c r="D421" s="82"/>
    </row>
    <row r="422" ht="12.75">
      <c r="D422" s="82"/>
    </row>
    <row r="423" ht="12.75">
      <c r="D423" s="82"/>
    </row>
    <row r="424" ht="12.75">
      <c r="D424" s="82"/>
    </row>
    <row r="425" ht="12.75">
      <c r="D425" s="82"/>
    </row>
    <row r="426" ht="12.75">
      <c r="D426" s="82"/>
    </row>
    <row r="427" ht="12.75">
      <c r="D427" s="82"/>
    </row>
    <row r="428" ht="12.75">
      <c r="D428" s="82"/>
    </row>
    <row r="429" ht="12.75">
      <c r="D429" s="82"/>
    </row>
    <row r="430" ht="12.75">
      <c r="D430" s="82"/>
    </row>
    <row r="431" ht="12.75">
      <c r="D431" s="82"/>
    </row>
    <row r="432" ht="12.75">
      <c r="D432" s="82"/>
    </row>
    <row r="433" ht="12.75">
      <c r="D433" s="82"/>
    </row>
    <row r="434" ht="12.75">
      <c r="D434" s="82"/>
    </row>
    <row r="435" ht="12.75">
      <c r="D435" s="82"/>
    </row>
    <row r="436" ht="12.75">
      <c r="D436" s="82"/>
    </row>
    <row r="437" ht="12.75">
      <c r="D437" s="82"/>
    </row>
    <row r="438" ht="12.75">
      <c r="D438" s="82"/>
    </row>
    <row r="439" ht="12.75">
      <c r="D439" s="82"/>
    </row>
    <row r="440" ht="12.75">
      <c r="D440" s="82"/>
    </row>
    <row r="441" ht="12.75">
      <c r="D441" s="82"/>
    </row>
    <row r="442" ht="12.75">
      <c r="D442" s="82"/>
    </row>
    <row r="443" ht="12.75">
      <c r="D443" s="82"/>
    </row>
    <row r="444" ht="12.75">
      <c r="D444" s="82"/>
    </row>
    <row r="445" ht="12.75">
      <c r="D445" s="82"/>
    </row>
    <row r="446" ht="12.75">
      <c r="D446" s="82"/>
    </row>
    <row r="447" ht="12.75">
      <c r="D447" s="82"/>
    </row>
    <row r="448" ht="12.75">
      <c r="D448" s="82"/>
    </row>
    <row r="449" ht="12.75">
      <c r="D449" s="82"/>
    </row>
    <row r="450" ht="12.75">
      <c r="D450" s="82"/>
    </row>
    <row r="451" ht="12.75">
      <c r="D451" s="82"/>
    </row>
    <row r="452" ht="12.75">
      <c r="D452" s="82"/>
    </row>
    <row r="453" ht="12.75">
      <c r="D453" s="82"/>
    </row>
    <row r="454" ht="12.75">
      <c r="D454" s="82"/>
    </row>
    <row r="455" ht="12.75">
      <c r="D455" s="82"/>
    </row>
    <row r="456" ht="12.75">
      <c r="D456" s="82"/>
    </row>
    <row r="457" ht="12.75">
      <c r="D457" s="82"/>
    </row>
    <row r="458" ht="12.75">
      <c r="D458" s="82"/>
    </row>
    <row r="459" ht="12.75">
      <c r="D459" s="82"/>
    </row>
    <row r="460" ht="12.75">
      <c r="D460" s="82"/>
    </row>
    <row r="461" ht="12.75">
      <c r="D461" s="82"/>
    </row>
    <row r="462" ht="12.75">
      <c r="D462" s="82"/>
    </row>
    <row r="463" ht="12.75">
      <c r="D463" s="82"/>
    </row>
    <row r="464" ht="12.75">
      <c r="D464" s="82"/>
    </row>
    <row r="465" ht="12.75">
      <c r="D465" s="82"/>
    </row>
    <row r="466" ht="12.75">
      <c r="D466" s="82"/>
    </row>
    <row r="467" ht="12.75">
      <c r="D467" s="82"/>
    </row>
    <row r="468" ht="12.75">
      <c r="D468" s="82"/>
    </row>
    <row r="469" ht="12.75">
      <c r="D469" s="82"/>
    </row>
    <row r="470" ht="12.75">
      <c r="D470" s="82"/>
    </row>
    <row r="471" ht="12.75">
      <c r="D471" s="82"/>
    </row>
    <row r="472" ht="12.75">
      <c r="D472" s="82"/>
    </row>
    <row r="473" ht="12.75">
      <c r="D473" s="82"/>
    </row>
    <row r="474" ht="12.75">
      <c r="D474" s="82"/>
    </row>
    <row r="475" ht="12.75">
      <c r="D475" s="82"/>
    </row>
    <row r="476" ht="12.75">
      <c r="D476" s="82"/>
    </row>
    <row r="477" ht="12.75">
      <c r="D477" s="82"/>
    </row>
    <row r="478" ht="12.75">
      <c r="D478" s="82"/>
    </row>
    <row r="479" ht="12.75">
      <c r="D479" s="82"/>
    </row>
    <row r="480" ht="12.75">
      <c r="D480" s="82"/>
    </row>
    <row r="481" ht="12.75">
      <c r="D481" s="82"/>
    </row>
    <row r="482" ht="12.75">
      <c r="D482" s="82"/>
    </row>
    <row r="483" ht="12.75">
      <c r="D483" s="82"/>
    </row>
    <row r="484" ht="12.75">
      <c r="D484" s="82"/>
    </row>
    <row r="485" ht="12.75">
      <c r="D485" s="82"/>
    </row>
    <row r="486" ht="12.75">
      <c r="D486" s="82"/>
    </row>
    <row r="487" ht="12.75">
      <c r="D487" s="82"/>
    </row>
    <row r="488" ht="12.75">
      <c r="D488" s="82"/>
    </row>
    <row r="489" ht="12.75">
      <c r="D489" s="82"/>
    </row>
    <row r="490" ht="12.75">
      <c r="D490" s="82"/>
    </row>
    <row r="491" ht="12.75">
      <c r="D491" s="82"/>
    </row>
    <row r="492" ht="12.75">
      <c r="D492" s="82"/>
    </row>
    <row r="493" ht="12.75">
      <c r="D493" s="82"/>
    </row>
    <row r="494" ht="12.75">
      <c r="D494" s="82"/>
    </row>
    <row r="495" ht="12.75">
      <c r="D495" s="82"/>
    </row>
    <row r="496" ht="12.75">
      <c r="D496" s="82"/>
    </row>
    <row r="497" ht="12.75">
      <c r="D497" s="82"/>
    </row>
    <row r="498" ht="12.75">
      <c r="D498" s="82"/>
    </row>
    <row r="499" ht="12.75">
      <c r="D499" s="82"/>
    </row>
    <row r="500" ht="12.75">
      <c r="D500" s="82"/>
    </row>
    <row r="501" ht="12.75">
      <c r="D501" s="82"/>
    </row>
    <row r="502" ht="12.75">
      <c r="D502" s="82"/>
    </row>
    <row r="503" ht="12.75">
      <c r="D503" s="82"/>
    </row>
    <row r="504" ht="12.75">
      <c r="D504" s="82"/>
    </row>
    <row r="505" ht="12.75">
      <c r="D505" s="82"/>
    </row>
    <row r="506" ht="12.75">
      <c r="D506" s="82"/>
    </row>
    <row r="507" ht="12.75">
      <c r="D507" s="82"/>
    </row>
    <row r="508" ht="12.75">
      <c r="D508" s="82"/>
    </row>
    <row r="509" ht="12.75">
      <c r="D509" s="82"/>
    </row>
    <row r="510" ht="12.75">
      <c r="D510" s="82"/>
    </row>
    <row r="511" ht="12.75">
      <c r="D511" s="82"/>
    </row>
    <row r="512" ht="12.75">
      <c r="D512" s="82"/>
    </row>
    <row r="513" ht="12.75">
      <c r="D513" s="82"/>
    </row>
    <row r="514" ht="12.75">
      <c r="D514" s="82"/>
    </row>
    <row r="515" ht="12.75">
      <c r="D515" s="82"/>
    </row>
    <row r="516" ht="12.75">
      <c r="D516" s="82"/>
    </row>
    <row r="517" ht="12.75">
      <c r="D517" s="82"/>
    </row>
    <row r="518" ht="12.75">
      <c r="D518" s="82"/>
    </row>
    <row r="519" ht="12.75">
      <c r="D519" s="82"/>
    </row>
    <row r="520" ht="12.75">
      <c r="D520" s="82"/>
    </row>
    <row r="521" ht="12.75">
      <c r="D521" s="82"/>
    </row>
    <row r="522" ht="12.75">
      <c r="D522" s="82"/>
    </row>
    <row r="523" ht="12.75">
      <c r="D523" s="82"/>
    </row>
    <row r="524" ht="12.75">
      <c r="D524" s="82"/>
    </row>
    <row r="525" ht="12.75">
      <c r="D525" s="82"/>
    </row>
    <row r="526" ht="12.75">
      <c r="D526" s="82"/>
    </row>
    <row r="527" ht="12.75">
      <c r="D527" s="82"/>
    </row>
    <row r="528" ht="12.75">
      <c r="D528" s="82"/>
    </row>
    <row r="529" ht="12.75">
      <c r="D529" s="82"/>
    </row>
    <row r="530" ht="12.75">
      <c r="D530" s="82"/>
    </row>
    <row r="531" ht="12.75">
      <c r="D531" s="82"/>
    </row>
    <row r="532" ht="12.75">
      <c r="D532" s="82"/>
    </row>
    <row r="533" ht="12.75">
      <c r="D533" s="82"/>
    </row>
    <row r="534" ht="12.75">
      <c r="D534" s="82"/>
    </row>
    <row r="535" ht="12.75">
      <c r="D535" s="82"/>
    </row>
    <row r="536" ht="12.75">
      <c r="D536" s="82"/>
    </row>
    <row r="537" ht="12.75">
      <c r="D537" s="82"/>
    </row>
    <row r="538" ht="12.75">
      <c r="D538" s="82"/>
    </row>
    <row r="539" ht="12.75">
      <c r="D539" s="82"/>
    </row>
    <row r="540" ht="12.75">
      <c r="D540" s="82"/>
    </row>
    <row r="541" ht="12.75">
      <c r="D541" s="82"/>
    </row>
    <row r="542" ht="12.75">
      <c r="D542" s="82"/>
    </row>
    <row r="543" ht="12.75">
      <c r="D543" s="82"/>
    </row>
    <row r="544" ht="12.75">
      <c r="D544" s="82"/>
    </row>
    <row r="545" ht="12.75">
      <c r="D545" s="82"/>
    </row>
    <row r="546" ht="12.75">
      <c r="D546" s="82"/>
    </row>
    <row r="547" ht="12.75">
      <c r="D547" s="82"/>
    </row>
    <row r="548" ht="12.75">
      <c r="D548" s="82"/>
    </row>
    <row r="549" ht="12.75">
      <c r="D549" s="82"/>
    </row>
    <row r="550" ht="12.75">
      <c r="D550" s="82"/>
    </row>
    <row r="551" ht="12.75">
      <c r="D551" s="82"/>
    </row>
    <row r="552" ht="12.75">
      <c r="D552" s="82"/>
    </row>
    <row r="553" ht="12.75">
      <c r="D553" s="82"/>
    </row>
    <row r="554" ht="12.75">
      <c r="D554" s="82"/>
    </row>
    <row r="555" ht="12.75">
      <c r="D555" s="82"/>
    </row>
    <row r="556" ht="12.75">
      <c r="D556" s="82"/>
    </row>
    <row r="557" ht="12.75">
      <c r="D557" s="82"/>
    </row>
    <row r="558" ht="12.75">
      <c r="D558" s="82"/>
    </row>
    <row r="559" ht="12.75">
      <c r="D559" s="82"/>
    </row>
    <row r="560" ht="12.75">
      <c r="D560" s="82"/>
    </row>
    <row r="561" ht="12.75">
      <c r="D561" s="82"/>
    </row>
    <row r="562" ht="12.75">
      <c r="D562" s="82"/>
    </row>
    <row r="563" ht="12.75">
      <c r="D563" s="82"/>
    </row>
    <row r="564" ht="12.75">
      <c r="D564" s="82"/>
    </row>
    <row r="565" ht="12.75">
      <c r="D565" s="82"/>
    </row>
    <row r="566" ht="12.75">
      <c r="D566" s="82"/>
    </row>
    <row r="567" ht="12.75">
      <c r="D567" s="82"/>
    </row>
    <row r="568" ht="12.75">
      <c r="D568" s="82"/>
    </row>
    <row r="569" ht="12.75">
      <c r="D569" s="82"/>
    </row>
    <row r="570" ht="12.75">
      <c r="D570" s="82"/>
    </row>
    <row r="571" ht="12.75">
      <c r="D571" s="82"/>
    </row>
    <row r="572" ht="12.75">
      <c r="D572" s="82"/>
    </row>
    <row r="573" ht="12.75">
      <c r="D573" s="82"/>
    </row>
    <row r="574" ht="12.75">
      <c r="D574" s="82"/>
    </row>
    <row r="575" ht="12.75">
      <c r="D575" s="82"/>
    </row>
    <row r="576" ht="12.75">
      <c r="D576" s="82"/>
    </row>
    <row r="577" ht="12.75">
      <c r="D577" s="82"/>
    </row>
    <row r="578" ht="12.75">
      <c r="D578" s="82"/>
    </row>
    <row r="579" ht="12.75">
      <c r="D579" s="82"/>
    </row>
    <row r="580" ht="12.75">
      <c r="D580" s="82"/>
    </row>
    <row r="581" ht="12.75">
      <c r="D581" s="82"/>
    </row>
    <row r="582" ht="12.75">
      <c r="D582" s="82"/>
    </row>
    <row r="583" ht="12.75">
      <c r="D583" s="82"/>
    </row>
    <row r="584" ht="12.75">
      <c r="D584" s="82"/>
    </row>
    <row r="585" ht="12.75">
      <c r="D585" s="82"/>
    </row>
    <row r="586" ht="12.75">
      <c r="D586" s="82"/>
    </row>
    <row r="587" ht="12.75">
      <c r="D587" s="82"/>
    </row>
    <row r="588" ht="12.75">
      <c r="D588" s="82"/>
    </row>
    <row r="589" ht="12.75">
      <c r="D589" s="82"/>
    </row>
    <row r="590" ht="12.75">
      <c r="D590" s="82"/>
    </row>
    <row r="591" ht="12.75">
      <c r="D591" s="82"/>
    </row>
    <row r="592" ht="12.75">
      <c r="D592" s="82"/>
    </row>
    <row r="593" ht="12.75">
      <c r="D593" s="82"/>
    </row>
    <row r="594" ht="12.75">
      <c r="D594" s="82"/>
    </row>
    <row r="595" ht="12.75">
      <c r="D595" s="82"/>
    </row>
    <row r="596" ht="12.75">
      <c r="D596" s="82"/>
    </row>
    <row r="597" ht="12.75">
      <c r="D597" s="82"/>
    </row>
    <row r="598" ht="12.75">
      <c r="D598" s="82"/>
    </row>
    <row r="599" ht="12.75">
      <c r="D599" s="82"/>
    </row>
    <row r="600" ht="12.75">
      <c r="D600" s="82"/>
    </row>
    <row r="601" ht="12.75">
      <c r="D601" s="82"/>
    </row>
    <row r="602" ht="12.75">
      <c r="D602" s="82"/>
    </row>
    <row r="603" ht="12.75">
      <c r="D603" s="82"/>
    </row>
    <row r="604" ht="12.75">
      <c r="D604" s="82"/>
    </row>
    <row r="605" ht="12.75">
      <c r="D605" s="82"/>
    </row>
    <row r="606" ht="12.75">
      <c r="D606" s="82"/>
    </row>
    <row r="607" ht="12.75">
      <c r="D607" s="82"/>
    </row>
    <row r="608" ht="12.75">
      <c r="D608" s="82"/>
    </row>
    <row r="609" ht="12.75">
      <c r="D609" s="82"/>
    </row>
    <row r="610" ht="12.75">
      <c r="D610" s="82"/>
    </row>
    <row r="611" ht="12.75">
      <c r="D611" s="82"/>
    </row>
    <row r="612" ht="12.75">
      <c r="D612" s="82"/>
    </row>
    <row r="613" ht="12.75">
      <c r="D613" s="82"/>
    </row>
    <row r="614" ht="12.75">
      <c r="D614" s="82"/>
    </row>
    <row r="615" ht="12.75">
      <c r="D615" s="82"/>
    </row>
    <row r="616" ht="12.75">
      <c r="D616" s="82"/>
    </row>
    <row r="617" ht="12.75">
      <c r="D617" s="82"/>
    </row>
    <row r="618" ht="12.75">
      <c r="D618" s="82"/>
    </row>
    <row r="619" ht="12.75">
      <c r="D619" s="82"/>
    </row>
    <row r="620" ht="12.75">
      <c r="D620" s="82"/>
    </row>
    <row r="621" ht="12.75">
      <c r="D621" s="82"/>
    </row>
    <row r="622" ht="12.75">
      <c r="D622" s="82"/>
    </row>
    <row r="623" ht="12.75">
      <c r="D623" s="82"/>
    </row>
    <row r="624" ht="12.75">
      <c r="D624" s="82"/>
    </row>
    <row r="625" ht="12.75">
      <c r="D625" s="82"/>
    </row>
    <row r="626" ht="12.75">
      <c r="D626" s="82"/>
    </row>
    <row r="627" ht="12.75">
      <c r="D627" s="82"/>
    </row>
    <row r="628" ht="12.75">
      <c r="D628" s="82"/>
    </row>
    <row r="629" ht="12.75">
      <c r="D629" s="82"/>
    </row>
    <row r="630" ht="12.75">
      <c r="D630" s="82"/>
    </row>
    <row r="631" ht="12.75">
      <c r="D631" s="82"/>
    </row>
    <row r="632" ht="12.75">
      <c r="D632" s="82"/>
    </row>
    <row r="633" ht="12.75">
      <c r="D633" s="82"/>
    </row>
    <row r="634" ht="12.75">
      <c r="D634" s="82"/>
    </row>
    <row r="635" ht="12.75">
      <c r="D635" s="82"/>
    </row>
    <row r="636" ht="12.75">
      <c r="D636" s="82"/>
    </row>
    <row r="637" ht="12.75">
      <c r="D637" s="82"/>
    </row>
    <row r="638" ht="12.75">
      <c r="D638" s="82"/>
    </row>
    <row r="639" ht="12.75">
      <c r="D639" s="82"/>
    </row>
    <row r="640" ht="12.75">
      <c r="D640" s="82"/>
    </row>
    <row r="641" ht="12.75">
      <c r="D641" s="82"/>
    </row>
    <row r="642" ht="12.75">
      <c r="D642" s="82"/>
    </row>
    <row r="643" ht="12.75">
      <c r="D643" s="82"/>
    </row>
    <row r="644" ht="12.75">
      <c r="D644" s="82"/>
    </row>
    <row r="645" ht="12.75">
      <c r="D645" s="82"/>
    </row>
    <row r="646" ht="12.75">
      <c r="D646" s="82"/>
    </row>
    <row r="647" ht="12.75">
      <c r="D647" s="82"/>
    </row>
    <row r="648" ht="12.75">
      <c r="D648" s="82"/>
    </row>
    <row r="649" ht="12.75">
      <c r="D649" s="82"/>
    </row>
    <row r="650" ht="12.75">
      <c r="D650" s="82"/>
    </row>
    <row r="651" ht="12.75">
      <c r="D651" s="82"/>
    </row>
    <row r="652" ht="12.75">
      <c r="D652" s="82"/>
    </row>
    <row r="653" ht="12.75">
      <c r="D653" s="82"/>
    </row>
    <row r="654" ht="12.75">
      <c r="D654" s="82"/>
    </row>
    <row r="655" ht="12.75">
      <c r="D655" s="82"/>
    </row>
    <row r="656" ht="12.75">
      <c r="D656" s="82"/>
    </row>
    <row r="657" ht="12.75">
      <c r="D657" s="82"/>
    </row>
    <row r="658" ht="12.75">
      <c r="D658" s="82"/>
    </row>
    <row r="659" ht="12.75">
      <c r="D659" s="82"/>
    </row>
    <row r="660" ht="12.75">
      <c r="D660" s="82"/>
    </row>
    <row r="661" ht="12.75">
      <c r="D661" s="82"/>
    </row>
    <row r="662" ht="12.75">
      <c r="D662" s="82"/>
    </row>
    <row r="663" ht="12.75">
      <c r="D663" s="82"/>
    </row>
    <row r="664" ht="12.75">
      <c r="D664" s="82"/>
    </row>
    <row r="665" ht="12.75">
      <c r="D665" s="82"/>
    </row>
    <row r="666" ht="12.75">
      <c r="D666" s="82"/>
    </row>
    <row r="667" ht="12.75">
      <c r="D667" s="82"/>
    </row>
    <row r="668" ht="12.75">
      <c r="D668" s="82"/>
    </row>
    <row r="669" ht="12.75">
      <c r="D669" s="82"/>
    </row>
    <row r="670" ht="12.75">
      <c r="D670" s="82"/>
    </row>
    <row r="671" ht="12.75">
      <c r="D671" s="82"/>
    </row>
    <row r="672" ht="12.75">
      <c r="D672" s="82"/>
    </row>
    <row r="673" ht="12.75">
      <c r="D673" s="82"/>
    </row>
    <row r="674" ht="12.75">
      <c r="D674" s="82"/>
    </row>
    <row r="675" ht="12.75">
      <c r="D675" s="82"/>
    </row>
    <row r="676" ht="12.75">
      <c r="D676" s="82"/>
    </row>
    <row r="677" ht="12.75">
      <c r="D677" s="82"/>
    </row>
    <row r="678" ht="12.75">
      <c r="D678" s="82"/>
    </row>
    <row r="679" ht="12.75">
      <c r="D679" s="82"/>
    </row>
    <row r="680" ht="12.75">
      <c r="D680" s="82"/>
    </row>
    <row r="681" ht="12.75">
      <c r="D681" s="82"/>
    </row>
    <row r="682" ht="12.75">
      <c r="D682" s="82"/>
    </row>
    <row r="683" ht="12.75">
      <c r="D683" s="82"/>
    </row>
    <row r="684" ht="12.75">
      <c r="D684" s="82"/>
    </row>
    <row r="685" ht="12.75">
      <c r="D685" s="82"/>
    </row>
    <row r="686" ht="12.75">
      <c r="D686" s="82"/>
    </row>
    <row r="687" ht="12.75">
      <c r="D687" s="82"/>
    </row>
    <row r="688" ht="12.75">
      <c r="D688" s="82"/>
    </row>
    <row r="689" ht="12.75">
      <c r="D689" s="82"/>
    </row>
    <row r="690" ht="12.75">
      <c r="D690" s="82"/>
    </row>
    <row r="691" ht="12.75">
      <c r="D691" s="82"/>
    </row>
    <row r="692" ht="12.75">
      <c r="D692" s="82"/>
    </row>
    <row r="693" ht="12.75">
      <c r="D693" s="82"/>
    </row>
    <row r="694" ht="12.75">
      <c r="D694" s="82"/>
    </row>
    <row r="695" ht="12.75">
      <c r="D695" s="82"/>
    </row>
    <row r="696" ht="12.75">
      <c r="D696" s="82"/>
    </row>
    <row r="697" ht="12.75">
      <c r="D697" s="82"/>
    </row>
    <row r="698" ht="12.75">
      <c r="D698" s="82"/>
    </row>
    <row r="699" ht="12.75">
      <c r="D699" s="82"/>
    </row>
    <row r="700" ht="12.75">
      <c r="D700" s="82"/>
    </row>
    <row r="701" ht="12.75">
      <c r="D701" s="82"/>
    </row>
    <row r="702" ht="12.75">
      <c r="D702" s="82"/>
    </row>
    <row r="703" ht="12.75">
      <c r="D703" s="82"/>
    </row>
    <row r="704" ht="12.75">
      <c r="D704" s="82"/>
    </row>
    <row r="705" ht="12.75">
      <c r="D705" s="82"/>
    </row>
    <row r="706" ht="12.75">
      <c r="D706" s="82"/>
    </row>
    <row r="707" ht="12.75">
      <c r="D707" s="82"/>
    </row>
    <row r="708" ht="12.75">
      <c r="D708" s="82"/>
    </row>
    <row r="709" ht="12.75">
      <c r="D709" s="82"/>
    </row>
    <row r="710" ht="12.75">
      <c r="D710" s="82"/>
    </row>
    <row r="711" ht="12.75">
      <c r="D711" s="82"/>
    </row>
    <row r="712" ht="12.75">
      <c r="D712" s="82"/>
    </row>
    <row r="713" ht="12.75">
      <c r="D713" s="82"/>
    </row>
    <row r="714" ht="12.75">
      <c r="D714" s="82"/>
    </row>
    <row r="715" ht="12.75">
      <c r="D715" s="82"/>
    </row>
    <row r="716" ht="12.75">
      <c r="D716" s="82"/>
    </row>
    <row r="717" ht="12.75">
      <c r="D717" s="82"/>
    </row>
    <row r="718" ht="12.75">
      <c r="D718" s="82"/>
    </row>
    <row r="719" ht="12.75">
      <c r="D719" s="82"/>
    </row>
    <row r="720" ht="12.75">
      <c r="D720" s="82"/>
    </row>
    <row r="721" ht="12.75">
      <c r="D721" s="82"/>
    </row>
    <row r="722" ht="12.75">
      <c r="D722" s="82"/>
    </row>
    <row r="723" ht="12.75">
      <c r="D723" s="82"/>
    </row>
    <row r="724" ht="12.75">
      <c r="D724" s="82"/>
    </row>
    <row r="725" ht="12.75">
      <c r="D725" s="82"/>
    </row>
    <row r="726" ht="12.75">
      <c r="D726" s="82"/>
    </row>
    <row r="727" ht="12.75">
      <c r="D727" s="82"/>
    </row>
    <row r="728" ht="12.75">
      <c r="D728" s="82"/>
    </row>
    <row r="729" ht="12.75">
      <c r="D729" s="82"/>
    </row>
    <row r="730" ht="12.75">
      <c r="D730" s="82"/>
    </row>
    <row r="731" ht="12.75">
      <c r="D731" s="82"/>
    </row>
    <row r="732" ht="12.75">
      <c r="D732" s="82"/>
    </row>
    <row r="733" ht="12.75">
      <c r="D733" s="82"/>
    </row>
    <row r="734" ht="12.75">
      <c r="D734" s="82"/>
    </row>
    <row r="735" ht="12.75">
      <c r="D735" s="82"/>
    </row>
    <row r="736" ht="12.75">
      <c r="D736" s="82"/>
    </row>
    <row r="737" ht="12.75">
      <c r="D737" s="82"/>
    </row>
    <row r="738" ht="12.75">
      <c r="D738" s="82"/>
    </row>
    <row r="739" ht="12.75">
      <c r="D739" s="82"/>
    </row>
    <row r="740" ht="12.75">
      <c r="D740" s="82"/>
    </row>
    <row r="741" ht="12.75">
      <c r="D741" s="82"/>
    </row>
    <row r="742" ht="12.75">
      <c r="D742" s="82"/>
    </row>
    <row r="743" ht="12.75">
      <c r="D743" s="82"/>
    </row>
    <row r="744" ht="12.75">
      <c r="D744" s="82"/>
    </row>
    <row r="745" ht="12.75">
      <c r="D745" s="82"/>
    </row>
    <row r="746" ht="12.75">
      <c r="D746" s="82"/>
    </row>
    <row r="747" ht="12.75">
      <c r="D747" s="82"/>
    </row>
    <row r="748" ht="12.75">
      <c r="D748" s="82"/>
    </row>
    <row r="749" ht="12.75">
      <c r="D749" s="82"/>
    </row>
    <row r="750" ht="12.75">
      <c r="D750" s="82"/>
    </row>
    <row r="751" ht="12.75">
      <c r="D751" s="82"/>
    </row>
    <row r="752" ht="12.75">
      <c r="D752" s="82"/>
    </row>
    <row r="753" ht="12.75">
      <c r="D753" s="82"/>
    </row>
    <row r="754" ht="12.75">
      <c r="D754" s="82"/>
    </row>
    <row r="755" ht="12.75">
      <c r="D755" s="82"/>
    </row>
    <row r="756" ht="12.75">
      <c r="D756" s="82"/>
    </row>
    <row r="757" ht="12.75">
      <c r="D757" s="82"/>
    </row>
    <row r="758" ht="12.75">
      <c r="D758" s="82"/>
    </row>
    <row r="759" ht="12.75">
      <c r="D759" s="82"/>
    </row>
    <row r="760" ht="12.75">
      <c r="D760" s="82"/>
    </row>
    <row r="761" ht="12.75">
      <c r="D761" s="82"/>
    </row>
    <row r="762" ht="12.75">
      <c r="D762" s="82"/>
    </row>
    <row r="763" ht="12.75">
      <c r="D763" s="82"/>
    </row>
    <row r="764" ht="12.75">
      <c r="D764" s="82"/>
    </row>
    <row r="765" ht="12.75">
      <c r="D765" s="82"/>
    </row>
    <row r="766" ht="12.75">
      <c r="D766" s="82"/>
    </row>
    <row r="767" ht="12.75">
      <c r="D767" s="82"/>
    </row>
    <row r="768" ht="12.75">
      <c r="D768" s="82"/>
    </row>
    <row r="769" ht="12.75">
      <c r="D769" s="82"/>
    </row>
    <row r="770" ht="12.75">
      <c r="D770" s="82"/>
    </row>
    <row r="771" ht="12.75">
      <c r="D771" s="82"/>
    </row>
    <row r="772" ht="12.75">
      <c r="D772" s="82"/>
    </row>
    <row r="773" ht="12.75">
      <c r="D773" s="82"/>
    </row>
    <row r="774" ht="12.75">
      <c r="D774" s="82"/>
    </row>
    <row r="775" ht="12.75">
      <c r="D775" s="82"/>
    </row>
    <row r="776" ht="12.75">
      <c r="D776" s="82"/>
    </row>
    <row r="777" ht="12.75">
      <c r="D777" s="82"/>
    </row>
    <row r="778" ht="12.75">
      <c r="D778" s="82"/>
    </row>
    <row r="779" ht="12.75">
      <c r="D779" s="82"/>
    </row>
    <row r="780" ht="12.75">
      <c r="D780" s="82"/>
    </row>
    <row r="781" ht="12.75">
      <c r="D781" s="82"/>
    </row>
    <row r="782" ht="12.75">
      <c r="D782" s="82"/>
    </row>
    <row r="783" ht="12.75">
      <c r="D783" s="82"/>
    </row>
    <row r="784" ht="12.75">
      <c r="D784" s="82"/>
    </row>
    <row r="785" ht="12.75">
      <c r="D785" s="82"/>
    </row>
    <row r="786" ht="12.75">
      <c r="D786" s="82"/>
    </row>
    <row r="787" ht="12.75">
      <c r="D787" s="82"/>
    </row>
    <row r="788" ht="12.75">
      <c r="D788" s="82"/>
    </row>
    <row r="789" ht="12.75">
      <c r="D789" s="82"/>
    </row>
    <row r="790" ht="12.75">
      <c r="D790" s="82"/>
    </row>
    <row r="791" ht="12.75">
      <c r="D791" s="82"/>
    </row>
    <row r="792" ht="12.75">
      <c r="D792" s="82"/>
    </row>
    <row r="793" ht="12.75">
      <c r="D793" s="82"/>
    </row>
    <row r="794" ht="12.75">
      <c r="D794" s="82"/>
    </row>
    <row r="795" ht="12.75">
      <c r="D795" s="82"/>
    </row>
    <row r="796" ht="12.75">
      <c r="D796" s="82"/>
    </row>
    <row r="797" ht="12.75">
      <c r="D797" s="82"/>
    </row>
    <row r="798" ht="12.75">
      <c r="D798" s="82"/>
    </row>
    <row r="799" ht="12.75">
      <c r="D799" s="82"/>
    </row>
    <row r="800" ht="12.75">
      <c r="D800" s="82"/>
    </row>
    <row r="801" ht="12.75">
      <c r="D801" s="82"/>
    </row>
    <row r="802" ht="12.75">
      <c r="D802" s="82"/>
    </row>
    <row r="803" ht="12.75">
      <c r="D803" s="82"/>
    </row>
    <row r="804" ht="12.75">
      <c r="D804" s="82"/>
    </row>
    <row r="805" ht="12.75">
      <c r="D805" s="82"/>
    </row>
    <row r="806" ht="12.75">
      <c r="D806" s="82"/>
    </row>
    <row r="807" ht="12.75">
      <c r="D807" s="82"/>
    </row>
    <row r="808" ht="12.75">
      <c r="D808" s="82"/>
    </row>
    <row r="809" ht="12.75">
      <c r="D809" s="82"/>
    </row>
    <row r="810" ht="12.75">
      <c r="D810" s="82"/>
    </row>
    <row r="811" ht="12.75">
      <c r="D811" s="82"/>
    </row>
    <row r="812" ht="12.75">
      <c r="D812" s="82"/>
    </row>
    <row r="813" ht="12.75">
      <c r="D813" s="82"/>
    </row>
    <row r="814" ht="12.75">
      <c r="D814" s="82"/>
    </row>
    <row r="815" ht="12.75">
      <c r="D815" s="82"/>
    </row>
    <row r="816" ht="12.75">
      <c r="D816" s="82"/>
    </row>
    <row r="817" ht="12.75">
      <c r="D817" s="82"/>
    </row>
    <row r="818" ht="12.75">
      <c r="D818" s="82"/>
    </row>
    <row r="819" ht="12.75">
      <c r="D819" s="82"/>
    </row>
    <row r="820" ht="12.75">
      <c r="D820" s="82"/>
    </row>
    <row r="821" ht="12.75">
      <c r="D821" s="82"/>
    </row>
    <row r="822" ht="12.75">
      <c r="D822" s="82"/>
    </row>
    <row r="823" ht="12.75">
      <c r="D823" s="82"/>
    </row>
    <row r="824" ht="12.75">
      <c r="D824" s="82"/>
    </row>
    <row r="825" ht="12.75">
      <c r="D825" s="82"/>
    </row>
    <row r="826" ht="12.75">
      <c r="D826" s="82"/>
    </row>
    <row r="827" ht="12.75">
      <c r="D827" s="82"/>
    </row>
    <row r="828" ht="12.75">
      <c r="D828" s="82"/>
    </row>
    <row r="829" ht="12.75">
      <c r="D829" s="82"/>
    </row>
    <row r="830" ht="12.75">
      <c r="D830" s="82"/>
    </row>
    <row r="831" ht="12.75">
      <c r="D831" s="82"/>
    </row>
    <row r="832" ht="12.75">
      <c r="D832" s="82"/>
    </row>
    <row r="833" ht="12.75">
      <c r="D833" s="82"/>
    </row>
    <row r="834" ht="12.75">
      <c r="D834" s="82"/>
    </row>
    <row r="835" ht="12.75">
      <c r="D835" s="82"/>
    </row>
    <row r="836" ht="12.75">
      <c r="D836" s="82"/>
    </row>
    <row r="837" ht="12.75">
      <c r="D837" s="82"/>
    </row>
    <row r="838" ht="12.75">
      <c r="D838" s="82"/>
    </row>
    <row r="839" ht="12.75">
      <c r="D839" s="82"/>
    </row>
    <row r="840" ht="12.75">
      <c r="D840" s="82"/>
    </row>
    <row r="841" ht="12.75">
      <c r="D841" s="82"/>
    </row>
    <row r="842" ht="12.75">
      <c r="D842" s="82"/>
    </row>
    <row r="843" ht="12.75">
      <c r="D843" s="82"/>
    </row>
    <row r="844" ht="12.75">
      <c r="D844" s="82"/>
    </row>
    <row r="845" ht="12.75">
      <c r="D845" s="82"/>
    </row>
    <row r="846" ht="12.75">
      <c r="D846" s="82"/>
    </row>
    <row r="847" ht="12.75">
      <c r="D847" s="82"/>
    </row>
    <row r="848" ht="12.75">
      <c r="D848" s="82"/>
    </row>
    <row r="849" ht="12.75">
      <c r="D849" s="82"/>
    </row>
    <row r="850" ht="12.75">
      <c r="D850" s="82"/>
    </row>
    <row r="851" ht="12.75">
      <c r="D851" s="82"/>
    </row>
    <row r="852" ht="12.75">
      <c r="D852" s="82"/>
    </row>
    <row r="853" ht="12.75">
      <c r="D853" s="82"/>
    </row>
    <row r="854" ht="12.75">
      <c r="D854" s="82"/>
    </row>
    <row r="855" ht="12.75">
      <c r="D855" s="82"/>
    </row>
    <row r="856" ht="12.75">
      <c r="D856" s="82"/>
    </row>
    <row r="857" ht="12.75">
      <c r="D857" s="82"/>
    </row>
    <row r="858" ht="12.75">
      <c r="D858" s="82"/>
    </row>
    <row r="859" ht="12.75">
      <c r="D859" s="82"/>
    </row>
    <row r="860" ht="12.75">
      <c r="D860" s="82"/>
    </row>
    <row r="861" ht="12.75">
      <c r="D861" s="82"/>
    </row>
    <row r="862" ht="12.75">
      <c r="D862" s="82"/>
    </row>
    <row r="863" ht="12.75">
      <c r="D863" s="82"/>
    </row>
    <row r="864" ht="12.75">
      <c r="D864" s="82"/>
    </row>
    <row r="865" ht="12.75">
      <c r="D865" s="82"/>
    </row>
    <row r="866" ht="12.75">
      <c r="D866" s="82"/>
    </row>
    <row r="867" ht="12.75">
      <c r="D867" s="82"/>
    </row>
    <row r="868" ht="12.75">
      <c r="D868" s="82"/>
    </row>
    <row r="869" ht="12.75">
      <c r="D869" s="82"/>
    </row>
    <row r="870" ht="12.75">
      <c r="D870" s="82"/>
    </row>
    <row r="871" ht="12.75">
      <c r="D871" s="82"/>
    </row>
    <row r="872" ht="12.75">
      <c r="D872" s="82"/>
    </row>
    <row r="873" ht="12.75">
      <c r="D873" s="82"/>
    </row>
    <row r="874" ht="12.75">
      <c r="D874" s="82"/>
    </row>
    <row r="875" ht="12.75">
      <c r="D875" s="82"/>
    </row>
    <row r="876" ht="12.75">
      <c r="D876" s="82"/>
    </row>
    <row r="877" ht="12.75">
      <c r="D877" s="82"/>
    </row>
    <row r="878" ht="12.75">
      <c r="D878" s="82"/>
    </row>
    <row r="879" ht="12.75">
      <c r="D879" s="82"/>
    </row>
    <row r="880" ht="12.75">
      <c r="D880" s="82"/>
    </row>
    <row r="881" ht="12.75">
      <c r="D881" s="82"/>
    </row>
    <row r="882" ht="12.75">
      <c r="D882" s="82"/>
    </row>
    <row r="883" ht="12.75">
      <c r="D883" s="82"/>
    </row>
    <row r="884" ht="12.75">
      <c r="D884" s="82"/>
    </row>
    <row r="885" ht="12.75">
      <c r="D885" s="82"/>
    </row>
    <row r="886" ht="12.75">
      <c r="D886" s="82"/>
    </row>
    <row r="887" ht="12.75">
      <c r="D887" s="82"/>
    </row>
    <row r="888" ht="12.75">
      <c r="D888" s="82"/>
    </row>
    <row r="889" ht="12.75">
      <c r="D889" s="82"/>
    </row>
    <row r="890" ht="12.75">
      <c r="D890" s="82"/>
    </row>
    <row r="891" ht="12.75">
      <c r="D891" s="82"/>
    </row>
    <row r="892" ht="12.75">
      <c r="D892" s="82"/>
    </row>
    <row r="893" ht="12.75">
      <c r="D893" s="82"/>
    </row>
    <row r="894" ht="12.75">
      <c r="D894" s="82"/>
    </row>
    <row r="895" ht="12.75">
      <c r="D895" s="82"/>
    </row>
    <row r="896" ht="12.75">
      <c r="D896" s="82"/>
    </row>
    <row r="897" ht="12.75">
      <c r="D897" s="82"/>
    </row>
    <row r="898" ht="12.75">
      <c r="D898" s="82"/>
    </row>
    <row r="899" ht="12.75">
      <c r="D899" s="82"/>
    </row>
    <row r="900" ht="12.75">
      <c r="D900" s="82"/>
    </row>
    <row r="901" ht="12.75">
      <c r="D901" s="82"/>
    </row>
    <row r="902" ht="12.75">
      <c r="D902" s="82"/>
    </row>
    <row r="903" ht="12.75">
      <c r="D903" s="82"/>
    </row>
    <row r="904" ht="12.75">
      <c r="D904" s="82"/>
    </row>
    <row r="905" ht="12.75">
      <c r="D905" s="82"/>
    </row>
    <row r="906" ht="12.75">
      <c r="D906" s="82"/>
    </row>
    <row r="907" ht="12.75">
      <c r="D907" s="82"/>
    </row>
    <row r="908" ht="12.75">
      <c r="D908" s="82"/>
    </row>
    <row r="909" ht="12.75">
      <c r="D909" s="82"/>
    </row>
    <row r="910" ht="12.75">
      <c r="D910" s="82"/>
    </row>
    <row r="911" ht="12.75">
      <c r="D911" s="82"/>
    </row>
    <row r="912" ht="12.75">
      <c r="D912" s="82"/>
    </row>
    <row r="913" ht="12.75">
      <c r="D913" s="82"/>
    </row>
    <row r="914" ht="12.75">
      <c r="D914" s="82"/>
    </row>
    <row r="915" ht="12.75">
      <c r="D915" s="82"/>
    </row>
    <row r="916" ht="12.75">
      <c r="D916" s="82"/>
    </row>
    <row r="917" ht="12.75">
      <c r="D917" s="82"/>
    </row>
    <row r="918" ht="12.75">
      <c r="D918" s="82"/>
    </row>
    <row r="919" ht="12.75">
      <c r="D919" s="82"/>
    </row>
    <row r="920" ht="12.75">
      <c r="D920" s="82"/>
    </row>
    <row r="921" ht="12.75">
      <c r="D921" s="82"/>
    </row>
    <row r="922" ht="12.75">
      <c r="D922" s="82"/>
    </row>
    <row r="923" ht="12.75">
      <c r="D923" s="82"/>
    </row>
    <row r="924" ht="12.75">
      <c r="D924" s="82"/>
    </row>
    <row r="925" ht="12.75">
      <c r="D925" s="82"/>
    </row>
    <row r="926" ht="12.75">
      <c r="D926" s="82"/>
    </row>
    <row r="927" ht="12.75">
      <c r="D927" s="82"/>
    </row>
    <row r="928" ht="12.75">
      <c r="D928" s="82"/>
    </row>
    <row r="929" ht="12.75">
      <c r="D929" s="82"/>
    </row>
    <row r="930" ht="12.75">
      <c r="D930" s="82"/>
    </row>
    <row r="931" ht="12.75">
      <c r="D931" s="82"/>
    </row>
    <row r="932" ht="12.75">
      <c r="D932" s="82"/>
    </row>
    <row r="933" ht="12.75">
      <c r="D933" s="82"/>
    </row>
    <row r="934" ht="12.75">
      <c r="D934" s="82"/>
    </row>
    <row r="935" ht="12.75">
      <c r="D935" s="82"/>
    </row>
    <row r="936" ht="12.75">
      <c r="D936" s="82"/>
    </row>
    <row r="937" ht="12.75">
      <c r="D937" s="82"/>
    </row>
    <row r="938" ht="12.75">
      <c r="D938" s="82"/>
    </row>
    <row r="939" ht="12.75">
      <c r="D939" s="82"/>
    </row>
    <row r="940" ht="12.75">
      <c r="D940" s="82"/>
    </row>
    <row r="941" ht="12.75">
      <c r="D941" s="82"/>
    </row>
    <row r="942" ht="12.75">
      <c r="D942" s="82"/>
    </row>
    <row r="943" ht="12.75">
      <c r="D943" s="82"/>
    </row>
    <row r="944" ht="12.75">
      <c r="D944" s="82"/>
    </row>
    <row r="945" ht="12.75">
      <c r="D945" s="82"/>
    </row>
    <row r="946" ht="12.75">
      <c r="D946" s="82"/>
    </row>
    <row r="947" ht="12.75">
      <c r="D947" s="82"/>
    </row>
    <row r="948" ht="12.75">
      <c r="D948" s="82"/>
    </row>
    <row r="949" ht="12.75">
      <c r="D949" s="82"/>
    </row>
    <row r="950" ht="12.75">
      <c r="D950" s="82"/>
    </row>
    <row r="951" ht="12.75">
      <c r="D951" s="82"/>
    </row>
    <row r="952" ht="12.75">
      <c r="D952" s="82"/>
    </row>
    <row r="953" ht="12.75">
      <c r="D953" s="82"/>
    </row>
    <row r="954" ht="12.75">
      <c r="D954" s="82"/>
    </row>
    <row r="955" ht="12.75">
      <c r="D955" s="82"/>
    </row>
    <row r="956" ht="12.75">
      <c r="D956" s="82"/>
    </row>
    <row r="957" ht="12.75">
      <c r="D957" s="82"/>
    </row>
    <row r="958" ht="12.75">
      <c r="D958" s="82"/>
    </row>
    <row r="959" ht="12.75">
      <c r="D959" s="82"/>
    </row>
    <row r="960" ht="12.75">
      <c r="D960" s="82"/>
    </row>
    <row r="961" ht="12.75">
      <c r="D961" s="82"/>
    </row>
    <row r="962" ht="12.75">
      <c r="D962" s="82"/>
    </row>
    <row r="963" ht="12.75">
      <c r="D963" s="82"/>
    </row>
    <row r="964" ht="12.75">
      <c r="D964" s="82"/>
    </row>
    <row r="965" ht="12.75">
      <c r="D965" s="82"/>
    </row>
    <row r="966" ht="12.75">
      <c r="D966" s="82"/>
    </row>
    <row r="967" ht="12.75">
      <c r="D967" s="82"/>
    </row>
    <row r="968" ht="12.75">
      <c r="D968" s="82"/>
    </row>
    <row r="969" ht="12.75">
      <c r="D969" s="82"/>
    </row>
    <row r="970" ht="12.75">
      <c r="D970" s="82"/>
    </row>
    <row r="971" ht="12.75">
      <c r="D971" s="82"/>
    </row>
    <row r="972" ht="12.75">
      <c r="D972" s="82"/>
    </row>
    <row r="973" ht="12.75">
      <c r="D973" s="82"/>
    </row>
    <row r="974" ht="12.75">
      <c r="D974" s="82"/>
    </row>
    <row r="975" ht="12.75">
      <c r="D975" s="82"/>
    </row>
    <row r="976" ht="12.75">
      <c r="D976" s="82"/>
    </row>
    <row r="977" ht="12.75">
      <c r="D977" s="82"/>
    </row>
    <row r="978" ht="12.75">
      <c r="D978" s="82"/>
    </row>
    <row r="979" ht="12.75">
      <c r="D979" s="82"/>
    </row>
    <row r="980" ht="12.75">
      <c r="D980" s="82"/>
    </row>
    <row r="981" ht="12.75">
      <c r="D981" s="82"/>
    </row>
    <row r="982" ht="12.75">
      <c r="D982" s="82"/>
    </row>
    <row r="983" ht="12.75">
      <c r="D983" s="82"/>
    </row>
    <row r="984" ht="12.75">
      <c r="D984" s="82"/>
    </row>
    <row r="985" ht="12.75">
      <c r="D985" s="82"/>
    </row>
    <row r="986" ht="12.75">
      <c r="D986" s="82"/>
    </row>
    <row r="987" ht="12.75">
      <c r="D987" s="82"/>
    </row>
    <row r="988" ht="12.75">
      <c r="D988" s="82"/>
    </row>
    <row r="989" ht="12.75">
      <c r="D989" s="82"/>
    </row>
    <row r="990" ht="12.75">
      <c r="D990" s="82"/>
    </row>
    <row r="991" ht="12.75">
      <c r="D991" s="82"/>
    </row>
    <row r="992" ht="12.75">
      <c r="D992" s="82"/>
    </row>
    <row r="993" ht="12.75">
      <c r="D993" s="82"/>
    </row>
    <row r="994" ht="12.75">
      <c r="D994" s="82"/>
    </row>
    <row r="995" ht="12.75">
      <c r="D995" s="82"/>
    </row>
    <row r="996" ht="12.75">
      <c r="D996" s="82"/>
    </row>
    <row r="997" ht="12.75">
      <c r="D997" s="82"/>
    </row>
    <row r="998" ht="12.75">
      <c r="D998" s="82"/>
    </row>
    <row r="999" ht="12.75">
      <c r="D999" s="82"/>
    </row>
    <row r="1000" ht="12.75">
      <c r="D1000" s="82"/>
    </row>
    <row r="1001" ht="12.75">
      <c r="D1001" s="82"/>
    </row>
    <row r="1002" ht="12.75">
      <c r="D1002" s="82"/>
    </row>
    <row r="1003" ht="12.75">
      <c r="D1003" s="82"/>
    </row>
    <row r="1004" ht="12.75">
      <c r="D1004" s="82"/>
    </row>
    <row r="1005" ht="12.75">
      <c r="D1005" s="82"/>
    </row>
    <row r="1006" ht="12.75">
      <c r="D1006" s="82"/>
    </row>
    <row r="1007" ht="12.75">
      <c r="D1007" s="82"/>
    </row>
    <row r="1008" ht="12.75">
      <c r="D1008" s="82"/>
    </row>
    <row r="1009" ht="12.75">
      <c r="D1009" s="82"/>
    </row>
    <row r="1010" ht="12.75">
      <c r="D1010" s="82"/>
    </row>
    <row r="1011" ht="12.75">
      <c r="D1011" s="82"/>
    </row>
    <row r="1012" ht="12.75">
      <c r="D1012" s="82"/>
    </row>
    <row r="1013" ht="12.75">
      <c r="D1013" s="82"/>
    </row>
    <row r="1014" ht="12.75">
      <c r="D1014" s="82"/>
    </row>
    <row r="1015" ht="12.75">
      <c r="D1015" s="82"/>
    </row>
    <row r="1016" ht="12.75">
      <c r="D1016" s="82"/>
    </row>
    <row r="1017" ht="12.75">
      <c r="D1017" s="82"/>
    </row>
    <row r="1018" ht="12.75">
      <c r="D1018" s="82"/>
    </row>
    <row r="1019" ht="12.75">
      <c r="D1019" s="82"/>
    </row>
    <row r="1020" ht="12.75">
      <c r="D1020" s="82"/>
    </row>
    <row r="1021" ht="12.75">
      <c r="D1021" s="82"/>
    </row>
    <row r="1022" ht="12.75">
      <c r="D1022" s="82"/>
    </row>
    <row r="1023" ht="12.75">
      <c r="D1023" s="82"/>
    </row>
    <row r="1024" ht="12.75">
      <c r="D1024" s="82"/>
    </row>
    <row r="1025" ht="12.75">
      <c r="D1025" s="82"/>
    </row>
    <row r="1026" ht="12.75">
      <c r="D1026" s="82"/>
    </row>
    <row r="1027" ht="12.75">
      <c r="D1027" s="82"/>
    </row>
    <row r="1028" ht="12.75">
      <c r="D1028" s="82"/>
    </row>
    <row r="1029" ht="12.75">
      <c r="D1029" s="82"/>
    </row>
    <row r="1030" ht="12.75">
      <c r="D1030" s="82"/>
    </row>
    <row r="1031" ht="12.75">
      <c r="D1031" s="82"/>
    </row>
    <row r="1032" ht="12.75">
      <c r="D1032" s="82"/>
    </row>
    <row r="1033" ht="12.75">
      <c r="D1033" s="82"/>
    </row>
    <row r="1034" ht="12.75">
      <c r="D1034" s="82"/>
    </row>
    <row r="1035" ht="12.75">
      <c r="D1035" s="82"/>
    </row>
    <row r="1036" ht="12.75">
      <c r="D1036" s="82"/>
    </row>
    <row r="1037" ht="12.75">
      <c r="D1037" s="82"/>
    </row>
    <row r="1038" ht="12.75">
      <c r="D1038" s="82"/>
    </row>
    <row r="1039" ht="12.75">
      <c r="D1039" s="82"/>
    </row>
    <row r="1040" ht="12.75">
      <c r="D1040" s="82"/>
    </row>
    <row r="1041" ht="12.75">
      <c r="D1041" s="82"/>
    </row>
    <row r="1042" ht="12.75">
      <c r="D1042" s="82"/>
    </row>
    <row r="1043" ht="12.75">
      <c r="D1043" s="82"/>
    </row>
    <row r="1044" ht="12.75">
      <c r="D1044" s="82"/>
    </row>
    <row r="1045" ht="12.75">
      <c r="D1045" s="82"/>
    </row>
    <row r="1046" ht="12.75">
      <c r="D1046" s="82"/>
    </row>
    <row r="1047" ht="12.75">
      <c r="D1047" s="82"/>
    </row>
    <row r="1048" ht="12.75">
      <c r="D1048" s="82"/>
    </row>
    <row r="1049" ht="12.75">
      <c r="D1049" s="82"/>
    </row>
    <row r="1050" ht="12.75">
      <c r="D1050" s="82"/>
    </row>
    <row r="1051" ht="12.75">
      <c r="D1051" s="82"/>
    </row>
    <row r="1052" ht="12.75">
      <c r="D1052" s="82"/>
    </row>
    <row r="1053" ht="12.75">
      <c r="D1053" s="82"/>
    </row>
    <row r="1054" ht="12.75">
      <c r="D1054" s="82"/>
    </row>
    <row r="1055" ht="12.75">
      <c r="D1055" s="82"/>
    </row>
    <row r="1056" ht="12.75">
      <c r="D1056" s="82"/>
    </row>
    <row r="1057" ht="12.75">
      <c r="D1057" s="82"/>
    </row>
    <row r="1058" ht="12.75">
      <c r="D1058" s="82"/>
    </row>
    <row r="1059" ht="12.75">
      <c r="D1059" s="82"/>
    </row>
    <row r="1060" ht="12.75">
      <c r="D1060" s="82"/>
    </row>
    <row r="1061" ht="12.75">
      <c r="D1061" s="82"/>
    </row>
    <row r="1062" ht="12.75">
      <c r="D1062" s="82"/>
    </row>
    <row r="1063" ht="12.75">
      <c r="D1063" s="82"/>
    </row>
    <row r="1064" ht="12.75">
      <c r="D1064" s="82"/>
    </row>
    <row r="1065" ht="12.75">
      <c r="D1065" s="82"/>
    </row>
    <row r="1066" ht="12.75">
      <c r="D1066" s="82"/>
    </row>
    <row r="1067" ht="12.75">
      <c r="D1067" s="82"/>
    </row>
    <row r="1068" ht="12.75">
      <c r="D1068" s="82"/>
    </row>
    <row r="1069" ht="12.75">
      <c r="D1069" s="82"/>
    </row>
    <row r="1070" ht="12.75">
      <c r="D1070" s="82"/>
    </row>
    <row r="1071" ht="12.75">
      <c r="D1071" s="82"/>
    </row>
    <row r="1072" ht="12.75">
      <c r="D1072" s="82"/>
    </row>
    <row r="1073" ht="12.75">
      <c r="D1073" s="82"/>
    </row>
    <row r="1074" ht="12.75">
      <c r="D1074" s="82"/>
    </row>
    <row r="1075" ht="12.75">
      <c r="D1075" s="82"/>
    </row>
    <row r="1076" ht="12.75">
      <c r="D1076" s="82"/>
    </row>
    <row r="1077" ht="12.75">
      <c r="D1077" s="82"/>
    </row>
    <row r="1078" ht="12.75">
      <c r="D1078" s="82"/>
    </row>
    <row r="1079" ht="12.75">
      <c r="D1079" s="82"/>
    </row>
    <row r="1080" ht="12.75">
      <c r="D1080" s="82"/>
    </row>
    <row r="1081" ht="12.75">
      <c r="D1081" s="82"/>
    </row>
    <row r="1082" ht="12.75">
      <c r="D1082" s="82"/>
    </row>
    <row r="1083" ht="12.75">
      <c r="D1083" s="82"/>
    </row>
    <row r="1084" ht="12.75">
      <c r="D1084" s="82"/>
    </row>
    <row r="1085" ht="12.75">
      <c r="D1085" s="82"/>
    </row>
    <row r="1086" ht="12.75">
      <c r="D1086" s="82"/>
    </row>
    <row r="1087" ht="12.75">
      <c r="D1087" s="82"/>
    </row>
    <row r="1088" ht="12.75">
      <c r="D1088" s="82"/>
    </row>
    <row r="1089" ht="12.75">
      <c r="D1089" s="82"/>
    </row>
    <row r="1090" ht="12.75">
      <c r="D1090" s="82"/>
    </row>
    <row r="1091" ht="12.75">
      <c r="D1091" s="82"/>
    </row>
    <row r="1092" ht="12.75">
      <c r="D1092" s="82"/>
    </row>
    <row r="1093" ht="12.75">
      <c r="D1093" s="82"/>
    </row>
    <row r="1094" ht="12.75">
      <c r="D1094" s="82"/>
    </row>
    <row r="1095" ht="12.75">
      <c r="D1095" s="82"/>
    </row>
    <row r="1096" ht="12.75">
      <c r="D1096" s="82"/>
    </row>
    <row r="1097" ht="12.75">
      <c r="D1097" s="82"/>
    </row>
    <row r="1098" ht="12.75">
      <c r="D1098" s="82"/>
    </row>
    <row r="1099" ht="12.75">
      <c r="D1099" s="82"/>
    </row>
    <row r="1100" ht="12.75">
      <c r="D1100" s="82"/>
    </row>
    <row r="1101" ht="12.75">
      <c r="D1101" s="82"/>
    </row>
    <row r="1102" ht="12.75">
      <c r="D1102" s="82"/>
    </row>
    <row r="1103" ht="12.75">
      <c r="D1103" s="82"/>
    </row>
    <row r="1104" ht="12.75">
      <c r="D1104" s="82"/>
    </row>
    <row r="1105" ht="12.75">
      <c r="D1105" s="82"/>
    </row>
    <row r="1106" ht="12.75">
      <c r="D1106" s="82"/>
    </row>
    <row r="1107" ht="12.75">
      <c r="D1107" s="82"/>
    </row>
    <row r="1108" ht="12.75">
      <c r="D1108" s="82"/>
    </row>
    <row r="1109" ht="12.75">
      <c r="D1109" s="82"/>
    </row>
    <row r="1110" ht="12.75">
      <c r="D1110" s="82"/>
    </row>
    <row r="1111" ht="12.75">
      <c r="D1111" s="82"/>
    </row>
    <row r="1112" ht="12.75">
      <c r="D1112" s="82"/>
    </row>
    <row r="1113" ht="12.75">
      <c r="D1113" s="82"/>
    </row>
    <row r="1114" ht="12.75">
      <c r="D1114" s="82"/>
    </row>
    <row r="1115" ht="12.75">
      <c r="D1115" s="82"/>
    </row>
    <row r="1116" ht="12.75">
      <c r="D1116" s="82"/>
    </row>
    <row r="1117" ht="12.75">
      <c r="D1117" s="82"/>
    </row>
    <row r="1118" ht="12.75">
      <c r="D1118" s="82"/>
    </row>
    <row r="1119" ht="12.75">
      <c r="D1119" s="82"/>
    </row>
    <row r="1120" ht="12.75">
      <c r="D1120" s="82"/>
    </row>
    <row r="1121" ht="12.75">
      <c r="D1121" s="82"/>
    </row>
    <row r="1122" ht="12.75">
      <c r="D1122" s="82"/>
    </row>
    <row r="1123" ht="12.75">
      <c r="D1123" s="82"/>
    </row>
    <row r="1124" ht="12.75">
      <c r="D1124" s="82"/>
    </row>
    <row r="1125" ht="12.75">
      <c r="D1125" s="82"/>
    </row>
    <row r="1126" ht="12.75">
      <c r="D1126" s="82"/>
    </row>
    <row r="1127" ht="12.75">
      <c r="D1127" s="82"/>
    </row>
    <row r="1128" ht="12.75">
      <c r="D1128" s="82"/>
    </row>
    <row r="1129" ht="12.75">
      <c r="D1129" s="82"/>
    </row>
    <row r="1130" ht="12.75">
      <c r="D1130" s="82"/>
    </row>
    <row r="1131" ht="12.75">
      <c r="D1131" s="82"/>
    </row>
    <row r="1132" ht="12.75">
      <c r="D1132" s="82"/>
    </row>
    <row r="1133" ht="12.75">
      <c r="D1133" s="82"/>
    </row>
    <row r="1134" ht="12.75">
      <c r="D1134" s="82"/>
    </row>
    <row r="1135" ht="12.75">
      <c r="D1135" s="82"/>
    </row>
    <row r="1136" ht="12.75">
      <c r="D1136" s="82"/>
    </row>
    <row r="1137" ht="12.75">
      <c r="D1137" s="82"/>
    </row>
    <row r="1138" ht="12.75">
      <c r="D1138" s="82"/>
    </row>
    <row r="1139" ht="12.75">
      <c r="D1139" s="82"/>
    </row>
    <row r="1140" ht="12.75">
      <c r="D1140" s="82"/>
    </row>
    <row r="1141" ht="12.75">
      <c r="D1141" s="82"/>
    </row>
    <row r="1142" ht="12.75">
      <c r="D1142" s="82"/>
    </row>
    <row r="1143" ht="12.75">
      <c r="D1143" s="82"/>
    </row>
    <row r="1144" ht="12.75">
      <c r="D1144" s="82"/>
    </row>
    <row r="1145" ht="12.75">
      <c r="D1145" s="82"/>
    </row>
    <row r="1146" ht="12.75">
      <c r="D1146" s="82"/>
    </row>
    <row r="1147" ht="12.75">
      <c r="D1147" s="82"/>
    </row>
    <row r="1148" ht="12.75">
      <c r="D1148" s="82"/>
    </row>
    <row r="1149" ht="12.75">
      <c r="D1149" s="82"/>
    </row>
    <row r="1150" ht="12.75">
      <c r="D1150" s="82"/>
    </row>
    <row r="1151" ht="12.75">
      <c r="D1151" s="82"/>
    </row>
    <row r="1152" ht="12.75">
      <c r="D1152" s="82"/>
    </row>
    <row r="1153" ht="12.75">
      <c r="D1153" s="82"/>
    </row>
    <row r="1154" ht="12.75">
      <c r="D1154" s="82"/>
    </row>
    <row r="1155" ht="12.75">
      <c r="D1155" s="82"/>
    </row>
    <row r="1156" ht="12.75">
      <c r="D1156" s="82"/>
    </row>
    <row r="1157" ht="12.75">
      <c r="D1157" s="82"/>
    </row>
    <row r="1158" ht="12.75">
      <c r="D1158" s="82"/>
    </row>
    <row r="1159" ht="12.75">
      <c r="D1159" s="82"/>
    </row>
    <row r="1160" ht="12.75">
      <c r="D1160" s="82"/>
    </row>
    <row r="1161" ht="12.75">
      <c r="D1161" s="82"/>
    </row>
    <row r="1162" ht="12.75">
      <c r="D1162" s="82"/>
    </row>
    <row r="1163" ht="12.75">
      <c r="D1163" s="82"/>
    </row>
    <row r="1164" ht="12.75">
      <c r="D1164" s="82"/>
    </row>
    <row r="1165" ht="12.75">
      <c r="D1165" s="82"/>
    </row>
    <row r="1166" ht="12.75">
      <c r="D1166" s="82"/>
    </row>
    <row r="1167" ht="12.75">
      <c r="D1167" s="82"/>
    </row>
    <row r="1168" ht="12.75">
      <c r="D1168" s="82"/>
    </row>
    <row r="1169" ht="12.75">
      <c r="D1169" s="82"/>
    </row>
    <row r="1170" ht="12.75">
      <c r="D1170" s="82"/>
    </row>
    <row r="1171" ht="12.75">
      <c r="D1171" s="82"/>
    </row>
    <row r="1172" ht="12.75">
      <c r="D1172" s="82"/>
    </row>
    <row r="1173" ht="12.75">
      <c r="D1173" s="82"/>
    </row>
    <row r="1174" ht="12.75">
      <c r="D1174" s="82"/>
    </row>
    <row r="1175" ht="12.75">
      <c r="D1175" s="82"/>
    </row>
    <row r="1176" ht="12.75">
      <c r="D1176" s="82"/>
    </row>
    <row r="1177" ht="12.75">
      <c r="D1177" s="82"/>
    </row>
    <row r="1178" ht="12.75">
      <c r="D1178" s="82"/>
    </row>
    <row r="1179" ht="12.75">
      <c r="D1179" s="82"/>
    </row>
    <row r="1180" ht="12.75">
      <c r="D1180" s="82"/>
    </row>
    <row r="1181" ht="12.75">
      <c r="D1181" s="82"/>
    </row>
    <row r="1182" ht="12.75">
      <c r="D1182" s="82"/>
    </row>
    <row r="1183" ht="12.75">
      <c r="D1183" s="82"/>
    </row>
    <row r="1184" ht="12.75">
      <c r="D1184" s="82"/>
    </row>
    <row r="1185" ht="12.75">
      <c r="D1185" s="82"/>
    </row>
    <row r="1186" ht="12.75">
      <c r="D1186" s="82"/>
    </row>
    <row r="1187" ht="12.75">
      <c r="D1187" s="82"/>
    </row>
    <row r="1188" ht="12.75">
      <c r="D1188" s="82"/>
    </row>
    <row r="1189" ht="12.75">
      <c r="D1189" s="82"/>
    </row>
    <row r="1190" ht="12.75">
      <c r="D1190" s="82"/>
    </row>
    <row r="1191" ht="12.75">
      <c r="D1191" s="82"/>
    </row>
    <row r="1192" ht="12.75">
      <c r="D1192" s="82"/>
    </row>
    <row r="1193" ht="12.75">
      <c r="D1193" s="82"/>
    </row>
    <row r="1194" ht="12.75">
      <c r="D1194" s="82"/>
    </row>
    <row r="1195" ht="12.75">
      <c r="D1195" s="82"/>
    </row>
    <row r="1196" ht="12.75">
      <c r="D1196" s="82"/>
    </row>
    <row r="1197" ht="12.75">
      <c r="D1197" s="82"/>
    </row>
    <row r="1198" ht="12.75">
      <c r="D1198" s="82"/>
    </row>
    <row r="1199" ht="12.75">
      <c r="D1199" s="82"/>
    </row>
    <row r="1200" ht="12.75">
      <c r="D1200" s="82"/>
    </row>
    <row r="1201" ht="12.75">
      <c r="D1201" s="82"/>
    </row>
    <row r="1202" ht="12.75">
      <c r="D1202" s="82"/>
    </row>
    <row r="1203" ht="12.75">
      <c r="D1203" s="82"/>
    </row>
    <row r="1204" ht="12.75">
      <c r="D1204" s="82"/>
    </row>
    <row r="1205" ht="12.75">
      <c r="D1205" s="82"/>
    </row>
    <row r="1206" ht="12.75">
      <c r="D1206" s="82"/>
    </row>
    <row r="1207" ht="12.75">
      <c r="D1207" s="82"/>
    </row>
    <row r="1208" ht="12.75">
      <c r="D1208" s="82"/>
    </row>
    <row r="1209" ht="12.75">
      <c r="D1209" s="82"/>
    </row>
    <row r="1210" ht="12.75">
      <c r="D1210" s="82"/>
    </row>
    <row r="1211" ht="12.75">
      <c r="D1211" s="82"/>
    </row>
    <row r="1212" ht="12.75">
      <c r="D1212" s="82"/>
    </row>
    <row r="1213" ht="12.75">
      <c r="D1213" s="82"/>
    </row>
    <row r="1214" ht="12.75">
      <c r="D1214" s="82"/>
    </row>
    <row r="1215" ht="12.75">
      <c r="D1215" s="82"/>
    </row>
    <row r="1216" ht="12.75">
      <c r="D1216" s="82"/>
    </row>
    <row r="1217" ht="12.75">
      <c r="D1217" s="82"/>
    </row>
    <row r="1218" ht="12.75">
      <c r="D1218" s="82"/>
    </row>
    <row r="1219" ht="12.75">
      <c r="D1219" s="82"/>
    </row>
    <row r="1220" ht="12.75">
      <c r="D1220" s="82"/>
    </row>
    <row r="1221" ht="12.75">
      <c r="D1221" s="82"/>
    </row>
  </sheetData>
  <sheetProtection password="E9F0" sheet="1" objects="1" scenarios="1"/>
  <mergeCells count="5">
    <mergeCell ref="A215:G219"/>
    <mergeCell ref="A214:C214"/>
    <mergeCell ref="A2:G2"/>
    <mergeCell ref="C5:G5"/>
    <mergeCell ref="C4:H4"/>
  </mergeCells>
  <printOptions/>
  <pageMargins left="0.590277777777778" right="0.196527777777778" top="0.7875" bottom="0.7875" header="0.511805555555555" footer="0.3"/>
  <pageSetup horizontalDpi="300" verticalDpi="300" orientation="portrait" paperSize="9" r:id="rId3"/>
  <headerFooter>
    <oddFooter>&amp;LZpracováno programem BUILDpower S,  © RTS, a.s.&amp;RStránka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7"/>
  <sheetViews>
    <sheetView workbookViewId="0" topLeftCell="A1">
      <selection activeCell="B4" sqref="B4"/>
    </sheetView>
  </sheetViews>
  <sheetFormatPr defaultColWidth="9.00390625" defaultRowHeight="12.75"/>
  <sheetData>
    <row r="1" spans="1:15" ht="14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18">
      <c r="A2" s="188"/>
      <c r="B2" s="190" t="s">
        <v>0</v>
      </c>
      <c r="C2" s="191"/>
      <c r="D2" s="191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ht="18">
      <c r="A3" s="188"/>
      <c r="B3" s="190"/>
      <c r="C3" s="191"/>
      <c r="D3" s="191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ht="18">
      <c r="A4" s="188"/>
      <c r="B4" s="189" t="s">
        <v>709</v>
      </c>
      <c r="C4" s="191"/>
      <c r="D4" s="191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4.25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ht="14.2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ht="14.25">
      <c r="A7" s="188"/>
      <c r="B7" s="188" t="s">
        <v>707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</row>
    <row r="8" spans="1:15" ht="14.2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</row>
    <row r="9" spans="1:15" ht="14.25">
      <c r="A9" s="188"/>
      <c r="B9" s="188" t="s">
        <v>704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14.25">
      <c r="A10" s="188"/>
      <c r="B10" s="188" t="s">
        <v>705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</row>
    <row r="11" spans="1:15" ht="14.25">
      <c r="A11" s="188"/>
      <c r="B11" s="188" t="s">
        <v>706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</row>
    <row r="12" spans="1:15" ht="14.25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</row>
    <row r="13" spans="1:15" ht="14.25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</row>
    <row r="14" spans="1:15" ht="14.25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</row>
    <row r="15" spans="1:15" ht="14.2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15" ht="14.2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</row>
    <row r="17" spans="1:15" ht="14.2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18" spans="1:15" ht="14.25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</row>
    <row r="19" spans="1:15" ht="14.2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</row>
    <row r="20" spans="1:15" ht="14.25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</row>
    <row r="21" spans="1:15" ht="14.2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</row>
    <row r="22" spans="1:15" ht="14.25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</row>
    <row r="23" spans="1:15" ht="14.25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</row>
    <row r="24" spans="1:15" ht="14.25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</row>
    <row r="25" spans="1:15" ht="14.25">
      <c r="A25" s="188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1:15" ht="14.25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</row>
    <row r="27" spans="1:15" ht="14.25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</row>
    <row r="28" spans="1:15" ht="14.25">
      <c r="A28" s="188"/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</row>
    <row r="29" spans="1:15" ht="14.25">
      <c r="A29" s="188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</row>
    <row r="30" spans="1:15" ht="14.2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</row>
    <row r="31" spans="1:15" ht="14.25">
      <c r="A31" s="188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</row>
    <row r="32" spans="1:15" ht="14.25">
      <c r="A32" s="18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</row>
    <row r="33" spans="1:15" ht="14.25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</row>
    <row r="34" spans="1:15" ht="14.2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 ht="14.25">
      <c r="A35" s="188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</row>
    <row r="36" spans="1:15" ht="14.25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</row>
    <row r="37" spans="1:15" ht="14.25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</row>
    <row r="38" spans="1:15" ht="14.25">
      <c r="A38" s="188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</row>
    <row r="39" spans="1:15" ht="14.25">
      <c r="A39" s="188"/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</row>
    <row r="40" spans="1:15" ht="14.25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</row>
    <row r="41" spans="1:15" ht="14.25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</row>
    <row r="42" spans="1:15" ht="14.25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</row>
    <row r="43" spans="1:15" ht="14.25">
      <c r="A43" s="188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</row>
    <row r="44" spans="1:15" ht="14.25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</row>
    <row r="45" spans="1:15" ht="14.25">
      <c r="A45" s="188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</row>
    <row r="46" spans="1:15" ht="14.25">
      <c r="A46" s="188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</row>
    <row r="47" spans="1:15" ht="14.25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</row>
    <row r="48" spans="1:15" ht="14.2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</row>
    <row r="49" spans="1:15" ht="14.25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</row>
    <row r="50" spans="1:15" ht="14.25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</row>
    <row r="51" spans="1:15" ht="14.2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</row>
    <row r="52" spans="1:15" ht="14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</row>
    <row r="53" spans="1:15" ht="14.2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</row>
    <row r="54" spans="1:15" ht="14.2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</row>
    <row r="55" spans="1:15" ht="14.2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</row>
    <row r="56" spans="1:15" ht="14.2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</row>
    <row r="57" spans="1:15" ht="14.2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</row>
    <row r="58" spans="1:15" ht="14.25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</row>
    <row r="59" spans="1:15" ht="14.25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</row>
    <row r="60" spans="1:15" ht="14.25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</row>
    <row r="61" spans="1:15" ht="14.2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</row>
    <row r="62" spans="1:15" ht="14.2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</row>
    <row r="63" spans="1:15" ht="14.2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</row>
    <row r="64" spans="1:15" ht="14.25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</row>
    <row r="65" spans="1:15" ht="14.25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</row>
    <row r="66" spans="1:15" ht="14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</row>
    <row r="67" spans="1:15" ht="14.2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</row>
    <row r="68" spans="1:15" ht="14.2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</row>
    <row r="69" spans="1:15" ht="14.2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</row>
    <row r="70" spans="1:15" ht="14.2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</row>
    <row r="71" spans="1:15" ht="14.2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</row>
    <row r="72" spans="1:15" ht="14.2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</row>
    <row r="73" spans="1:15" ht="14.2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</row>
    <row r="74" spans="1:15" ht="14.2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</row>
    <row r="75" spans="1:15" ht="14.2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</row>
    <row r="76" spans="1:15" ht="14.2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</row>
    <row r="77" spans="1:15" ht="14.2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</row>
    <row r="78" spans="1:15" ht="14.2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</row>
    <row r="79" spans="1:15" ht="14.2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</row>
    <row r="80" spans="1:15" ht="14.2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</row>
    <row r="81" spans="1:15" ht="14.2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</row>
    <row r="82" spans="1:15" ht="14.2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</row>
    <row r="83" spans="1:15" ht="14.2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</row>
    <row r="84" spans="1:15" ht="14.2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</row>
    <row r="85" spans="1:15" ht="14.2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</row>
    <row r="86" spans="1:15" ht="14.2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</row>
    <row r="87" spans="1:15" ht="14.2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</row>
    <row r="88" spans="1:15" ht="14.2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</row>
    <row r="89" spans="1:15" ht="14.2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</row>
    <row r="90" spans="1:15" ht="14.2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</row>
    <row r="91" spans="1:15" ht="14.2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</row>
    <row r="92" spans="1:15" ht="14.2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</row>
    <row r="93" spans="1:15" ht="14.2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</row>
    <row r="94" spans="1:15" ht="14.2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4.2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4.2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4.2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4.2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4.2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4.2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4.2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4.2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4.2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4.2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4.2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4.2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4.2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4.2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  <row r="109" spans="1:15" ht="14.2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</row>
    <row r="110" spans="1:15" ht="14.2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</row>
    <row r="111" spans="1:15" ht="14.2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1:15" ht="14.2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</row>
    <row r="113" spans="1:15" ht="14.2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</row>
    <row r="114" spans="1:15" ht="14.2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1:15" ht="14.2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1:15" ht="14.2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</row>
    <row r="117" spans="1:15" ht="14.2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1:15" ht="14.2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1:15" ht="14.2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1:15" ht="14.25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</row>
    <row r="121" spans="1:15" ht="14.25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</row>
    <row r="122" spans="1:15" ht="14.25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1:15" ht="14.25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</row>
    <row r="124" spans="1:15" ht="14.25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</row>
    <row r="125" spans="1:15" ht="14.25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</row>
    <row r="126" spans="1:15" ht="14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</row>
    <row r="127" spans="1:15" ht="14.25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</row>
    <row r="128" spans="1:15" ht="14.25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</row>
    <row r="129" spans="1:15" ht="14.25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</row>
    <row r="130" spans="1:15" ht="14.25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</row>
    <row r="131" spans="1:15" ht="14.25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</row>
    <row r="132" spans="1:15" ht="14.25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</row>
    <row r="133" spans="1:15" ht="14.25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</row>
    <row r="134" spans="1:15" ht="14.25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  <c r="M134" s="188"/>
      <c r="N134" s="188"/>
      <c r="O134" s="188"/>
    </row>
    <row r="135" spans="1:15" ht="14.25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  <c r="O135" s="188"/>
    </row>
    <row r="136" spans="1:15" ht="14.25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88"/>
    </row>
    <row r="137" spans="1:15" ht="14.25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</row>
    <row r="138" spans="1:15" ht="14.25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  <c r="M138" s="188"/>
      <c r="N138" s="188"/>
      <c r="O138" s="188"/>
    </row>
    <row r="139" spans="1:15" ht="14.25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</row>
    <row r="140" spans="1:15" ht="14.25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</row>
    <row r="141" spans="1:15" ht="14.25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</row>
    <row r="142" spans="1:15" ht="14.25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  <c r="M142" s="188"/>
      <c r="N142" s="188"/>
      <c r="O142" s="188"/>
    </row>
    <row r="143" spans="1:15" ht="14.25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</row>
    <row r="144" spans="1:15" ht="14.25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O144" s="188"/>
    </row>
    <row r="145" spans="1:15" ht="14.25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</row>
    <row r="146" spans="1:15" ht="14.25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  <c r="M146" s="188"/>
      <c r="N146" s="188"/>
      <c r="O146" s="188"/>
    </row>
    <row r="147" spans="1:15" ht="14.25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</row>
    <row r="148" spans="1:15" ht="14.25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</row>
    <row r="149" spans="1:15" ht="14.25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</row>
    <row r="150" spans="1:15" ht="14.25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</row>
    <row r="151" spans="1:15" ht="14.25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</row>
    <row r="152" spans="1:15" ht="14.25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</row>
    <row r="153" spans="1:15" ht="14.25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  <c r="M153" s="188"/>
      <c r="N153" s="188"/>
      <c r="O153" s="188"/>
    </row>
    <row r="154" spans="1:15" ht="14.25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</row>
    <row r="155" spans="1:15" ht="14.25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</row>
    <row r="156" spans="1:15" ht="14.25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</row>
    <row r="157" spans="1:15" ht="14.25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</row>
    <row r="158" spans="1:15" ht="14.25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  <c r="M158" s="188"/>
      <c r="N158" s="188"/>
      <c r="O158" s="188"/>
    </row>
    <row r="159" spans="1:15" ht="14.25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</row>
    <row r="160" spans="1:15" ht="14.25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  <c r="M160" s="188"/>
      <c r="N160" s="188"/>
      <c r="O160" s="188"/>
    </row>
    <row r="161" spans="1:15" ht="14.25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</row>
    <row r="162" spans="1:15" ht="14.25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</row>
    <row r="163" spans="1:15" ht="14.25">
      <c r="A163" s="188"/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</row>
    <row r="164" spans="1:15" ht="14.25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</row>
    <row r="165" spans="1:15" ht="14.25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</row>
    <row r="166" spans="1:15" ht="14.25">
      <c r="A166" s="188"/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</row>
    <row r="167" spans="1:15" ht="14.25">
      <c r="A167" s="188"/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</row>
    <row r="168" spans="1:15" ht="14.25">
      <c r="A168" s="188"/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</row>
    <row r="169" spans="1:15" ht="14.25">
      <c r="A169" s="188"/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</row>
    <row r="170" spans="1:15" ht="14.25">
      <c r="A170" s="188"/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</row>
    <row r="171" spans="1:15" ht="14.25">
      <c r="A171" s="188"/>
      <c r="B171" s="188"/>
      <c r="C171" s="188"/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</row>
    <row r="172" spans="1:15" ht="14.25">
      <c r="A172" s="188"/>
      <c r="B172" s="188"/>
      <c r="C172" s="188"/>
      <c r="D172" s="188"/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8"/>
    </row>
    <row r="173" spans="1:15" ht="14.25">
      <c r="A173" s="188"/>
      <c r="B173" s="188"/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88"/>
      <c r="O173" s="188"/>
    </row>
    <row r="174" spans="1:15" ht="14.25">
      <c r="A174" s="188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O174" s="188"/>
    </row>
    <row r="175" spans="1:15" ht="14.25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</row>
    <row r="176" spans="1:15" ht="14.25">
      <c r="A176" s="188"/>
      <c r="B176" s="188"/>
      <c r="C176" s="188"/>
      <c r="D176" s="188"/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</row>
    <row r="177" spans="1:15" ht="14.25">
      <c r="A177" s="188"/>
      <c r="B177" s="188"/>
      <c r="C177" s="188"/>
      <c r="D177" s="188"/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8"/>
    </row>
    <row r="178" spans="1:15" ht="14.25">
      <c r="A178" s="188"/>
      <c r="B178" s="188"/>
      <c r="C178" s="188"/>
      <c r="D178" s="188"/>
      <c r="E178" s="188"/>
      <c r="F178" s="188"/>
      <c r="G178" s="188"/>
      <c r="H178" s="188"/>
      <c r="I178" s="188"/>
      <c r="J178" s="188"/>
      <c r="K178" s="188"/>
      <c r="L178" s="188"/>
      <c r="M178" s="188"/>
      <c r="N178" s="188"/>
      <c r="O178" s="188"/>
    </row>
    <row r="179" spans="1:15" ht="14.25">
      <c r="A179" s="188"/>
      <c r="B179" s="188"/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88"/>
      <c r="O179" s="188"/>
    </row>
    <row r="180" spans="1:15" ht="14.25">
      <c r="A180" s="188"/>
      <c r="B180" s="188"/>
      <c r="C180" s="188"/>
      <c r="D180" s="188"/>
      <c r="E180" s="188"/>
      <c r="F180" s="188"/>
      <c r="G180" s="188"/>
      <c r="H180" s="188"/>
      <c r="I180" s="188"/>
      <c r="J180" s="188"/>
      <c r="K180" s="188"/>
      <c r="L180" s="188"/>
      <c r="M180" s="188"/>
      <c r="N180" s="188"/>
      <c r="O180" s="188"/>
    </row>
    <row r="181" spans="1:15" ht="14.25">
      <c r="A181" s="188"/>
      <c r="B181" s="188"/>
      <c r="C181" s="188"/>
      <c r="D181" s="188"/>
      <c r="E181" s="188"/>
      <c r="F181" s="188"/>
      <c r="G181" s="188"/>
      <c r="H181" s="188"/>
      <c r="I181" s="188"/>
      <c r="J181" s="188"/>
      <c r="K181" s="188"/>
      <c r="L181" s="188"/>
      <c r="M181" s="188"/>
      <c r="N181" s="188"/>
      <c r="O181" s="188"/>
    </row>
    <row r="182" spans="1:15" ht="14.25">
      <c r="A182" s="188"/>
      <c r="B182" s="188"/>
      <c r="C182" s="188"/>
      <c r="D182" s="188"/>
      <c r="E182" s="188"/>
      <c r="F182" s="188"/>
      <c r="G182" s="188"/>
      <c r="H182" s="188"/>
      <c r="I182" s="188"/>
      <c r="J182" s="188"/>
      <c r="K182" s="188"/>
      <c r="L182" s="188"/>
      <c r="M182" s="188"/>
      <c r="N182" s="188"/>
      <c r="O182" s="188"/>
    </row>
    <row r="183" spans="1:15" ht="14.25">
      <c r="A183" s="188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O183" s="188"/>
    </row>
    <row r="184" spans="1:15" ht="14.25">
      <c r="A184" s="188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O184" s="188"/>
    </row>
    <row r="185" spans="1:15" ht="14.25">
      <c r="A185" s="188"/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</row>
    <row r="186" spans="1:15" ht="14.25">
      <c r="A186" s="188"/>
      <c r="B186" s="188"/>
      <c r="C186" s="188"/>
      <c r="D186" s="188"/>
      <c r="E186" s="188"/>
      <c r="F186" s="188"/>
      <c r="G186" s="188"/>
      <c r="H186" s="188"/>
      <c r="I186" s="188"/>
      <c r="J186" s="188"/>
      <c r="K186" s="188"/>
      <c r="L186" s="188"/>
      <c r="M186" s="188"/>
      <c r="N186" s="188"/>
      <c r="O186" s="188"/>
    </row>
    <row r="187" spans="1:15" ht="14.25">
      <c r="A187" s="188"/>
      <c r="B187" s="188"/>
      <c r="C187" s="188"/>
      <c r="D187" s="188"/>
      <c r="E187" s="188"/>
      <c r="F187" s="188"/>
      <c r="G187" s="188"/>
      <c r="H187" s="188"/>
      <c r="I187" s="188"/>
      <c r="J187" s="188"/>
      <c r="K187" s="188"/>
      <c r="L187" s="188"/>
      <c r="M187" s="188"/>
      <c r="N187" s="188"/>
      <c r="O187" s="188"/>
    </row>
    <row r="188" spans="1:15" ht="14.25">
      <c r="A188" s="188"/>
      <c r="B188" s="188"/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</row>
    <row r="189" spans="1:15" ht="14.25">
      <c r="A189" s="188"/>
      <c r="B189" s="188"/>
      <c r="C189" s="188"/>
      <c r="D189" s="188"/>
      <c r="E189" s="188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</row>
    <row r="190" spans="1:15" ht="14.25">
      <c r="A190" s="188"/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</row>
    <row r="191" spans="1:15" ht="14.25">
      <c r="A191" s="188"/>
      <c r="B191" s="188"/>
      <c r="C191" s="188"/>
      <c r="D191" s="188"/>
      <c r="E191" s="188"/>
      <c r="F191" s="188"/>
      <c r="G191" s="188"/>
      <c r="H191" s="188"/>
      <c r="I191" s="188"/>
      <c r="J191" s="188"/>
      <c r="K191" s="188"/>
      <c r="L191" s="188"/>
      <c r="M191" s="188"/>
      <c r="N191" s="188"/>
      <c r="O191" s="188"/>
    </row>
    <row r="192" spans="1:15" ht="14.25">
      <c r="A192" s="188"/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</row>
    <row r="193" spans="1:15" ht="14.25">
      <c r="A193" s="188"/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</row>
    <row r="194" spans="1:15" ht="14.25">
      <c r="A194" s="188"/>
      <c r="B194" s="188"/>
      <c r="C194" s="188"/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188"/>
      <c r="O194" s="188"/>
    </row>
    <row r="195" spans="1:15" ht="14.25">
      <c r="A195" s="188"/>
      <c r="B195" s="188"/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</row>
    <row r="196" spans="1:15" ht="14.25">
      <c r="A196" s="188"/>
      <c r="B196" s="188"/>
      <c r="C196" s="188"/>
      <c r="D196" s="188"/>
      <c r="E196" s="188"/>
      <c r="F196" s="188"/>
      <c r="G196" s="188"/>
      <c r="H196" s="188"/>
      <c r="I196" s="188"/>
      <c r="J196" s="188"/>
      <c r="K196" s="188"/>
      <c r="L196" s="188"/>
      <c r="M196" s="188"/>
      <c r="N196" s="188"/>
      <c r="O196" s="188"/>
    </row>
    <row r="197" spans="1:15" ht="14.25">
      <c r="A197" s="188"/>
      <c r="B197" s="188"/>
      <c r="C197" s="188"/>
      <c r="D197" s="188"/>
      <c r="E197" s="188"/>
      <c r="F197" s="188"/>
      <c r="G197" s="188"/>
      <c r="H197" s="188"/>
      <c r="I197" s="188"/>
      <c r="J197" s="188"/>
      <c r="K197" s="188"/>
      <c r="L197" s="188"/>
      <c r="M197" s="188"/>
      <c r="N197" s="188"/>
      <c r="O197" s="188"/>
    </row>
    <row r="198" spans="1:15" ht="14.25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</row>
    <row r="199" spans="1:15" ht="14.25">
      <c r="A199" s="188"/>
      <c r="B199" s="188"/>
      <c r="C199" s="188"/>
      <c r="D199" s="188"/>
      <c r="E199" s="188"/>
      <c r="F199" s="188"/>
      <c r="G199" s="188"/>
      <c r="H199" s="188"/>
      <c r="I199" s="188"/>
      <c r="J199" s="188"/>
      <c r="K199" s="188"/>
      <c r="L199" s="188"/>
      <c r="M199" s="188"/>
      <c r="N199" s="188"/>
      <c r="O199" s="188"/>
    </row>
    <row r="200" spans="1:15" ht="14.25">
      <c r="A200" s="188"/>
      <c r="B200" s="188"/>
      <c r="C200" s="188"/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188"/>
      <c r="O200" s="188"/>
    </row>
    <row r="201" spans="1:15" ht="14.25">
      <c r="A201" s="188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</row>
    <row r="202" spans="1:15" ht="14.25">
      <c r="A202" s="188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</row>
    <row r="203" spans="1:15" ht="14.25">
      <c r="A203" s="188"/>
      <c r="B203" s="188"/>
      <c r="C203" s="188"/>
      <c r="D203" s="188"/>
      <c r="E203" s="188"/>
      <c r="F203" s="188"/>
      <c r="G203" s="188"/>
      <c r="H203" s="188"/>
      <c r="I203" s="188"/>
      <c r="J203" s="188"/>
      <c r="K203" s="188"/>
      <c r="L203" s="188"/>
      <c r="M203" s="188"/>
      <c r="N203" s="188"/>
      <c r="O203" s="188"/>
    </row>
    <row r="204" spans="1:15" ht="14.25">
      <c r="A204" s="188"/>
      <c r="B204" s="188"/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</row>
    <row r="205" spans="1:15" ht="14.25">
      <c r="A205" s="188"/>
      <c r="B205" s="188"/>
      <c r="C205" s="188"/>
      <c r="D205" s="188"/>
      <c r="E205" s="188"/>
      <c r="F205" s="188"/>
      <c r="G205" s="188"/>
      <c r="H205" s="188"/>
      <c r="I205" s="188"/>
      <c r="J205" s="188"/>
      <c r="K205" s="188"/>
      <c r="L205" s="188"/>
      <c r="M205" s="188"/>
      <c r="N205" s="188"/>
      <c r="O205" s="188"/>
    </row>
    <row r="206" spans="1:15" ht="14.25">
      <c r="A206" s="188"/>
      <c r="B206" s="188"/>
      <c r="C206" s="188"/>
      <c r="D206" s="188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188"/>
    </row>
    <row r="207" spans="1:15" ht="14.25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</row>
    <row r="208" spans="1:15" ht="14.25">
      <c r="A208" s="188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</row>
    <row r="209" spans="1:15" ht="14.25">
      <c r="A209" s="188"/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</row>
    <row r="210" spans="1:15" ht="14.25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</row>
    <row r="211" spans="1:15" ht="14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</row>
    <row r="212" spans="1:15" ht="14.25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</row>
    <row r="213" spans="1:15" ht="14.25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</row>
    <row r="214" spans="1:15" ht="14.25">
      <c r="A214" s="188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</row>
    <row r="215" spans="1:15" ht="14.25">
      <c r="A215" s="188"/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</row>
    <row r="216" spans="1:15" ht="14.25">
      <c r="A216" s="188"/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</row>
    <row r="217" spans="1:15" ht="14.25">
      <c r="A217" s="188"/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</row>
    <row r="218" spans="1:15" ht="14.25">
      <c r="A218" s="188"/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</row>
    <row r="219" spans="1:15" ht="14.25">
      <c r="A219" s="188"/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</row>
    <row r="220" spans="1:15" ht="14.25">
      <c r="A220" s="188"/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</row>
    <row r="221" spans="1:15" ht="14.25">
      <c r="A221" s="188"/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</row>
    <row r="222" spans="1:15" ht="14.25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</row>
    <row r="223" spans="1:15" ht="14.25">
      <c r="A223" s="188"/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</row>
    <row r="224" spans="1:15" ht="14.25">
      <c r="A224" s="188"/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</row>
    <row r="225" spans="1:15" ht="14.25">
      <c r="A225" s="188"/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</row>
    <row r="226" spans="1:15" ht="14.25">
      <c r="A226" s="188"/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</row>
    <row r="227" spans="1:15" ht="14.25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</row>
    <row r="228" spans="1:15" ht="14.25">
      <c r="A228" s="188"/>
      <c r="B228" s="188"/>
      <c r="C228" s="188"/>
      <c r="D228" s="188"/>
      <c r="E228" s="188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</row>
    <row r="229" spans="1:15" ht="14.25">
      <c r="A229" s="188"/>
      <c r="B229" s="188"/>
      <c r="C229" s="188"/>
      <c r="D229" s="188"/>
      <c r="E229" s="188"/>
      <c r="F229" s="188"/>
      <c r="G229" s="188"/>
      <c r="H229" s="188"/>
      <c r="I229" s="188"/>
      <c r="J229" s="188"/>
      <c r="K229" s="188"/>
      <c r="L229" s="188"/>
      <c r="M229" s="188"/>
      <c r="N229" s="188"/>
      <c r="O229" s="188"/>
    </row>
    <row r="230" spans="1:15" ht="14.25">
      <c r="A230" s="188"/>
      <c r="B230" s="188"/>
      <c r="C230" s="188"/>
      <c r="D230" s="188"/>
      <c r="E230" s="188"/>
      <c r="F230" s="188"/>
      <c r="G230" s="188"/>
      <c r="H230" s="188"/>
      <c r="I230" s="188"/>
      <c r="J230" s="188"/>
      <c r="K230" s="188"/>
      <c r="L230" s="188"/>
      <c r="M230" s="188"/>
      <c r="N230" s="188"/>
      <c r="O230" s="188"/>
    </row>
    <row r="231" spans="1:15" ht="14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</row>
    <row r="232" spans="1:15" ht="14.25">
      <c r="A232" s="188"/>
      <c r="B232" s="188"/>
      <c r="C232" s="188"/>
      <c r="D232" s="188"/>
      <c r="E232" s="188"/>
      <c r="F232" s="188"/>
      <c r="G232" s="188"/>
      <c r="H232" s="188"/>
      <c r="I232" s="188"/>
      <c r="J232" s="188"/>
      <c r="K232" s="188"/>
      <c r="L232" s="188"/>
      <c r="M232" s="188"/>
      <c r="N232" s="188"/>
      <c r="O232" s="188"/>
    </row>
    <row r="233" spans="1:15" ht="14.25">
      <c r="A233" s="188"/>
      <c r="B233" s="188"/>
      <c r="C233" s="188"/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</row>
    <row r="234" spans="1:15" ht="14.25">
      <c r="A234" s="188"/>
      <c r="B234" s="188"/>
      <c r="C234" s="188"/>
      <c r="D234" s="188"/>
      <c r="E234" s="188"/>
      <c r="F234" s="188"/>
      <c r="G234" s="188"/>
      <c r="H234" s="188"/>
      <c r="I234" s="188"/>
      <c r="J234" s="188"/>
      <c r="K234" s="188"/>
      <c r="L234" s="188"/>
      <c r="M234" s="188"/>
      <c r="N234" s="188"/>
      <c r="O234" s="188"/>
    </row>
    <row r="235" spans="1:15" ht="14.25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</row>
    <row r="236" spans="1:15" ht="14.25">
      <c r="A236" s="188"/>
      <c r="B236" s="188"/>
      <c r="C236" s="188"/>
      <c r="D236" s="188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188"/>
    </row>
    <row r="237" spans="1:15" ht="14.25">
      <c r="A237" s="188"/>
      <c r="B237" s="188"/>
      <c r="C237" s="188"/>
      <c r="D237" s="188"/>
      <c r="E237" s="188"/>
      <c r="F237" s="188"/>
      <c r="G237" s="188"/>
      <c r="H237" s="188"/>
      <c r="I237" s="188"/>
      <c r="J237" s="188"/>
      <c r="K237" s="188"/>
      <c r="L237" s="188"/>
      <c r="M237" s="188"/>
      <c r="N237" s="188"/>
      <c r="O237" s="18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LibreOffice/7.0.0.3$Windows_X86_64 LibreOffice_project/8061b3e9204bef6b321a21033174034a5e2ea88e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Kačur</dc:creator>
  <cp:keywords/>
  <dc:description/>
  <cp:lastModifiedBy>Milos</cp:lastModifiedBy>
  <cp:lastPrinted>2019-03-19T12:27:02Z</cp:lastPrinted>
  <dcterms:created xsi:type="dcterms:W3CDTF">2009-04-08T07:15:50Z</dcterms:created>
  <dcterms:modified xsi:type="dcterms:W3CDTF">2020-09-28T12:21:31Z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