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RÁCE\105-Lukešová Klára\Rekonstrukce zájmové místnosti Letovice\190910\"/>
    </mc:Choice>
  </mc:AlternateContent>
  <xr:revisionPtr revIDLastSave="0" documentId="13_ncr:11_{3C2E6B1E-8664-4E22-AFC8-F779472689D3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1 00 Pol" sheetId="12" r:id="rId4"/>
    <sheet name="SO01 01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00 Pol'!$1:$7</definedName>
    <definedName name="_xlnm.Print_Titles" localSheetId="4">'SO01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00 Pol'!$A$1:$X$21</definedName>
    <definedName name="_xlnm.Print_Area" localSheetId="4">'SO01 01 Pol'!$A$1:$X$396</definedName>
    <definedName name="_xlnm.Print_Area" localSheetId="1">Stavba!$A$1:$J$81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80" i="1" l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G43" i="1"/>
  <c r="F43" i="1"/>
  <c r="H43" i="1" s="1"/>
  <c r="I43" i="1" s="1"/>
  <c r="G42" i="1"/>
  <c r="F42" i="1"/>
  <c r="H42" i="1" s="1"/>
  <c r="I42" i="1" s="1"/>
  <c r="G41" i="1"/>
  <c r="F41" i="1"/>
  <c r="G39" i="1"/>
  <c r="F39" i="1"/>
  <c r="G395" i="13"/>
  <c r="BA241" i="13"/>
  <c r="BA200" i="13"/>
  <c r="BA157" i="13"/>
  <c r="BA153" i="13"/>
  <c r="BA149" i="13"/>
  <c r="BA127" i="13"/>
  <c r="BA96" i="13"/>
  <c r="BA90" i="13"/>
  <c r="BA84" i="13"/>
  <c r="BA80" i="13"/>
  <c r="BA77" i="13"/>
  <c r="BA20" i="13"/>
  <c r="G9" i="13"/>
  <c r="I9" i="13"/>
  <c r="I8" i="13" s="1"/>
  <c r="K9" i="13"/>
  <c r="M9" i="13"/>
  <c r="O9" i="13"/>
  <c r="Q9" i="13"/>
  <c r="Q8" i="13" s="1"/>
  <c r="V9" i="13"/>
  <c r="V8" i="13" s="1"/>
  <c r="G14" i="13"/>
  <c r="I14" i="13"/>
  <c r="K14" i="13"/>
  <c r="K8" i="13" s="1"/>
  <c r="M14" i="13"/>
  <c r="O14" i="13"/>
  <c r="Q14" i="13"/>
  <c r="V14" i="13"/>
  <c r="G15" i="13"/>
  <c r="I15" i="13"/>
  <c r="K15" i="13"/>
  <c r="M15" i="13"/>
  <c r="O15" i="13"/>
  <c r="Q15" i="13"/>
  <c r="V15" i="13"/>
  <c r="G19" i="13"/>
  <c r="M19" i="13" s="1"/>
  <c r="I19" i="13"/>
  <c r="K19" i="13"/>
  <c r="O19" i="13"/>
  <c r="O8" i="13" s="1"/>
  <c r="Q19" i="13"/>
  <c r="V19" i="13"/>
  <c r="G23" i="13"/>
  <c r="M23" i="13" s="1"/>
  <c r="I23" i="13"/>
  <c r="K23" i="13"/>
  <c r="O23" i="13"/>
  <c r="Q23" i="13"/>
  <c r="V23" i="13"/>
  <c r="G27" i="13"/>
  <c r="M27" i="13" s="1"/>
  <c r="I27" i="13"/>
  <c r="K27" i="13"/>
  <c r="O27" i="13"/>
  <c r="Q27" i="13"/>
  <c r="V27" i="13"/>
  <c r="G31" i="13"/>
  <c r="I31" i="13"/>
  <c r="K31" i="13"/>
  <c r="M31" i="13"/>
  <c r="O31" i="13"/>
  <c r="Q31" i="13"/>
  <c r="V31" i="13"/>
  <c r="G35" i="13"/>
  <c r="G8" i="13" s="1"/>
  <c r="I35" i="13"/>
  <c r="K35" i="13"/>
  <c r="O35" i="13"/>
  <c r="Q35" i="13"/>
  <c r="V35" i="13"/>
  <c r="G38" i="13"/>
  <c r="I38" i="13"/>
  <c r="K38" i="13"/>
  <c r="M38" i="13"/>
  <c r="O38" i="13"/>
  <c r="Q38" i="13"/>
  <c r="V38" i="13"/>
  <c r="K41" i="13"/>
  <c r="V41" i="13"/>
  <c r="G42" i="13"/>
  <c r="I42" i="13"/>
  <c r="I41" i="13" s="1"/>
  <c r="K42" i="13"/>
  <c r="M42" i="13"/>
  <c r="O42" i="13"/>
  <c r="Q42" i="13"/>
  <c r="Q41" i="13" s="1"/>
  <c r="V42" i="13"/>
  <c r="G45" i="13"/>
  <c r="G41" i="13" s="1"/>
  <c r="I45" i="13"/>
  <c r="K45" i="13"/>
  <c r="O45" i="13"/>
  <c r="O41" i="13" s="1"/>
  <c r="Q45" i="13"/>
  <c r="V45" i="13"/>
  <c r="Q47" i="13"/>
  <c r="G48" i="13"/>
  <c r="M48" i="13" s="1"/>
  <c r="I48" i="13"/>
  <c r="I47" i="13" s="1"/>
  <c r="K48" i="13"/>
  <c r="K47" i="13" s="1"/>
  <c r="O48" i="13"/>
  <c r="O47" i="13" s="1"/>
  <c r="Q48" i="13"/>
  <c r="V48" i="13"/>
  <c r="V47" i="13" s="1"/>
  <c r="G49" i="13"/>
  <c r="I49" i="13"/>
  <c r="K49" i="13"/>
  <c r="M49" i="13"/>
  <c r="O49" i="13"/>
  <c r="Q49" i="13"/>
  <c r="V49" i="13"/>
  <c r="G51" i="13"/>
  <c r="G47" i="13" s="1"/>
  <c r="I51" i="13"/>
  <c r="K51" i="13"/>
  <c r="O51" i="13"/>
  <c r="Q51" i="13"/>
  <c r="V51" i="13"/>
  <c r="G53" i="13"/>
  <c r="I53" i="13"/>
  <c r="K53" i="13"/>
  <c r="M53" i="13"/>
  <c r="O53" i="13"/>
  <c r="Q53" i="13"/>
  <c r="V53" i="13"/>
  <c r="G54" i="13"/>
  <c r="M54" i="13" s="1"/>
  <c r="I54" i="13"/>
  <c r="K54" i="13"/>
  <c r="O54" i="13"/>
  <c r="Q54" i="13"/>
  <c r="V54" i="13"/>
  <c r="G57" i="13"/>
  <c r="I57" i="13"/>
  <c r="K57" i="13"/>
  <c r="M57" i="13"/>
  <c r="O57" i="13"/>
  <c r="Q57" i="13"/>
  <c r="V57" i="13"/>
  <c r="G60" i="13"/>
  <c r="M60" i="13" s="1"/>
  <c r="I60" i="13"/>
  <c r="I59" i="13" s="1"/>
  <c r="K60" i="13"/>
  <c r="O60" i="13"/>
  <c r="Q60" i="13"/>
  <c r="Q59" i="13" s="1"/>
  <c r="V60" i="13"/>
  <c r="G63" i="13"/>
  <c r="M63" i="13" s="1"/>
  <c r="I63" i="13"/>
  <c r="K63" i="13"/>
  <c r="K59" i="13" s="1"/>
  <c r="O63" i="13"/>
  <c r="Q63" i="13"/>
  <c r="V63" i="13"/>
  <c r="V59" i="13" s="1"/>
  <c r="G65" i="13"/>
  <c r="I65" i="13"/>
  <c r="K65" i="13"/>
  <c r="M65" i="13"/>
  <c r="O65" i="13"/>
  <c r="Q65" i="13"/>
  <c r="V65" i="13"/>
  <c r="G67" i="13"/>
  <c r="G59" i="13" s="1"/>
  <c r="I67" i="13"/>
  <c r="K67" i="13"/>
  <c r="O67" i="13"/>
  <c r="Q67" i="13"/>
  <c r="V67" i="13"/>
  <c r="G73" i="13"/>
  <c r="I73" i="13"/>
  <c r="K73" i="13"/>
  <c r="M73" i="13"/>
  <c r="O73" i="13"/>
  <c r="Q73" i="13"/>
  <c r="V73" i="13"/>
  <c r="G76" i="13"/>
  <c r="M76" i="13" s="1"/>
  <c r="I76" i="13"/>
  <c r="K76" i="13"/>
  <c r="O76" i="13"/>
  <c r="Q76" i="13"/>
  <c r="V76" i="13"/>
  <c r="G79" i="13"/>
  <c r="I79" i="13"/>
  <c r="K79" i="13"/>
  <c r="M79" i="13"/>
  <c r="O79" i="13"/>
  <c r="Q79" i="13"/>
  <c r="V79" i="13"/>
  <c r="G83" i="13"/>
  <c r="M83" i="13" s="1"/>
  <c r="I83" i="13"/>
  <c r="K83" i="13"/>
  <c r="O83" i="13"/>
  <c r="O59" i="13" s="1"/>
  <c r="Q83" i="13"/>
  <c r="V83" i="13"/>
  <c r="G86" i="13"/>
  <c r="M86" i="13" s="1"/>
  <c r="I86" i="13"/>
  <c r="K86" i="13"/>
  <c r="O86" i="13"/>
  <c r="Q86" i="13"/>
  <c r="V86" i="13"/>
  <c r="G89" i="13"/>
  <c r="M89" i="13" s="1"/>
  <c r="I89" i="13"/>
  <c r="K89" i="13"/>
  <c r="O89" i="13"/>
  <c r="Q89" i="13"/>
  <c r="V89" i="13"/>
  <c r="G92" i="13"/>
  <c r="I92" i="13"/>
  <c r="K92" i="13"/>
  <c r="M92" i="13"/>
  <c r="O92" i="13"/>
  <c r="Q92" i="13"/>
  <c r="V92" i="13"/>
  <c r="G94" i="13"/>
  <c r="G95" i="13"/>
  <c r="I95" i="13"/>
  <c r="I94" i="13" s="1"/>
  <c r="K95" i="13"/>
  <c r="M95" i="13"/>
  <c r="O95" i="13"/>
  <c r="Q95" i="13"/>
  <c r="Q94" i="13" s="1"/>
  <c r="V95" i="13"/>
  <c r="G100" i="13"/>
  <c r="M100" i="13" s="1"/>
  <c r="I100" i="13"/>
  <c r="K100" i="13"/>
  <c r="K94" i="13" s="1"/>
  <c r="O100" i="13"/>
  <c r="Q100" i="13"/>
  <c r="V100" i="13"/>
  <c r="V94" i="13" s="1"/>
  <c r="G104" i="13"/>
  <c r="I104" i="13"/>
  <c r="K104" i="13"/>
  <c r="M104" i="13"/>
  <c r="O104" i="13"/>
  <c r="Q104" i="13"/>
  <c r="V104" i="13"/>
  <c r="G113" i="13"/>
  <c r="M113" i="13" s="1"/>
  <c r="I113" i="13"/>
  <c r="K113" i="13"/>
  <c r="O113" i="13"/>
  <c r="O94" i="13" s="1"/>
  <c r="Q113" i="13"/>
  <c r="V113" i="13"/>
  <c r="G114" i="13"/>
  <c r="M114" i="13" s="1"/>
  <c r="I114" i="13"/>
  <c r="K114" i="13"/>
  <c r="O114" i="13"/>
  <c r="Q114" i="13"/>
  <c r="V114" i="13"/>
  <c r="G115" i="13"/>
  <c r="M115" i="13" s="1"/>
  <c r="I115" i="13"/>
  <c r="K115" i="13"/>
  <c r="O115" i="13"/>
  <c r="Q115" i="13"/>
  <c r="V115" i="13"/>
  <c r="G116" i="13"/>
  <c r="I116" i="13"/>
  <c r="K116" i="13"/>
  <c r="M116" i="13"/>
  <c r="O116" i="13"/>
  <c r="Q116" i="13"/>
  <c r="V116" i="13"/>
  <c r="G118" i="13"/>
  <c r="K118" i="13"/>
  <c r="M118" i="13"/>
  <c r="O118" i="13"/>
  <c r="V118" i="13"/>
  <c r="G119" i="13"/>
  <c r="I119" i="13"/>
  <c r="I118" i="13" s="1"/>
  <c r="K119" i="13"/>
  <c r="M119" i="13"/>
  <c r="O119" i="13"/>
  <c r="Q119" i="13"/>
  <c r="Q118" i="13" s="1"/>
  <c r="V119" i="13"/>
  <c r="K122" i="13"/>
  <c r="G123" i="13"/>
  <c r="I123" i="13"/>
  <c r="I122" i="13" s="1"/>
  <c r="K123" i="13"/>
  <c r="M123" i="13"/>
  <c r="O123" i="13"/>
  <c r="Q123" i="13"/>
  <c r="V123" i="13"/>
  <c r="G126" i="13"/>
  <c r="G122" i="13" s="1"/>
  <c r="I126" i="13"/>
  <c r="K126" i="13"/>
  <c r="O126" i="13"/>
  <c r="O122" i="13" s="1"/>
  <c r="Q126" i="13"/>
  <c r="V126" i="13"/>
  <c r="G128" i="13"/>
  <c r="M128" i="13" s="1"/>
  <c r="I128" i="13"/>
  <c r="K128" i="13"/>
  <c r="O128" i="13"/>
  <c r="Q128" i="13"/>
  <c r="Q122" i="13" s="1"/>
  <c r="V128" i="13"/>
  <c r="G132" i="13"/>
  <c r="M132" i="13" s="1"/>
  <c r="I132" i="13"/>
  <c r="K132" i="13"/>
  <c r="O132" i="13"/>
  <c r="Q132" i="13"/>
  <c r="V132" i="13"/>
  <c r="V122" i="13" s="1"/>
  <c r="G134" i="13"/>
  <c r="G133" i="13" s="1"/>
  <c r="I134" i="13"/>
  <c r="I133" i="13" s="1"/>
  <c r="K134" i="13"/>
  <c r="O134" i="13"/>
  <c r="O133" i="13" s="1"/>
  <c r="Q134" i="13"/>
  <c r="V134" i="13"/>
  <c r="V133" i="13" s="1"/>
  <c r="G136" i="13"/>
  <c r="I136" i="13"/>
  <c r="K136" i="13"/>
  <c r="M136" i="13"/>
  <c r="O136" i="13"/>
  <c r="Q136" i="13"/>
  <c r="Q133" i="13" s="1"/>
  <c r="V136" i="13"/>
  <c r="G138" i="13"/>
  <c r="M138" i="13" s="1"/>
  <c r="I138" i="13"/>
  <c r="K138" i="13"/>
  <c r="K133" i="13" s="1"/>
  <c r="O138" i="13"/>
  <c r="Q138" i="13"/>
  <c r="V138" i="13"/>
  <c r="G139" i="13"/>
  <c r="I139" i="13"/>
  <c r="K139" i="13"/>
  <c r="M139" i="13"/>
  <c r="O139" i="13"/>
  <c r="Q139" i="13"/>
  <c r="V139" i="13"/>
  <c r="O140" i="13"/>
  <c r="G141" i="13"/>
  <c r="M141" i="13" s="1"/>
  <c r="I141" i="13"/>
  <c r="I140" i="13" s="1"/>
  <c r="K141" i="13"/>
  <c r="O141" i="13"/>
  <c r="Q141" i="13"/>
  <c r="Q140" i="13" s="1"/>
  <c r="V141" i="13"/>
  <c r="V140" i="13" s="1"/>
  <c r="G142" i="13"/>
  <c r="M142" i="13" s="1"/>
  <c r="I142" i="13"/>
  <c r="K142" i="13"/>
  <c r="K140" i="13" s="1"/>
  <c r="O142" i="13"/>
  <c r="Q142" i="13"/>
  <c r="V142" i="13"/>
  <c r="G143" i="13"/>
  <c r="I143" i="13"/>
  <c r="K143" i="13"/>
  <c r="M143" i="13"/>
  <c r="O143" i="13"/>
  <c r="Q143" i="13"/>
  <c r="V143" i="13"/>
  <c r="G144" i="13"/>
  <c r="G140" i="13" s="1"/>
  <c r="I144" i="13"/>
  <c r="K144" i="13"/>
  <c r="O144" i="13"/>
  <c r="Q144" i="13"/>
  <c r="V144" i="13"/>
  <c r="G145" i="13"/>
  <c r="I145" i="13"/>
  <c r="K145" i="13"/>
  <c r="M145" i="13"/>
  <c r="O145" i="13"/>
  <c r="Q145" i="13"/>
  <c r="V145" i="13"/>
  <c r="G150" i="13"/>
  <c r="M150" i="13" s="1"/>
  <c r="I150" i="13"/>
  <c r="K150" i="13"/>
  <c r="O150" i="13"/>
  <c r="Q150" i="13"/>
  <c r="V150" i="13"/>
  <c r="G152" i="13"/>
  <c r="G151" i="13" s="1"/>
  <c r="I152" i="13"/>
  <c r="K152" i="13"/>
  <c r="K151" i="13" s="1"/>
  <c r="O152" i="13"/>
  <c r="O151" i="13" s="1"/>
  <c r="Q152" i="13"/>
  <c r="Q151" i="13" s="1"/>
  <c r="V152" i="13"/>
  <c r="G156" i="13"/>
  <c r="M156" i="13" s="1"/>
  <c r="I156" i="13"/>
  <c r="I151" i="13" s="1"/>
  <c r="K156" i="13"/>
  <c r="O156" i="13"/>
  <c r="Q156" i="13"/>
  <c r="V156" i="13"/>
  <c r="G159" i="13"/>
  <c r="I159" i="13"/>
  <c r="K159" i="13"/>
  <c r="M159" i="13"/>
  <c r="O159" i="13"/>
  <c r="Q159" i="13"/>
  <c r="V159" i="13"/>
  <c r="V151" i="13" s="1"/>
  <c r="G162" i="13"/>
  <c r="I162" i="13"/>
  <c r="K162" i="13"/>
  <c r="M162" i="13"/>
  <c r="O162" i="13"/>
  <c r="Q162" i="13"/>
  <c r="V162" i="13"/>
  <c r="G166" i="13"/>
  <c r="M166" i="13" s="1"/>
  <c r="I166" i="13"/>
  <c r="K166" i="13"/>
  <c r="O166" i="13"/>
  <c r="Q166" i="13"/>
  <c r="V166" i="13"/>
  <c r="G170" i="13"/>
  <c r="I170" i="13"/>
  <c r="K170" i="13"/>
  <c r="M170" i="13"/>
  <c r="O170" i="13"/>
  <c r="Q170" i="13"/>
  <c r="V170" i="13"/>
  <c r="G174" i="13"/>
  <c r="M174" i="13" s="1"/>
  <c r="I174" i="13"/>
  <c r="K174" i="13"/>
  <c r="O174" i="13"/>
  <c r="Q174" i="13"/>
  <c r="V174" i="13"/>
  <c r="G177" i="13"/>
  <c r="I177" i="13"/>
  <c r="K177" i="13"/>
  <c r="M177" i="13"/>
  <c r="O177" i="13"/>
  <c r="Q177" i="13"/>
  <c r="V177" i="13"/>
  <c r="G180" i="13"/>
  <c r="M180" i="13" s="1"/>
  <c r="I180" i="13"/>
  <c r="K180" i="13"/>
  <c r="O180" i="13"/>
  <c r="Q180" i="13"/>
  <c r="V180" i="13"/>
  <c r="G184" i="13"/>
  <c r="M184" i="13" s="1"/>
  <c r="I184" i="13"/>
  <c r="K184" i="13"/>
  <c r="O184" i="13"/>
  <c r="Q184" i="13"/>
  <c r="V184" i="13"/>
  <c r="G186" i="13"/>
  <c r="I186" i="13"/>
  <c r="K186" i="13"/>
  <c r="M186" i="13"/>
  <c r="O186" i="13"/>
  <c r="Q186" i="13"/>
  <c r="V186" i="13"/>
  <c r="G188" i="13"/>
  <c r="I188" i="13"/>
  <c r="K188" i="13"/>
  <c r="M188" i="13"/>
  <c r="O188" i="13"/>
  <c r="Q188" i="13"/>
  <c r="V188" i="13"/>
  <c r="G191" i="13"/>
  <c r="M191" i="13" s="1"/>
  <c r="I191" i="13"/>
  <c r="K191" i="13"/>
  <c r="O191" i="13"/>
  <c r="Q191" i="13"/>
  <c r="V191" i="13"/>
  <c r="G195" i="13"/>
  <c r="M195" i="13" s="1"/>
  <c r="I195" i="13"/>
  <c r="K195" i="13"/>
  <c r="O195" i="13"/>
  <c r="Q195" i="13"/>
  <c r="V195" i="13"/>
  <c r="G196" i="13"/>
  <c r="M196" i="13" s="1"/>
  <c r="I196" i="13"/>
  <c r="K196" i="13"/>
  <c r="O196" i="13"/>
  <c r="Q196" i="13"/>
  <c r="V196" i="13"/>
  <c r="G198" i="13"/>
  <c r="I198" i="13"/>
  <c r="K198" i="13"/>
  <c r="M198" i="13"/>
  <c r="O198" i="13"/>
  <c r="Q198" i="13"/>
  <c r="V198" i="13"/>
  <c r="G199" i="13"/>
  <c r="M199" i="13" s="1"/>
  <c r="I199" i="13"/>
  <c r="K199" i="13"/>
  <c r="O199" i="13"/>
  <c r="Q199" i="13"/>
  <c r="V199" i="13"/>
  <c r="G202" i="13"/>
  <c r="M202" i="13" s="1"/>
  <c r="I202" i="13"/>
  <c r="K202" i="13"/>
  <c r="O202" i="13"/>
  <c r="Q202" i="13"/>
  <c r="V202" i="13"/>
  <c r="G205" i="13"/>
  <c r="I205" i="13"/>
  <c r="K205" i="13"/>
  <c r="M205" i="13"/>
  <c r="O205" i="13"/>
  <c r="Q205" i="13"/>
  <c r="V205" i="13"/>
  <c r="G211" i="13"/>
  <c r="I211" i="13"/>
  <c r="K211" i="13"/>
  <c r="M211" i="13"/>
  <c r="O211" i="13"/>
  <c r="Q211" i="13"/>
  <c r="V211" i="13"/>
  <c r="G214" i="13"/>
  <c r="M214" i="13" s="1"/>
  <c r="I214" i="13"/>
  <c r="K214" i="13"/>
  <c r="O214" i="13"/>
  <c r="Q214" i="13"/>
  <c r="V214" i="13"/>
  <c r="G219" i="13"/>
  <c r="I219" i="13"/>
  <c r="K219" i="13"/>
  <c r="M219" i="13"/>
  <c r="O219" i="13"/>
  <c r="Q219" i="13"/>
  <c r="V219" i="13"/>
  <c r="G222" i="13"/>
  <c r="M222" i="13" s="1"/>
  <c r="I222" i="13"/>
  <c r="K222" i="13"/>
  <c r="O222" i="13"/>
  <c r="Q222" i="13"/>
  <c r="V222" i="13"/>
  <c r="I223" i="13"/>
  <c r="V223" i="13"/>
  <c r="G224" i="13"/>
  <c r="G223" i="13" s="1"/>
  <c r="I224" i="13"/>
  <c r="K224" i="13"/>
  <c r="K223" i="13" s="1"/>
  <c r="O224" i="13"/>
  <c r="O223" i="13" s="1"/>
  <c r="Q224" i="13"/>
  <c r="Q223" i="13" s="1"/>
  <c r="V224" i="13"/>
  <c r="Q226" i="13"/>
  <c r="G227" i="13"/>
  <c r="I227" i="13"/>
  <c r="K227" i="13"/>
  <c r="K226" i="13" s="1"/>
  <c r="M227" i="13"/>
  <c r="O227" i="13"/>
  <c r="O226" i="13" s="1"/>
  <c r="Q227" i="13"/>
  <c r="V227" i="13"/>
  <c r="V226" i="13" s="1"/>
  <c r="G228" i="13"/>
  <c r="I228" i="13"/>
  <c r="K228" i="13"/>
  <c r="M228" i="13"/>
  <c r="O228" i="13"/>
  <c r="Q228" i="13"/>
  <c r="V228" i="13"/>
  <c r="G229" i="13"/>
  <c r="G226" i="13" s="1"/>
  <c r="I229" i="13"/>
  <c r="K229" i="13"/>
  <c r="O229" i="13"/>
  <c r="Q229" i="13"/>
  <c r="V229" i="13"/>
  <c r="G230" i="13"/>
  <c r="I230" i="13"/>
  <c r="I226" i="13" s="1"/>
  <c r="K230" i="13"/>
  <c r="M230" i="13"/>
  <c r="O230" i="13"/>
  <c r="Q230" i="13"/>
  <c r="V230" i="13"/>
  <c r="K232" i="13"/>
  <c r="G233" i="13"/>
  <c r="I233" i="13"/>
  <c r="I232" i="13" s="1"/>
  <c r="K233" i="13"/>
  <c r="M233" i="13"/>
  <c r="O233" i="13"/>
  <c r="O232" i="13" s="1"/>
  <c r="Q233" i="13"/>
  <c r="V233" i="13"/>
  <c r="G236" i="13"/>
  <c r="G232" i="13" s="1"/>
  <c r="I236" i="13"/>
  <c r="K236" i="13"/>
  <c r="O236" i="13"/>
  <c r="Q236" i="13"/>
  <c r="V236" i="13"/>
  <c r="G238" i="13"/>
  <c r="M238" i="13" s="1"/>
  <c r="I238" i="13"/>
  <c r="K238" i="13"/>
  <c r="O238" i="13"/>
  <c r="Q238" i="13"/>
  <c r="Q232" i="13" s="1"/>
  <c r="V238" i="13"/>
  <c r="G240" i="13"/>
  <c r="I240" i="13"/>
  <c r="K240" i="13"/>
  <c r="M240" i="13"/>
  <c r="O240" i="13"/>
  <c r="Q240" i="13"/>
  <c r="V240" i="13"/>
  <c r="V232" i="13" s="1"/>
  <c r="G243" i="13"/>
  <c r="I243" i="13"/>
  <c r="K243" i="13"/>
  <c r="M243" i="13"/>
  <c r="O243" i="13"/>
  <c r="Q243" i="13"/>
  <c r="V243" i="13"/>
  <c r="G245" i="13"/>
  <c r="M245" i="13" s="1"/>
  <c r="I245" i="13"/>
  <c r="K245" i="13"/>
  <c r="O245" i="13"/>
  <c r="Q245" i="13"/>
  <c r="V245" i="13"/>
  <c r="G247" i="13"/>
  <c r="M247" i="13" s="1"/>
  <c r="I247" i="13"/>
  <c r="K247" i="13"/>
  <c r="O247" i="13"/>
  <c r="Q247" i="13"/>
  <c r="V247" i="13"/>
  <c r="G250" i="13"/>
  <c r="K250" i="13"/>
  <c r="Q250" i="13"/>
  <c r="V250" i="13"/>
  <c r="G251" i="13"/>
  <c r="I251" i="13"/>
  <c r="I250" i="13" s="1"/>
  <c r="K251" i="13"/>
  <c r="M251" i="13"/>
  <c r="M250" i="13" s="1"/>
  <c r="O251" i="13"/>
  <c r="O250" i="13" s="1"/>
  <c r="Q251" i="13"/>
  <c r="V251" i="13"/>
  <c r="G252" i="13"/>
  <c r="K252" i="13"/>
  <c r="O252" i="13"/>
  <c r="G253" i="13"/>
  <c r="M253" i="13" s="1"/>
  <c r="M252" i="13" s="1"/>
  <c r="I253" i="13"/>
  <c r="I252" i="13" s="1"/>
  <c r="K253" i="13"/>
  <c r="O253" i="13"/>
  <c r="Q253" i="13"/>
  <c r="Q252" i="13" s="1"/>
  <c r="V253" i="13"/>
  <c r="V252" i="13" s="1"/>
  <c r="G255" i="13"/>
  <c r="I255" i="13"/>
  <c r="K255" i="13"/>
  <c r="M255" i="13"/>
  <c r="O255" i="13"/>
  <c r="Q255" i="13"/>
  <c r="Q254" i="13" s="1"/>
  <c r="V255" i="13"/>
  <c r="G256" i="13"/>
  <c r="G254" i="13" s="1"/>
  <c r="I256" i="13"/>
  <c r="K256" i="13"/>
  <c r="O256" i="13"/>
  <c r="O254" i="13" s="1"/>
  <c r="Q256" i="13"/>
  <c r="V256" i="13"/>
  <c r="G257" i="13"/>
  <c r="I257" i="13"/>
  <c r="I254" i="13" s="1"/>
  <c r="K257" i="13"/>
  <c r="M257" i="13"/>
  <c r="O257" i="13"/>
  <c r="Q257" i="13"/>
  <c r="V257" i="13"/>
  <c r="G258" i="13"/>
  <c r="M258" i="13" s="1"/>
  <c r="I258" i="13"/>
  <c r="K258" i="13"/>
  <c r="K254" i="13" s="1"/>
  <c r="O258" i="13"/>
  <c r="Q258" i="13"/>
  <c r="V258" i="13"/>
  <c r="G259" i="13"/>
  <c r="I259" i="13"/>
  <c r="K259" i="13"/>
  <c r="M259" i="13"/>
  <c r="O259" i="13"/>
  <c r="Q259" i="13"/>
  <c r="V259" i="13"/>
  <c r="G260" i="13"/>
  <c r="M260" i="13" s="1"/>
  <c r="I260" i="13"/>
  <c r="K260" i="13"/>
  <c r="O260" i="13"/>
  <c r="Q260" i="13"/>
  <c r="V260" i="13"/>
  <c r="G261" i="13"/>
  <c r="M261" i="13" s="1"/>
  <c r="I261" i="13"/>
  <c r="K261" i="13"/>
  <c r="O261" i="13"/>
  <c r="Q261" i="13"/>
  <c r="V261" i="13"/>
  <c r="G262" i="13"/>
  <c r="M262" i="13" s="1"/>
  <c r="I262" i="13"/>
  <c r="K262" i="13"/>
  <c r="O262" i="13"/>
  <c r="Q262" i="13"/>
  <c r="V262" i="13"/>
  <c r="V254" i="13" s="1"/>
  <c r="G263" i="13"/>
  <c r="I263" i="13"/>
  <c r="K263" i="13"/>
  <c r="M263" i="13"/>
  <c r="O263" i="13"/>
  <c r="Q263" i="13"/>
  <c r="V263" i="13"/>
  <c r="G264" i="13"/>
  <c r="M264" i="13" s="1"/>
  <c r="I264" i="13"/>
  <c r="K264" i="13"/>
  <c r="O264" i="13"/>
  <c r="Q264" i="13"/>
  <c r="V264" i="13"/>
  <c r="G265" i="13"/>
  <c r="I265" i="13"/>
  <c r="K265" i="13"/>
  <c r="M265" i="13"/>
  <c r="O265" i="13"/>
  <c r="Q265" i="13"/>
  <c r="V265" i="13"/>
  <c r="G266" i="13"/>
  <c r="M266" i="13" s="1"/>
  <c r="I266" i="13"/>
  <c r="K266" i="13"/>
  <c r="O266" i="13"/>
  <c r="Q266" i="13"/>
  <c r="V266" i="13"/>
  <c r="G267" i="13"/>
  <c r="I267" i="13"/>
  <c r="K267" i="13"/>
  <c r="M267" i="13"/>
  <c r="O267" i="13"/>
  <c r="Q267" i="13"/>
  <c r="V267" i="13"/>
  <c r="G268" i="13"/>
  <c r="M268" i="13" s="1"/>
  <c r="I268" i="13"/>
  <c r="K268" i="13"/>
  <c r="O268" i="13"/>
  <c r="Q268" i="13"/>
  <c r="V268" i="13"/>
  <c r="G269" i="13"/>
  <c r="M269" i="13" s="1"/>
  <c r="I269" i="13"/>
  <c r="K269" i="13"/>
  <c r="O269" i="13"/>
  <c r="Q269" i="13"/>
  <c r="V269" i="13"/>
  <c r="G270" i="13"/>
  <c r="M270" i="13" s="1"/>
  <c r="I270" i="13"/>
  <c r="K270" i="13"/>
  <c r="O270" i="13"/>
  <c r="Q270" i="13"/>
  <c r="V270" i="13"/>
  <c r="G271" i="13"/>
  <c r="I271" i="13"/>
  <c r="K271" i="13"/>
  <c r="M271" i="13"/>
  <c r="O271" i="13"/>
  <c r="Q271" i="13"/>
  <c r="V271" i="13"/>
  <c r="G272" i="13"/>
  <c r="M272" i="13" s="1"/>
  <c r="I272" i="13"/>
  <c r="K272" i="13"/>
  <c r="O272" i="13"/>
  <c r="Q272" i="13"/>
  <c r="V272" i="13"/>
  <c r="G273" i="13"/>
  <c r="I273" i="13"/>
  <c r="K273" i="13"/>
  <c r="M273" i="13"/>
  <c r="O273" i="13"/>
  <c r="Q273" i="13"/>
  <c r="V273" i="13"/>
  <c r="G275" i="13"/>
  <c r="K275" i="13"/>
  <c r="O275" i="13"/>
  <c r="Q275" i="13"/>
  <c r="V275" i="13"/>
  <c r="G276" i="13"/>
  <c r="I276" i="13"/>
  <c r="I275" i="13" s="1"/>
  <c r="K276" i="13"/>
  <c r="M276" i="13"/>
  <c r="M275" i="13" s="1"/>
  <c r="O276" i="13"/>
  <c r="Q276" i="13"/>
  <c r="V276" i="13"/>
  <c r="G278" i="13"/>
  <c r="M278" i="13" s="1"/>
  <c r="I278" i="13"/>
  <c r="I277" i="13" s="1"/>
  <c r="K278" i="13"/>
  <c r="O278" i="13"/>
  <c r="Q278" i="13"/>
  <c r="Q277" i="13" s="1"/>
  <c r="V278" i="13"/>
  <c r="G279" i="13"/>
  <c r="M279" i="13" s="1"/>
  <c r="I279" i="13"/>
  <c r="K279" i="13"/>
  <c r="K277" i="13" s="1"/>
  <c r="O279" i="13"/>
  <c r="Q279" i="13"/>
  <c r="V279" i="13"/>
  <c r="V277" i="13" s="1"/>
  <c r="G283" i="13"/>
  <c r="I283" i="13"/>
  <c r="K283" i="13"/>
  <c r="M283" i="13"/>
  <c r="O283" i="13"/>
  <c r="Q283" i="13"/>
  <c r="V283" i="13"/>
  <c r="G286" i="13"/>
  <c r="G277" i="13" s="1"/>
  <c r="I286" i="13"/>
  <c r="K286" i="13"/>
  <c r="O286" i="13"/>
  <c r="Q286" i="13"/>
  <c r="V286" i="13"/>
  <c r="G288" i="13"/>
  <c r="I288" i="13"/>
  <c r="K288" i="13"/>
  <c r="M288" i="13"/>
  <c r="O288" i="13"/>
  <c r="Q288" i="13"/>
  <c r="V288" i="13"/>
  <c r="G289" i="13"/>
  <c r="M289" i="13" s="1"/>
  <c r="I289" i="13"/>
  <c r="K289" i="13"/>
  <c r="O289" i="13"/>
  <c r="Q289" i="13"/>
  <c r="V289" i="13"/>
  <c r="G290" i="13"/>
  <c r="I290" i="13"/>
  <c r="K290" i="13"/>
  <c r="M290" i="13"/>
  <c r="O290" i="13"/>
  <c r="Q290" i="13"/>
  <c r="V290" i="13"/>
  <c r="G291" i="13"/>
  <c r="M291" i="13" s="1"/>
  <c r="I291" i="13"/>
  <c r="K291" i="13"/>
  <c r="O291" i="13"/>
  <c r="O277" i="13" s="1"/>
  <c r="Q291" i="13"/>
  <c r="V291" i="13"/>
  <c r="G292" i="13"/>
  <c r="M292" i="13" s="1"/>
  <c r="I292" i="13"/>
  <c r="K292" i="13"/>
  <c r="O292" i="13"/>
  <c r="Q292" i="13"/>
  <c r="V292" i="13"/>
  <c r="G295" i="13"/>
  <c r="M295" i="13" s="1"/>
  <c r="I295" i="13"/>
  <c r="K295" i="13"/>
  <c r="O295" i="13"/>
  <c r="Q295" i="13"/>
  <c r="V295" i="13"/>
  <c r="G302" i="13"/>
  <c r="I302" i="13"/>
  <c r="K302" i="13"/>
  <c r="M302" i="13"/>
  <c r="O302" i="13"/>
  <c r="Q302" i="13"/>
  <c r="V302" i="13"/>
  <c r="G304" i="13"/>
  <c r="G305" i="13"/>
  <c r="I305" i="13"/>
  <c r="I304" i="13" s="1"/>
  <c r="K305" i="13"/>
  <c r="M305" i="13"/>
  <c r="O305" i="13"/>
  <c r="Q305" i="13"/>
  <c r="Q304" i="13" s="1"/>
  <c r="V305" i="13"/>
  <c r="G308" i="13"/>
  <c r="M308" i="13" s="1"/>
  <c r="I308" i="13"/>
  <c r="K308" i="13"/>
  <c r="K304" i="13" s="1"/>
  <c r="O308" i="13"/>
  <c r="Q308" i="13"/>
  <c r="V308" i="13"/>
  <c r="V304" i="13" s="1"/>
  <c r="G310" i="13"/>
  <c r="I310" i="13"/>
  <c r="K310" i="13"/>
  <c r="M310" i="13"/>
  <c r="O310" i="13"/>
  <c r="Q310" i="13"/>
  <c r="V310" i="13"/>
  <c r="G311" i="13"/>
  <c r="M311" i="13" s="1"/>
  <c r="I311" i="13"/>
  <c r="K311" i="13"/>
  <c r="O311" i="13"/>
  <c r="O304" i="13" s="1"/>
  <c r="Q311" i="13"/>
  <c r="V311" i="13"/>
  <c r="G313" i="13"/>
  <c r="M313" i="13" s="1"/>
  <c r="I313" i="13"/>
  <c r="K313" i="13"/>
  <c r="O313" i="13"/>
  <c r="Q313" i="13"/>
  <c r="V313" i="13"/>
  <c r="G314" i="13"/>
  <c r="M314" i="13" s="1"/>
  <c r="I314" i="13"/>
  <c r="K314" i="13"/>
  <c r="O314" i="13"/>
  <c r="Q314" i="13"/>
  <c r="V314" i="13"/>
  <c r="G315" i="13"/>
  <c r="I315" i="13"/>
  <c r="K315" i="13"/>
  <c r="M315" i="13"/>
  <c r="O315" i="13"/>
  <c r="Q315" i="13"/>
  <c r="V315" i="13"/>
  <c r="G320" i="13"/>
  <c r="M320" i="13" s="1"/>
  <c r="I320" i="13"/>
  <c r="K320" i="13"/>
  <c r="O320" i="13"/>
  <c r="Q320" i="13"/>
  <c r="V320" i="13"/>
  <c r="I322" i="13"/>
  <c r="G323" i="13"/>
  <c r="G322" i="13" s="1"/>
  <c r="I323" i="13"/>
  <c r="K323" i="13"/>
  <c r="K322" i="13" s="1"/>
  <c r="O323" i="13"/>
  <c r="Q323" i="13"/>
  <c r="V323" i="13"/>
  <c r="V322" i="13" s="1"/>
  <c r="G324" i="13"/>
  <c r="I324" i="13"/>
  <c r="K324" i="13"/>
  <c r="M324" i="13"/>
  <c r="O324" i="13"/>
  <c r="Q324" i="13"/>
  <c r="V324" i="13"/>
  <c r="G327" i="13"/>
  <c r="M327" i="13" s="1"/>
  <c r="I327" i="13"/>
  <c r="K327" i="13"/>
  <c r="O327" i="13"/>
  <c r="O322" i="13" s="1"/>
  <c r="Q327" i="13"/>
  <c r="V327" i="13"/>
  <c r="G329" i="13"/>
  <c r="M329" i="13" s="1"/>
  <c r="I329" i="13"/>
  <c r="K329" i="13"/>
  <c r="O329" i="13"/>
  <c r="Q329" i="13"/>
  <c r="Q322" i="13" s="1"/>
  <c r="V329" i="13"/>
  <c r="G332" i="13"/>
  <c r="I332" i="13"/>
  <c r="K332" i="13"/>
  <c r="M332" i="13"/>
  <c r="O332" i="13"/>
  <c r="Q332" i="13"/>
  <c r="Q331" i="13" s="1"/>
  <c r="V332" i="13"/>
  <c r="G333" i="13"/>
  <c r="G331" i="13" s="1"/>
  <c r="I333" i="13"/>
  <c r="K333" i="13"/>
  <c r="O333" i="13"/>
  <c r="O331" i="13" s="1"/>
  <c r="Q333" i="13"/>
  <c r="V333" i="13"/>
  <c r="G334" i="13"/>
  <c r="I334" i="13"/>
  <c r="I331" i="13" s="1"/>
  <c r="K334" i="13"/>
  <c r="M334" i="13"/>
  <c r="O334" i="13"/>
  <c r="Q334" i="13"/>
  <c r="V334" i="13"/>
  <c r="G335" i="13"/>
  <c r="M335" i="13" s="1"/>
  <c r="I335" i="13"/>
  <c r="K335" i="13"/>
  <c r="K331" i="13" s="1"/>
  <c r="O335" i="13"/>
  <c r="Q335" i="13"/>
  <c r="V335" i="13"/>
  <c r="G336" i="13"/>
  <c r="I336" i="13"/>
  <c r="K336" i="13"/>
  <c r="M336" i="13"/>
  <c r="O336" i="13"/>
  <c r="Q336" i="13"/>
  <c r="V336" i="13"/>
  <c r="G338" i="13"/>
  <c r="M338" i="13" s="1"/>
  <c r="I338" i="13"/>
  <c r="K338" i="13"/>
  <c r="O338" i="13"/>
  <c r="Q338" i="13"/>
  <c r="V338" i="13"/>
  <c r="G339" i="13"/>
  <c r="M339" i="13" s="1"/>
  <c r="I339" i="13"/>
  <c r="K339" i="13"/>
  <c r="O339" i="13"/>
  <c r="Q339" i="13"/>
  <c r="V339" i="13"/>
  <c r="G343" i="13"/>
  <c r="M343" i="13" s="1"/>
  <c r="I343" i="13"/>
  <c r="K343" i="13"/>
  <c r="O343" i="13"/>
  <c r="Q343" i="13"/>
  <c r="V343" i="13"/>
  <c r="V331" i="13" s="1"/>
  <c r="G344" i="13"/>
  <c r="I344" i="13"/>
  <c r="K344" i="13"/>
  <c r="M344" i="13"/>
  <c r="O344" i="13"/>
  <c r="Q344" i="13"/>
  <c r="V344" i="13"/>
  <c r="G346" i="13"/>
  <c r="G347" i="13"/>
  <c r="I347" i="13"/>
  <c r="I346" i="13" s="1"/>
  <c r="K347" i="13"/>
  <c r="M347" i="13"/>
  <c r="O347" i="13"/>
  <c r="Q347" i="13"/>
  <c r="Q346" i="13" s="1"/>
  <c r="V347" i="13"/>
  <c r="G349" i="13"/>
  <c r="M349" i="13" s="1"/>
  <c r="I349" i="13"/>
  <c r="K349" i="13"/>
  <c r="K346" i="13" s="1"/>
  <c r="O349" i="13"/>
  <c r="Q349" i="13"/>
  <c r="V349" i="13"/>
  <c r="V346" i="13" s="1"/>
  <c r="G350" i="13"/>
  <c r="I350" i="13"/>
  <c r="K350" i="13"/>
  <c r="M350" i="13"/>
  <c r="O350" i="13"/>
  <c r="Q350" i="13"/>
  <c r="V350" i="13"/>
  <c r="G352" i="13"/>
  <c r="M352" i="13" s="1"/>
  <c r="I352" i="13"/>
  <c r="K352" i="13"/>
  <c r="O352" i="13"/>
  <c r="O346" i="13" s="1"/>
  <c r="Q352" i="13"/>
  <c r="V352" i="13"/>
  <c r="G353" i="13"/>
  <c r="M353" i="13" s="1"/>
  <c r="I353" i="13"/>
  <c r="K353" i="13"/>
  <c r="O353" i="13"/>
  <c r="Q353" i="13"/>
  <c r="V353" i="13"/>
  <c r="G355" i="13"/>
  <c r="M355" i="13" s="1"/>
  <c r="I355" i="13"/>
  <c r="K355" i="13"/>
  <c r="O355" i="13"/>
  <c r="Q355" i="13"/>
  <c r="V355" i="13"/>
  <c r="G358" i="13"/>
  <c r="G357" i="13" s="1"/>
  <c r="I358" i="13"/>
  <c r="K358" i="13"/>
  <c r="O358" i="13"/>
  <c r="O357" i="13" s="1"/>
  <c r="Q358" i="13"/>
  <c r="V358" i="13"/>
  <c r="V357" i="13" s="1"/>
  <c r="G359" i="13"/>
  <c r="I359" i="13"/>
  <c r="I357" i="13" s="1"/>
  <c r="K359" i="13"/>
  <c r="M359" i="13"/>
  <c r="O359" i="13"/>
  <c r="Q359" i="13"/>
  <c r="Q357" i="13" s="1"/>
  <c r="V359" i="13"/>
  <c r="G361" i="13"/>
  <c r="M361" i="13" s="1"/>
  <c r="I361" i="13"/>
  <c r="K361" i="13"/>
  <c r="K357" i="13" s="1"/>
  <c r="O361" i="13"/>
  <c r="Q361" i="13"/>
  <c r="V361" i="13"/>
  <c r="G362" i="13"/>
  <c r="I362" i="13"/>
  <c r="K362" i="13"/>
  <c r="M362" i="13"/>
  <c r="O362" i="13"/>
  <c r="Q362" i="13"/>
  <c r="V362" i="13"/>
  <c r="O364" i="13"/>
  <c r="G365" i="13"/>
  <c r="M365" i="13" s="1"/>
  <c r="I365" i="13"/>
  <c r="I364" i="13" s="1"/>
  <c r="K365" i="13"/>
  <c r="O365" i="13"/>
  <c r="Q365" i="13"/>
  <c r="Q364" i="13" s="1"/>
  <c r="V365" i="13"/>
  <c r="G368" i="13"/>
  <c r="M368" i="13" s="1"/>
  <c r="I368" i="13"/>
  <c r="K368" i="13"/>
  <c r="K364" i="13" s="1"/>
  <c r="O368" i="13"/>
  <c r="Q368" i="13"/>
  <c r="V368" i="13"/>
  <c r="V364" i="13" s="1"/>
  <c r="G369" i="13"/>
  <c r="I369" i="13"/>
  <c r="K369" i="13"/>
  <c r="M369" i="13"/>
  <c r="O369" i="13"/>
  <c r="Q369" i="13"/>
  <c r="V369" i="13"/>
  <c r="G370" i="13"/>
  <c r="M370" i="13" s="1"/>
  <c r="I370" i="13"/>
  <c r="K370" i="13"/>
  <c r="O370" i="13"/>
  <c r="Q370" i="13"/>
  <c r="V370" i="13"/>
  <c r="G371" i="13"/>
  <c r="I371" i="13"/>
  <c r="K371" i="13"/>
  <c r="M371" i="13"/>
  <c r="O371" i="13"/>
  <c r="Q371" i="13"/>
  <c r="V371" i="13"/>
  <c r="G373" i="13"/>
  <c r="M373" i="13" s="1"/>
  <c r="I373" i="13"/>
  <c r="K373" i="13"/>
  <c r="O373" i="13"/>
  <c r="Q373" i="13"/>
  <c r="V373" i="13"/>
  <c r="I374" i="13"/>
  <c r="Q374" i="13"/>
  <c r="V374" i="13"/>
  <c r="G375" i="13"/>
  <c r="G374" i="13" s="1"/>
  <c r="I375" i="13"/>
  <c r="K375" i="13"/>
  <c r="K374" i="13" s="1"/>
  <c r="O375" i="13"/>
  <c r="O374" i="13" s="1"/>
  <c r="Q375" i="13"/>
  <c r="V375" i="13"/>
  <c r="I376" i="13"/>
  <c r="Q376" i="13"/>
  <c r="G377" i="13"/>
  <c r="M377" i="13" s="1"/>
  <c r="I377" i="13"/>
  <c r="K377" i="13"/>
  <c r="K376" i="13" s="1"/>
  <c r="O377" i="13"/>
  <c r="O376" i="13" s="1"/>
  <c r="Q377" i="13"/>
  <c r="V377" i="13"/>
  <c r="V376" i="13" s="1"/>
  <c r="G380" i="13"/>
  <c r="I380" i="13"/>
  <c r="K380" i="13"/>
  <c r="M380" i="13"/>
  <c r="O380" i="13"/>
  <c r="Q380" i="13"/>
  <c r="V380" i="13"/>
  <c r="G381" i="13"/>
  <c r="AF395" i="13" s="1"/>
  <c r="I381" i="13"/>
  <c r="K381" i="13"/>
  <c r="O381" i="13"/>
  <c r="Q381" i="13"/>
  <c r="V381" i="13"/>
  <c r="I382" i="13"/>
  <c r="O382" i="13"/>
  <c r="Q382" i="13"/>
  <c r="G383" i="13"/>
  <c r="G382" i="13" s="1"/>
  <c r="I383" i="13"/>
  <c r="K383" i="13"/>
  <c r="K382" i="13" s="1"/>
  <c r="O383" i="13"/>
  <c r="Q383" i="13"/>
  <c r="V383" i="13"/>
  <c r="V382" i="13" s="1"/>
  <c r="G384" i="13"/>
  <c r="I384" i="13"/>
  <c r="K384" i="13"/>
  <c r="M384" i="13"/>
  <c r="O384" i="13"/>
  <c r="Q384" i="13"/>
  <c r="V384" i="13"/>
  <c r="O386" i="13"/>
  <c r="G387" i="13"/>
  <c r="M387" i="13" s="1"/>
  <c r="I387" i="13"/>
  <c r="I386" i="13" s="1"/>
  <c r="K387" i="13"/>
  <c r="O387" i="13"/>
  <c r="Q387" i="13"/>
  <c r="Q386" i="13" s="1"/>
  <c r="V387" i="13"/>
  <c r="G388" i="13"/>
  <c r="M388" i="13" s="1"/>
  <c r="I388" i="13"/>
  <c r="K388" i="13"/>
  <c r="K386" i="13" s="1"/>
  <c r="O388" i="13"/>
  <c r="Q388" i="13"/>
  <c r="V388" i="13"/>
  <c r="V386" i="13" s="1"/>
  <c r="G389" i="13"/>
  <c r="I389" i="13"/>
  <c r="K389" i="13"/>
  <c r="M389" i="13"/>
  <c r="O389" i="13"/>
  <c r="Q389" i="13"/>
  <c r="V389" i="13"/>
  <c r="G390" i="13"/>
  <c r="G386" i="13" s="1"/>
  <c r="I390" i="13"/>
  <c r="K390" i="13"/>
  <c r="O390" i="13"/>
  <c r="Q390" i="13"/>
  <c r="V390" i="13"/>
  <c r="G391" i="13"/>
  <c r="I391" i="13"/>
  <c r="K391" i="13"/>
  <c r="M391" i="13"/>
  <c r="O391" i="13"/>
  <c r="Q391" i="13"/>
  <c r="V391" i="13"/>
  <c r="G392" i="13"/>
  <c r="M392" i="13" s="1"/>
  <c r="I392" i="13"/>
  <c r="K392" i="13"/>
  <c r="O392" i="13"/>
  <c r="Q392" i="13"/>
  <c r="V392" i="13"/>
  <c r="G393" i="13"/>
  <c r="I393" i="13"/>
  <c r="K393" i="13"/>
  <c r="M393" i="13"/>
  <c r="O393" i="13"/>
  <c r="Q393" i="13"/>
  <c r="V393" i="13"/>
  <c r="AE395" i="13"/>
  <c r="G20" i="12"/>
  <c r="I8" i="12"/>
  <c r="G9" i="12"/>
  <c r="M9" i="12" s="1"/>
  <c r="M8" i="12" s="1"/>
  <c r="I9" i="12"/>
  <c r="K9" i="12"/>
  <c r="K8" i="12" s="1"/>
  <c r="O9" i="12"/>
  <c r="O8" i="12" s="1"/>
  <c r="Q9" i="12"/>
  <c r="V9" i="12"/>
  <c r="V8" i="12" s="1"/>
  <c r="G10" i="12"/>
  <c r="I10" i="12"/>
  <c r="K10" i="12"/>
  <c r="M10" i="12"/>
  <c r="O10" i="12"/>
  <c r="Q10" i="12"/>
  <c r="V10" i="12"/>
  <c r="G11" i="12"/>
  <c r="G8" i="12" s="1"/>
  <c r="I11" i="12"/>
  <c r="K11" i="12"/>
  <c r="M11" i="12"/>
  <c r="O11" i="12"/>
  <c r="Q11" i="12"/>
  <c r="V11" i="12"/>
  <c r="G12" i="12"/>
  <c r="I12" i="12"/>
  <c r="K12" i="12"/>
  <c r="M12" i="12"/>
  <c r="O12" i="12"/>
  <c r="Q12" i="12"/>
  <c r="Q8" i="12" s="1"/>
  <c r="V12" i="12"/>
  <c r="V13" i="12"/>
  <c r="G14" i="12"/>
  <c r="I14" i="12"/>
  <c r="I13" i="12" s="1"/>
  <c r="K14" i="12"/>
  <c r="M14" i="12"/>
  <c r="O14" i="12"/>
  <c r="O13" i="12" s="1"/>
  <c r="Q14" i="12"/>
  <c r="V14" i="12"/>
  <c r="G15" i="12"/>
  <c r="G13" i="12" s="1"/>
  <c r="I15" i="12"/>
  <c r="K15" i="12"/>
  <c r="O15" i="12"/>
  <c r="Q15" i="12"/>
  <c r="V15" i="12"/>
  <c r="G16" i="12"/>
  <c r="M16" i="12" s="1"/>
  <c r="I16" i="12"/>
  <c r="K16" i="12"/>
  <c r="O16" i="12"/>
  <c r="Q16" i="12"/>
  <c r="Q13" i="12" s="1"/>
  <c r="V16" i="12"/>
  <c r="G17" i="12"/>
  <c r="M17" i="12" s="1"/>
  <c r="I17" i="12"/>
  <c r="K17" i="12"/>
  <c r="K13" i="12" s="1"/>
  <c r="O17" i="12"/>
  <c r="Q17" i="12"/>
  <c r="V17" i="12"/>
  <c r="G18" i="12"/>
  <c r="I18" i="12"/>
  <c r="K18" i="12"/>
  <c r="M18" i="12"/>
  <c r="O18" i="12"/>
  <c r="Q18" i="12"/>
  <c r="V18" i="12"/>
  <c r="AE20" i="12"/>
  <c r="I20" i="1"/>
  <c r="I19" i="1"/>
  <c r="I18" i="1"/>
  <c r="F44" i="1"/>
  <c r="G23" i="1" s="1"/>
  <c r="G44" i="1"/>
  <c r="G25" i="1" s="1"/>
  <c r="A25" i="1" s="1"/>
  <c r="H41" i="1"/>
  <c r="I41" i="1" s="1"/>
  <c r="H40" i="1"/>
  <c r="I40" i="1" s="1"/>
  <c r="H39" i="1"/>
  <c r="H44" i="1" s="1"/>
  <c r="I17" i="1" l="1"/>
  <c r="I16" i="1"/>
  <c r="I21" i="1" s="1"/>
  <c r="I81" i="1"/>
  <c r="J76" i="1" s="1"/>
  <c r="G26" i="1"/>
  <c r="A26" i="1"/>
  <c r="A23" i="1"/>
  <c r="G28" i="1"/>
  <c r="M346" i="13"/>
  <c r="M304" i="13"/>
  <c r="M232" i="13"/>
  <c r="M364" i="13"/>
  <c r="M94" i="13"/>
  <c r="M140" i="13"/>
  <c r="M277" i="13"/>
  <c r="M331" i="13"/>
  <c r="G364" i="13"/>
  <c r="G376" i="13"/>
  <c r="M358" i="13"/>
  <c r="M357" i="13" s="1"/>
  <c r="M333" i="13"/>
  <c r="M286" i="13"/>
  <c r="M256" i="13"/>
  <c r="M254" i="13" s="1"/>
  <c r="M229" i="13"/>
  <c r="M226" i="13" s="1"/>
  <c r="M144" i="13"/>
  <c r="M134" i="13"/>
  <c r="M133" i="13" s="1"/>
  <c r="M67" i="13"/>
  <c r="M59" i="13" s="1"/>
  <c r="M51" i="13"/>
  <c r="M47" i="13" s="1"/>
  <c r="M35" i="13"/>
  <c r="M8" i="13" s="1"/>
  <c r="M390" i="13"/>
  <c r="M386" i="13" s="1"/>
  <c r="M381" i="13"/>
  <c r="M376" i="13" s="1"/>
  <c r="M383" i="13"/>
  <c r="M382" i="13" s="1"/>
  <c r="M323" i="13"/>
  <c r="M322" i="13" s="1"/>
  <c r="M375" i="13"/>
  <c r="M374" i="13" s="1"/>
  <c r="M236" i="13"/>
  <c r="M224" i="13"/>
  <c r="M223" i="13" s="1"/>
  <c r="M152" i="13"/>
  <c r="M151" i="13" s="1"/>
  <c r="M126" i="13"/>
  <c r="M122" i="13" s="1"/>
  <c r="M45" i="13"/>
  <c r="M41" i="13" s="1"/>
  <c r="AF20" i="12"/>
  <c r="M15" i="12"/>
  <c r="M13" i="12" s="1"/>
  <c r="I39" i="1"/>
  <c r="I44" i="1" s="1"/>
  <c r="J28" i="1"/>
  <c r="J26" i="1"/>
  <c r="G38" i="1"/>
  <c r="F38" i="1"/>
  <c r="J23" i="1"/>
  <c r="J24" i="1"/>
  <c r="J25" i="1"/>
  <c r="J27" i="1"/>
  <c r="E24" i="1"/>
  <c r="E26" i="1"/>
  <c r="J72" i="1" l="1"/>
  <c r="J71" i="1"/>
  <c r="J80" i="1"/>
  <c r="J63" i="1"/>
  <c r="J53" i="1"/>
  <c r="J74" i="1"/>
  <c r="J75" i="1"/>
  <c r="J61" i="1"/>
  <c r="J67" i="1"/>
  <c r="J78" i="1"/>
  <c r="J77" i="1"/>
  <c r="J57" i="1"/>
  <c r="J56" i="1"/>
  <c r="J62" i="1"/>
  <c r="J66" i="1"/>
  <c r="J65" i="1"/>
  <c r="J79" i="1"/>
  <c r="J73" i="1"/>
  <c r="J54" i="1"/>
  <c r="J69" i="1"/>
  <c r="J64" i="1"/>
  <c r="J60" i="1"/>
  <c r="J70" i="1"/>
  <c r="J51" i="1"/>
  <c r="J55" i="1"/>
  <c r="J58" i="1"/>
  <c r="J59" i="1"/>
  <c r="J52" i="1"/>
  <c r="J68" i="1"/>
  <c r="G24" i="1"/>
  <c r="A27" i="1" s="1"/>
  <c r="A24" i="1"/>
  <c r="J41" i="1"/>
  <c r="J43" i="1"/>
  <c r="J42" i="1"/>
  <c r="J40" i="1"/>
  <c r="J39" i="1"/>
  <c r="J44" i="1" s="1"/>
  <c r="J81" i="1" l="1"/>
  <c r="A29" i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Wetterova</author>
  </authors>
  <commentList>
    <comment ref="S6" authorId="0" shapeId="0" xr:uid="{28866F24-98A0-4996-867E-8936F04A824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85C802B-246C-4F6D-8224-AA21B95816A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Wetterova</author>
  </authors>
  <commentList>
    <comment ref="S6" authorId="0" shapeId="0" xr:uid="{93747A94-83F3-4C93-BB69-37C31955EA8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D02748D-3447-48B5-8B0B-A82CC0C5A40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<sst xmlns="http://schemas.openxmlformats.org/spreadsheetml/2006/main" count="2152" uniqueCount="716">
  <si>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</si>
  <si>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</si>
  <si>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</si>
  <si>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</si>
  <si>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</si>
  <si>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</si>
  <si>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</si>
  <si>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</si>
  <si>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</si>
  <si>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</si>
  <si>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</si>
  <si>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</si>
  <si>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</si>
  <si>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</si>
  <si>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</si>
  <si>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</si>
  <si>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</si>
  <si>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</si>
  <si>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</si>
  <si>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</si>
  <si>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</si>
  <si>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</si>
  <si>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</si>
  <si>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</si>
  <si>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</si>
  <si>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</si>
  <si>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</si>
  <si>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</si>
  <si>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</si>
  <si>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</si>
  <si>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</si>
  <si>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</si>
  <si>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</si>
  <si>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</si>
  <si>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</si>
  <si>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</si>
  <si>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</si>
  <si>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</si>
  <si>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</si>
  <si>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</si>
  <si>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</si>
  <si>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</si>
  <si>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</si>
  <si>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Ing. Zdeňka Fiedlerová</t>
  </si>
  <si>
    <t>20190430</t>
  </si>
  <si>
    <t>V KLECI – Klub mladých – STAVEBNÍ ÚPRAVY SE ZMĚNOU UŽÍVÁNÍ STAVBY</t>
  </si>
  <si>
    <t>Letokruh - středisko volného času Letovice, příspěvková organizace</t>
  </si>
  <si>
    <t>Tyršova 1069/25</t>
  </si>
  <si>
    <t>Letovice</t>
  </si>
  <si>
    <t>67961</t>
  </si>
  <si>
    <t>00839809</t>
  </si>
  <si>
    <t>Ing. arch. Klára Lukešová</t>
  </si>
  <si>
    <t>90</t>
  </si>
  <si>
    <t>Kunštát-Sychotín</t>
  </si>
  <si>
    <t>67972</t>
  </si>
  <si>
    <t>72415509</t>
  </si>
  <si>
    <t>Stavba</t>
  </si>
  <si>
    <t>Stavební objekt</t>
  </si>
  <si>
    <t>SO01</t>
  </si>
  <si>
    <t>Stavební úpravy objektu</t>
  </si>
  <si>
    <t>00</t>
  </si>
  <si>
    <t>Vedlejší a ostatní náklady</t>
  </si>
  <si>
    <t>01</t>
  </si>
  <si>
    <t>Stavební úpravy vč. rozvodů</t>
  </si>
  <si>
    <t>Celkem za stavbu</t>
  </si>
  <si>
    <t>CZK</t>
  </si>
  <si>
    <t>Rekapitulace dílů</t>
  </si>
  <si>
    <t>Typ dílu</t>
  </si>
  <si>
    <t>3</t>
  </si>
  <si>
    <t>Svislé a kompletní konstrukce</t>
  </si>
  <si>
    <t>342</t>
  </si>
  <si>
    <t>Sádrokartonové konstrukce</t>
  </si>
  <si>
    <t>4</t>
  </si>
  <si>
    <t>Vodorovné konstrukce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</si>
  <si>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</si>
  <si>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</si>
  <si>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</si>
  <si>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</si>
  <si>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</si>
  <si>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</si>
  <si>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</si>
  <si>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</si>
  <si>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</si>
  <si>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</si>
  <si>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</si>
  <si>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</si>
  <si>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</si>
  <si>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</si>
  <si>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</si>
  <si>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</si>
  <si>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</si>
  <si>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</si>
  <si>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</si>
  <si>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</si>
  <si>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</si>
  <si>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</si>
  <si>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</si>
  <si>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</si>
  <si>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</si>
  <si>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</si>
  <si>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730</t>
  </si>
  <si>
    <t>Ústřední vytápění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</si>
  <si>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</si>
  <si>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</si>
  <si>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</si>
  <si>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</si>
  <si>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</si>
  <si>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</si>
  <si>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</si>
  <si>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</si>
  <si>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</si>
  <si>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</si>
  <si>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</si>
  <si>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</si>
  <si>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</si>
  <si>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</si>
  <si>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</si>
  <si>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</si>
  <si>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</si>
  <si>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</si>
  <si>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</si>
  <si>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</si>
  <si>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</si>
  <si>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</si>
  <si>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</si>
  <si>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</si>
  <si>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</si>
  <si>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</si>
  <si>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</si>
  <si>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</si>
  <si>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</si>
  <si>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</si>
  <si>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</si>
  <si>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</si>
  <si>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</si>
  <si>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</si>
  <si>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</si>
  <si>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</si>
  <si>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</si>
  <si>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</si>
  <si>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</si>
  <si>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</si>
  <si>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</si>
  <si>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</si>
  <si>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</si>
  <si>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</si>
  <si>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</si>
  <si>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</si>
  <si>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</si>
  <si>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</si>
  <si>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</si>
  <si>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</si>
  <si>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</si>
  <si>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</si>
  <si>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</si>
  <si>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005111021R</t>
  </si>
  <si>
    <t>Vytyčení inženýrských sítí</t>
  </si>
  <si>
    <t>Soubor</t>
  </si>
  <si>
    <t>RTS 19/ II</t>
  </si>
  <si>
    <t>Indiv</t>
  </si>
  <si>
    <t>VRN</t>
  </si>
  <si>
    <t>POL99_8</t>
  </si>
  <si>
    <t>005121 R</t>
  </si>
  <si>
    <t>Zařízení staveniště</t>
  </si>
  <si>
    <t>005122 R</t>
  </si>
  <si>
    <t>Provozní vlivy</t>
  </si>
  <si>
    <t>005124010R</t>
  </si>
  <si>
    <t>Koordinační činnost</t>
  </si>
  <si>
    <t>005211010R</t>
  </si>
  <si>
    <t>Předání a převzetí staveniště</t>
  </si>
  <si>
    <t>00524 R</t>
  </si>
  <si>
    <t>Předání a převzetí díla</t>
  </si>
  <si>
    <t>005241020R</t>
  </si>
  <si>
    <t xml:space="preserve">Geodetické zaměření skutečného provedení  </t>
  </si>
  <si>
    <t>005241010R</t>
  </si>
  <si>
    <t xml:space="preserve">Dokumentace skutečného provedení </t>
  </si>
  <si>
    <t>005281010R</t>
  </si>
  <si>
    <t>Propagace</t>
  </si>
  <si>
    <t>SUM</t>
  </si>
  <si>
    <t>END</t>
  </si>
  <si>
    <t>310238211RT1</t>
  </si>
  <si>
    <t>Zazdívka otvorů o ploše přes 0,25 m2 do 1 m2 ve zdivu nadzákladovém cihlami pálenými pro jakoukoliv maltu vápenocementovou</t>
  </si>
  <si>
    <t>m3</t>
  </si>
  <si>
    <t>801-4</t>
  </si>
  <si>
    <t>Práce</t>
  </si>
  <si>
    <t>POL1_</t>
  </si>
  <si>
    <t>včetně pomocného pracovního lešení</t>
  </si>
  <si>
    <t>SPI</t>
  </si>
  <si>
    <t>zmenšení otvoru - okno WC : ((1,75-1,15)*1,5)*0,4</t>
  </si>
  <si>
    <t>VV</t>
  </si>
  <si>
    <t xml:space="preserve">dozdívka parapetu - původní výška 1150mm : </t>
  </si>
  <si>
    <t xml:space="preserve">nová výška parapetu 1750mm : </t>
  </si>
  <si>
    <t>317121047RT4</t>
  </si>
  <si>
    <t>Překlady pórobetonové nenosné délky 1240 mm, šířky 150 mm, výšky 249 mm</t>
  </si>
  <si>
    <t>kus</t>
  </si>
  <si>
    <t>801-1</t>
  </si>
  <si>
    <t>POL1_1</t>
  </si>
  <si>
    <t>317941123RT2</t>
  </si>
  <si>
    <t>Osazení ocelových válcovaných nosníků na zdivu profil I, výšky 140 mm</t>
  </si>
  <si>
    <t>t</t>
  </si>
  <si>
    <t>profilu I, nebo IE, nebo U, nebo UE, nebo L</t>
  </si>
  <si>
    <t xml:space="preserve">překlad nad dveře T/01, m.č. 03 - WC : </t>
  </si>
  <si>
    <t>3xI140, dl. 1,3 bm, 14,3 kg/bm : (14,3*1,3*3)/1000</t>
  </si>
  <si>
    <t>331272112RT4</t>
  </si>
  <si>
    <t>Zdivo pilířů z cihel nepálených z pilířových tvárnic s bet. výplní půdorysu 0,6 x 0,3 m, výztuž 6x R16, třmínky po 100 mm</t>
  </si>
  <si>
    <t>m</t>
  </si>
  <si>
    <t>volně stojících čtyřhranných až osmihranných (průřezu čtverce, T, nebo kříže), pravoúhlých pod omítku anebo režné (bez spárování)</t>
  </si>
  <si>
    <t>Zimní zahrada : 1,5*6</t>
  </si>
  <si>
    <t xml:space="preserve">vyzdívka nových sloupů - SL01 : </t>
  </si>
  <si>
    <t>342255028RT1</t>
  </si>
  <si>
    <t>Příčky z cihel a tvárnic nepálených příčky z příčkovek pórobetonových tloušťky 150 mm</t>
  </si>
  <si>
    <t>m2</t>
  </si>
  <si>
    <t>včetně pomocného lešení</t>
  </si>
  <si>
    <t>3,3*(2,4+1,65+1,6+1,5)</t>
  </si>
  <si>
    <t>-0,8*1,97</t>
  </si>
  <si>
    <t>342948112R00</t>
  </si>
  <si>
    <t>Kotvení příček ke konstrukci přistřelenými kotvami</t>
  </si>
  <si>
    <t>Včetně dodávky kotev a spojovacího materiálu.</t>
  </si>
  <si>
    <t xml:space="preserve">stěna - provázání do kapes : </t>
  </si>
  <si>
    <t>strop : 2,4+1,65+1,6+1,5</t>
  </si>
  <si>
    <t>346244381RT2</t>
  </si>
  <si>
    <t>Plentování ocelových nosníků jednostranné výšky do 200 mm</t>
  </si>
  <si>
    <t>jakýmikoliv cihlami,</t>
  </si>
  <si>
    <t xml:space="preserve">překlad nad dveře T/01 : </t>
  </si>
  <si>
    <t>3xI410, dl. 1,3 bm, 11,1 kg/bm : 0,15*1,5*2</t>
  </si>
  <si>
    <t>346275114R00</t>
  </si>
  <si>
    <t>Přizdívky a obezdívky z desek pórobetonových tloušťky 125 mm</t>
  </si>
  <si>
    <t>s pomocným lešením o výšce podlahy do 1900 mm a pro zatížení do 1,5 kPa.</t>
  </si>
  <si>
    <t>WC 03 : 1,8*1,2</t>
  </si>
  <si>
    <t>953981304R00</t>
  </si>
  <si>
    <t>Chemické kotvy do betonu, do cihelného zdiva do cihel plných, hloubky 125 mm, M 16, malta pro chemické kotvy dvousložková do dutých materiálů</t>
  </si>
  <si>
    <t>kotvení nových sloupů ke stávajícímu zdivu : 6*4</t>
  </si>
  <si>
    <t xml:space="preserve">6 ks sloupů, 4 kotvy/sloup : </t>
  </si>
  <si>
    <t>342265122RT6</t>
  </si>
  <si>
    <t>Úprava podkroví sádrokartonem na plochách šikmých na ocelový rošt 1x deska, tloušťky 12,5 mm, protipožární, bez izolace</t>
  </si>
  <si>
    <t>deskami ze sádrokartonu tl. 12,5 mm, s vloženou tepelnou izolací a parotěsnou zábranou,</t>
  </si>
  <si>
    <t>strop - zimní zahrada : 3,6*6,9</t>
  </si>
  <si>
    <t>342265991R00</t>
  </si>
  <si>
    <t>Příplatky k úpravě podkroví sádrokartonem k úpravě podkroví za tloušťku desek 15mm</t>
  </si>
  <si>
    <t>413232211RT2</t>
  </si>
  <si>
    <t>Zazdívka zhlaví jakýmikoliv cihlami pálenými válcovaných nosníků výšky do 150 mm</t>
  </si>
  <si>
    <t>417321313R00</t>
  </si>
  <si>
    <t>Železobeton ztužujících pásů a věnců třídy C 16/20</t>
  </si>
  <si>
    <t>Nová zimní terasa : (7,2+2,1)*0,220*0,15</t>
  </si>
  <si>
    <t>417351111R00</t>
  </si>
  <si>
    <t>Bednění bočnic ztužujících pásů a věnců včetně vzpěr obě strany, zřízení</t>
  </si>
  <si>
    <t>Nová zimní terasa : 7,2+2,1</t>
  </si>
  <si>
    <t>417351113R00</t>
  </si>
  <si>
    <t>Bednění bočnic ztužujících pásů a věnců včetně vzpěr obě strany, odstranění</t>
  </si>
  <si>
    <t>417361821R00</t>
  </si>
  <si>
    <t>Výztuž ztužujících pásů a věnců z betonářské oceli 10 505(R)</t>
  </si>
  <si>
    <t>Včetně distančních prvků.</t>
  </si>
  <si>
    <t>0,30690*60/1000</t>
  </si>
  <si>
    <t>953981206R00</t>
  </si>
  <si>
    <t>Chemické kotvy do betonu, do cihelného zdiva do betonu, hloubky 210 mm, M 24, malta pro chemické kotvy dvousložková do plných materiálů</t>
  </si>
  <si>
    <t>Provázání věnce s konstrukcí : 8</t>
  </si>
  <si>
    <t>611421331RT2</t>
  </si>
  <si>
    <t>Oprava vnitřních vápenných omítek stropů železobetonových rovných tvárnicových a kleneb v množství opravované plochy_x000D_
 v množství opravované plochy přes 10 do 30 %, štukových</t>
  </si>
  <si>
    <t>6,8*7,8+6,8*6,2+1,8*6,8</t>
  </si>
  <si>
    <t>WC : 1,8*2,4</t>
  </si>
  <si>
    <t>612409991R00</t>
  </si>
  <si>
    <t>Začištění omítek kolem oken, dveří a obkladů apod. maltou vápenou</t>
  </si>
  <si>
    <t>(3,0+2,1*2)*2+(1,5+1,2*2)+(0,9*2,02)+(1,5*2,02)</t>
  </si>
  <si>
    <t>612421626R00</t>
  </si>
  <si>
    <t>Omítky vnitřní stěn vápenné nebo vápenocementové v podlaží i ve schodišti hladké</t>
  </si>
  <si>
    <t>Pod Obklad WC : 2,1*(2,4*2+1,8*2)</t>
  </si>
  <si>
    <t>612421331RT2</t>
  </si>
  <si>
    <t>Oprava vnitřních vápenných omítek stěn v množství opravované plochy přes 10 do 30 %,  štukových</t>
  </si>
  <si>
    <t>omítky stěny : 3,3*(7,8*2+6,2*2+6,8*2)</t>
  </si>
  <si>
    <t>-(3,0*2,1*2+1,5*1,97*2+0,9*2,02+1,5*3,3*2+1,4*2,1*2)</t>
  </si>
  <si>
    <t>3,3*(1,8+6,8)</t>
  </si>
  <si>
    <t>-(1,5*3,3*2+1,4*2,1*2+1,4*1,97)</t>
  </si>
  <si>
    <t>WC : (3,3-2,1)*(1,8*2+2,4*2)</t>
  </si>
  <si>
    <t>612423521R00</t>
  </si>
  <si>
    <t xml:space="preserve">Omítka rýh ve stěnách maltou vápennou hladká, o šířce rýhy do 150 mm,  </t>
  </si>
  <si>
    <t>z pomocného pracovního lešení o výšce podlahy do 1900 mm a pro zatížení do 1,5 kPa,</t>
  </si>
  <si>
    <t>0,1*15</t>
  </si>
  <si>
    <t>612425931R00</t>
  </si>
  <si>
    <t>Omítka vápenná vnitřního ostění omítkou štukovou</t>
  </si>
  <si>
    <t>okenního nebo dveřního, z pomocného pracovního lešení o výšce podlahy do 1900 mm a pro zatížení do 1,5 kPa,</t>
  </si>
  <si>
    <t>0,3*(3,0+2,1*2)*2+0,3*(1,5+1,2*2)+0,35*(0,9*2,02)+0,35*(1,5*2,02)</t>
  </si>
  <si>
    <t>612471411R00</t>
  </si>
  <si>
    <t>Tenkovrstvá úprava stěn aktivovaným štukem malta vápenocementová</t>
  </si>
  <si>
    <t>na rovném povrchu vnitřních stěn, pilířů, svislých panelových konstrukcí, s nejnutnějším obroušením podkladu (pemzou apod.) a oprášením,</t>
  </si>
  <si>
    <t>Nové vyzdívky : 3,3*(1,6+1,65+1,7+1,5+1,5*2+2,4*2)</t>
  </si>
  <si>
    <t>Nová zimní terasa : 0,75*(7,2+2,1)</t>
  </si>
  <si>
    <t>612471411RT2</t>
  </si>
  <si>
    <t>Tenkovrstvá úprava stěn aktivovaným štukem malta vápenná</t>
  </si>
  <si>
    <t>Pod Obklad WC : (3,3-2,1)*(2,4*2+1,8*2)</t>
  </si>
  <si>
    <t>612481211RT2</t>
  </si>
  <si>
    <t>Vyztužení povrchu vnitřních stěn sklotextilní síťovinou s dodávkou síťoviny a stěrkového tmelu</t>
  </si>
  <si>
    <t>Nová zimní terasa : 0,75*(7,2+2,1)+0,5*1,4*6</t>
  </si>
  <si>
    <t>613471411R00</t>
  </si>
  <si>
    <t>Tenkovrstvá úprava pilířů a sloupů aktivovaným štukem malta vápenocementová</t>
  </si>
  <si>
    <t>Nová zimní terasa : 0,5*1,4*6</t>
  </si>
  <si>
    <t>615481111R00</t>
  </si>
  <si>
    <t>Potažení válcovaných nosníků rabicovým pletivem jakékoliv výšky nosníků</t>
  </si>
  <si>
    <t>s postřikem cementovou maltou (s dodáním hmot),</t>
  </si>
  <si>
    <t>620991121R00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</si>
  <si>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</si>
  <si>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 nástřikem plastických (lepivých) maltovin</t>
  </si>
  <si>
    <t>3,0*2,1*2</t>
  </si>
  <si>
    <t>1,5*1,2</t>
  </si>
  <si>
    <t>1,15*1,4*4+1,15*1,4*1</t>
  </si>
  <si>
    <t>622472142R00</t>
  </si>
  <si>
    <t>Omítka vnější stěn z hotových maltových směsí silikátová z pastovité směsi_x000D_
 stupeň složitosti 1÷2, ručně</t>
  </si>
  <si>
    <t>kompletní omítkové souvrství</t>
  </si>
  <si>
    <t>0,5*1,4*6</t>
  </si>
  <si>
    <t>622481211RT2</t>
  </si>
  <si>
    <t>Vyztužení povrchových úprav vnějších stěn stěrkou s výztužnou sklotextilní tkaninou, s dodávkou sítě a stěrkového tmelu</t>
  </si>
  <si>
    <t xml:space="preserve">Odsekání obkladů na fasádě pro výměnu oken : </t>
  </si>
  <si>
    <t xml:space="preserve">Oprava fasády : </t>
  </si>
  <si>
    <t>Jižní fasáda : 0,6*1,8*6+7,65*0,6*2</t>
  </si>
  <si>
    <t>Severní fasáda : (1,5*2+1,2*2)*0,6</t>
  </si>
  <si>
    <t>Mezisoučet</t>
  </si>
  <si>
    <t>781775011RU7</t>
  </si>
  <si>
    <t>Montáž obkladů vnějších stěn z dlaždic keramických kladených do tmele režných nebo glazovaných, hladkých, 400 x 300 mm, kladených do flexibilního tmele</t>
  </si>
  <si>
    <t>800-771</t>
  </si>
  <si>
    <t>POL1_7</t>
  </si>
  <si>
    <t>781779705R00</t>
  </si>
  <si>
    <t>Montáž obkladů vnějších stěn z dlaždic keramických příplatky k položkám montáže obkladů vnějších stěn z dlaždic keramických za spárovací hmotu - plošně</t>
  </si>
  <si>
    <t>781779711R00</t>
  </si>
  <si>
    <t>Montáž obkladů vnějších stěn z dlaždic keramických příplatky k položkám montáže obkladů vnějších stěn z dlaždic keramických za plochu do 10 m2</t>
  </si>
  <si>
    <t>597642030R</t>
  </si>
  <si>
    <t>dlažba keramická š = 300 mm; l = 300 mm; h = 9,0 mm; povrch matný; pro interiér i exteriér</t>
  </si>
  <si>
    <t>SPCM</t>
  </si>
  <si>
    <t>Specifikace</t>
  </si>
  <si>
    <t>POL3_</t>
  </si>
  <si>
    <t>18,9*1,12</t>
  </si>
  <si>
    <t>632415106RT2</t>
  </si>
  <si>
    <t>Potěr ze suchých směsí cementový samonivelační vyrovnávací, tloušťky 6 mm, včetně penetrace</t>
  </si>
  <si>
    <t>s rozprostřením a uhlazením</t>
  </si>
  <si>
    <t>93,92+2,55+4,02</t>
  </si>
  <si>
    <t>642944221R00</t>
  </si>
  <si>
    <t>Osazování ocelových zárubní dodatečně plochy přes 2,5 m2</t>
  </si>
  <si>
    <t>lisovaných nebo z úhelníků s vybetonováním prahu</t>
  </si>
  <si>
    <t>Včetně pomocného pracovního lešení o výšce podlahy do 1900 mm a pro zatížení do 1,5 kPa.</t>
  </si>
  <si>
    <t>POP</t>
  </si>
  <si>
    <t>641-01</t>
  </si>
  <si>
    <t>D + M žaluzíí</t>
  </si>
  <si>
    <t>Vlastní</t>
  </si>
  <si>
    <t>POL1_0</t>
  </si>
  <si>
    <t>Svislé přemístění ze 2. NP, nebo 1. PP, vodorovné vnitrostaveništní přemístění do 30 m, odvoz na skládku do 10 km. Bez poplatku za skládku.</t>
  </si>
  <si>
    <t>641940095RACH</t>
  </si>
  <si>
    <t>Montáž a dodávka oken plastových a dveří, bílé, izolační trojskla, vnitřní parapet, těsnící pásky 3P</t>
  </si>
  <si>
    <t>viz. výpis prvků : 3,0*2,1*2</t>
  </si>
  <si>
    <t>1,4*1,5*2+1,45*1,5*3+1,5*1,5*1</t>
  </si>
  <si>
    <t>5533300461R</t>
  </si>
  <si>
    <t>zárubeň kovová pro klasické zdění; š profilu 160 mm; š průchodu 1 450 mm; h průchodu 1 970 mm; dvoukřídlá; závěsy pevné; požární odolnost</t>
  </si>
  <si>
    <t>941941041R00</t>
  </si>
  <si>
    <t>Montáž lešení lehkého pracovního řadového s podlahami šířky od 1,00 do 1,20 m, výšky do 10 m</t>
  </si>
  <si>
    <t>800-3</t>
  </si>
  <si>
    <t>včetně kotvení</t>
  </si>
  <si>
    <t>941941291R00</t>
  </si>
  <si>
    <t>Montáž lešení lehkého pracovního řadového s podlahami příplatek za každý další i započatý měsíc použití lešení_x000D_
 šířky od 1,00 do 1,20 m a výšky do 10 m</t>
  </si>
  <si>
    <t>941941841R00</t>
  </si>
  <si>
    <t>Demontáž lešení lehkého řadového s podlahami šířky přes 1 do 1,2 m, výšky do 10 m</t>
  </si>
  <si>
    <t>941955001R00</t>
  </si>
  <si>
    <t>Lešení lehké pracovní pomocné pomocné, o výšce lešeňové podlahy do 1,2 m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</si>
  <si>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</si>
  <si>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</si>
  <si>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952901411R00</t>
  </si>
  <si>
    <t>Vyčištění budov a ostatních objektů ostatních objektů (např. kanálů, zásobníků, kůlen apod.) - vynesení zbytků stavebního rumu, kropení a 2 x zametení podlah, oprášení stěn a výplní otvorů jakékoliv výšky podlaží</t>
  </si>
  <si>
    <t>953941312R00</t>
  </si>
  <si>
    <t>Osazení předmětů na hmoždinky osazení hasicího přístroje</t>
  </si>
  <si>
    <t>953941395R00</t>
  </si>
  <si>
    <t xml:space="preserve">Zkoušky a revize vystavení revizní zprávy - požární hasicí přístroj </t>
  </si>
  <si>
    <t>954221206R00</t>
  </si>
  <si>
    <t>Obklady konstrukcí sádrokartonovými deskami obklady dřevěných konstrukcí_x000D_
 obklady dřevěných nosníků do 300 x 300 mm_x000D_
 1x opláštění, třístranný, deska protipožární tloušťky 15 mm</t>
  </si>
  <si>
    <t>- nezbytné úpravy desek na příslušný rozměr,</t>
  </si>
  <si>
    <t>- úpravy rohů, koutů a hran konstrukcí ze sádrokartonu,</t>
  </si>
  <si>
    <t>- standardního tmelení Q2, to je: základní tmelení Q1+ dodatečné tmelení (tmelení najemno) a případné přebroušení.</t>
  </si>
  <si>
    <t>44984114R</t>
  </si>
  <si>
    <t>přístoj hasicí práškový; P6Te; výtlačný prostředek dusík; náplň 6 kg; dostřik 4 m; doba činnosti min 12 s</t>
  </si>
  <si>
    <t>962032241R00</t>
  </si>
  <si>
    <t>Bourání zdiva nadzákladového z cihel pálených nebo vápenopískových, na maltu cementovou</t>
  </si>
  <si>
    <t>801-3</t>
  </si>
  <si>
    <t>nebo vybourání otvorů průřezové plochy přes 4 m2 ve zdivu nadzákladovém, včetně pomocného lešení o výšce podlahy do 1900 mm a pro zatížení do 1,5 kPa  (150 kg/m2)</t>
  </si>
  <si>
    <t>ubourání příčky tl. 200mm na výšku 1,2m : (3,3-1,2)*3,8*0,2</t>
  </si>
  <si>
    <t>posunutí příčky na WC : 2,4*3,3*0,15</t>
  </si>
  <si>
    <t>962081141R00</t>
  </si>
  <si>
    <t>Bourání zdiva příček ze skleněných tvárnic, tloušťky do 150 mm</t>
  </si>
  <si>
    <t>nebo vybourání otvorů jakýchkoliv rozměrů, včetně pomocného lešení o výšce podlahy do 1900 mm a pro zatížení do 1,5 kPa  (150 kg/m2),</t>
  </si>
  <si>
    <t>stěna s okny z luxsferů : 1,4*0,8*2</t>
  </si>
  <si>
    <t>964072231R00</t>
  </si>
  <si>
    <t>Vybourání válcovaných nosníků uložených ve zdivu smíšeném nebo kamenném, délky do 4 m, hmotnosti do 35 kg/m</t>
  </si>
  <si>
    <t>včetně pomocného lešení o výšce podlahy do 1900 mm a pro zatížení do 1,5 kPa  (150 kg/m2)</t>
  </si>
  <si>
    <t>překlad stávající nad dveřmi WC : 1,1*35/1000</t>
  </si>
  <si>
    <t>965081713R00</t>
  </si>
  <si>
    <t>Bourání podlah z keramických dlaždic, tloušťky do 10 mm, plochy přes 1 m2</t>
  </si>
  <si>
    <t>bez podkladního lože, s jakoukoliv výplní spár</t>
  </si>
  <si>
    <t>WC : 2,4*1,45</t>
  </si>
  <si>
    <t>odsekání dlažbe pro založení příček : (1,6+1,65+1,5)*0,6</t>
  </si>
  <si>
    <t>967021112R00</t>
  </si>
  <si>
    <t>Přisekání rovných ostění bez odstupu ve zdivu kamenném nebo smíšeném</t>
  </si>
  <si>
    <t>po hrubém vybourání otvorů ve zdivu kamenném nebo smíšeném,</t>
  </si>
  <si>
    <t>zvětšení otvoru pro dveře na WC - 01/T : 0,4*2,02</t>
  </si>
  <si>
    <t>novýc únikový východ - dveře 03/T : 0,4*2,02*2</t>
  </si>
  <si>
    <t>968061113R00</t>
  </si>
  <si>
    <t>Vyvěšení nebo zavěšení dřevěných křídel oken, plochy přes 1,5 m2</t>
  </si>
  <si>
    <t>oken, dveří a vrat, s uložením a opětovným zavěšením po provedení stavebních změn,</t>
  </si>
  <si>
    <t>Okna jížní fasáda : 4</t>
  </si>
  <si>
    <t>Okno severní fasáda - WC : 1</t>
  </si>
  <si>
    <t>968061125R00</t>
  </si>
  <si>
    <t>Vyvěšení nebo zavěšení dřevěných křídel dveří, plochy do 2 m2</t>
  </si>
  <si>
    <t>nové dveře na WC - 01/T : 1</t>
  </si>
  <si>
    <t>968061126R00</t>
  </si>
  <si>
    <t>Vyvěšení nebo zavěšení dřevěných křídel dveří, plochy přes 2 m2</t>
  </si>
  <si>
    <t>Nové dveře 03/T - pozn.: 12 : 1</t>
  </si>
  <si>
    <t>968062356R00</t>
  </si>
  <si>
    <t>Vybourání dřevěných rámů oken dvojitých nebo zdvojených, plochy do 4 m2</t>
  </si>
  <si>
    <t>včetně pomocného lešení o výšce podlahy do 1900 mm a pro zatížení do 1,5 kPa  (150 kg/m2),</t>
  </si>
  <si>
    <t>Okna jížní fasáda : 1,2*2,1*4</t>
  </si>
  <si>
    <t>Okno severní fasáda - WC : 1,5*2,1*1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</si>
  <si>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</si>
  <si>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</si>
  <si>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nové dveře na WC - 01/T : 0,7*1,97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</si>
  <si>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</si>
  <si>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</si>
  <si>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Nové dveře 03/T - pozn.: 12 : 1,5*1,97</t>
  </si>
  <si>
    <t>968096002R00</t>
  </si>
  <si>
    <t xml:space="preserve">Vybourání vnitřních parapetů plastových, šířky do 50 cm,  </t>
  </si>
  <si>
    <t>Okna jížní fasáda : 1,2*4</t>
  </si>
  <si>
    <t>Okno severní fasáda - WC : 1,5*1</t>
  </si>
  <si>
    <t>971042651R00</t>
  </si>
  <si>
    <t>Vybourání otvorů v betonových příčkách a zdech plochy do 4 m2, jakékoliv tloušťky</t>
  </si>
  <si>
    <t>základových nebo nadzákladových,</t>
  </si>
  <si>
    <t>stěna s okny z luxsferů : (1,4*(2,0-1,2))*2*0,4</t>
  </si>
  <si>
    <t>zvětšení otvorů - jižní fasáda : ((0,6*1,8)*2+(3,0*0,3)*2)*0,4</t>
  </si>
  <si>
    <t>973031325R00</t>
  </si>
  <si>
    <t>Vysekání v cihelném zdivu výklenků a kapes kapes na jakoukoliv maltu vápennou nebo vápenocementovou, plochy do 0,1 m2, hloubky do 300 mm</t>
  </si>
  <si>
    <t>973048131R00</t>
  </si>
  <si>
    <t>Vysekání výklenků a kapes ve zdivu betonovém kapes pro zavázání nových zdí nebo příček ve zdivu z betonu nebo cihel na jakoukoliv maltu cemntovou										_x000D_
 tloušťky do 150 mm</t>
  </si>
  <si>
    <t>3,3*6</t>
  </si>
  <si>
    <t>974031154R00</t>
  </si>
  <si>
    <t>Vysekání rýh v jakémkoliv zdivu cihelném v ploše_x000D_
 do hloubky 100 mm, šířky do 150 mm</t>
  </si>
  <si>
    <t>975022241R00</t>
  </si>
  <si>
    <t>Podchycení nadzákladového zdiva dřevěnou výztuhou do výšky 3 m_x000D_
 při tloušťce zdiva do 450 mm, při délce podchycení do 3 m</t>
  </si>
  <si>
    <t>vybourání otvorů pro provlékání vynášecích trámů a kapes pro vzpěry a oboustranné vynesení podchycené konstrukce</t>
  </si>
  <si>
    <t>podchycení otvoru, 01/T : 0,9</t>
  </si>
  <si>
    <t>978011141R00</t>
  </si>
  <si>
    <t>Otlučení omítek vápenných nebo vápenocementových vnitřních s vyškrabáním spár, s očištěním zdiva stropů, v rozsahu do 30 %</t>
  </si>
  <si>
    <t>978013141R00</t>
  </si>
  <si>
    <t>Otlučení omítek vápenných nebo vápenocementových vnitřních s vyškrabáním spár, s očištěním zdiva stěn, v rozsahu do 30 %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</si>
  <si>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</si>
  <si>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</si>
  <si>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</si>
  <si>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WC : 2,0*(2,4*2+1,45*2)-0,7*1,97</t>
  </si>
  <si>
    <t>978059621R00</t>
  </si>
  <si>
    <t>Odsekání a odebrání obkladů stěn z obkladaček vnějších z jakýchkoliv materiálů, plochy do 2 m2</t>
  </si>
  <si>
    <t>764410850R00</t>
  </si>
  <si>
    <t>Demontáž oplechování parapetů rš od 100 do 330 mm</t>
  </si>
  <si>
    <t>800-764</t>
  </si>
  <si>
    <t>767996801R101</t>
  </si>
  <si>
    <t>Demontáž atypických hliníkových konstrukcí - Zimní hliníková zahrada, polykarbonát</t>
  </si>
  <si>
    <t>soubor</t>
  </si>
  <si>
    <t>999281108R00</t>
  </si>
  <si>
    <t xml:space="preserve">Přesun hmot pro opravy a údržbu objektů pro opravy a údržbu dosavadních objektů včetně vnějších plášťů_x000D_
 výšky do 12 m,  </t>
  </si>
  <si>
    <t>Přesun hmot</t>
  </si>
  <si>
    <t>POL7_</t>
  </si>
  <si>
    <t>oborů 801, 803, 811 a 812</t>
  </si>
  <si>
    <t>711212002R00</t>
  </si>
  <si>
    <t>Izolace proti vodě stěrka hydroizolační  proti vlhkosti</t>
  </si>
  <si>
    <t>800-711</t>
  </si>
  <si>
    <t>711212601R00</t>
  </si>
  <si>
    <t>Izolace proti vodě doplňky_x000D_
 těsnicí pás š.120 mm do spoje podlaha-stěna</t>
  </si>
  <si>
    <t>711212602R00</t>
  </si>
  <si>
    <t>Izolace proti vodě doplňky_x000D_
 těsnicí roh do spoje podlaha stěna</t>
  </si>
  <si>
    <t>998711101R00</t>
  </si>
  <si>
    <t>Přesun hmot pro izolace proti vodě svisle do 6 m</t>
  </si>
  <si>
    <t>50 m vodorovně měřeno od těžiště půdorysné plochy skládky do těžiště půdorysné plochy objektu</t>
  </si>
  <si>
    <t>713111121RT1</t>
  </si>
  <si>
    <t xml:space="preserve">Montáž tepelné izolace stropů rovných, spodem, uchycení drátem,  </t>
  </si>
  <si>
    <t>800-713</t>
  </si>
  <si>
    <t>strop - zimní zahrada : 1,9*6,9*1,1</t>
  </si>
  <si>
    <t>přesah střechy : 0,5*7,2*1,1</t>
  </si>
  <si>
    <t>713111130RT1</t>
  </si>
  <si>
    <t xml:space="preserve">Montáž tepelné izolace stropů vložené mezi krokve,  </t>
  </si>
  <si>
    <t>skladba S01 : 2,765*7,2</t>
  </si>
  <si>
    <t>713134211RK4</t>
  </si>
  <si>
    <t>Montáž tepelné izolace stropů parotěsná zábrana na stěny s přelepením spojů, včetně dodávky fólie</t>
  </si>
  <si>
    <t>strop - zimní zahrada : 3,6*6,9*1,15</t>
  </si>
  <si>
    <t>713131131R00</t>
  </si>
  <si>
    <t>Montáž tepelné izolace stěn lepením</t>
  </si>
  <si>
    <t>Očištění povrchu stěny od prachu, nařezání izolačních desek na požadovaný rozměr, nanesení lepicího tmelu, osazení desek.</t>
  </si>
  <si>
    <t>Zateplení věnce - EPS Ftl. 80mm : (7,2+2,1)*0,15</t>
  </si>
  <si>
    <t>28376403.AR</t>
  </si>
  <si>
    <t>deska izolační EPS F; pěnový polystyren; povrch hladký; rovná hrana; tl. 80,0 mm; součinitel tepelné vodivosti 0,040 W/mK; R = 2,050 m2K/W; U = 0,500 W/m2K; obj. hmotnost 18,00 kg/m3</t>
  </si>
  <si>
    <t>Zateplení věnce - EPS Ftl. 80mm : (7,2+2,1)*0,15*1,15</t>
  </si>
  <si>
    <t>631521409R</t>
  </si>
  <si>
    <t>rohož, pas izolační skelná vlna, bez formaldehydu; tl. 200,0 mm; součinitel tepelné vodivosti 0,039 W/mK; R = 5,100 m2K/W</t>
  </si>
  <si>
    <t>skladba S01 : 2,765*7,2*1,08</t>
  </si>
  <si>
    <t>63152333R</t>
  </si>
  <si>
    <t>rohož, pas izolační univerzální; skelná vlna; tl. 80,0 mm; součinitel tepelné vodivosti 0,038 W/mK; R = 2,100 m2K/W</t>
  </si>
  <si>
    <t>strop - zimní zahrada : (1,9*6,9*1,1)*1,08</t>
  </si>
  <si>
    <t>přesah střechy : (0,5*7,2*1,1)*1,08</t>
  </si>
  <si>
    <t>721-01</t>
  </si>
  <si>
    <t>Úprava vnitřních rozvodů kanalizace</t>
  </si>
  <si>
    <t>kpl</t>
  </si>
  <si>
    <t>722-01</t>
  </si>
  <si>
    <t>Úprava vnitřních rozvodů vody</t>
  </si>
  <si>
    <t>725110814R00</t>
  </si>
  <si>
    <t>Demontáž klozetů kombinovaných</t>
  </si>
  <si>
    <t>800-721</t>
  </si>
  <si>
    <t>725014141R00</t>
  </si>
  <si>
    <t>Klozetové mísy závěsné pro ZTP, bilé, hluboké splachování, zadní, včetně sedátka, šířka 360 mm, hloubka 700 mm, výška 480 mm</t>
  </si>
  <si>
    <t>725210821R00</t>
  </si>
  <si>
    <t>Demontáž umyvadel umyvadel bez výtokových armatur</t>
  </si>
  <si>
    <t>725017132R00</t>
  </si>
  <si>
    <t>Umyvadlo na šrouby, bílé, šířka 550 mm, hloubka 420 mm</t>
  </si>
  <si>
    <t>725291123R00</t>
  </si>
  <si>
    <t>Invalidní program madlo jednoduché pevné, rozměr 500 mm, nerez</t>
  </si>
  <si>
    <t>725291142R00</t>
  </si>
  <si>
    <t>Invalidní program madlo dvojité pevné, rozměr 813 mm, nerez</t>
  </si>
  <si>
    <t>725291146R00</t>
  </si>
  <si>
    <t>Invalidní program madlo dvojité sklopné, rozměr 813 mm, nerez</t>
  </si>
  <si>
    <t>725299101R00</t>
  </si>
  <si>
    <t>Montáž koupelnových doplňků mýdelníků, držáků apod.</t>
  </si>
  <si>
    <t>725810811R00</t>
  </si>
  <si>
    <t>Demontáž výtokových ventilů nástěnných</t>
  </si>
  <si>
    <t>725829201RT1</t>
  </si>
  <si>
    <t>Baterie umyvadlové a dřezové dřezová nástěnná; výtok spodní; rozteč 80 až 120 mm; ovládání pákové; povrch chrom; ramínko kulaté ústí, otočné; 200 mm; kartuše s regulací teploty, včetně dodávky materiálu</t>
  </si>
  <si>
    <t>725820801R00</t>
  </si>
  <si>
    <t>Demontáž baterií nástěnných do G 3/4"</t>
  </si>
  <si>
    <t>725860811R00</t>
  </si>
  <si>
    <t>Demontáž zápachových uzávěrek pro zařiz. předměty jednoduchých</t>
  </si>
  <si>
    <t>726211121R00</t>
  </si>
  <si>
    <t>Klozet montážní prvek pro zavěšené WC s nádržkou, pro instalaci s mokrými procesy do masivních zděných konstrukcí nebo pro předstěnovou instalaci s předezděním, včetně soupravy na tlumení hluku, bez ovládacího tlačitka, ovládání zepředu, stavební výška 108 cm, včetně dodávky materiálu</t>
  </si>
  <si>
    <t>551</t>
  </si>
  <si>
    <t>Háček na oděvy</t>
  </si>
  <si>
    <t>POL3_7</t>
  </si>
  <si>
    <t>55149010R</t>
  </si>
  <si>
    <t>zásobník na papírové ručníky; nerez</t>
  </si>
  <si>
    <t>55149020R</t>
  </si>
  <si>
    <t>dávkovač tekutého mýdla nerez; dvojdílný; obsah 1,00 l</t>
  </si>
  <si>
    <t>55149034R</t>
  </si>
  <si>
    <t>koš odpadkový nerez; obsah 26,5 l; nástěnný</t>
  </si>
  <si>
    <t>55149061R</t>
  </si>
  <si>
    <t>zrcadlo nerez; š = 400 mm; h = 600,0 mm</t>
  </si>
  <si>
    <t>998725201R00</t>
  </si>
  <si>
    <t>Přesun hmot pro zařizovací předměty v objektech výšky do 6 m</t>
  </si>
  <si>
    <t>vodorovně do 50 m</t>
  </si>
  <si>
    <t>730-01</t>
  </si>
  <si>
    <t>D+M ústřední vytápění, rozvody potrubí napojené na stávající, deskové topné těleso,, termoregulační, ventil, napuštění vody do systému, odvzdušnění, zednické výpomoci</t>
  </si>
  <si>
    <t>762311103R00</t>
  </si>
  <si>
    <t>Montáž ocelových spojovacích prostředků kotevních želez_x000D_
 příložek, patek, táhel, s připojením k dřevěné konstrukci</t>
  </si>
  <si>
    <t>800-762</t>
  </si>
  <si>
    <t>762333120R00</t>
  </si>
  <si>
    <t>Vázané konstrukce krovů montáž_x000D_
 střech pultových, sedlových, valbových, stanových nepravidelného půdorysu z řeziva, průřezové plochy přes 120 do 224 cm2</t>
  </si>
  <si>
    <t>vaznice kotvená do stěny : 7,2</t>
  </si>
  <si>
    <t>vaznice na věnce : 7,2</t>
  </si>
  <si>
    <t>Krokve : 2,665*9</t>
  </si>
  <si>
    <t>762341210R00</t>
  </si>
  <si>
    <t xml:space="preserve">Bednění a laťování montáž_x000D_
 bednění_x000D_
 střech rovných o sklonu do 60° s vyřezáním otvorů z prken hrubých na sraz tloušťky do 32 mm </t>
  </si>
  <si>
    <t>střecha : 2,665*7,2</t>
  </si>
  <si>
    <t>podhled - přesah : 0,4*7,2+0,3*7,2</t>
  </si>
  <si>
    <t>762342204R00</t>
  </si>
  <si>
    <t>Bednění a laťování montáž_x000D_
 kontralatí přibitím,  , bez dodávky řeziva</t>
  </si>
  <si>
    <t>762395000R00</t>
  </si>
  <si>
    <t>Spojovací a ochranné prostředky svory, prkna, hřebíky, pásová ocel, vruty, impregnace</t>
  </si>
  <si>
    <t>762911121R00</t>
  </si>
  <si>
    <t xml:space="preserve">Impregnace řeziva tlakovakuová, ochrana proti dřevokazným houbám, plísním a dřevokaznému hmyzu </t>
  </si>
  <si>
    <t>762-1</t>
  </si>
  <si>
    <t>Kotvení vaznice do zdiva - chemická kotva</t>
  </si>
  <si>
    <t>60510001R</t>
  </si>
  <si>
    <t>lať jehličnaté(SM/JD); průřez 20 cm2; jakost I; l = 3 000 až 5 000 mm</t>
  </si>
  <si>
    <t>605125900R</t>
  </si>
  <si>
    <t>prkno SM/JD; tl = 22 až 25 mm; l = do 4 000 mm; jakost I</t>
  </si>
  <si>
    <t>střecha : 2,665*7,2*0,022*1,1</t>
  </si>
  <si>
    <t>podhled - přesah : (0,4*7,2+0,3*7,2)*0,022*1,1</t>
  </si>
  <si>
    <t>60596002R</t>
  </si>
  <si>
    <t>hranol</t>
  </si>
  <si>
    <t>Začátek provozního součtu</t>
  </si>
  <si>
    <t xml:space="preserve">  vaznice kotvená do stěny : 7,2*0,10*0,16</t>
  </si>
  <si>
    <t xml:space="preserve">  vaznice na věnec : 7,2*0,14*0,10</t>
  </si>
  <si>
    <t xml:space="preserve">  Krokve : 2,665*9*0,08*0,2</t>
  </si>
  <si>
    <t>Konec provozního součtu</t>
  </si>
  <si>
    <t>0,59976*1,12</t>
  </si>
  <si>
    <t>998762102R00</t>
  </si>
  <si>
    <t>Přesun hmot pro konstrukce tesařské v objektech výšky do 12 m</t>
  </si>
  <si>
    <t>50 m vodorovně</t>
  </si>
  <si>
    <t>764905301RT6</t>
  </si>
  <si>
    <t xml:space="preserve">Krytina z trapézových profilů osazených na dřevo, výška vlny 17 mm, z hliníkového plechu, tl. 0,6 mm, dodávka a montáž </t>
  </si>
  <si>
    <t>s úpravou krytiny u okapů, prostupů a výčnělků</t>
  </si>
  <si>
    <t>2,965*7,4</t>
  </si>
  <si>
    <t>764928302R00</t>
  </si>
  <si>
    <t xml:space="preserve">Oplechování  zdí (atik), z lakovaného pozinkovaného plechu, rš 330 mm, výroba (zhotovení) a montáž </t>
  </si>
  <si>
    <t>včetně zhotovení rohů, spojů a dilatací</t>
  </si>
  <si>
    <t>764908108R00</t>
  </si>
  <si>
    <t>Odpadní trouby kruhové, průměr 87 mm, z pozinkovaného plechu s povrchem z polyesteru, v barvě hnědé, dodávka a montáž</t>
  </si>
  <si>
    <t>764908104R00</t>
  </si>
  <si>
    <t>Žlaby podokapní půlkruhové, z pozinkovaného plechu s povrchovou úpravou z polyesteru v barvě hnědé, průměr 125 mm, dodávka a montáž</t>
  </si>
  <si>
    <t>včetně háků, čel, rohů, rovných hrdel a dilatací</t>
  </si>
  <si>
    <t>764908101R00</t>
  </si>
  <si>
    <t>Ostatní prvky ke žlabům a odpadním troubám kotlík žlabový kónický, z lakovaného pozinkovaného plechu s povrchem z polyuretanu v barvě hnědé, pro žlab šířky 125 mm, dodávka a montáž</t>
  </si>
  <si>
    <t>764918961R00</t>
  </si>
  <si>
    <t>Ostatní prvky ke střechám připojovací lišta dilatační, z lakovaného pozinkovaného plechu, rš 120 mm, výroba (zhotovení) a montáž</t>
  </si>
  <si>
    <t>764718301R00</t>
  </si>
  <si>
    <t>Oplechování parapetů včetně rohů, z hliníkového plechu s povrchovou pravou z polyesteru, rš 210 mm, dodávka a montáž</t>
  </si>
  <si>
    <t>včetně rohů</t>
  </si>
  <si>
    <t>viz. výpis prvků : 2,1*2</t>
  </si>
  <si>
    <t>1,5</t>
  </si>
  <si>
    <t>1,15*4+1,15*1</t>
  </si>
  <si>
    <t>998764102R00</t>
  </si>
  <si>
    <t>Přesun hmot pro konstrukce klempířské v objektech výšky do 12 m</t>
  </si>
  <si>
    <t>765313188R00</t>
  </si>
  <si>
    <t xml:space="preserve">Krytina pálená doplňky drážková, větrací pás okapní 500/10 cm plastový,  </t>
  </si>
  <si>
    <t>800-765</t>
  </si>
  <si>
    <t>765799310RK4</t>
  </si>
  <si>
    <t>Fólie parotěsné, difúzní a vodotěsné Fólie podstřešní difuzní na krokve,, fólie izolační střešní pojistná, hydroizolační; paropropustná; tloušťka 0,25 mm; plošná hmotnost 140 g/m2; PE; sd 1,60 až 2,40 m</t>
  </si>
  <si>
    <t>Dodávka a montáž fólie, spojovací pásky včetně spojovacích prostředků.</t>
  </si>
  <si>
    <t>765901108R00</t>
  </si>
  <si>
    <t xml:space="preserve">Fólie parotěsné, difúzní a vodotěsné Fólie podstřešní difuzní na bednění,  </t>
  </si>
  <si>
    <t>998765102R00</t>
  </si>
  <si>
    <t>Přesun hmot pro krytiny tvrdé v objektech výšky do 12 m</t>
  </si>
  <si>
    <t>766661432R00</t>
  </si>
  <si>
    <t>Montáž dveřních křídel kompletizovaných otevíravých , protipožárních, do ocelové nebo fošnové zárubně, dvoukřídlových, šířky do 1450 mm</t>
  </si>
  <si>
    <t>800-766</t>
  </si>
  <si>
    <t>767649194R00</t>
  </si>
  <si>
    <t>Montáž dveří montáž doplňků dveří madla</t>
  </si>
  <si>
    <t>800-767</t>
  </si>
  <si>
    <t>T/01</t>
  </si>
  <si>
    <t>D+M 1kř. dveře vnitřní 800/1970mm, dveře plné, vč. obložkové zárubně. madlo, stavěč, kování, CPL</t>
  </si>
  <si>
    <t>T/03</t>
  </si>
  <si>
    <t>D+M 2kř. dveře vnitřní 1500/1970mm, dveře 2/3 sklo, bez zárub. do OZ, kování, CPL, PO EI 30</t>
  </si>
  <si>
    <t>T/xx</t>
  </si>
  <si>
    <t>D+M kryt topných těles, hl. 250 mm, MDF desky tl. 18 mm, AL větrací mřížka, čelní, část zaoblené desky imitující plot</t>
  </si>
  <si>
    <t>bm</t>
  </si>
  <si>
    <t>5,3+6,8</t>
  </si>
  <si>
    <t>T/xx1</t>
  </si>
  <si>
    <t>D+M Pracovního pultu vč. 2 ks dřezů (pult u stěny)</t>
  </si>
  <si>
    <t>T/xx2</t>
  </si>
  <si>
    <t>D+M Podbití podhledu střechy - přesah</t>
  </si>
  <si>
    <t xml:space="preserve">m2    </t>
  </si>
  <si>
    <t xml:space="preserve">podhled vč. svislé části : </t>
  </si>
  <si>
    <t xml:space="preserve">Palbubky tl. 12mm,vč. nátěru a kotvení : </t>
  </si>
  <si>
    <t>54914677R01</t>
  </si>
  <si>
    <t>Madlo š. 1500mm, bezpečností - dveřní</t>
  </si>
  <si>
    <t>998766102R00</t>
  </si>
  <si>
    <t>Přesun hmot pro konstrukce truhlářské v objektech výšky do 12 m</t>
  </si>
  <si>
    <t>771575109RT1</t>
  </si>
  <si>
    <t>Montáž podlah z dlaždic keramických 300 x 300 mm, režných nebo glazovaných, hladkých, kladených do flexibilního tmele</t>
  </si>
  <si>
    <t>2,4*1,8</t>
  </si>
  <si>
    <t>771577114RU1</t>
  </si>
  <si>
    <t>Hrany schodů, dilatační, koutové, ukončovací a přechodové profily profily přechodové eloxovaný hliník, dekorativní spojení dvou podlah různé výšky, připevnění vruty s hmoždinkami , výška profilu 8 mm, šířka profilu 35 mm</t>
  </si>
  <si>
    <t>771578011R00</t>
  </si>
  <si>
    <t>Zvláštní úpravy spár spára podlaha-stěna silikonem</t>
  </si>
  <si>
    <t>2,4*2+1,8*2-0,9</t>
  </si>
  <si>
    <t>771579791R00</t>
  </si>
  <si>
    <t>Příplatky k položkám montáže podlah keramických příplatek za plochu podlah keramických do 5 m2 jednotlivě</t>
  </si>
  <si>
    <t>597642031R</t>
  </si>
  <si>
    <t>dlažba keramická š = 300 mm; l = 300 mm; h = 9,0 mm; protiskluzová úprava; pro interiér i exteriér</t>
  </si>
  <si>
    <t>4,32*1,1</t>
  </si>
  <si>
    <t>998771102R00</t>
  </si>
  <si>
    <t>Přesun hmot pro podlahy z dlaždic v objektech výšky do 12 m</t>
  </si>
  <si>
    <t>776421100RU1</t>
  </si>
  <si>
    <t>Lepení soklíků PVC a napojení krytiny na stěnu lepení podlahových soklíků z PVC a vinylu včetně dodávky soklíku</t>
  </si>
  <si>
    <t>800-775</t>
  </si>
  <si>
    <t>776521100RU2</t>
  </si>
  <si>
    <t>Lepení povlakových podlah z plastů  Lepení povlakových podlah z plastů - pásy z PVC, montáž včetně dodávky podlahoviny, tl. 2,0 mm</t>
  </si>
  <si>
    <t>776994111RT1</t>
  </si>
  <si>
    <t>Ostatní práce svařování povlakových podlah  z pásů nebo čtverců</t>
  </si>
  <si>
    <t>998776102R00</t>
  </si>
  <si>
    <t>Přesun hmot pro podlahy povlakové v objektech výšky do 12 m</t>
  </si>
  <si>
    <t>781415016RT1</t>
  </si>
  <si>
    <t>Montáž obkladů vnitřních z obkládaček pórovinových montáž obkladů vnitřních  z obkladaček pórovinových do tmele  , nad 200 x 250 mm , lepených do flexibilního tmele</t>
  </si>
  <si>
    <t>WC : 2,1*(2,4*2+1,8*2)-(2,1-1,75)*1,5</t>
  </si>
  <si>
    <t>1,8*0,125</t>
  </si>
  <si>
    <t>781491001R00</t>
  </si>
  <si>
    <t>Lišty k obkladům bez dodávky materiálu</t>
  </si>
  <si>
    <t>283424152R</t>
  </si>
  <si>
    <t>profil plastový na obklad ukončovací; rozměr 8,0 mm; l = 2 500 mm; hrana L</t>
  </si>
  <si>
    <t>283424182R</t>
  </si>
  <si>
    <t>profil plastový na obklad vnitřní kout 90°; rozměr 8,0 mm; l = 2 500 mm; hrana oblá, R=8 mm</t>
  </si>
  <si>
    <t>597813660R</t>
  </si>
  <si>
    <t>obklad keramický š = 198 mm; l = 248 mm; h = 6,8 mm; pro interiér; barva bílá; mat</t>
  </si>
  <si>
    <t>17,34*1,1</t>
  </si>
  <si>
    <t>998781102R00</t>
  </si>
  <si>
    <t>Přesun hmot pro obklady keramické v objektech výšky do 12 m</t>
  </si>
  <si>
    <t>783222100R00</t>
  </si>
  <si>
    <t xml:space="preserve">Nátěry kov.stavebních doplňk.konstrukcí syntetické dvojnásobné,  </t>
  </si>
  <si>
    <t>800-783</t>
  </si>
  <si>
    <t>784161401R00</t>
  </si>
  <si>
    <t>Příprava povrchu Penetrace (napouštění) podkladu disperzní, jednonásobná</t>
  </si>
  <si>
    <t>800-784</t>
  </si>
  <si>
    <t>stěny : 121,094+54+10,08</t>
  </si>
  <si>
    <t>stropy : 111,76+20</t>
  </si>
  <si>
    <t>784165522R00</t>
  </si>
  <si>
    <t>Malby z malířských směsí disperzních,  , barevné, dvojnásobné</t>
  </si>
  <si>
    <t>784442021RT2</t>
  </si>
  <si>
    <t>Malby z malířských směsí disperzních, v místnostech do 3,8 m, jednobarevné, jednonásobné + 1x penetrace</t>
  </si>
  <si>
    <t>M21-02</t>
  </si>
  <si>
    <t>D+M signalizační systém nouzového volání včetně ovládání</t>
  </si>
  <si>
    <t>Kalkul</t>
  </si>
  <si>
    <t>M21-01</t>
  </si>
  <si>
    <t>D+M úprava elektrointslace - světelné rozvody, vypínače, kompletace, revize, doplnění rozvaděče, zednické výpomoci</t>
  </si>
  <si>
    <t>R-položka</t>
  </si>
  <si>
    <t>POL12_1</t>
  </si>
  <si>
    <t>viz. poznámka 11 : 1</t>
  </si>
  <si>
    <t>979011111R00</t>
  </si>
  <si>
    <t>Svislá doprava suti a vybouraných hmot za prvé podlaží nad nebo pod základním podlažím</t>
  </si>
  <si>
    <t>Přesun suti</t>
  </si>
  <si>
    <t>POL8_</t>
  </si>
  <si>
    <t>979011121R00</t>
  </si>
  <si>
    <t>Svislá doprava suti a vybouraných hmot příplatek za každé další podlaží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</si>
  <si>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</si>
  <si>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</si>
  <si>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</si>
  <si>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</si>
  <si>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</si>
  <si>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</si>
  <si>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</si>
  <si>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</si>
  <si>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979990001R00</t>
  </si>
  <si>
    <t>Poplatek za skládku stavební suti</t>
  </si>
  <si>
    <t>Včetně: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</si>
</sst>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17"/>
      <name val="Arial CE"/>
      <charset val="238"/>
    </font>
    <font>
      <sz val="8"/>
      <color indexed="21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0" fontId="16" fillId="0" borderId="18" xfId="0" applyNumberFormat="1" applyFont="1" applyBorder="1" applyAlignment="1">
      <alignment vertical="top" wrapText="1"/>
    </xf>
    <xf numFmtId="0" fontId="21" fillId="0" borderId="0" xfId="0" applyNumberFormat="1" applyFont="1" applyAlignment="1">
      <alignment wrapText="1"/>
    </xf>
    <xf numFmtId="0" fontId="19" fillId="0" borderId="0" xfId="0" applyNumberFormat="1" applyFont="1" applyBorder="1" applyAlignment="1">
      <alignment vertical="top" wrapText="1"/>
    </xf>
    <xf numFmtId="0" fontId="19" fillId="0" borderId="18" xfId="0" applyNumberFormat="1" applyFont="1" applyBorder="1" applyAlignment="1">
      <alignment vertical="top" wrapTex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0" fontId="16" fillId="0" borderId="0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  <xf numFmtId="164" fontId="20" fillId="0" borderId="0" xfId="0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I23" sqref="I23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73" t="s">
        <v>39</v>
      </c>
      <c r="B2" s="73"/>
      <c r="C2" s="73"/>
      <c r="D2" s="73"/>
      <c r="E2" s="73"/>
      <c r="F2" s="73"/>
      <c r="G2" s="73"/>
    </row>
  </sheetData>
  <sheetProtection algorithmName="SHA-512" hashValue="D5KftCntrHC2pbM8A7BsjqKahbwOVHCE9P9cmNXw97pB4QUMChL2DRlyaAX3cBxNwJZ/wahW3vGz61Zm9t0iGQ==" saltValue="O0IrX27/5wJROAcjH22T/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4"/>
  <sheetViews>
    <sheetView showGridLines="0" topLeftCell="B21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1" customWidth="1"/>
    <col min="4" max="4" width="13" style="51" customWidth="1"/>
    <col min="5" max="5" width="9.6640625" style="51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74" t="s">
        <v>41</v>
      </c>
      <c r="C1" s="75"/>
      <c r="D1" s="75"/>
      <c r="E1" s="75"/>
      <c r="F1" s="75"/>
      <c r="G1" s="75"/>
      <c r="H1" s="75"/>
      <c r="I1" s="75"/>
      <c r="J1" s="76"/>
    </row>
    <row r="2" spans="1:15" ht="36" customHeight="1" x14ac:dyDescent="0.25">
      <c r="A2" s="2"/>
      <c r="B2" s="105" t="s">
        <v>22</v>
      </c>
      <c r="C2" s="106"/>
      <c r="D2" s="107" t="s">
        <v>44</v>
      </c>
      <c r="E2" s="108" t="s">
        <v>45</v>
      </c>
      <c r="F2" s="109"/>
      <c r="G2" s="109"/>
      <c r="H2" s="109"/>
      <c r="I2" s="109"/>
      <c r="J2" s="110"/>
      <c r="O2" s="1"/>
    </row>
    <row r="3" spans="1:15" ht="27" hidden="1" customHeight="1" x14ac:dyDescent="0.25">
      <c r="A3" s="2"/>
      <c r="B3" s="111"/>
      <c r="C3" s="106"/>
      <c r="D3" s="112"/>
      <c r="E3" s="113"/>
      <c r="F3" s="114"/>
      <c r="G3" s="114"/>
      <c r="H3" s="114"/>
      <c r="I3" s="114"/>
      <c r="J3" s="115"/>
    </row>
    <row r="4" spans="1:15" ht="23.25" customHeight="1" x14ac:dyDescent="0.25">
      <c r="A4" s="2"/>
      <c r="B4" s="116"/>
      <c r="C4" s="117"/>
      <c r="D4" s="118"/>
      <c r="E4" s="119"/>
      <c r="F4" s="119"/>
      <c r="G4" s="119"/>
      <c r="H4" s="119"/>
      <c r="I4" s="119"/>
      <c r="J4" s="120"/>
    </row>
    <row r="5" spans="1:15" ht="24" customHeight="1" x14ac:dyDescent="0.25">
      <c r="A5" s="2"/>
      <c r="B5" s="31" t="s">
        <v>42</v>
      </c>
      <c r="D5" s="121" t="s">
        <v>46</v>
      </c>
      <c r="E5" s="88"/>
      <c r="F5" s="88"/>
      <c r="G5" s="88"/>
      <c r="H5" s="18" t="s">
        <v>40</v>
      </c>
      <c r="I5" s="125" t="s">
        <v>50</v>
      </c>
      <c r="J5" s="8"/>
    </row>
    <row r="6" spans="1:15" ht="15.75" customHeight="1" x14ac:dyDescent="0.25">
      <c r="A6" s="2"/>
      <c r="B6" s="28"/>
      <c r="C6" s="53"/>
      <c r="D6" s="122" t="s">
        <v>47</v>
      </c>
      <c r="E6" s="89"/>
      <c r="F6" s="89"/>
      <c r="G6" s="89"/>
      <c r="H6" s="18" t="s">
        <v>34</v>
      </c>
      <c r="I6" s="22"/>
      <c r="J6" s="8"/>
    </row>
    <row r="7" spans="1:15" ht="15.75" customHeight="1" x14ac:dyDescent="0.25">
      <c r="A7" s="2"/>
      <c r="B7" s="29"/>
      <c r="C7" s="54"/>
      <c r="D7" s="124" t="s">
        <v>49</v>
      </c>
      <c r="E7" s="123" t="s">
        <v>48</v>
      </c>
      <c r="F7" s="90"/>
      <c r="G7" s="90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126" t="s">
        <v>51</v>
      </c>
      <c r="H8" s="18" t="s">
        <v>40</v>
      </c>
      <c r="I8" s="125" t="s">
        <v>55</v>
      </c>
      <c r="J8" s="8"/>
    </row>
    <row r="9" spans="1:15" ht="15.75" hidden="1" customHeight="1" x14ac:dyDescent="0.25">
      <c r="A9" s="2"/>
      <c r="B9" s="2"/>
      <c r="D9" s="126" t="s">
        <v>52</v>
      </c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4"/>
      <c r="D10" s="124" t="s">
        <v>54</v>
      </c>
      <c r="E10" s="127" t="s">
        <v>53</v>
      </c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128"/>
      <c r="E11" s="128"/>
      <c r="F11" s="128"/>
      <c r="G11" s="128"/>
      <c r="H11" s="18" t="s">
        <v>40</v>
      </c>
      <c r="I11" s="133"/>
      <c r="J11" s="8"/>
    </row>
    <row r="12" spans="1:15" ht="15.75" customHeight="1" x14ac:dyDescent="0.25">
      <c r="A12" s="2"/>
      <c r="B12" s="28"/>
      <c r="C12" s="53"/>
      <c r="D12" s="129"/>
      <c r="E12" s="129"/>
      <c r="F12" s="129"/>
      <c r="G12" s="129"/>
      <c r="H12" s="18" t="s">
        <v>34</v>
      </c>
      <c r="I12" s="133"/>
      <c r="J12" s="8"/>
    </row>
    <row r="13" spans="1:15" ht="15.75" customHeight="1" x14ac:dyDescent="0.25">
      <c r="A13" s="2"/>
      <c r="B13" s="29"/>
      <c r="C13" s="54"/>
      <c r="D13" s="132"/>
      <c r="E13" s="130"/>
      <c r="F13" s="131"/>
      <c r="G13" s="131"/>
      <c r="H13" s="19"/>
      <c r="I13" s="23"/>
      <c r="J13" s="34"/>
    </row>
    <row r="14" spans="1:15" ht="24" customHeight="1" x14ac:dyDescent="0.25">
      <c r="A14" s="2"/>
      <c r="B14" s="43" t="s">
        <v>21</v>
      </c>
      <c r="C14" s="55"/>
      <c r="D14" s="56" t="s">
        <v>43</v>
      </c>
      <c r="E14" s="57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58"/>
      <c r="D15" s="52"/>
      <c r="E15" s="83"/>
      <c r="F15" s="83"/>
      <c r="G15" s="84"/>
      <c r="H15" s="84"/>
      <c r="I15" s="84" t="s">
        <v>29</v>
      </c>
      <c r="J15" s="85"/>
    </row>
    <row r="16" spans="1:15" ht="23.25" customHeight="1" x14ac:dyDescent="0.25">
      <c r="A16" s="195" t="s">
        <v>24</v>
      </c>
      <c r="B16" s="38" t="s">
        <v>24</v>
      </c>
      <c r="C16" s="59"/>
      <c r="D16" s="60"/>
      <c r="E16" s="80"/>
      <c r="F16" s="81"/>
      <c r="G16" s="80"/>
      <c r="H16" s="81"/>
      <c r="I16" s="80">
        <f>SUMIF(F51:F80,A16,I51:I80)+SUMIF(F51:F80,"PSU",I51:I80)</f>
        <v>0</v>
      </c>
      <c r="J16" s="82"/>
    </row>
    <row r="17" spans="1:10" ht="23.25" customHeight="1" x14ac:dyDescent="0.25">
      <c r="A17" s="195" t="s">
        <v>25</v>
      </c>
      <c r="B17" s="38" t="s">
        <v>25</v>
      </c>
      <c r="C17" s="59"/>
      <c r="D17" s="60"/>
      <c r="E17" s="80"/>
      <c r="F17" s="81"/>
      <c r="G17" s="80"/>
      <c r="H17" s="81"/>
      <c r="I17" s="80">
        <f>SUMIF(F51:F80,A17,I51:I80)</f>
        <v>0</v>
      </c>
      <c r="J17" s="82"/>
    </row>
    <row r="18" spans="1:10" ht="23.25" customHeight="1" x14ac:dyDescent="0.25">
      <c r="A18" s="195" t="s">
        <v>26</v>
      </c>
      <c r="B18" s="38" t="s">
        <v>26</v>
      </c>
      <c r="C18" s="59"/>
      <c r="D18" s="60"/>
      <c r="E18" s="80"/>
      <c r="F18" s="81"/>
      <c r="G18" s="80"/>
      <c r="H18" s="81"/>
      <c r="I18" s="80">
        <f>SUMIF(F51:F80,A18,I51:I80)</f>
        <v>0</v>
      </c>
      <c r="J18" s="82"/>
    </row>
    <row r="19" spans="1:10" ht="23.25" customHeight="1" x14ac:dyDescent="0.25">
      <c r="A19" s="195" t="s">
        <v>125</v>
      </c>
      <c r="B19" s="38" t="s">
        <v>27</v>
      </c>
      <c r="C19" s="59"/>
      <c r="D19" s="60"/>
      <c r="E19" s="80"/>
      <c r="F19" s="81"/>
      <c r="G19" s="80"/>
      <c r="H19" s="81"/>
      <c r="I19" s="80">
        <f>SUMIF(F51:F80,A19,I51:I80)</f>
        <v>0</v>
      </c>
      <c r="J19" s="82"/>
    </row>
    <row r="20" spans="1:10" ht="23.25" customHeight="1" x14ac:dyDescent="0.25">
      <c r="A20" s="195" t="s">
        <v>126</v>
      </c>
      <c r="B20" s="38" t="s">
        <v>28</v>
      </c>
      <c r="C20" s="59"/>
      <c r="D20" s="60"/>
      <c r="E20" s="80"/>
      <c r="F20" s="81"/>
      <c r="G20" s="80"/>
      <c r="H20" s="81"/>
      <c r="I20" s="80">
        <f>SUMIF(F51:F80,A20,I51:I80)</f>
        <v>0</v>
      </c>
      <c r="J20" s="82"/>
    </row>
    <row r="21" spans="1:10" ht="23.25" customHeight="1" x14ac:dyDescent="0.25">
      <c r="A21" s="2"/>
      <c r="B21" s="48" t="s">
        <v>29</v>
      </c>
      <c r="C21" s="61"/>
      <c r="D21" s="62"/>
      <c r="E21" s="86"/>
      <c r="F21" s="87"/>
      <c r="G21" s="86"/>
      <c r="H21" s="87"/>
      <c r="I21" s="86">
        <f>SUM(I16:J20)</f>
        <v>0</v>
      </c>
      <c r="J21" s="96"/>
    </row>
    <row r="22" spans="1:10" ht="33" customHeight="1" x14ac:dyDescent="0.25">
      <c r="A22" s="2"/>
      <c r="B22" s="42" t="s">
        <v>33</v>
      </c>
      <c r="C22" s="59"/>
      <c r="D22" s="60"/>
      <c r="E22" s="63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12</v>
      </c>
      <c r="C23" s="59"/>
      <c r="D23" s="60"/>
      <c r="E23" s="64">
        <v>15</v>
      </c>
      <c r="F23" s="39" t="s">
        <v>0</v>
      </c>
      <c r="G23" s="94">
        <f>ZakladDPHSniVypocet</f>
        <v>0</v>
      </c>
      <c r="H23" s="95"/>
      <c r="I23" s="95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13</v>
      </c>
      <c r="C24" s="59"/>
      <c r="D24" s="60"/>
      <c r="E24" s="64">
        <f>SazbaDPH1</f>
        <v>15</v>
      </c>
      <c r="F24" s="39" t="s">
        <v>0</v>
      </c>
      <c r="G24" s="92">
        <f>A23</f>
        <v>0</v>
      </c>
      <c r="H24" s="93"/>
      <c r="I24" s="93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14</v>
      </c>
      <c r="C25" s="59"/>
      <c r="D25" s="60"/>
      <c r="E25" s="64">
        <v>21</v>
      </c>
      <c r="F25" s="39" t="s">
        <v>0</v>
      </c>
      <c r="G25" s="94">
        <f>ZakladDPHZaklVypocet</f>
        <v>0</v>
      </c>
      <c r="H25" s="95"/>
      <c r="I25" s="95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15</v>
      </c>
      <c r="C26" s="65"/>
      <c r="D26" s="52"/>
      <c r="E26" s="66">
        <f>SazbaDPH2</f>
        <v>21</v>
      </c>
      <c r="F26" s="30" t="s">
        <v>0</v>
      </c>
      <c r="G26" s="77">
        <f>A25</f>
        <v>0</v>
      </c>
      <c r="H26" s="78"/>
      <c r="I26" s="78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4</v>
      </c>
      <c r="C27" s="67"/>
      <c r="D27" s="68"/>
      <c r="E27" s="67"/>
      <c r="F27" s="16"/>
      <c r="G27" s="79">
        <f>CenaCelkem-(ZakladDPHSni+DPHSni+ZakladDPHZakl+DPHZakl)</f>
        <v>0</v>
      </c>
      <c r="H27" s="79"/>
      <c r="I27" s="79"/>
      <c r="J27" s="41" t="str">
        <f t="shared" si="0"/>
        <v>CZK</v>
      </c>
    </row>
    <row r="28" spans="1:10" ht="27.75" hidden="1" customHeight="1" thickBot="1" x14ac:dyDescent="0.3">
      <c r="A28" s="2"/>
      <c r="B28" s="165" t="s">
        <v>23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5" t="s">
        <v>35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65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69" t="s">
        <v>11</v>
      </c>
      <c r="D32" s="70"/>
      <c r="E32" s="70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1"/>
      <c r="D34" s="97"/>
      <c r="E34" s="98"/>
      <c r="G34" s="99"/>
      <c r="H34" s="100"/>
      <c r="I34" s="100"/>
      <c r="J34" s="25"/>
    </row>
    <row r="35" spans="1:10" ht="12.75" customHeight="1" x14ac:dyDescent="0.25">
      <c r="A35" s="2"/>
      <c r="B35" s="2"/>
      <c r="D35" s="91" t="s">
        <v>2</v>
      </c>
      <c r="E35" s="91"/>
      <c r="H35" s="10" t="s">
        <v>3</v>
      </c>
      <c r="J35" s="9"/>
    </row>
    <row r="36" spans="1:10" ht="13.5" customHeight="1" thickBot="1" x14ac:dyDescent="0.3">
      <c r="A36" s="11"/>
      <c r="B36" s="11"/>
      <c r="C36" s="72"/>
      <c r="D36" s="72"/>
      <c r="E36" s="72"/>
      <c r="F36" s="12"/>
      <c r="G36" s="12"/>
      <c r="H36" s="12"/>
      <c r="I36" s="12"/>
      <c r="J36" s="13"/>
    </row>
    <row r="37" spans="1:10" ht="27" customHeight="1" x14ac:dyDescent="0.25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customHeight="1" x14ac:dyDescent="0.25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4" t="s">
        <v>1</v>
      </c>
      <c r="J38" s="145" t="s">
        <v>0</v>
      </c>
    </row>
    <row r="39" spans="1:10" ht="25.5" hidden="1" customHeight="1" x14ac:dyDescent="0.25">
      <c r="A39" s="136">
        <v>1</v>
      </c>
      <c r="B39" s="146" t="s">
        <v>56</v>
      </c>
      <c r="C39" s="147"/>
      <c r="D39" s="147"/>
      <c r="E39" s="147"/>
      <c r="F39" s="148">
        <f>'SO01 00 Pol'!AE20+'SO01 01 Pol'!AE395</f>
        <v>0</v>
      </c>
      <c r="G39" s="149">
        <f>'SO01 00 Pol'!AF20+'SO01 01 Pol'!AF395</f>
        <v>0</v>
      </c>
      <c r="H39" s="150">
        <f>(F39*SazbaDPH1/100)+(G39*SazbaDPH2/100)</f>
        <v>0</v>
      </c>
      <c r="I39" s="150">
        <f>F39+G39+H39</f>
        <v>0</v>
      </c>
      <c r="J39" s="151" t="str">
        <f>IF(CenaCelkemVypocet=0,"",I39/CenaCelkemVypocet*100)</f>
        <v/>
      </c>
    </row>
    <row r="40" spans="1:10" ht="25.5" customHeight="1" x14ac:dyDescent="0.25">
      <c r="A40" s="136">
        <v>2</v>
      </c>
      <c r="B40" s="152"/>
      <c r="C40" s="153" t="s">
        <v>57</v>
      </c>
      <c r="D40" s="153"/>
      <c r="E40" s="153"/>
      <c r="F40" s="154"/>
      <c r="G40" s="155"/>
      <c r="H40" s="155">
        <f>(F40*SazbaDPH1/100)+(G40*SazbaDPH2/100)</f>
        <v>0</v>
      </c>
      <c r="I40" s="155">
        <f>F40+G40+H40</f>
        <v>0</v>
      </c>
      <c r="J40" s="156" t="str">
        <f>IF(CenaCelkemVypocet=0,"",I40/CenaCelkemVypocet*100)</f>
        <v/>
      </c>
    </row>
    <row r="41" spans="1:10" ht="25.5" customHeight="1" x14ac:dyDescent="0.25">
      <c r="A41" s="136">
        <v>2</v>
      </c>
      <c r="B41" s="152" t="s">
        <v>58</v>
      </c>
      <c r="C41" s="153" t="s">
        <v>59</v>
      </c>
      <c r="D41" s="153"/>
      <c r="E41" s="153"/>
      <c r="F41" s="154">
        <f>'SO01 00 Pol'!AE20+'SO01 01 Pol'!AE395</f>
        <v>0</v>
      </c>
      <c r="G41" s="155">
        <f>'SO01 00 Pol'!AF20+'SO01 01 Pol'!AF395</f>
        <v>0</v>
      </c>
      <c r="H41" s="155">
        <f>(F41*SazbaDPH1/100)+(G41*SazbaDPH2/100)</f>
        <v>0</v>
      </c>
      <c r="I41" s="155">
        <f>F41+G41+H41</f>
        <v>0</v>
      </c>
      <c r="J41" s="156" t="str">
        <f>IF(CenaCelkemVypocet=0,"",I41/CenaCelkemVypocet*100)</f>
        <v/>
      </c>
    </row>
    <row r="42" spans="1:10" ht="25.5" customHeight="1" x14ac:dyDescent="0.25">
      <c r="A42" s="136">
        <v>3</v>
      </c>
      <c r="B42" s="157" t="s">
        <v>60</v>
      </c>
      <c r="C42" s="147" t="s">
        <v>61</v>
      </c>
      <c r="D42" s="147"/>
      <c r="E42" s="147"/>
      <c r="F42" s="158">
        <f>'SO01 00 Pol'!AE20</f>
        <v>0</v>
      </c>
      <c r="G42" s="150">
        <f>'SO01 00 Pol'!AF20</f>
        <v>0</v>
      </c>
      <c r="H42" s="150">
        <f>(F42*SazbaDPH1/100)+(G42*SazbaDPH2/100)</f>
        <v>0</v>
      </c>
      <c r="I42" s="150">
        <f>F42+G42+H42</f>
        <v>0</v>
      </c>
      <c r="J42" s="151" t="str">
        <f>IF(CenaCelkemVypocet=0,"",I42/CenaCelkemVypocet*100)</f>
        <v/>
      </c>
    </row>
    <row r="43" spans="1:10" ht="25.5" customHeight="1" x14ac:dyDescent="0.25">
      <c r="A43" s="136">
        <v>3</v>
      </c>
      <c r="B43" s="157" t="s">
        <v>62</v>
      </c>
      <c r="C43" s="147" t="s">
        <v>63</v>
      </c>
      <c r="D43" s="147"/>
      <c r="E43" s="147"/>
      <c r="F43" s="158">
        <f>'SO01 01 Pol'!AE395</f>
        <v>0</v>
      </c>
      <c r="G43" s="150">
        <f>'SO01 01 Pol'!AF395</f>
        <v>0</v>
      </c>
      <c r="H43" s="150">
        <f>(F43*SazbaDPH1/100)+(G43*SazbaDPH2/100)</f>
        <v>0</v>
      </c>
      <c r="I43" s="150">
        <f>F43+G43+H43</f>
        <v>0</v>
      </c>
      <c r="J43" s="151" t="str">
        <f>IF(CenaCelkemVypocet=0,"",I43/CenaCelkemVypocet*100)</f>
        <v/>
      </c>
    </row>
    <row r="44" spans="1:10" ht="25.5" customHeight="1" x14ac:dyDescent="0.25">
      <c r="A44" s="136"/>
      <c r="B44" s="159" t="s">
        <v>64</v>
      </c>
      <c r="C44" s="160"/>
      <c r="D44" s="160"/>
      <c r="E44" s="161"/>
      <c r="F44" s="162">
        <f>SUMIF(A39:A43,"=1",F39:F43)</f>
        <v>0</v>
      </c>
      <c r="G44" s="163">
        <f>SUMIF(A39:A43,"=1",G39:G43)</f>
        <v>0</v>
      </c>
      <c r="H44" s="163">
        <f>SUMIF(A39:A43,"=1",H39:H43)</f>
        <v>0</v>
      </c>
      <c r="I44" s="163">
        <f>SUMIF(A39:A43,"=1",I39:I43)</f>
        <v>0</v>
      </c>
      <c r="J44" s="164">
        <f>SUMIF(A39:A43,"=1",J39:J43)</f>
        <v>0</v>
      </c>
    </row>
    <row r="48" spans="1:10" ht="15.6" x14ac:dyDescent="0.3">
      <c r="B48" s="175" t="s">
        <v>66</v>
      </c>
    </row>
    <row r="50" spans="1:10" ht="25.5" customHeight="1" x14ac:dyDescent="0.25">
      <c r="A50" s="177"/>
      <c r="B50" s="180" t="s">
        <v>17</v>
      </c>
      <c r="C50" s="180" t="s">
        <v>5</v>
      </c>
      <c r="D50" s="181"/>
      <c r="E50" s="181"/>
      <c r="F50" s="182" t="s">
        <v>67</v>
      </c>
      <c r="G50" s="182"/>
      <c r="H50" s="182"/>
      <c r="I50" s="182" t="s">
        <v>29</v>
      </c>
      <c r="J50" s="182" t="s">
        <v>0</v>
      </c>
    </row>
    <row r="51" spans="1:10" ht="36.75" customHeight="1" x14ac:dyDescent="0.25">
      <c r="A51" s="178"/>
      <c r="B51" s="183" t="s">
        <v>68</v>
      </c>
      <c r="C51" s="184" t="s">
        <v>69</v>
      </c>
      <c r="D51" s="185"/>
      <c r="E51" s="185"/>
      <c r="F51" s="191" t="s">
        <v>24</v>
      </c>
      <c r="G51" s="192"/>
      <c r="H51" s="192"/>
      <c r="I51" s="192">
        <f>'SO01 01 Pol'!G8</f>
        <v>0</v>
      </c>
      <c r="J51" s="189" t="str">
        <f>IF(I81=0,"",I51/I81*100)</f>
        <v/>
      </c>
    </row>
    <row r="52" spans="1:10" ht="36.75" customHeight="1" x14ac:dyDescent="0.25">
      <c r="A52" s="178"/>
      <c r="B52" s="183" t="s">
        <v>70</v>
      </c>
      <c r="C52" s="184" t="s">
        <v>71</v>
      </c>
      <c r="D52" s="185"/>
      <c r="E52" s="185"/>
      <c r="F52" s="191" t="s">
        <v>24</v>
      </c>
      <c r="G52" s="192"/>
      <c r="H52" s="192"/>
      <c r="I52" s="192">
        <f>'SO01 01 Pol'!G41</f>
        <v>0</v>
      </c>
      <c r="J52" s="189" t="str">
        <f>IF(I81=0,"",I52/I81*100)</f>
        <v/>
      </c>
    </row>
    <row r="53" spans="1:10" ht="36.75" customHeight="1" x14ac:dyDescent="0.25">
      <c r="A53" s="178"/>
      <c r="B53" s="183" t="s">
        <v>72</v>
      </c>
      <c r="C53" s="184" t="s">
        <v>73</v>
      </c>
      <c r="D53" s="185"/>
      <c r="E53" s="185"/>
      <c r="F53" s="191" t="s">
        <v>24</v>
      </c>
      <c r="G53" s="192"/>
      <c r="H53" s="192"/>
      <c r="I53" s="192">
        <f>'SO01 01 Pol'!G47</f>
        <v>0</v>
      </c>
      <c r="J53" s="189" t="str">
        <f>IF(I81=0,"",I53/I81*100)</f>
        <v/>
      </c>
    </row>
    <row r="54" spans="1:10" ht="36.75" customHeight="1" x14ac:dyDescent="0.25">
      <c r="A54" s="178"/>
      <c r="B54" s="183" t="s">
        <v>74</v>
      </c>
      <c r="C54" s="184" t="s">
        <v>75</v>
      </c>
      <c r="D54" s="185"/>
      <c r="E54" s="185"/>
      <c r="F54" s="191" t="s">
        <v>24</v>
      </c>
      <c r="G54" s="192"/>
      <c r="H54" s="192"/>
      <c r="I54" s="192">
        <f>'SO01 01 Pol'!G59</f>
        <v>0</v>
      </c>
      <c r="J54" s="189" t="str">
        <f>IF(I81=0,"",I54/I81*100)</f>
        <v/>
      </c>
    </row>
    <row r="55" spans="1:10" ht="36.75" customHeight="1" x14ac:dyDescent="0.25">
      <c r="A55" s="178"/>
      <c r="B55" s="183" t="s">
        <v>76</v>
      </c>
      <c r="C55" s="184" t="s">
        <v>77</v>
      </c>
      <c r="D55" s="185"/>
      <c r="E55" s="185"/>
      <c r="F55" s="191" t="s">
        <v>24</v>
      </c>
      <c r="G55" s="192"/>
      <c r="H55" s="192"/>
      <c r="I55" s="192">
        <f>'SO01 01 Pol'!G94</f>
        <v>0</v>
      </c>
      <c r="J55" s="189" t="str">
        <f>IF(I81=0,"",I55/I81*100)</f>
        <v/>
      </c>
    </row>
    <row r="56" spans="1:10" ht="36.75" customHeight="1" x14ac:dyDescent="0.25">
      <c r="A56" s="178"/>
      <c r="B56" s="183" t="s">
        <v>78</v>
      </c>
      <c r="C56" s="184" t="s">
        <v>79</v>
      </c>
      <c r="D56" s="185"/>
      <c r="E56" s="185"/>
      <c r="F56" s="191" t="s">
        <v>24</v>
      </c>
      <c r="G56" s="192"/>
      <c r="H56" s="192"/>
      <c r="I56" s="192">
        <f>'SO01 01 Pol'!G118</f>
        <v>0</v>
      </c>
      <c r="J56" s="189" t="str">
        <f>IF(I81=0,"",I56/I81*100)</f>
        <v/>
      </c>
    </row>
    <row r="57" spans="1:10" ht="36.75" customHeight="1" x14ac:dyDescent="0.25">
      <c r="A57" s="178"/>
      <c r="B57" s="183" t="s">
        <v>80</v>
      </c>
      <c r="C57" s="184" t="s">
        <v>81</v>
      </c>
      <c r="D57" s="185"/>
      <c r="E57" s="185"/>
      <c r="F57" s="191" t="s">
        <v>24</v>
      </c>
      <c r="G57" s="192"/>
      <c r="H57" s="192"/>
      <c r="I57" s="192">
        <f>'SO01 01 Pol'!G122</f>
        <v>0</v>
      </c>
      <c r="J57" s="189" t="str">
        <f>IF(I81=0,"",I57/I81*100)</f>
        <v/>
      </c>
    </row>
    <row r="58" spans="1:10" ht="36.75" customHeight="1" x14ac:dyDescent="0.25">
      <c r="A58" s="178"/>
      <c r="B58" s="183" t="s">
        <v>82</v>
      </c>
      <c r="C58" s="184" t="s">
        <v>83</v>
      </c>
      <c r="D58" s="185"/>
      <c r="E58" s="185"/>
      <c r="F58" s="191" t="s">
        <v>24</v>
      </c>
      <c r="G58" s="192"/>
      <c r="H58" s="192"/>
      <c r="I58" s="192">
        <f>'SO01 01 Pol'!G133</f>
        <v>0</v>
      </c>
      <c r="J58" s="189" t="str">
        <f>IF(I81=0,"",I58/I81*100)</f>
        <v/>
      </c>
    </row>
    <row r="59" spans="1:10" ht="36.75" customHeight="1" x14ac:dyDescent="0.25">
      <c r="A59" s="178"/>
      <c r="B59" s="183" t="s">
        <v>84</v>
      </c>
      <c r="C59" s="184" t="s">
        <v>85</v>
      </c>
      <c r="D59" s="185"/>
      <c r="E59" s="185"/>
      <c r="F59" s="191" t="s">
        <v>24</v>
      </c>
      <c r="G59" s="192"/>
      <c r="H59" s="192"/>
      <c r="I59" s="192">
        <f>'SO01 01 Pol'!G140</f>
        <v>0</v>
      </c>
      <c r="J59" s="189" t="str">
        <f>IF(I81=0,"",I59/I81*100)</f>
        <v/>
      </c>
    </row>
    <row r="60" spans="1:10" ht="36.75" customHeight="1" x14ac:dyDescent="0.25">
      <c r="A60" s="178"/>
      <c r="B60" s="183" t="s">
        <v>86</v>
      </c>
      <c r="C60" s="184" t="s">
        <v>87</v>
      </c>
      <c r="D60" s="185"/>
      <c r="E60" s="185"/>
      <c r="F60" s="191" t="s">
        <v>24</v>
      </c>
      <c r="G60" s="192"/>
      <c r="H60" s="192"/>
      <c r="I60" s="192">
        <f>'SO01 01 Pol'!G151</f>
        <v>0</v>
      </c>
      <c r="J60" s="189" t="str">
        <f>IF(I81=0,"",I60/I81*100)</f>
        <v/>
      </c>
    </row>
    <row r="61" spans="1:10" ht="36.75" customHeight="1" x14ac:dyDescent="0.25">
      <c r="A61" s="178"/>
      <c r="B61" s="183" t="s">
        <v>88</v>
      </c>
      <c r="C61" s="184" t="s">
        <v>89</v>
      </c>
      <c r="D61" s="185"/>
      <c r="E61" s="185"/>
      <c r="F61" s="191" t="s">
        <v>24</v>
      </c>
      <c r="G61" s="192"/>
      <c r="H61" s="192"/>
      <c r="I61" s="192">
        <f>'SO01 01 Pol'!G223</f>
        <v>0</v>
      </c>
      <c r="J61" s="189" t="str">
        <f>IF(I81=0,"",I61/I81*100)</f>
        <v/>
      </c>
    </row>
    <row r="62" spans="1:10" ht="36.75" customHeight="1" x14ac:dyDescent="0.25">
      <c r="A62" s="178"/>
      <c r="B62" s="183" t="s">
        <v>90</v>
      </c>
      <c r="C62" s="184" t="s">
        <v>91</v>
      </c>
      <c r="D62" s="185"/>
      <c r="E62" s="185"/>
      <c r="F62" s="191" t="s">
        <v>25</v>
      </c>
      <c r="G62" s="192"/>
      <c r="H62" s="192"/>
      <c r="I62" s="192">
        <f>'SO01 01 Pol'!G226</f>
        <v>0</v>
      </c>
      <c r="J62" s="189" t="str">
        <f>IF(I81=0,"",I62/I81*100)</f>
        <v/>
      </c>
    </row>
    <row r="63" spans="1:10" ht="36.75" customHeight="1" x14ac:dyDescent="0.25">
      <c r="A63" s="178"/>
      <c r="B63" s="183" t="s">
        <v>92</v>
      </c>
      <c r="C63" s="184" t="s">
        <v>93</v>
      </c>
      <c r="D63" s="185"/>
      <c r="E63" s="185"/>
      <c r="F63" s="191" t="s">
        <v>25</v>
      </c>
      <c r="G63" s="192"/>
      <c r="H63" s="192"/>
      <c r="I63" s="192">
        <f>'SO01 01 Pol'!G232</f>
        <v>0</v>
      </c>
      <c r="J63" s="189" t="str">
        <f>IF(I81=0,"",I63/I81*100)</f>
        <v/>
      </c>
    </row>
    <row r="64" spans="1:10" ht="36.75" customHeight="1" x14ac:dyDescent="0.25">
      <c r="A64" s="178"/>
      <c r="B64" s="183" t="s">
        <v>94</v>
      </c>
      <c r="C64" s="184" t="s">
        <v>95</v>
      </c>
      <c r="D64" s="185"/>
      <c r="E64" s="185"/>
      <c r="F64" s="191" t="s">
        <v>25</v>
      </c>
      <c r="G64" s="192"/>
      <c r="H64" s="192"/>
      <c r="I64" s="192">
        <f>'SO01 01 Pol'!G250</f>
        <v>0</v>
      </c>
      <c r="J64" s="189" t="str">
        <f>IF(I81=0,"",I64/I81*100)</f>
        <v/>
      </c>
    </row>
    <row r="65" spans="1:10" ht="36.75" customHeight="1" x14ac:dyDescent="0.25">
      <c r="A65" s="178"/>
      <c r="B65" s="183" t="s">
        <v>96</v>
      </c>
      <c r="C65" s="184" t="s">
        <v>97</v>
      </c>
      <c r="D65" s="185"/>
      <c r="E65" s="185"/>
      <c r="F65" s="191" t="s">
        <v>25</v>
      </c>
      <c r="G65" s="192"/>
      <c r="H65" s="192"/>
      <c r="I65" s="192">
        <f>'SO01 01 Pol'!G252</f>
        <v>0</v>
      </c>
      <c r="J65" s="189" t="str">
        <f>IF(I81=0,"",I65/I81*100)</f>
        <v/>
      </c>
    </row>
    <row r="66" spans="1:10" ht="36.75" customHeight="1" x14ac:dyDescent="0.25">
      <c r="A66" s="178"/>
      <c r="B66" s="183" t="s">
        <v>98</v>
      </c>
      <c r="C66" s="184" t="s">
        <v>99</v>
      </c>
      <c r="D66" s="185"/>
      <c r="E66" s="185"/>
      <c r="F66" s="191" t="s">
        <v>25</v>
      </c>
      <c r="G66" s="192"/>
      <c r="H66" s="192"/>
      <c r="I66" s="192">
        <f>'SO01 01 Pol'!G254</f>
        <v>0</v>
      </c>
      <c r="J66" s="189" t="str">
        <f>IF(I81=0,"",I66/I81*100)</f>
        <v/>
      </c>
    </row>
    <row r="67" spans="1:10" ht="36.75" customHeight="1" x14ac:dyDescent="0.25">
      <c r="A67" s="178"/>
      <c r="B67" s="183" t="s">
        <v>100</v>
      </c>
      <c r="C67" s="184" t="s">
        <v>101</v>
      </c>
      <c r="D67" s="185"/>
      <c r="E67" s="185"/>
      <c r="F67" s="191" t="s">
        <v>25</v>
      </c>
      <c r="G67" s="192"/>
      <c r="H67" s="192"/>
      <c r="I67" s="192">
        <f>'SO01 01 Pol'!G275</f>
        <v>0</v>
      </c>
      <c r="J67" s="189" t="str">
        <f>IF(I81=0,"",I67/I81*100)</f>
        <v/>
      </c>
    </row>
    <row r="68" spans="1:10" ht="36.75" customHeight="1" x14ac:dyDescent="0.25">
      <c r="A68" s="178"/>
      <c r="B68" s="183" t="s">
        <v>102</v>
      </c>
      <c r="C68" s="184" t="s">
        <v>103</v>
      </c>
      <c r="D68" s="185"/>
      <c r="E68" s="185"/>
      <c r="F68" s="191" t="s">
        <v>25</v>
      </c>
      <c r="G68" s="192"/>
      <c r="H68" s="192"/>
      <c r="I68" s="192">
        <f>'SO01 01 Pol'!G277</f>
        <v>0</v>
      </c>
      <c r="J68" s="189" t="str">
        <f>IF(I81=0,"",I68/I81*100)</f>
        <v/>
      </c>
    </row>
    <row r="69" spans="1:10" ht="36.75" customHeight="1" x14ac:dyDescent="0.25">
      <c r="A69" s="178"/>
      <c r="B69" s="183" t="s">
        <v>104</v>
      </c>
      <c r="C69" s="184" t="s">
        <v>105</v>
      </c>
      <c r="D69" s="185"/>
      <c r="E69" s="185"/>
      <c r="F69" s="191" t="s">
        <v>25</v>
      </c>
      <c r="G69" s="192"/>
      <c r="H69" s="192"/>
      <c r="I69" s="192">
        <f>'SO01 01 Pol'!G304</f>
        <v>0</v>
      </c>
      <c r="J69" s="189" t="str">
        <f>IF(I81=0,"",I69/I81*100)</f>
        <v/>
      </c>
    </row>
    <row r="70" spans="1:10" ht="36.75" customHeight="1" x14ac:dyDescent="0.25">
      <c r="A70" s="178"/>
      <c r="B70" s="183" t="s">
        <v>106</v>
      </c>
      <c r="C70" s="184" t="s">
        <v>107</v>
      </c>
      <c r="D70" s="185"/>
      <c r="E70" s="185"/>
      <c r="F70" s="191" t="s">
        <v>25</v>
      </c>
      <c r="G70" s="192"/>
      <c r="H70" s="192"/>
      <c r="I70" s="192">
        <f>'SO01 01 Pol'!G322</f>
        <v>0</v>
      </c>
      <c r="J70" s="189" t="str">
        <f>IF(I81=0,"",I70/I81*100)</f>
        <v/>
      </c>
    </row>
    <row r="71" spans="1:10" ht="36.75" customHeight="1" x14ac:dyDescent="0.25">
      <c r="A71" s="178"/>
      <c r="B71" s="183" t="s">
        <v>108</v>
      </c>
      <c r="C71" s="184" t="s">
        <v>109</v>
      </c>
      <c r="D71" s="185"/>
      <c r="E71" s="185"/>
      <c r="F71" s="191" t="s">
        <v>25</v>
      </c>
      <c r="G71" s="192"/>
      <c r="H71" s="192"/>
      <c r="I71" s="192">
        <f>'SO01 01 Pol'!G331</f>
        <v>0</v>
      </c>
      <c r="J71" s="189" t="str">
        <f>IF(I81=0,"",I71/I81*100)</f>
        <v/>
      </c>
    </row>
    <row r="72" spans="1:10" ht="36.75" customHeight="1" x14ac:dyDescent="0.25">
      <c r="A72" s="178"/>
      <c r="B72" s="183" t="s">
        <v>110</v>
      </c>
      <c r="C72" s="184" t="s">
        <v>111</v>
      </c>
      <c r="D72" s="185"/>
      <c r="E72" s="185"/>
      <c r="F72" s="191" t="s">
        <v>25</v>
      </c>
      <c r="G72" s="192"/>
      <c r="H72" s="192"/>
      <c r="I72" s="192">
        <f>'SO01 01 Pol'!G346</f>
        <v>0</v>
      </c>
      <c r="J72" s="189" t="str">
        <f>IF(I81=0,"",I72/I81*100)</f>
        <v/>
      </c>
    </row>
    <row r="73" spans="1:10" ht="36.75" customHeight="1" x14ac:dyDescent="0.25">
      <c r="A73" s="178"/>
      <c r="B73" s="183" t="s">
        <v>112</v>
      </c>
      <c r="C73" s="184" t="s">
        <v>113</v>
      </c>
      <c r="D73" s="185"/>
      <c r="E73" s="185"/>
      <c r="F73" s="191" t="s">
        <v>25</v>
      </c>
      <c r="G73" s="192"/>
      <c r="H73" s="192"/>
      <c r="I73" s="192">
        <f>'SO01 01 Pol'!G357</f>
        <v>0</v>
      </c>
      <c r="J73" s="189" t="str">
        <f>IF(I81=0,"",I73/I81*100)</f>
        <v/>
      </c>
    </row>
    <row r="74" spans="1:10" ht="36.75" customHeight="1" x14ac:dyDescent="0.25">
      <c r="A74" s="178"/>
      <c r="B74" s="183" t="s">
        <v>114</v>
      </c>
      <c r="C74" s="184" t="s">
        <v>115</v>
      </c>
      <c r="D74" s="185"/>
      <c r="E74" s="185"/>
      <c r="F74" s="191" t="s">
        <v>25</v>
      </c>
      <c r="G74" s="192"/>
      <c r="H74" s="192"/>
      <c r="I74" s="192">
        <f>'SO01 01 Pol'!G364</f>
        <v>0</v>
      </c>
      <c r="J74" s="189" t="str">
        <f>IF(I81=0,"",I74/I81*100)</f>
        <v/>
      </c>
    </row>
    <row r="75" spans="1:10" ht="36.75" customHeight="1" x14ac:dyDescent="0.25">
      <c r="A75" s="178"/>
      <c r="B75" s="183" t="s">
        <v>116</v>
      </c>
      <c r="C75" s="184" t="s">
        <v>117</v>
      </c>
      <c r="D75" s="185"/>
      <c r="E75" s="185"/>
      <c r="F75" s="191" t="s">
        <v>25</v>
      </c>
      <c r="G75" s="192"/>
      <c r="H75" s="192"/>
      <c r="I75" s="192">
        <f>'SO01 01 Pol'!G374</f>
        <v>0</v>
      </c>
      <c r="J75" s="189" t="str">
        <f>IF(I81=0,"",I75/I81*100)</f>
        <v/>
      </c>
    </row>
    <row r="76" spans="1:10" ht="36.75" customHeight="1" x14ac:dyDescent="0.25">
      <c r="A76" s="178"/>
      <c r="B76" s="183" t="s">
        <v>118</v>
      </c>
      <c r="C76" s="184" t="s">
        <v>119</v>
      </c>
      <c r="D76" s="185"/>
      <c r="E76" s="185"/>
      <c r="F76" s="191" t="s">
        <v>25</v>
      </c>
      <c r="G76" s="192"/>
      <c r="H76" s="192"/>
      <c r="I76" s="192">
        <f>'SO01 01 Pol'!G376</f>
        <v>0</v>
      </c>
      <c r="J76" s="189" t="str">
        <f>IF(I81=0,"",I76/I81*100)</f>
        <v/>
      </c>
    </row>
    <row r="77" spans="1:10" ht="36.75" customHeight="1" x14ac:dyDescent="0.25">
      <c r="A77" s="178"/>
      <c r="B77" s="183" t="s">
        <v>120</v>
      </c>
      <c r="C77" s="184" t="s">
        <v>121</v>
      </c>
      <c r="D77" s="185"/>
      <c r="E77" s="185"/>
      <c r="F77" s="191" t="s">
        <v>26</v>
      </c>
      <c r="G77" s="192"/>
      <c r="H77" s="192"/>
      <c r="I77" s="192">
        <f>'SO01 01 Pol'!G382</f>
        <v>0</v>
      </c>
      <c r="J77" s="189" t="str">
        <f>IF(I81=0,"",I77/I81*100)</f>
        <v/>
      </c>
    </row>
    <row r="78" spans="1:10" ht="36.75" customHeight="1" x14ac:dyDescent="0.25">
      <c r="A78" s="178"/>
      <c r="B78" s="183" t="s">
        <v>122</v>
      </c>
      <c r="C78" s="184" t="s">
        <v>123</v>
      </c>
      <c r="D78" s="185"/>
      <c r="E78" s="185"/>
      <c r="F78" s="191" t="s">
        <v>124</v>
      </c>
      <c r="G78" s="192"/>
      <c r="H78" s="192"/>
      <c r="I78" s="192">
        <f>'SO01 01 Pol'!G386</f>
        <v>0</v>
      </c>
      <c r="J78" s="189" t="str">
        <f>IF(I81=0,"",I78/I81*100)</f>
        <v/>
      </c>
    </row>
    <row r="79" spans="1:10" ht="36.75" customHeight="1" x14ac:dyDescent="0.25">
      <c r="A79" s="178"/>
      <c r="B79" s="183" t="s">
        <v>125</v>
      </c>
      <c r="C79" s="184" t="s">
        <v>27</v>
      </c>
      <c r="D79" s="185"/>
      <c r="E79" s="185"/>
      <c r="F79" s="191" t="s">
        <v>125</v>
      </c>
      <c r="G79" s="192"/>
      <c r="H79" s="192"/>
      <c r="I79" s="192">
        <f>'SO01 00 Pol'!G8</f>
        <v>0</v>
      </c>
      <c r="J79" s="189" t="str">
        <f>IF(I81=0,"",I79/I81*100)</f>
        <v/>
      </c>
    </row>
    <row r="80" spans="1:10" ht="36.75" customHeight="1" x14ac:dyDescent="0.25">
      <c r="A80" s="178"/>
      <c r="B80" s="183" t="s">
        <v>126</v>
      </c>
      <c r="C80" s="184" t="s">
        <v>28</v>
      </c>
      <c r="D80" s="185"/>
      <c r="E80" s="185"/>
      <c r="F80" s="191" t="s">
        <v>126</v>
      </c>
      <c r="G80" s="192"/>
      <c r="H80" s="192"/>
      <c r="I80" s="192">
        <f>'SO01 00 Pol'!G13</f>
        <v>0</v>
      </c>
      <c r="J80" s="189" t="str">
        <f>IF(I81=0,"",I80/I81*100)</f>
        <v/>
      </c>
    </row>
    <row r="81" spans="1:10" ht="25.5" customHeight="1" x14ac:dyDescent="0.25">
      <c r="A81" s="179"/>
      <c r="B81" s="186" t="s">
        <v>1</v>
      </c>
      <c r="C81" s="187"/>
      <c r="D81" s="188"/>
      <c r="E81" s="188"/>
      <c r="F81" s="193"/>
      <c r="G81" s="194"/>
      <c r="H81" s="194"/>
      <c r="I81" s="194">
        <f>SUM(I51:I80)</f>
        <v>0</v>
      </c>
      <c r="J81" s="190">
        <f>SUM(J51:J80)</f>
        <v>0</v>
      </c>
    </row>
    <row r="82" spans="1:10" x14ac:dyDescent="0.25">
      <c r="F82" s="134"/>
      <c r="G82" s="134"/>
      <c r="H82" s="134"/>
      <c r="I82" s="134"/>
      <c r="J82" s="135"/>
    </row>
    <row r="83" spans="1:10" x14ac:dyDescent="0.25">
      <c r="F83" s="134"/>
      <c r="G83" s="134"/>
      <c r="H83" s="134"/>
      <c r="I83" s="134"/>
      <c r="J83" s="135"/>
    </row>
    <row r="84" spans="1:10" x14ac:dyDescent="0.25">
      <c r="F84" s="134"/>
      <c r="G84" s="134"/>
      <c r="H84" s="134"/>
      <c r="I84" s="134"/>
      <c r="J84" s="135"/>
    </row>
  </sheetData>
  <sheetProtection algorithmName="SHA-512" hashValue="sXorjQrEQVxdOekJNpwrfcGYyjTutPmx0xfTtLeEYqx+SWs6hw1NadgyRf59ew2o1G/A2XujLYUodzw+3Svp1w==" saltValue="C7FmDCoU7B/PU627l9wpG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7">
    <mergeCell ref="C80:E80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B44:E44"/>
    <mergeCell ref="C51:E51"/>
    <mergeCell ref="C52:E52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1" t="s">
        <v>6</v>
      </c>
      <c r="B1" s="101"/>
      <c r="C1" s="102"/>
      <c r="D1" s="101"/>
      <c r="E1" s="101"/>
      <c r="F1" s="101"/>
      <c r="G1" s="101"/>
    </row>
    <row r="2" spans="1:7" ht="24.9" customHeight="1" x14ac:dyDescent="0.25">
      <c r="A2" s="50" t="s">
        <v>7</v>
      </c>
      <c r="B2" s="49"/>
      <c r="C2" s="103"/>
      <c r="D2" s="103"/>
      <c r="E2" s="103"/>
      <c r="F2" s="103"/>
      <c r="G2" s="104"/>
    </row>
    <row r="3" spans="1:7" ht="24.9" customHeight="1" x14ac:dyDescent="0.25">
      <c r="A3" s="50" t="s">
        <v>8</v>
      </c>
      <c r="B3" s="49"/>
      <c r="C3" s="103"/>
      <c r="D3" s="103"/>
      <c r="E3" s="103"/>
      <c r="F3" s="103"/>
      <c r="G3" s="104"/>
    </row>
    <row r="4" spans="1:7" ht="24.9" customHeight="1" x14ac:dyDescent="0.25">
      <c r="A4" s="50" t="s">
        <v>9</v>
      </c>
      <c r="B4" s="49"/>
      <c r="C4" s="103"/>
      <c r="D4" s="103"/>
      <c r="E4" s="103"/>
      <c r="F4" s="103"/>
      <c r="G4" s="104"/>
    </row>
    <row r="5" spans="1:7" x14ac:dyDescent="0.25">
      <c r="B5" s="4"/>
      <c r="C5" s="5"/>
      <c r="D5" s="6"/>
    </row>
  </sheetData>
  <sheetProtection algorithmName="SHA-512" hashValue="btAgeYwC9eOEnStF4Xm+rlcusdoEMQxgU5wpM7D/knF9iipuKTtR98r3M6ZuvZbk+K69SBaWjw1kRk6z8bOr9w==" saltValue="ekRarcCtRO0ZQv+0r09zO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D9ACB-F9F0-4BB5-8D50-2FEED6C792B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6" customWidth="1"/>
    <col min="3" max="3" width="63.33203125" style="176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4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6" t="s">
        <v>127</v>
      </c>
      <c r="B1" s="196"/>
      <c r="C1" s="196"/>
      <c r="D1" s="196"/>
      <c r="E1" s="196"/>
      <c r="F1" s="196"/>
      <c r="G1" s="196"/>
      <c r="AG1" t="s">
        <v>128</v>
      </c>
    </row>
    <row r="2" spans="1:60" ht="25.05" customHeight="1" x14ac:dyDescent="0.25">
      <c r="A2" s="197" t="s">
        <v>7</v>
      </c>
      <c r="B2" s="49" t="s">
        <v>44</v>
      </c>
      <c r="C2" s="200" t="s">
        <v>45</v>
      </c>
      <c r="D2" s="198"/>
      <c r="E2" s="198"/>
      <c r="F2" s="198"/>
      <c r="G2" s="199"/>
      <c r="AG2" t="s">
        <v>129</v>
      </c>
    </row>
    <row r="3" spans="1:60" ht="25.05" customHeight="1" x14ac:dyDescent="0.25">
      <c r="A3" s="197" t="s">
        <v>8</v>
      </c>
      <c r="B3" s="49" t="s">
        <v>58</v>
      </c>
      <c r="C3" s="200" t="s">
        <v>59</v>
      </c>
      <c r="D3" s="198"/>
      <c r="E3" s="198"/>
      <c r="F3" s="198"/>
      <c r="G3" s="199"/>
      <c r="AC3" s="176" t="s">
        <v>129</v>
      </c>
      <c r="AG3" t="s">
        <v>130</v>
      </c>
    </row>
    <row r="4" spans="1:60" ht="25.05" customHeight="1" x14ac:dyDescent="0.25">
      <c r="A4" s="201" t="s">
        <v>9</v>
      </c>
      <c r="B4" s="202" t="s">
        <v>60</v>
      </c>
      <c r="C4" s="203" t="s">
        <v>61</v>
      </c>
      <c r="D4" s="204"/>
      <c r="E4" s="204"/>
      <c r="F4" s="204"/>
      <c r="G4" s="205"/>
      <c r="AG4" t="s">
        <v>131</v>
      </c>
    </row>
    <row r="5" spans="1:60" x14ac:dyDescent="0.25">
      <c r="D5" s="10"/>
    </row>
    <row r="6" spans="1:60" ht="39.6" x14ac:dyDescent="0.25">
      <c r="A6" s="207" t="s">
        <v>132</v>
      </c>
      <c r="B6" s="209" t="s">
        <v>133</v>
      </c>
      <c r="C6" s="209" t="s">
        <v>134</v>
      </c>
      <c r="D6" s="208" t="s">
        <v>135</v>
      </c>
      <c r="E6" s="207" t="s">
        <v>136</v>
      </c>
      <c r="F6" s="206" t="s">
        <v>137</v>
      </c>
      <c r="G6" s="207" t="s">
        <v>29</v>
      </c>
      <c r="H6" s="210" t="s">
        <v>30</v>
      </c>
      <c r="I6" s="210" t="s">
        <v>138</v>
      </c>
      <c r="J6" s="210" t="s">
        <v>31</v>
      </c>
      <c r="K6" s="210" t="s">
        <v>139</v>
      </c>
      <c r="L6" s="210" t="s">
        <v>140</v>
      </c>
      <c r="M6" s="210" t="s">
        <v>141</v>
      </c>
      <c r="N6" s="210" t="s">
        <v>142</v>
      </c>
      <c r="O6" s="210" t="s">
        <v>143</v>
      </c>
      <c r="P6" s="210" t="s">
        <v>144</v>
      </c>
      <c r="Q6" s="210" t="s">
        <v>145</v>
      </c>
      <c r="R6" s="210" t="s">
        <v>146</v>
      </c>
      <c r="S6" s="210" t="s">
        <v>147</v>
      </c>
      <c r="T6" s="210" t="s">
        <v>148</v>
      </c>
      <c r="U6" s="210" t="s">
        <v>149</v>
      </c>
      <c r="V6" s="210" t="s">
        <v>150</v>
      </c>
      <c r="W6" s="210" t="s">
        <v>151</v>
      </c>
      <c r="X6" s="210" t="s">
        <v>152</v>
      </c>
    </row>
    <row r="7" spans="1:60" hidden="1" x14ac:dyDescent="0.25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</row>
    <row r="8" spans="1:60" x14ac:dyDescent="0.25">
      <c r="A8" s="224" t="s">
        <v>153</v>
      </c>
      <c r="B8" s="225" t="s">
        <v>125</v>
      </c>
      <c r="C8" s="245" t="s">
        <v>27</v>
      </c>
      <c r="D8" s="226"/>
      <c r="E8" s="227"/>
      <c r="F8" s="228"/>
      <c r="G8" s="228">
        <f>SUMIF(AG9:AG12,"&lt;&gt;NOR",G9:G12)</f>
        <v>0</v>
      </c>
      <c r="H8" s="228"/>
      <c r="I8" s="228">
        <f>SUM(I9:I12)</f>
        <v>0</v>
      </c>
      <c r="J8" s="228"/>
      <c r="K8" s="228">
        <f>SUM(K9:K12)</f>
        <v>0</v>
      </c>
      <c r="L8" s="228"/>
      <c r="M8" s="228">
        <f>SUM(M9:M12)</f>
        <v>0</v>
      </c>
      <c r="N8" s="228"/>
      <c r="O8" s="228">
        <f>SUM(O9:O12)</f>
        <v>0</v>
      </c>
      <c r="P8" s="228"/>
      <c r="Q8" s="228">
        <f>SUM(Q9:Q12)</f>
        <v>0</v>
      </c>
      <c r="R8" s="228"/>
      <c r="S8" s="228"/>
      <c r="T8" s="229"/>
      <c r="U8" s="223"/>
      <c r="V8" s="223">
        <f>SUM(V9:V12)</f>
        <v>0</v>
      </c>
      <c r="W8" s="223"/>
      <c r="X8" s="223"/>
      <c r="AG8" t="s">
        <v>154</v>
      </c>
    </row>
    <row r="9" spans="1:60" outlineLevel="1" x14ac:dyDescent="0.25">
      <c r="A9" s="237">
        <v>1</v>
      </c>
      <c r="B9" s="238" t="s">
        <v>155</v>
      </c>
      <c r="C9" s="246" t="s">
        <v>156</v>
      </c>
      <c r="D9" s="239" t="s">
        <v>157</v>
      </c>
      <c r="E9" s="240">
        <v>1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2">
        <v>0</v>
      </c>
      <c r="O9" s="242">
        <f>ROUND(E9*N9,2)</f>
        <v>0</v>
      </c>
      <c r="P9" s="242">
        <v>0</v>
      </c>
      <c r="Q9" s="242">
        <f>ROUND(E9*P9,2)</f>
        <v>0</v>
      </c>
      <c r="R9" s="242"/>
      <c r="S9" s="242" t="s">
        <v>158</v>
      </c>
      <c r="T9" s="243" t="s">
        <v>159</v>
      </c>
      <c r="U9" s="221">
        <v>0</v>
      </c>
      <c r="V9" s="221">
        <f>ROUND(E9*U9,2)</f>
        <v>0</v>
      </c>
      <c r="W9" s="221"/>
      <c r="X9" s="221" t="s">
        <v>160</v>
      </c>
      <c r="Y9" s="211"/>
      <c r="Z9" s="211"/>
      <c r="AA9" s="211"/>
      <c r="AB9" s="211"/>
      <c r="AC9" s="211"/>
      <c r="AD9" s="211"/>
      <c r="AE9" s="211"/>
      <c r="AF9" s="211"/>
      <c r="AG9" s="211" t="s">
        <v>161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5">
      <c r="A10" s="237">
        <v>2</v>
      </c>
      <c r="B10" s="238" t="s">
        <v>162</v>
      </c>
      <c r="C10" s="246" t="s">
        <v>163</v>
      </c>
      <c r="D10" s="239" t="s">
        <v>157</v>
      </c>
      <c r="E10" s="240">
        <v>1</v>
      </c>
      <c r="F10" s="241"/>
      <c r="G10" s="242">
        <f>ROUND(E10*F10,2)</f>
        <v>0</v>
      </c>
      <c r="H10" s="241"/>
      <c r="I10" s="242">
        <f>ROUND(E10*H10,2)</f>
        <v>0</v>
      </c>
      <c r="J10" s="241"/>
      <c r="K10" s="242">
        <f>ROUND(E10*J10,2)</f>
        <v>0</v>
      </c>
      <c r="L10" s="242">
        <v>21</v>
      </c>
      <c r="M10" s="242">
        <f>G10*(1+L10/100)</f>
        <v>0</v>
      </c>
      <c r="N10" s="242">
        <v>0</v>
      </c>
      <c r="O10" s="242">
        <f>ROUND(E10*N10,2)</f>
        <v>0</v>
      </c>
      <c r="P10" s="242">
        <v>0</v>
      </c>
      <c r="Q10" s="242">
        <f>ROUND(E10*P10,2)</f>
        <v>0</v>
      </c>
      <c r="R10" s="242"/>
      <c r="S10" s="242" t="s">
        <v>158</v>
      </c>
      <c r="T10" s="243" t="s">
        <v>159</v>
      </c>
      <c r="U10" s="221">
        <v>0</v>
      </c>
      <c r="V10" s="221">
        <f>ROUND(E10*U10,2)</f>
        <v>0</v>
      </c>
      <c r="W10" s="221"/>
      <c r="X10" s="221" t="s">
        <v>160</v>
      </c>
      <c r="Y10" s="211"/>
      <c r="Z10" s="211"/>
      <c r="AA10" s="211"/>
      <c r="AB10" s="211"/>
      <c r="AC10" s="211"/>
      <c r="AD10" s="211"/>
      <c r="AE10" s="211"/>
      <c r="AF10" s="211"/>
      <c r="AG10" s="211" t="s">
        <v>161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1" x14ac:dyDescent="0.25">
      <c r="A11" s="237">
        <v>3</v>
      </c>
      <c r="B11" s="238" t="s">
        <v>164</v>
      </c>
      <c r="C11" s="246" t="s">
        <v>165</v>
      </c>
      <c r="D11" s="239" t="s">
        <v>157</v>
      </c>
      <c r="E11" s="240">
        <v>1</v>
      </c>
      <c r="F11" s="241"/>
      <c r="G11" s="242">
        <f>ROUND(E11*F11,2)</f>
        <v>0</v>
      </c>
      <c r="H11" s="241"/>
      <c r="I11" s="242">
        <f>ROUND(E11*H11,2)</f>
        <v>0</v>
      </c>
      <c r="J11" s="241"/>
      <c r="K11" s="242">
        <f>ROUND(E11*J11,2)</f>
        <v>0</v>
      </c>
      <c r="L11" s="242">
        <v>21</v>
      </c>
      <c r="M11" s="242">
        <f>G11*(1+L11/100)</f>
        <v>0</v>
      </c>
      <c r="N11" s="242">
        <v>0</v>
      </c>
      <c r="O11" s="242">
        <f>ROUND(E11*N11,2)</f>
        <v>0</v>
      </c>
      <c r="P11" s="242">
        <v>0</v>
      </c>
      <c r="Q11" s="242">
        <f>ROUND(E11*P11,2)</f>
        <v>0</v>
      </c>
      <c r="R11" s="242"/>
      <c r="S11" s="242" t="s">
        <v>158</v>
      </c>
      <c r="T11" s="243" t="s">
        <v>159</v>
      </c>
      <c r="U11" s="221">
        <v>0</v>
      </c>
      <c r="V11" s="221">
        <f>ROUND(E11*U11,2)</f>
        <v>0</v>
      </c>
      <c r="W11" s="221"/>
      <c r="X11" s="221" t="s">
        <v>160</v>
      </c>
      <c r="Y11" s="211"/>
      <c r="Z11" s="211"/>
      <c r="AA11" s="211"/>
      <c r="AB11" s="211"/>
      <c r="AC11" s="211"/>
      <c r="AD11" s="211"/>
      <c r="AE11" s="211"/>
      <c r="AF11" s="211"/>
      <c r="AG11" s="211" t="s">
        <v>161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 x14ac:dyDescent="0.25">
      <c r="A12" s="237">
        <v>4</v>
      </c>
      <c r="B12" s="238" t="s">
        <v>166</v>
      </c>
      <c r="C12" s="246" t="s">
        <v>167</v>
      </c>
      <c r="D12" s="239" t="s">
        <v>157</v>
      </c>
      <c r="E12" s="240">
        <v>1</v>
      </c>
      <c r="F12" s="241"/>
      <c r="G12" s="242">
        <f>ROUND(E12*F12,2)</f>
        <v>0</v>
      </c>
      <c r="H12" s="241"/>
      <c r="I12" s="242">
        <f>ROUND(E12*H12,2)</f>
        <v>0</v>
      </c>
      <c r="J12" s="241"/>
      <c r="K12" s="242">
        <f>ROUND(E12*J12,2)</f>
        <v>0</v>
      </c>
      <c r="L12" s="242">
        <v>21</v>
      </c>
      <c r="M12" s="242">
        <f>G12*(1+L12/100)</f>
        <v>0</v>
      </c>
      <c r="N12" s="242">
        <v>0</v>
      </c>
      <c r="O12" s="242">
        <f>ROUND(E12*N12,2)</f>
        <v>0</v>
      </c>
      <c r="P12" s="242">
        <v>0</v>
      </c>
      <c r="Q12" s="242">
        <f>ROUND(E12*P12,2)</f>
        <v>0</v>
      </c>
      <c r="R12" s="242"/>
      <c r="S12" s="242" t="s">
        <v>158</v>
      </c>
      <c r="T12" s="243" t="s">
        <v>159</v>
      </c>
      <c r="U12" s="221">
        <v>0</v>
      </c>
      <c r="V12" s="221">
        <f>ROUND(E12*U12,2)</f>
        <v>0</v>
      </c>
      <c r="W12" s="221"/>
      <c r="X12" s="221" t="s">
        <v>160</v>
      </c>
      <c r="Y12" s="211"/>
      <c r="Z12" s="211"/>
      <c r="AA12" s="211"/>
      <c r="AB12" s="211"/>
      <c r="AC12" s="211"/>
      <c r="AD12" s="211"/>
      <c r="AE12" s="211"/>
      <c r="AF12" s="211"/>
      <c r="AG12" s="211" t="s">
        <v>161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x14ac:dyDescent="0.25">
      <c r="A13" s="224" t="s">
        <v>153</v>
      </c>
      <c r="B13" s="225" t="s">
        <v>126</v>
      </c>
      <c r="C13" s="245" t="s">
        <v>28</v>
      </c>
      <c r="D13" s="226"/>
      <c r="E13" s="227"/>
      <c r="F13" s="228"/>
      <c r="G13" s="228">
        <f>SUMIF(AG14:AG18,"&lt;&gt;NOR",G14:G18)</f>
        <v>0</v>
      </c>
      <c r="H13" s="228"/>
      <c r="I13" s="228">
        <f>SUM(I14:I18)</f>
        <v>0</v>
      </c>
      <c r="J13" s="228"/>
      <c r="K13" s="228">
        <f>SUM(K14:K18)</f>
        <v>0</v>
      </c>
      <c r="L13" s="228"/>
      <c r="M13" s="228">
        <f>SUM(M14:M18)</f>
        <v>0</v>
      </c>
      <c r="N13" s="228"/>
      <c r="O13" s="228">
        <f>SUM(O14:O18)</f>
        <v>0</v>
      </c>
      <c r="P13" s="228"/>
      <c r="Q13" s="228">
        <f>SUM(Q14:Q18)</f>
        <v>0</v>
      </c>
      <c r="R13" s="228"/>
      <c r="S13" s="228"/>
      <c r="T13" s="229"/>
      <c r="U13" s="223"/>
      <c r="V13" s="223">
        <f>SUM(V14:V18)</f>
        <v>0</v>
      </c>
      <c r="W13" s="223"/>
      <c r="X13" s="223"/>
      <c r="AG13" t="s">
        <v>154</v>
      </c>
    </row>
    <row r="14" spans="1:60" outlineLevel="1" x14ac:dyDescent="0.25">
      <c r="A14" s="237">
        <v>5</v>
      </c>
      <c r="B14" s="238" t="s">
        <v>168</v>
      </c>
      <c r="C14" s="246" t="s">
        <v>169</v>
      </c>
      <c r="D14" s="239" t="s">
        <v>157</v>
      </c>
      <c r="E14" s="240">
        <v>1</v>
      </c>
      <c r="F14" s="241"/>
      <c r="G14" s="242">
        <f>ROUND(E14*F14,2)</f>
        <v>0</v>
      </c>
      <c r="H14" s="241"/>
      <c r="I14" s="242">
        <f>ROUND(E14*H14,2)</f>
        <v>0</v>
      </c>
      <c r="J14" s="241"/>
      <c r="K14" s="242">
        <f>ROUND(E14*J14,2)</f>
        <v>0</v>
      </c>
      <c r="L14" s="242">
        <v>21</v>
      </c>
      <c r="M14" s="242">
        <f>G14*(1+L14/100)</f>
        <v>0</v>
      </c>
      <c r="N14" s="242">
        <v>0</v>
      </c>
      <c r="O14" s="242">
        <f>ROUND(E14*N14,2)</f>
        <v>0</v>
      </c>
      <c r="P14" s="242">
        <v>0</v>
      </c>
      <c r="Q14" s="242">
        <f>ROUND(E14*P14,2)</f>
        <v>0</v>
      </c>
      <c r="R14" s="242"/>
      <c r="S14" s="242" t="s">
        <v>158</v>
      </c>
      <c r="T14" s="243" t="s">
        <v>159</v>
      </c>
      <c r="U14" s="221">
        <v>0</v>
      </c>
      <c r="V14" s="221">
        <f>ROUND(E14*U14,2)</f>
        <v>0</v>
      </c>
      <c r="W14" s="221"/>
      <c r="X14" s="221" t="s">
        <v>160</v>
      </c>
      <c r="Y14" s="211"/>
      <c r="Z14" s="211"/>
      <c r="AA14" s="211"/>
      <c r="AB14" s="211"/>
      <c r="AC14" s="211"/>
      <c r="AD14" s="211"/>
      <c r="AE14" s="211"/>
      <c r="AF14" s="211"/>
      <c r="AG14" s="211" t="s">
        <v>161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 x14ac:dyDescent="0.25">
      <c r="A15" s="237">
        <v>6</v>
      </c>
      <c r="B15" s="238" t="s">
        <v>170</v>
      </c>
      <c r="C15" s="246" t="s">
        <v>171</v>
      </c>
      <c r="D15" s="239" t="s">
        <v>157</v>
      </c>
      <c r="E15" s="240">
        <v>1</v>
      </c>
      <c r="F15" s="241"/>
      <c r="G15" s="242">
        <f>ROUND(E15*F15,2)</f>
        <v>0</v>
      </c>
      <c r="H15" s="241"/>
      <c r="I15" s="242">
        <f>ROUND(E15*H15,2)</f>
        <v>0</v>
      </c>
      <c r="J15" s="241"/>
      <c r="K15" s="242">
        <f>ROUND(E15*J15,2)</f>
        <v>0</v>
      </c>
      <c r="L15" s="242">
        <v>21</v>
      </c>
      <c r="M15" s="242">
        <f>G15*(1+L15/100)</f>
        <v>0</v>
      </c>
      <c r="N15" s="242">
        <v>0</v>
      </c>
      <c r="O15" s="242">
        <f>ROUND(E15*N15,2)</f>
        <v>0</v>
      </c>
      <c r="P15" s="242">
        <v>0</v>
      </c>
      <c r="Q15" s="242">
        <f>ROUND(E15*P15,2)</f>
        <v>0</v>
      </c>
      <c r="R15" s="242"/>
      <c r="S15" s="242" t="s">
        <v>158</v>
      </c>
      <c r="T15" s="243" t="s">
        <v>159</v>
      </c>
      <c r="U15" s="221">
        <v>0</v>
      </c>
      <c r="V15" s="221">
        <f>ROUND(E15*U15,2)</f>
        <v>0</v>
      </c>
      <c r="W15" s="221"/>
      <c r="X15" s="221" t="s">
        <v>160</v>
      </c>
      <c r="Y15" s="211"/>
      <c r="Z15" s="211"/>
      <c r="AA15" s="211"/>
      <c r="AB15" s="211"/>
      <c r="AC15" s="211"/>
      <c r="AD15" s="211"/>
      <c r="AE15" s="211"/>
      <c r="AF15" s="211"/>
      <c r="AG15" s="211" t="s">
        <v>161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 x14ac:dyDescent="0.25">
      <c r="A16" s="237">
        <v>7</v>
      </c>
      <c r="B16" s="238" t="s">
        <v>172</v>
      </c>
      <c r="C16" s="246" t="s">
        <v>173</v>
      </c>
      <c r="D16" s="239" t="s">
        <v>157</v>
      </c>
      <c r="E16" s="240">
        <v>1</v>
      </c>
      <c r="F16" s="241"/>
      <c r="G16" s="242">
        <f>ROUND(E16*F16,2)</f>
        <v>0</v>
      </c>
      <c r="H16" s="241"/>
      <c r="I16" s="242">
        <f>ROUND(E16*H16,2)</f>
        <v>0</v>
      </c>
      <c r="J16" s="241"/>
      <c r="K16" s="242">
        <f>ROUND(E16*J16,2)</f>
        <v>0</v>
      </c>
      <c r="L16" s="242">
        <v>21</v>
      </c>
      <c r="M16" s="242">
        <f>G16*(1+L16/100)</f>
        <v>0</v>
      </c>
      <c r="N16" s="242">
        <v>0</v>
      </c>
      <c r="O16" s="242">
        <f>ROUND(E16*N16,2)</f>
        <v>0</v>
      </c>
      <c r="P16" s="242">
        <v>0</v>
      </c>
      <c r="Q16" s="242">
        <f>ROUND(E16*P16,2)</f>
        <v>0</v>
      </c>
      <c r="R16" s="242"/>
      <c r="S16" s="242" t="s">
        <v>158</v>
      </c>
      <c r="T16" s="243" t="s">
        <v>159</v>
      </c>
      <c r="U16" s="221">
        <v>0</v>
      </c>
      <c r="V16" s="221">
        <f>ROUND(E16*U16,2)</f>
        <v>0</v>
      </c>
      <c r="W16" s="221"/>
      <c r="X16" s="221" t="s">
        <v>160</v>
      </c>
      <c r="Y16" s="211"/>
      <c r="Z16" s="211"/>
      <c r="AA16" s="211"/>
      <c r="AB16" s="211"/>
      <c r="AC16" s="211"/>
      <c r="AD16" s="211"/>
      <c r="AE16" s="211"/>
      <c r="AF16" s="211"/>
      <c r="AG16" s="211" t="s">
        <v>161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 x14ac:dyDescent="0.25">
      <c r="A17" s="237">
        <v>8</v>
      </c>
      <c r="B17" s="238" t="s">
        <v>174</v>
      </c>
      <c r="C17" s="246" t="s">
        <v>175</v>
      </c>
      <c r="D17" s="239" t="s">
        <v>157</v>
      </c>
      <c r="E17" s="240">
        <v>1</v>
      </c>
      <c r="F17" s="241"/>
      <c r="G17" s="242">
        <f>ROUND(E17*F17,2)</f>
        <v>0</v>
      </c>
      <c r="H17" s="241"/>
      <c r="I17" s="242">
        <f>ROUND(E17*H17,2)</f>
        <v>0</v>
      </c>
      <c r="J17" s="241"/>
      <c r="K17" s="242">
        <f>ROUND(E17*J17,2)</f>
        <v>0</v>
      </c>
      <c r="L17" s="242">
        <v>21</v>
      </c>
      <c r="M17" s="242">
        <f>G17*(1+L17/100)</f>
        <v>0</v>
      </c>
      <c r="N17" s="242">
        <v>0</v>
      </c>
      <c r="O17" s="242">
        <f>ROUND(E17*N17,2)</f>
        <v>0</v>
      </c>
      <c r="P17" s="242">
        <v>0</v>
      </c>
      <c r="Q17" s="242">
        <f>ROUND(E17*P17,2)</f>
        <v>0</v>
      </c>
      <c r="R17" s="242"/>
      <c r="S17" s="242" t="s">
        <v>158</v>
      </c>
      <c r="T17" s="243" t="s">
        <v>159</v>
      </c>
      <c r="U17" s="221">
        <v>0</v>
      </c>
      <c r="V17" s="221">
        <f>ROUND(E17*U17,2)</f>
        <v>0</v>
      </c>
      <c r="W17" s="221"/>
      <c r="X17" s="221" t="s">
        <v>160</v>
      </c>
      <c r="Y17" s="211"/>
      <c r="Z17" s="211"/>
      <c r="AA17" s="211"/>
      <c r="AB17" s="211"/>
      <c r="AC17" s="211"/>
      <c r="AD17" s="211"/>
      <c r="AE17" s="211"/>
      <c r="AF17" s="211"/>
      <c r="AG17" s="211" t="s">
        <v>161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5">
      <c r="A18" s="230">
        <v>9</v>
      </c>
      <c r="B18" s="231" t="s">
        <v>176</v>
      </c>
      <c r="C18" s="247" t="s">
        <v>177</v>
      </c>
      <c r="D18" s="232" t="s">
        <v>157</v>
      </c>
      <c r="E18" s="233">
        <v>1</v>
      </c>
      <c r="F18" s="234"/>
      <c r="G18" s="235">
        <f>ROUND(E18*F18,2)</f>
        <v>0</v>
      </c>
      <c r="H18" s="234"/>
      <c r="I18" s="235">
        <f>ROUND(E18*H18,2)</f>
        <v>0</v>
      </c>
      <c r="J18" s="234"/>
      <c r="K18" s="235">
        <f>ROUND(E18*J18,2)</f>
        <v>0</v>
      </c>
      <c r="L18" s="235">
        <v>21</v>
      </c>
      <c r="M18" s="235">
        <f>G18*(1+L18/100)</f>
        <v>0</v>
      </c>
      <c r="N18" s="235">
        <v>0</v>
      </c>
      <c r="O18" s="235">
        <f>ROUND(E18*N18,2)</f>
        <v>0</v>
      </c>
      <c r="P18" s="235">
        <v>0</v>
      </c>
      <c r="Q18" s="235">
        <f>ROUND(E18*P18,2)</f>
        <v>0</v>
      </c>
      <c r="R18" s="235"/>
      <c r="S18" s="235" t="s">
        <v>158</v>
      </c>
      <c r="T18" s="236" t="s">
        <v>159</v>
      </c>
      <c r="U18" s="221">
        <v>0</v>
      </c>
      <c r="V18" s="221">
        <f>ROUND(E18*U18,2)</f>
        <v>0</v>
      </c>
      <c r="W18" s="221"/>
      <c r="X18" s="221" t="s">
        <v>160</v>
      </c>
      <c r="Y18" s="211"/>
      <c r="Z18" s="211"/>
      <c r="AA18" s="211"/>
      <c r="AB18" s="211"/>
      <c r="AC18" s="211"/>
      <c r="AD18" s="211"/>
      <c r="AE18" s="211"/>
      <c r="AF18" s="211"/>
      <c r="AG18" s="211" t="s">
        <v>161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x14ac:dyDescent="0.25">
      <c r="A19" s="3"/>
      <c r="B19" s="4"/>
      <c r="C19" s="248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AE19">
        <v>15</v>
      </c>
      <c r="AF19">
        <v>21</v>
      </c>
      <c r="AG19" t="s">
        <v>140</v>
      </c>
    </row>
    <row r="20" spans="1:60" x14ac:dyDescent="0.25">
      <c r="A20" s="214"/>
      <c r="B20" s="215" t="s">
        <v>29</v>
      </c>
      <c r="C20" s="249"/>
      <c r="D20" s="216"/>
      <c r="E20" s="217"/>
      <c r="F20" s="217"/>
      <c r="G20" s="244">
        <f>G8+G13</f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AE20">
        <f>SUMIF(L7:L18,AE19,G7:G18)</f>
        <v>0</v>
      </c>
      <c r="AF20">
        <f>SUMIF(L7:L18,AF19,G7:G18)</f>
        <v>0</v>
      </c>
      <c r="AG20" t="s">
        <v>178</v>
      </c>
    </row>
    <row r="21" spans="1:60" x14ac:dyDescent="0.25">
      <c r="C21" s="250"/>
      <c r="D21" s="10"/>
      <c r="AG21" t="s">
        <v>179</v>
      </c>
    </row>
    <row r="22" spans="1:60" x14ac:dyDescent="0.25">
      <c r="D22" s="10"/>
    </row>
    <row r="23" spans="1:60" x14ac:dyDescent="0.25">
      <c r="D23" s="10"/>
    </row>
    <row r="24" spans="1:60" x14ac:dyDescent="0.25">
      <c r="D24" s="10"/>
    </row>
    <row r="25" spans="1:60" x14ac:dyDescent="0.25">
      <c r="D25" s="10"/>
    </row>
    <row r="26" spans="1:60" x14ac:dyDescent="0.25">
      <c r="D26" s="10"/>
    </row>
    <row r="27" spans="1:60" x14ac:dyDescent="0.25">
      <c r="D27" s="10"/>
    </row>
    <row r="28" spans="1:60" x14ac:dyDescent="0.25">
      <c r="D28" s="10"/>
    </row>
    <row r="29" spans="1:60" x14ac:dyDescent="0.25">
      <c r="D29" s="10"/>
    </row>
    <row r="30" spans="1:60" x14ac:dyDescent="0.25">
      <c r="D30" s="10"/>
    </row>
    <row r="31" spans="1:60" x14ac:dyDescent="0.25">
      <c r="D31" s="10"/>
    </row>
    <row r="32" spans="1:60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k6730+PORLovJ+5N0BloyVRtXng171TU+0m/FZhyppfVKGrqijdQ9cUcYKOawSUpl8xjciiIRYpDifteSPTq0A==" saltValue="RTCs6mE2h994RxV3XznXCA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A3921-8121-4E1D-A9B0-832014D04E1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6" customWidth="1"/>
    <col min="3" max="3" width="63.33203125" style="176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4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6" t="s">
        <v>127</v>
      </c>
      <c r="B1" s="196"/>
      <c r="C1" s="196"/>
      <c r="D1" s="196"/>
      <c r="E1" s="196"/>
      <c r="F1" s="196"/>
      <c r="G1" s="196"/>
      <c r="AG1" t="s">
        <v>128</v>
      </c>
    </row>
    <row r="2" spans="1:60" ht="25.05" customHeight="1" x14ac:dyDescent="0.25">
      <c r="A2" s="197" t="s">
        <v>7</v>
      </c>
      <c r="B2" s="49" t="s">
        <v>44</v>
      </c>
      <c r="C2" s="200" t="s">
        <v>45</v>
      </c>
      <c r="D2" s="198"/>
      <c r="E2" s="198"/>
      <c r="F2" s="198"/>
      <c r="G2" s="199"/>
      <c r="AG2" t="s">
        <v>129</v>
      </c>
    </row>
    <row r="3" spans="1:60" ht="25.05" customHeight="1" x14ac:dyDescent="0.25">
      <c r="A3" s="197" t="s">
        <v>8</v>
      </c>
      <c r="B3" s="49" t="s">
        <v>58</v>
      </c>
      <c r="C3" s="200" t="s">
        <v>59</v>
      </c>
      <c r="D3" s="198"/>
      <c r="E3" s="198"/>
      <c r="F3" s="198"/>
      <c r="G3" s="199"/>
      <c r="AC3" s="176" t="s">
        <v>129</v>
      </c>
      <c r="AG3" t="s">
        <v>130</v>
      </c>
    </row>
    <row r="4" spans="1:60" ht="25.05" customHeight="1" x14ac:dyDescent="0.25">
      <c r="A4" s="201" t="s">
        <v>9</v>
      </c>
      <c r="B4" s="202" t="s">
        <v>62</v>
      </c>
      <c r="C4" s="203" t="s">
        <v>63</v>
      </c>
      <c r="D4" s="204"/>
      <c r="E4" s="204"/>
      <c r="F4" s="204"/>
      <c r="G4" s="205"/>
      <c r="AG4" t="s">
        <v>131</v>
      </c>
    </row>
    <row r="5" spans="1:60" x14ac:dyDescent="0.25">
      <c r="D5" s="10"/>
    </row>
    <row r="6" spans="1:60" ht="39.6" x14ac:dyDescent="0.25">
      <c r="A6" s="207" t="s">
        <v>132</v>
      </c>
      <c r="B6" s="209" t="s">
        <v>133</v>
      </c>
      <c r="C6" s="209" t="s">
        <v>134</v>
      </c>
      <c r="D6" s="208" t="s">
        <v>135</v>
      </c>
      <c r="E6" s="207" t="s">
        <v>136</v>
      </c>
      <c r="F6" s="206" t="s">
        <v>137</v>
      </c>
      <c r="G6" s="207" t="s">
        <v>29</v>
      </c>
      <c r="H6" s="210" t="s">
        <v>30</v>
      </c>
      <c r="I6" s="210" t="s">
        <v>138</v>
      </c>
      <c r="J6" s="210" t="s">
        <v>31</v>
      </c>
      <c r="K6" s="210" t="s">
        <v>139</v>
      </c>
      <c r="L6" s="210" t="s">
        <v>140</v>
      </c>
      <c r="M6" s="210" t="s">
        <v>141</v>
      </c>
      <c r="N6" s="210" t="s">
        <v>142</v>
      </c>
      <c r="O6" s="210" t="s">
        <v>143</v>
      </c>
      <c r="P6" s="210" t="s">
        <v>144</v>
      </c>
      <c r="Q6" s="210" t="s">
        <v>145</v>
      </c>
      <c r="R6" s="210" t="s">
        <v>146</v>
      </c>
      <c r="S6" s="210" t="s">
        <v>147</v>
      </c>
      <c r="T6" s="210" t="s">
        <v>148</v>
      </c>
      <c r="U6" s="210" t="s">
        <v>149</v>
      </c>
      <c r="V6" s="210" t="s">
        <v>150</v>
      </c>
      <c r="W6" s="210" t="s">
        <v>151</v>
      </c>
      <c r="X6" s="210" t="s">
        <v>152</v>
      </c>
    </row>
    <row r="7" spans="1:60" hidden="1" x14ac:dyDescent="0.25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</row>
    <row r="8" spans="1:60" x14ac:dyDescent="0.25">
      <c r="A8" s="224" t="s">
        <v>153</v>
      </c>
      <c r="B8" s="225" t="s">
        <v>68</v>
      </c>
      <c r="C8" s="245" t="s">
        <v>69</v>
      </c>
      <c r="D8" s="226"/>
      <c r="E8" s="227"/>
      <c r="F8" s="228"/>
      <c r="G8" s="228">
        <f>SUMIF(AG9:AG40,"&lt;&gt;NOR",G9:G40)</f>
        <v>0</v>
      </c>
      <c r="H8" s="228"/>
      <c r="I8" s="228">
        <f>SUM(I9:I40)</f>
        <v>0</v>
      </c>
      <c r="J8" s="228"/>
      <c r="K8" s="228">
        <f>SUM(K9:K40)</f>
        <v>0</v>
      </c>
      <c r="L8" s="228"/>
      <c r="M8" s="228">
        <f>SUM(M9:M40)</f>
        <v>0</v>
      </c>
      <c r="N8" s="228"/>
      <c r="O8" s="228">
        <f>SUM(O9:O40)</f>
        <v>5.37</v>
      </c>
      <c r="P8" s="228"/>
      <c r="Q8" s="228">
        <f>SUM(Q9:Q40)</f>
        <v>0</v>
      </c>
      <c r="R8" s="228"/>
      <c r="S8" s="228"/>
      <c r="T8" s="229"/>
      <c r="U8" s="223"/>
      <c r="V8" s="223">
        <f>SUM(V9:V40)</f>
        <v>29.759999999999998</v>
      </c>
      <c r="W8" s="223"/>
      <c r="X8" s="223"/>
      <c r="AG8" t="s">
        <v>154</v>
      </c>
    </row>
    <row r="9" spans="1:60" ht="20.399999999999999" outlineLevel="1" x14ac:dyDescent="0.25">
      <c r="A9" s="230">
        <v>1</v>
      </c>
      <c r="B9" s="231" t="s">
        <v>180</v>
      </c>
      <c r="C9" s="247" t="s">
        <v>181</v>
      </c>
      <c r="D9" s="232" t="s">
        <v>182</v>
      </c>
      <c r="E9" s="233">
        <v>0.36</v>
      </c>
      <c r="F9" s="234"/>
      <c r="G9" s="235">
        <f>ROUND(E9*F9,2)</f>
        <v>0</v>
      </c>
      <c r="H9" s="234"/>
      <c r="I9" s="235">
        <f>ROUND(E9*H9,2)</f>
        <v>0</v>
      </c>
      <c r="J9" s="234"/>
      <c r="K9" s="235">
        <f>ROUND(E9*J9,2)</f>
        <v>0</v>
      </c>
      <c r="L9" s="235">
        <v>21</v>
      </c>
      <c r="M9" s="235">
        <f>G9*(1+L9/100)</f>
        <v>0</v>
      </c>
      <c r="N9" s="235">
        <v>1.62836</v>
      </c>
      <c r="O9" s="235">
        <f>ROUND(E9*N9,2)</f>
        <v>0.59</v>
      </c>
      <c r="P9" s="235">
        <v>0</v>
      </c>
      <c r="Q9" s="235">
        <f>ROUND(E9*P9,2)</f>
        <v>0</v>
      </c>
      <c r="R9" s="235" t="s">
        <v>183</v>
      </c>
      <c r="S9" s="235" t="s">
        <v>158</v>
      </c>
      <c r="T9" s="236" t="s">
        <v>158</v>
      </c>
      <c r="U9" s="221">
        <v>4.8899999999999997</v>
      </c>
      <c r="V9" s="221">
        <f>ROUND(E9*U9,2)</f>
        <v>1.76</v>
      </c>
      <c r="W9" s="221"/>
      <c r="X9" s="221" t="s">
        <v>184</v>
      </c>
      <c r="Y9" s="211"/>
      <c r="Z9" s="211"/>
      <c r="AA9" s="211"/>
      <c r="AB9" s="211"/>
      <c r="AC9" s="211"/>
      <c r="AD9" s="211"/>
      <c r="AE9" s="211"/>
      <c r="AF9" s="211"/>
      <c r="AG9" s="211" t="s">
        <v>185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5">
      <c r="A10" s="218"/>
      <c r="B10" s="219"/>
      <c r="C10" s="263" t="s">
        <v>186</v>
      </c>
      <c r="D10" s="257"/>
      <c r="E10" s="257"/>
      <c r="F10" s="257"/>
      <c r="G10" s="257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11"/>
      <c r="Z10" s="211"/>
      <c r="AA10" s="211"/>
      <c r="AB10" s="211"/>
      <c r="AC10" s="211"/>
      <c r="AD10" s="211"/>
      <c r="AE10" s="211"/>
      <c r="AF10" s="211"/>
      <c r="AG10" s="211" t="s">
        <v>187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1" x14ac:dyDescent="0.25">
      <c r="A11" s="218"/>
      <c r="B11" s="219"/>
      <c r="C11" s="264" t="s">
        <v>188</v>
      </c>
      <c r="D11" s="251"/>
      <c r="E11" s="252">
        <v>0.36</v>
      </c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11"/>
      <c r="Z11" s="211"/>
      <c r="AA11" s="211"/>
      <c r="AB11" s="211"/>
      <c r="AC11" s="211"/>
      <c r="AD11" s="211"/>
      <c r="AE11" s="211"/>
      <c r="AF11" s="211"/>
      <c r="AG11" s="211" t="s">
        <v>189</v>
      </c>
      <c r="AH11" s="211">
        <v>0</v>
      </c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 x14ac:dyDescent="0.25">
      <c r="A12" s="218"/>
      <c r="B12" s="219"/>
      <c r="C12" s="264" t="s">
        <v>190</v>
      </c>
      <c r="D12" s="251"/>
      <c r="E12" s="252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11"/>
      <c r="Z12" s="211"/>
      <c r="AA12" s="211"/>
      <c r="AB12" s="211"/>
      <c r="AC12" s="211"/>
      <c r="AD12" s="211"/>
      <c r="AE12" s="211"/>
      <c r="AF12" s="211"/>
      <c r="AG12" s="211" t="s">
        <v>189</v>
      </c>
      <c r="AH12" s="211">
        <v>0</v>
      </c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1" x14ac:dyDescent="0.25">
      <c r="A13" s="218"/>
      <c r="B13" s="219"/>
      <c r="C13" s="264" t="s">
        <v>191</v>
      </c>
      <c r="D13" s="251"/>
      <c r="E13" s="252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11"/>
      <c r="Z13" s="211"/>
      <c r="AA13" s="211"/>
      <c r="AB13" s="211"/>
      <c r="AC13" s="211"/>
      <c r="AD13" s="211"/>
      <c r="AE13" s="211"/>
      <c r="AF13" s="211"/>
      <c r="AG13" s="211" t="s">
        <v>189</v>
      </c>
      <c r="AH13" s="211">
        <v>0</v>
      </c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 x14ac:dyDescent="0.25">
      <c r="A14" s="237">
        <v>2</v>
      </c>
      <c r="B14" s="238" t="s">
        <v>192</v>
      </c>
      <c r="C14" s="246" t="s">
        <v>193</v>
      </c>
      <c r="D14" s="239" t="s">
        <v>194</v>
      </c>
      <c r="E14" s="240">
        <v>1</v>
      </c>
      <c r="F14" s="241"/>
      <c r="G14" s="242">
        <f>ROUND(E14*F14,2)</f>
        <v>0</v>
      </c>
      <c r="H14" s="241"/>
      <c r="I14" s="242">
        <f>ROUND(E14*H14,2)</f>
        <v>0</v>
      </c>
      <c r="J14" s="241"/>
      <c r="K14" s="242">
        <f>ROUND(E14*J14,2)</f>
        <v>0</v>
      </c>
      <c r="L14" s="242">
        <v>21</v>
      </c>
      <c r="M14" s="242">
        <f>G14*(1+L14/100)</f>
        <v>0</v>
      </c>
      <c r="N14" s="242">
        <v>3.9789999999999999E-2</v>
      </c>
      <c r="O14" s="242">
        <f>ROUND(E14*N14,2)</f>
        <v>0.04</v>
      </c>
      <c r="P14" s="242">
        <v>0</v>
      </c>
      <c r="Q14" s="242">
        <f>ROUND(E14*P14,2)</f>
        <v>0</v>
      </c>
      <c r="R14" s="242" t="s">
        <v>195</v>
      </c>
      <c r="S14" s="242" t="s">
        <v>158</v>
      </c>
      <c r="T14" s="243" t="s">
        <v>158</v>
      </c>
      <c r="U14" s="221">
        <v>0.24</v>
      </c>
      <c r="V14" s="221">
        <f>ROUND(E14*U14,2)</f>
        <v>0.24</v>
      </c>
      <c r="W14" s="221"/>
      <c r="X14" s="221" t="s">
        <v>184</v>
      </c>
      <c r="Y14" s="211"/>
      <c r="Z14" s="211"/>
      <c r="AA14" s="211"/>
      <c r="AB14" s="211"/>
      <c r="AC14" s="211"/>
      <c r="AD14" s="211"/>
      <c r="AE14" s="211"/>
      <c r="AF14" s="211"/>
      <c r="AG14" s="211" t="s">
        <v>196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 x14ac:dyDescent="0.25">
      <c r="A15" s="230">
        <v>3</v>
      </c>
      <c r="B15" s="231" t="s">
        <v>197</v>
      </c>
      <c r="C15" s="247" t="s">
        <v>198</v>
      </c>
      <c r="D15" s="232" t="s">
        <v>199</v>
      </c>
      <c r="E15" s="233">
        <v>5.577E-2</v>
      </c>
      <c r="F15" s="234"/>
      <c r="G15" s="235">
        <f>ROUND(E15*F15,2)</f>
        <v>0</v>
      </c>
      <c r="H15" s="234"/>
      <c r="I15" s="235">
        <f>ROUND(E15*H15,2)</f>
        <v>0</v>
      </c>
      <c r="J15" s="234"/>
      <c r="K15" s="235">
        <f>ROUND(E15*J15,2)</f>
        <v>0</v>
      </c>
      <c r="L15" s="235">
        <v>21</v>
      </c>
      <c r="M15" s="235">
        <f>G15*(1+L15/100)</f>
        <v>0</v>
      </c>
      <c r="N15" s="235">
        <v>1.0970899999999999</v>
      </c>
      <c r="O15" s="235">
        <f>ROUND(E15*N15,2)</f>
        <v>0.06</v>
      </c>
      <c r="P15" s="235">
        <v>0</v>
      </c>
      <c r="Q15" s="235">
        <f>ROUND(E15*P15,2)</f>
        <v>0</v>
      </c>
      <c r="R15" s="235" t="s">
        <v>195</v>
      </c>
      <c r="S15" s="235" t="s">
        <v>158</v>
      </c>
      <c r="T15" s="236" t="s">
        <v>158</v>
      </c>
      <c r="U15" s="221">
        <v>16.582999999999998</v>
      </c>
      <c r="V15" s="221">
        <f>ROUND(E15*U15,2)</f>
        <v>0.92</v>
      </c>
      <c r="W15" s="221"/>
      <c r="X15" s="221" t="s">
        <v>184</v>
      </c>
      <c r="Y15" s="211"/>
      <c r="Z15" s="211"/>
      <c r="AA15" s="211"/>
      <c r="AB15" s="211"/>
      <c r="AC15" s="211"/>
      <c r="AD15" s="211"/>
      <c r="AE15" s="211"/>
      <c r="AF15" s="211"/>
      <c r="AG15" s="211" t="s">
        <v>196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 x14ac:dyDescent="0.25">
      <c r="A16" s="218"/>
      <c r="B16" s="219"/>
      <c r="C16" s="263" t="s">
        <v>200</v>
      </c>
      <c r="D16" s="257"/>
      <c r="E16" s="257"/>
      <c r="F16" s="257"/>
      <c r="G16" s="257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11"/>
      <c r="Z16" s="211"/>
      <c r="AA16" s="211"/>
      <c r="AB16" s="211"/>
      <c r="AC16" s="211"/>
      <c r="AD16" s="211"/>
      <c r="AE16" s="211"/>
      <c r="AF16" s="211"/>
      <c r="AG16" s="211" t="s">
        <v>187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 x14ac:dyDescent="0.25">
      <c r="A17" s="218"/>
      <c r="B17" s="219"/>
      <c r="C17" s="264" t="s">
        <v>201</v>
      </c>
      <c r="D17" s="251"/>
      <c r="E17" s="252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11"/>
      <c r="Z17" s="211"/>
      <c r="AA17" s="211"/>
      <c r="AB17" s="211"/>
      <c r="AC17" s="211"/>
      <c r="AD17" s="211"/>
      <c r="AE17" s="211"/>
      <c r="AF17" s="211"/>
      <c r="AG17" s="211" t="s">
        <v>189</v>
      </c>
      <c r="AH17" s="211">
        <v>0</v>
      </c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5">
      <c r="A18" s="218"/>
      <c r="B18" s="219"/>
      <c r="C18" s="264" t="s">
        <v>202</v>
      </c>
      <c r="D18" s="251"/>
      <c r="E18" s="252">
        <v>5.577E-2</v>
      </c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11"/>
      <c r="Z18" s="211"/>
      <c r="AA18" s="211"/>
      <c r="AB18" s="211"/>
      <c r="AC18" s="211"/>
      <c r="AD18" s="211"/>
      <c r="AE18" s="211"/>
      <c r="AF18" s="211"/>
      <c r="AG18" s="211" t="s">
        <v>189</v>
      </c>
      <c r="AH18" s="211">
        <v>0</v>
      </c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ht="20.399999999999999" outlineLevel="1" x14ac:dyDescent="0.25">
      <c r="A19" s="230">
        <v>4</v>
      </c>
      <c r="B19" s="231" t="s">
        <v>203</v>
      </c>
      <c r="C19" s="247" t="s">
        <v>204</v>
      </c>
      <c r="D19" s="232" t="s">
        <v>205</v>
      </c>
      <c r="E19" s="233">
        <v>9</v>
      </c>
      <c r="F19" s="234"/>
      <c r="G19" s="235">
        <f>ROUND(E19*F19,2)</f>
        <v>0</v>
      </c>
      <c r="H19" s="234"/>
      <c r="I19" s="235">
        <f>ROUND(E19*H19,2)</f>
        <v>0</v>
      </c>
      <c r="J19" s="234"/>
      <c r="K19" s="235">
        <f>ROUND(E19*J19,2)</f>
        <v>0</v>
      </c>
      <c r="L19" s="235">
        <v>21</v>
      </c>
      <c r="M19" s="235">
        <f>G19*(1+L19/100)</f>
        <v>0</v>
      </c>
      <c r="N19" s="235">
        <v>0.20377000000000001</v>
      </c>
      <c r="O19" s="235">
        <f>ROUND(E19*N19,2)</f>
        <v>1.83</v>
      </c>
      <c r="P19" s="235">
        <v>0</v>
      </c>
      <c r="Q19" s="235">
        <f>ROUND(E19*P19,2)</f>
        <v>0</v>
      </c>
      <c r="R19" s="235" t="s">
        <v>195</v>
      </c>
      <c r="S19" s="235" t="s">
        <v>158</v>
      </c>
      <c r="T19" s="236" t="s">
        <v>158</v>
      </c>
      <c r="U19" s="221">
        <v>0.81</v>
      </c>
      <c r="V19" s="221">
        <f>ROUND(E19*U19,2)</f>
        <v>7.29</v>
      </c>
      <c r="W19" s="221"/>
      <c r="X19" s="221" t="s">
        <v>184</v>
      </c>
      <c r="Y19" s="211"/>
      <c r="Z19" s="211"/>
      <c r="AA19" s="211"/>
      <c r="AB19" s="211"/>
      <c r="AC19" s="211"/>
      <c r="AD19" s="211"/>
      <c r="AE19" s="211"/>
      <c r="AF19" s="211"/>
      <c r="AG19" s="211" t="s">
        <v>185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 x14ac:dyDescent="0.25">
      <c r="A20" s="218"/>
      <c r="B20" s="219"/>
      <c r="C20" s="263" t="s">
        <v>206</v>
      </c>
      <c r="D20" s="257"/>
      <c r="E20" s="257"/>
      <c r="F20" s="257"/>
      <c r="G20" s="257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11"/>
      <c r="Z20" s="211"/>
      <c r="AA20" s="211"/>
      <c r="AB20" s="211"/>
      <c r="AC20" s="211"/>
      <c r="AD20" s="211"/>
      <c r="AE20" s="211"/>
      <c r="AF20" s="211"/>
      <c r="AG20" s="211" t="s">
        <v>187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58" t="str">
        <f>C20</f>
        <v>volně stojících čtyřhranných až osmihranných (průřezu čtverce, T, nebo kříže), pravoúhlých pod omítku anebo režné (bez spárování)</v>
      </c>
      <c r="BB20" s="211"/>
      <c r="BC20" s="211"/>
      <c r="BD20" s="211"/>
      <c r="BE20" s="211"/>
      <c r="BF20" s="211"/>
      <c r="BG20" s="211"/>
      <c r="BH20" s="211"/>
    </row>
    <row r="21" spans="1:60" outlineLevel="1" x14ac:dyDescent="0.25">
      <c r="A21" s="218"/>
      <c r="B21" s="219"/>
      <c r="C21" s="264" t="s">
        <v>207</v>
      </c>
      <c r="D21" s="251"/>
      <c r="E21" s="252">
        <v>9</v>
      </c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11"/>
      <c r="Z21" s="211"/>
      <c r="AA21" s="211"/>
      <c r="AB21" s="211"/>
      <c r="AC21" s="211"/>
      <c r="AD21" s="211"/>
      <c r="AE21" s="211"/>
      <c r="AF21" s="211"/>
      <c r="AG21" s="211" t="s">
        <v>189</v>
      </c>
      <c r="AH21" s="211">
        <v>0</v>
      </c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 x14ac:dyDescent="0.25">
      <c r="A22" s="218"/>
      <c r="B22" s="219"/>
      <c r="C22" s="264" t="s">
        <v>208</v>
      </c>
      <c r="D22" s="251"/>
      <c r="E22" s="252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11"/>
      <c r="Z22" s="211"/>
      <c r="AA22" s="211"/>
      <c r="AB22" s="211"/>
      <c r="AC22" s="211"/>
      <c r="AD22" s="211"/>
      <c r="AE22" s="211"/>
      <c r="AF22" s="211"/>
      <c r="AG22" s="211" t="s">
        <v>189</v>
      </c>
      <c r="AH22" s="211">
        <v>0</v>
      </c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 x14ac:dyDescent="0.25">
      <c r="A23" s="230">
        <v>5</v>
      </c>
      <c r="B23" s="231" t="s">
        <v>209</v>
      </c>
      <c r="C23" s="247" t="s">
        <v>210</v>
      </c>
      <c r="D23" s="232" t="s">
        <v>211</v>
      </c>
      <c r="E23" s="233">
        <v>22.018999999999998</v>
      </c>
      <c r="F23" s="234"/>
      <c r="G23" s="235">
        <f>ROUND(E23*F23,2)</f>
        <v>0</v>
      </c>
      <c r="H23" s="234"/>
      <c r="I23" s="235">
        <f>ROUND(E23*H23,2)</f>
        <v>0</v>
      </c>
      <c r="J23" s="234"/>
      <c r="K23" s="235">
        <f>ROUND(E23*J23,2)</f>
        <v>0</v>
      </c>
      <c r="L23" s="235">
        <v>21</v>
      </c>
      <c r="M23" s="235">
        <f>G23*(1+L23/100)</f>
        <v>0</v>
      </c>
      <c r="N23" s="235">
        <v>0.11219</v>
      </c>
      <c r="O23" s="235">
        <f>ROUND(E23*N23,2)</f>
        <v>2.4700000000000002</v>
      </c>
      <c r="P23" s="235">
        <v>0</v>
      </c>
      <c r="Q23" s="235">
        <f>ROUND(E23*P23,2)</f>
        <v>0</v>
      </c>
      <c r="R23" s="235" t="s">
        <v>195</v>
      </c>
      <c r="S23" s="235" t="s">
        <v>158</v>
      </c>
      <c r="T23" s="236" t="s">
        <v>158</v>
      </c>
      <c r="U23" s="221">
        <v>0.55000000000000004</v>
      </c>
      <c r="V23" s="221">
        <f>ROUND(E23*U23,2)</f>
        <v>12.11</v>
      </c>
      <c r="W23" s="221"/>
      <c r="X23" s="221" t="s">
        <v>184</v>
      </c>
      <c r="Y23" s="211"/>
      <c r="Z23" s="211"/>
      <c r="AA23" s="211"/>
      <c r="AB23" s="211"/>
      <c r="AC23" s="211"/>
      <c r="AD23" s="211"/>
      <c r="AE23" s="211"/>
      <c r="AF23" s="211"/>
      <c r="AG23" s="211" t="s">
        <v>185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 x14ac:dyDescent="0.25">
      <c r="A24" s="218"/>
      <c r="B24" s="219"/>
      <c r="C24" s="263" t="s">
        <v>212</v>
      </c>
      <c r="D24" s="257"/>
      <c r="E24" s="257"/>
      <c r="F24" s="257"/>
      <c r="G24" s="257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11"/>
      <c r="Z24" s="211"/>
      <c r="AA24" s="211"/>
      <c r="AB24" s="211"/>
      <c r="AC24" s="211"/>
      <c r="AD24" s="211"/>
      <c r="AE24" s="211"/>
      <c r="AF24" s="211"/>
      <c r="AG24" s="211" t="s">
        <v>187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 x14ac:dyDescent="0.25">
      <c r="A25" s="218"/>
      <c r="B25" s="219"/>
      <c r="C25" s="264" t="s">
        <v>213</v>
      </c>
      <c r="D25" s="251"/>
      <c r="E25" s="252">
        <v>23.594999999999999</v>
      </c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11"/>
      <c r="Z25" s="211"/>
      <c r="AA25" s="211"/>
      <c r="AB25" s="211"/>
      <c r="AC25" s="211"/>
      <c r="AD25" s="211"/>
      <c r="AE25" s="211"/>
      <c r="AF25" s="211"/>
      <c r="AG25" s="211" t="s">
        <v>189</v>
      </c>
      <c r="AH25" s="211">
        <v>0</v>
      </c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5">
      <c r="A26" s="218"/>
      <c r="B26" s="219"/>
      <c r="C26" s="264" t="s">
        <v>214</v>
      </c>
      <c r="D26" s="251"/>
      <c r="E26" s="252">
        <v>-1.5760000000000001</v>
      </c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11"/>
      <c r="Z26" s="211"/>
      <c r="AA26" s="211"/>
      <c r="AB26" s="211"/>
      <c r="AC26" s="211"/>
      <c r="AD26" s="211"/>
      <c r="AE26" s="211"/>
      <c r="AF26" s="211"/>
      <c r="AG26" s="211" t="s">
        <v>189</v>
      </c>
      <c r="AH26" s="211">
        <v>0</v>
      </c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1" x14ac:dyDescent="0.25">
      <c r="A27" s="230">
        <v>6</v>
      </c>
      <c r="B27" s="231" t="s">
        <v>215</v>
      </c>
      <c r="C27" s="247" t="s">
        <v>216</v>
      </c>
      <c r="D27" s="232" t="s">
        <v>205</v>
      </c>
      <c r="E27" s="233">
        <v>7.15</v>
      </c>
      <c r="F27" s="234"/>
      <c r="G27" s="235">
        <f>ROUND(E27*F27,2)</f>
        <v>0</v>
      </c>
      <c r="H27" s="234"/>
      <c r="I27" s="235">
        <f>ROUND(E27*H27,2)</f>
        <v>0</v>
      </c>
      <c r="J27" s="234"/>
      <c r="K27" s="235">
        <f>ROUND(E27*J27,2)</f>
        <v>0</v>
      </c>
      <c r="L27" s="235">
        <v>21</v>
      </c>
      <c r="M27" s="235">
        <f>G27*(1+L27/100)</f>
        <v>0</v>
      </c>
      <c r="N27" s="235">
        <v>1.0200000000000001E-3</v>
      </c>
      <c r="O27" s="235">
        <f>ROUND(E27*N27,2)</f>
        <v>0.01</v>
      </c>
      <c r="P27" s="235">
        <v>0</v>
      </c>
      <c r="Q27" s="235">
        <f>ROUND(E27*P27,2)</f>
        <v>0</v>
      </c>
      <c r="R27" s="235" t="s">
        <v>195</v>
      </c>
      <c r="S27" s="235" t="s">
        <v>158</v>
      </c>
      <c r="T27" s="236" t="s">
        <v>158</v>
      </c>
      <c r="U27" s="221">
        <v>0.12</v>
      </c>
      <c r="V27" s="221">
        <f>ROUND(E27*U27,2)</f>
        <v>0.86</v>
      </c>
      <c r="W27" s="221"/>
      <c r="X27" s="221" t="s">
        <v>184</v>
      </c>
      <c r="Y27" s="211"/>
      <c r="Z27" s="211"/>
      <c r="AA27" s="211"/>
      <c r="AB27" s="211"/>
      <c r="AC27" s="211"/>
      <c r="AD27" s="211"/>
      <c r="AE27" s="211"/>
      <c r="AF27" s="211"/>
      <c r="AG27" s="211" t="s">
        <v>185</v>
      </c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1" x14ac:dyDescent="0.25">
      <c r="A28" s="218"/>
      <c r="B28" s="219"/>
      <c r="C28" s="263" t="s">
        <v>217</v>
      </c>
      <c r="D28" s="257"/>
      <c r="E28" s="257"/>
      <c r="F28" s="257"/>
      <c r="G28" s="257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11"/>
      <c r="Z28" s="211"/>
      <c r="AA28" s="211"/>
      <c r="AB28" s="211"/>
      <c r="AC28" s="211"/>
      <c r="AD28" s="211"/>
      <c r="AE28" s="211"/>
      <c r="AF28" s="211"/>
      <c r="AG28" s="211" t="s">
        <v>187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1" x14ac:dyDescent="0.25">
      <c r="A29" s="218"/>
      <c r="B29" s="219"/>
      <c r="C29" s="264" t="s">
        <v>218</v>
      </c>
      <c r="D29" s="251"/>
      <c r="E29" s="252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11"/>
      <c r="Z29" s="211"/>
      <c r="AA29" s="211"/>
      <c r="AB29" s="211"/>
      <c r="AC29" s="211"/>
      <c r="AD29" s="211"/>
      <c r="AE29" s="211"/>
      <c r="AF29" s="211"/>
      <c r="AG29" s="211" t="s">
        <v>189</v>
      </c>
      <c r="AH29" s="211">
        <v>0</v>
      </c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 x14ac:dyDescent="0.25">
      <c r="A30" s="218"/>
      <c r="B30" s="219"/>
      <c r="C30" s="264" t="s">
        <v>219</v>
      </c>
      <c r="D30" s="251"/>
      <c r="E30" s="252">
        <v>7.15</v>
      </c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11"/>
      <c r="Z30" s="211"/>
      <c r="AA30" s="211"/>
      <c r="AB30" s="211"/>
      <c r="AC30" s="211"/>
      <c r="AD30" s="211"/>
      <c r="AE30" s="211"/>
      <c r="AF30" s="211"/>
      <c r="AG30" s="211" t="s">
        <v>189</v>
      </c>
      <c r="AH30" s="211">
        <v>0</v>
      </c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1" x14ac:dyDescent="0.25">
      <c r="A31" s="230">
        <v>7</v>
      </c>
      <c r="B31" s="231" t="s">
        <v>220</v>
      </c>
      <c r="C31" s="247" t="s">
        <v>221</v>
      </c>
      <c r="D31" s="232" t="s">
        <v>211</v>
      </c>
      <c r="E31" s="233">
        <v>0.45</v>
      </c>
      <c r="F31" s="234"/>
      <c r="G31" s="235">
        <f>ROUND(E31*F31,2)</f>
        <v>0</v>
      </c>
      <c r="H31" s="234"/>
      <c r="I31" s="235">
        <f>ROUND(E31*H31,2)</f>
        <v>0</v>
      </c>
      <c r="J31" s="234"/>
      <c r="K31" s="235">
        <f>ROUND(E31*J31,2)</f>
        <v>0</v>
      </c>
      <c r="L31" s="235">
        <v>21</v>
      </c>
      <c r="M31" s="235">
        <f>G31*(1+L31/100)</f>
        <v>0</v>
      </c>
      <c r="N31" s="235">
        <v>0.15679999999999999</v>
      </c>
      <c r="O31" s="235">
        <f>ROUND(E31*N31,2)</f>
        <v>7.0000000000000007E-2</v>
      </c>
      <c r="P31" s="235">
        <v>0</v>
      </c>
      <c r="Q31" s="235">
        <f>ROUND(E31*P31,2)</f>
        <v>0</v>
      </c>
      <c r="R31" s="235" t="s">
        <v>195</v>
      </c>
      <c r="S31" s="235" t="s">
        <v>158</v>
      </c>
      <c r="T31" s="236" t="s">
        <v>158</v>
      </c>
      <c r="U31" s="221">
        <v>1.22</v>
      </c>
      <c r="V31" s="221">
        <f>ROUND(E31*U31,2)</f>
        <v>0.55000000000000004</v>
      </c>
      <c r="W31" s="221"/>
      <c r="X31" s="221" t="s">
        <v>184</v>
      </c>
      <c r="Y31" s="211"/>
      <c r="Z31" s="211"/>
      <c r="AA31" s="211"/>
      <c r="AB31" s="211"/>
      <c r="AC31" s="211"/>
      <c r="AD31" s="211"/>
      <c r="AE31" s="211"/>
      <c r="AF31" s="211"/>
      <c r="AG31" s="211" t="s">
        <v>196</v>
      </c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1" x14ac:dyDescent="0.25">
      <c r="A32" s="218"/>
      <c r="B32" s="219"/>
      <c r="C32" s="263" t="s">
        <v>222</v>
      </c>
      <c r="D32" s="257"/>
      <c r="E32" s="257"/>
      <c r="F32" s="257"/>
      <c r="G32" s="257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11"/>
      <c r="Z32" s="211"/>
      <c r="AA32" s="211"/>
      <c r="AB32" s="211"/>
      <c r="AC32" s="211"/>
      <c r="AD32" s="211"/>
      <c r="AE32" s="211"/>
      <c r="AF32" s="211"/>
      <c r="AG32" s="211" t="s">
        <v>187</v>
      </c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 x14ac:dyDescent="0.25">
      <c r="A33" s="218"/>
      <c r="B33" s="219"/>
      <c r="C33" s="264" t="s">
        <v>223</v>
      </c>
      <c r="D33" s="251"/>
      <c r="E33" s="252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11"/>
      <c r="Z33" s="211"/>
      <c r="AA33" s="211"/>
      <c r="AB33" s="211"/>
      <c r="AC33" s="211"/>
      <c r="AD33" s="211"/>
      <c r="AE33" s="211"/>
      <c r="AF33" s="211"/>
      <c r="AG33" s="211" t="s">
        <v>189</v>
      </c>
      <c r="AH33" s="211">
        <v>0</v>
      </c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1" x14ac:dyDescent="0.25">
      <c r="A34" s="218"/>
      <c r="B34" s="219"/>
      <c r="C34" s="264" t="s">
        <v>224</v>
      </c>
      <c r="D34" s="251"/>
      <c r="E34" s="252">
        <v>0.45</v>
      </c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11"/>
      <c r="Z34" s="211"/>
      <c r="AA34" s="211"/>
      <c r="AB34" s="211"/>
      <c r="AC34" s="211"/>
      <c r="AD34" s="211"/>
      <c r="AE34" s="211"/>
      <c r="AF34" s="211"/>
      <c r="AG34" s="211" t="s">
        <v>189</v>
      </c>
      <c r="AH34" s="211">
        <v>0</v>
      </c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1" x14ac:dyDescent="0.25">
      <c r="A35" s="230">
        <v>8</v>
      </c>
      <c r="B35" s="231" t="s">
        <v>225</v>
      </c>
      <c r="C35" s="247" t="s">
        <v>226</v>
      </c>
      <c r="D35" s="232" t="s">
        <v>211</v>
      </c>
      <c r="E35" s="233">
        <v>2.16</v>
      </c>
      <c r="F35" s="234"/>
      <c r="G35" s="235">
        <f>ROUND(E35*F35,2)</f>
        <v>0</v>
      </c>
      <c r="H35" s="234"/>
      <c r="I35" s="235">
        <f>ROUND(E35*H35,2)</f>
        <v>0</v>
      </c>
      <c r="J35" s="234"/>
      <c r="K35" s="235">
        <f>ROUND(E35*J35,2)</f>
        <v>0</v>
      </c>
      <c r="L35" s="235">
        <v>21</v>
      </c>
      <c r="M35" s="235">
        <f>G35*(1+L35/100)</f>
        <v>0</v>
      </c>
      <c r="N35" s="235">
        <v>0.14115</v>
      </c>
      <c r="O35" s="235">
        <f>ROUND(E35*N35,2)</f>
        <v>0.3</v>
      </c>
      <c r="P35" s="235">
        <v>0</v>
      </c>
      <c r="Q35" s="235">
        <f>ROUND(E35*P35,2)</f>
        <v>0</v>
      </c>
      <c r="R35" s="235" t="s">
        <v>195</v>
      </c>
      <c r="S35" s="235" t="s">
        <v>158</v>
      </c>
      <c r="T35" s="236" t="s">
        <v>158</v>
      </c>
      <c r="U35" s="221">
        <v>0.68</v>
      </c>
      <c r="V35" s="221">
        <f>ROUND(E35*U35,2)</f>
        <v>1.47</v>
      </c>
      <c r="W35" s="221"/>
      <c r="X35" s="221" t="s">
        <v>184</v>
      </c>
      <c r="Y35" s="211"/>
      <c r="Z35" s="211"/>
      <c r="AA35" s="211"/>
      <c r="AB35" s="211"/>
      <c r="AC35" s="211"/>
      <c r="AD35" s="211"/>
      <c r="AE35" s="211"/>
      <c r="AF35" s="211"/>
      <c r="AG35" s="211" t="s">
        <v>185</v>
      </c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1" x14ac:dyDescent="0.25">
      <c r="A36" s="218"/>
      <c r="B36" s="219"/>
      <c r="C36" s="263" t="s">
        <v>227</v>
      </c>
      <c r="D36" s="257"/>
      <c r="E36" s="257"/>
      <c r="F36" s="257"/>
      <c r="G36" s="257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11"/>
      <c r="Z36" s="211"/>
      <c r="AA36" s="211"/>
      <c r="AB36" s="211"/>
      <c r="AC36" s="211"/>
      <c r="AD36" s="211"/>
      <c r="AE36" s="211"/>
      <c r="AF36" s="211"/>
      <c r="AG36" s="211" t="s">
        <v>187</v>
      </c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1" x14ac:dyDescent="0.25">
      <c r="A37" s="218"/>
      <c r="B37" s="219"/>
      <c r="C37" s="264" t="s">
        <v>228</v>
      </c>
      <c r="D37" s="251"/>
      <c r="E37" s="252">
        <v>2.16</v>
      </c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11"/>
      <c r="Z37" s="211"/>
      <c r="AA37" s="211"/>
      <c r="AB37" s="211"/>
      <c r="AC37" s="211"/>
      <c r="AD37" s="211"/>
      <c r="AE37" s="211"/>
      <c r="AF37" s="211"/>
      <c r="AG37" s="211" t="s">
        <v>189</v>
      </c>
      <c r="AH37" s="211">
        <v>0</v>
      </c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ht="20.399999999999999" outlineLevel="1" x14ac:dyDescent="0.25">
      <c r="A38" s="230">
        <v>9</v>
      </c>
      <c r="B38" s="231" t="s">
        <v>229</v>
      </c>
      <c r="C38" s="247" t="s">
        <v>230</v>
      </c>
      <c r="D38" s="232" t="s">
        <v>194</v>
      </c>
      <c r="E38" s="233">
        <v>24</v>
      </c>
      <c r="F38" s="234"/>
      <c r="G38" s="235">
        <f>ROUND(E38*F38,2)</f>
        <v>0</v>
      </c>
      <c r="H38" s="234"/>
      <c r="I38" s="235">
        <f>ROUND(E38*H38,2)</f>
        <v>0</v>
      </c>
      <c r="J38" s="234"/>
      <c r="K38" s="235">
        <f>ROUND(E38*J38,2)</f>
        <v>0</v>
      </c>
      <c r="L38" s="235">
        <v>21</v>
      </c>
      <c r="M38" s="235">
        <f>G38*(1+L38/100)</f>
        <v>0</v>
      </c>
      <c r="N38" s="235">
        <v>0</v>
      </c>
      <c r="O38" s="235">
        <f>ROUND(E38*N38,2)</f>
        <v>0</v>
      </c>
      <c r="P38" s="235">
        <v>0</v>
      </c>
      <c r="Q38" s="235">
        <f>ROUND(E38*P38,2)</f>
        <v>0</v>
      </c>
      <c r="R38" s="235" t="s">
        <v>183</v>
      </c>
      <c r="S38" s="235" t="s">
        <v>158</v>
      </c>
      <c r="T38" s="236" t="s">
        <v>158</v>
      </c>
      <c r="U38" s="221">
        <v>0.19</v>
      </c>
      <c r="V38" s="221">
        <f>ROUND(E38*U38,2)</f>
        <v>4.5599999999999996</v>
      </c>
      <c r="W38" s="221"/>
      <c r="X38" s="221" t="s">
        <v>184</v>
      </c>
      <c r="Y38" s="211"/>
      <c r="Z38" s="211"/>
      <c r="AA38" s="211"/>
      <c r="AB38" s="211"/>
      <c r="AC38" s="211"/>
      <c r="AD38" s="211"/>
      <c r="AE38" s="211"/>
      <c r="AF38" s="211"/>
      <c r="AG38" s="211" t="s">
        <v>185</v>
      </c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1" x14ac:dyDescent="0.25">
      <c r="A39" s="218"/>
      <c r="B39" s="219"/>
      <c r="C39" s="264" t="s">
        <v>231</v>
      </c>
      <c r="D39" s="251"/>
      <c r="E39" s="252">
        <v>24</v>
      </c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11"/>
      <c r="Z39" s="211"/>
      <c r="AA39" s="211"/>
      <c r="AB39" s="211"/>
      <c r="AC39" s="211"/>
      <c r="AD39" s="211"/>
      <c r="AE39" s="211"/>
      <c r="AF39" s="211"/>
      <c r="AG39" s="211" t="s">
        <v>189</v>
      </c>
      <c r="AH39" s="211">
        <v>0</v>
      </c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1" x14ac:dyDescent="0.25">
      <c r="A40" s="218"/>
      <c r="B40" s="219"/>
      <c r="C40" s="264" t="s">
        <v>232</v>
      </c>
      <c r="D40" s="251"/>
      <c r="E40" s="252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11"/>
      <c r="Z40" s="211"/>
      <c r="AA40" s="211"/>
      <c r="AB40" s="211"/>
      <c r="AC40" s="211"/>
      <c r="AD40" s="211"/>
      <c r="AE40" s="211"/>
      <c r="AF40" s="211"/>
      <c r="AG40" s="211" t="s">
        <v>189</v>
      </c>
      <c r="AH40" s="211">
        <v>0</v>
      </c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x14ac:dyDescent="0.25">
      <c r="A41" s="224" t="s">
        <v>153</v>
      </c>
      <c r="B41" s="225" t="s">
        <v>70</v>
      </c>
      <c r="C41" s="245" t="s">
        <v>71</v>
      </c>
      <c r="D41" s="226"/>
      <c r="E41" s="227"/>
      <c r="F41" s="228"/>
      <c r="G41" s="228">
        <f>SUMIF(AG42:AG46,"&lt;&gt;NOR",G42:G46)</f>
        <v>0</v>
      </c>
      <c r="H41" s="228"/>
      <c r="I41" s="228">
        <f>SUM(I42:I46)</f>
        <v>0</v>
      </c>
      <c r="J41" s="228"/>
      <c r="K41" s="228">
        <f>SUM(K42:K46)</f>
        <v>0</v>
      </c>
      <c r="L41" s="228"/>
      <c r="M41" s="228">
        <f>SUM(M42:M46)</f>
        <v>0</v>
      </c>
      <c r="N41" s="228"/>
      <c r="O41" s="228">
        <f>SUM(O42:O46)</f>
        <v>0.42</v>
      </c>
      <c r="P41" s="228"/>
      <c r="Q41" s="228">
        <f>SUM(Q42:Q46)</f>
        <v>0</v>
      </c>
      <c r="R41" s="228"/>
      <c r="S41" s="228"/>
      <c r="T41" s="229"/>
      <c r="U41" s="223"/>
      <c r="V41" s="223">
        <f>SUM(V42:V46)</f>
        <v>31.3</v>
      </c>
      <c r="W41" s="223"/>
      <c r="X41" s="223"/>
      <c r="AG41" t="s">
        <v>154</v>
      </c>
    </row>
    <row r="42" spans="1:60" ht="20.399999999999999" outlineLevel="1" x14ac:dyDescent="0.25">
      <c r="A42" s="230">
        <v>10</v>
      </c>
      <c r="B42" s="231" t="s">
        <v>233</v>
      </c>
      <c r="C42" s="247" t="s">
        <v>234</v>
      </c>
      <c r="D42" s="232" t="s">
        <v>211</v>
      </c>
      <c r="E42" s="233">
        <v>24.84</v>
      </c>
      <c r="F42" s="234"/>
      <c r="G42" s="235">
        <f>ROUND(E42*F42,2)</f>
        <v>0</v>
      </c>
      <c r="H42" s="234"/>
      <c r="I42" s="235">
        <f>ROUND(E42*H42,2)</f>
        <v>0</v>
      </c>
      <c r="J42" s="234"/>
      <c r="K42" s="235">
        <f>ROUND(E42*J42,2)</f>
        <v>0</v>
      </c>
      <c r="L42" s="235">
        <v>21</v>
      </c>
      <c r="M42" s="235">
        <f>G42*(1+L42/100)</f>
        <v>0</v>
      </c>
      <c r="N42" s="235">
        <v>1.5219999999999999E-2</v>
      </c>
      <c r="O42" s="235">
        <f>ROUND(E42*N42,2)</f>
        <v>0.38</v>
      </c>
      <c r="P42" s="235">
        <v>0</v>
      </c>
      <c r="Q42" s="235">
        <f>ROUND(E42*P42,2)</f>
        <v>0</v>
      </c>
      <c r="R42" s="235" t="s">
        <v>195</v>
      </c>
      <c r="S42" s="235" t="s">
        <v>158</v>
      </c>
      <c r="T42" s="236" t="s">
        <v>158</v>
      </c>
      <c r="U42" s="221">
        <v>1.24</v>
      </c>
      <c r="V42" s="221">
        <f>ROUND(E42*U42,2)</f>
        <v>30.8</v>
      </c>
      <c r="W42" s="221"/>
      <c r="X42" s="221" t="s">
        <v>184</v>
      </c>
      <c r="Y42" s="211"/>
      <c r="Z42" s="211"/>
      <c r="AA42" s="211"/>
      <c r="AB42" s="211"/>
      <c r="AC42" s="211"/>
      <c r="AD42" s="211"/>
      <c r="AE42" s="211"/>
      <c r="AF42" s="211"/>
      <c r="AG42" s="211" t="s">
        <v>196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1" x14ac:dyDescent="0.25">
      <c r="A43" s="218"/>
      <c r="B43" s="219"/>
      <c r="C43" s="263" t="s">
        <v>235</v>
      </c>
      <c r="D43" s="257"/>
      <c r="E43" s="257"/>
      <c r="F43" s="257"/>
      <c r="G43" s="257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11"/>
      <c r="Z43" s="211"/>
      <c r="AA43" s="211"/>
      <c r="AB43" s="211"/>
      <c r="AC43" s="211"/>
      <c r="AD43" s="211"/>
      <c r="AE43" s="211"/>
      <c r="AF43" s="211"/>
      <c r="AG43" s="211" t="s">
        <v>187</v>
      </c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1" x14ac:dyDescent="0.25">
      <c r="A44" s="218"/>
      <c r="B44" s="219"/>
      <c r="C44" s="264" t="s">
        <v>236</v>
      </c>
      <c r="D44" s="251"/>
      <c r="E44" s="252">
        <v>24.84</v>
      </c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11"/>
      <c r="Z44" s="211"/>
      <c r="AA44" s="211"/>
      <c r="AB44" s="211"/>
      <c r="AC44" s="211"/>
      <c r="AD44" s="211"/>
      <c r="AE44" s="211"/>
      <c r="AF44" s="211"/>
      <c r="AG44" s="211" t="s">
        <v>189</v>
      </c>
      <c r="AH44" s="211">
        <v>0</v>
      </c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1" x14ac:dyDescent="0.25">
      <c r="A45" s="230">
        <v>11</v>
      </c>
      <c r="B45" s="231" t="s">
        <v>237</v>
      </c>
      <c r="C45" s="247" t="s">
        <v>238</v>
      </c>
      <c r="D45" s="232" t="s">
        <v>211</v>
      </c>
      <c r="E45" s="233">
        <v>24.84</v>
      </c>
      <c r="F45" s="234"/>
      <c r="G45" s="235">
        <f>ROUND(E45*F45,2)</f>
        <v>0</v>
      </c>
      <c r="H45" s="234"/>
      <c r="I45" s="235">
        <f>ROUND(E45*H45,2)</f>
        <v>0</v>
      </c>
      <c r="J45" s="234"/>
      <c r="K45" s="235">
        <f>ROUND(E45*J45,2)</f>
        <v>0</v>
      </c>
      <c r="L45" s="235">
        <v>21</v>
      </c>
      <c r="M45" s="235">
        <f>G45*(1+L45/100)</f>
        <v>0</v>
      </c>
      <c r="N45" s="235">
        <v>1.81E-3</v>
      </c>
      <c r="O45" s="235">
        <f>ROUND(E45*N45,2)</f>
        <v>0.04</v>
      </c>
      <c r="P45" s="235">
        <v>0</v>
      </c>
      <c r="Q45" s="235">
        <f>ROUND(E45*P45,2)</f>
        <v>0</v>
      </c>
      <c r="R45" s="235" t="s">
        <v>195</v>
      </c>
      <c r="S45" s="235" t="s">
        <v>158</v>
      </c>
      <c r="T45" s="236" t="s">
        <v>158</v>
      </c>
      <c r="U45" s="221">
        <v>0.02</v>
      </c>
      <c r="V45" s="221">
        <f>ROUND(E45*U45,2)</f>
        <v>0.5</v>
      </c>
      <c r="W45" s="221"/>
      <c r="X45" s="221" t="s">
        <v>184</v>
      </c>
      <c r="Y45" s="211"/>
      <c r="Z45" s="211"/>
      <c r="AA45" s="211"/>
      <c r="AB45" s="211"/>
      <c r="AC45" s="211"/>
      <c r="AD45" s="211"/>
      <c r="AE45" s="211"/>
      <c r="AF45" s="211"/>
      <c r="AG45" s="211" t="s">
        <v>196</v>
      </c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1" x14ac:dyDescent="0.25">
      <c r="A46" s="218"/>
      <c r="B46" s="219"/>
      <c r="C46" s="264" t="s">
        <v>236</v>
      </c>
      <c r="D46" s="251"/>
      <c r="E46" s="252">
        <v>24.84</v>
      </c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11"/>
      <c r="Z46" s="211"/>
      <c r="AA46" s="211"/>
      <c r="AB46" s="211"/>
      <c r="AC46" s="211"/>
      <c r="AD46" s="211"/>
      <c r="AE46" s="211"/>
      <c r="AF46" s="211"/>
      <c r="AG46" s="211" t="s">
        <v>189</v>
      </c>
      <c r="AH46" s="211">
        <v>0</v>
      </c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x14ac:dyDescent="0.25">
      <c r="A47" s="224" t="s">
        <v>153</v>
      </c>
      <c r="B47" s="225" t="s">
        <v>72</v>
      </c>
      <c r="C47" s="245" t="s">
        <v>73</v>
      </c>
      <c r="D47" s="226"/>
      <c r="E47" s="227"/>
      <c r="F47" s="228"/>
      <c r="G47" s="228">
        <f>SUMIF(AG48:AG58,"&lt;&gt;NOR",G48:G58)</f>
        <v>0</v>
      </c>
      <c r="H47" s="228"/>
      <c r="I47" s="228">
        <f>SUM(I48:I58)</f>
        <v>0</v>
      </c>
      <c r="J47" s="228"/>
      <c r="K47" s="228">
        <f>SUM(K48:K58)</f>
        <v>0</v>
      </c>
      <c r="L47" s="228"/>
      <c r="M47" s="228">
        <f>SUM(M48:M58)</f>
        <v>0</v>
      </c>
      <c r="N47" s="228"/>
      <c r="O47" s="228">
        <f>SUM(O48:O58)</f>
        <v>1.32</v>
      </c>
      <c r="P47" s="228"/>
      <c r="Q47" s="228">
        <f>SUM(Q48:Q58)</f>
        <v>0</v>
      </c>
      <c r="R47" s="228"/>
      <c r="S47" s="228"/>
      <c r="T47" s="229"/>
      <c r="U47" s="223"/>
      <c r="V47" s="223">
        <f>SUM(V48:V58)</f>
        <v>14.639999999999999</v>
      </c>
      <c r="W47" s="223"/>
      <c r="X47" s="223"/>
      <c r="AG47" t="s">
        <v>154</v>
      </c>
    </row>
    <row r="48" spans="1:60" outlineLevel="1" x14ac:dyDescent="0.25">
      <c r="A48" s="237">
        <v>12</v>
      </c>
      <c r="B48" s="238" t="s">
        <v>239</v>
      </c>
      <c r="C48" s="246" t="s">
        <v>240</v>
      </c>
      <c r="D48" s="239" t="s">
        <v>194</v>
      </c>
      <c r="E48" s="240">
        <v>2</v>
      </c>
      <c r="F48" s="241"/>
      <c r="G48" s="242">
        <f>ROUND(E48*F48,2)</f>
        <v>0</v>
      </c>
      <c r="H48" s="241"/>
      <c r="I48" s="242">
        <f>ROUND(E48*H48,2)</f>
        <v>0</v>
      </c>
      <c r="J48" s="241"/>
      <c r="K48" s="242">
        <f>ROUND(E48*J48,2)</f>
        <v>0</v>
      </c>
      <c r="L48" s="242">
        <v>21</v>
      </c>
      <c r="M48" s="242">
        <f>G48*(1+L48/100)</f>
        <v>0</v>
      </c>
      <c r="N48" s="242">
        <v>2.094E-2</v>
      </c>
      <c r="O48" s="242">
        <f>ROUND(E48*N48,2)</f>
        <v>0.04</v>
      </c>
      <c r="P48" s="242">
        <v>0</v>
      </c>
      <c r="Q48" s="242">
        <f>ROUND(E48*P48,2)</f>
        <v>0</v>
      </c>
      <c r="R48" s="242" t="s">
        <v>183</v>
      </c>
      <c r="S48" s="242" t="s">
        <v>158</v>
      </c>
      <c r="T48" s="243" t="s">
        <v>158</v>
      </c>
      <c r="U48" s="221">
        <v>0.2</v>
      </c>
      <c r="V48" s="221">
        <f>ROUND(E48*U48,2)</f>
        <v>0.4</v>
      </c>
      <c r="W48" s="221"/>
      <c r="X48" s="221" t="s">
        <v>184</v>
      </c>
      <c r="Y48" s="211"/>
      <c r="Z48" s="211"/>
      <c r="AA48" s="211"/>
      <c r="AB48" s="211"/>
      <c r="AC48" s="211"/>
      <c r="AD48" s="211"/>
      <c r="AE48" s="211"/>
      <c r="AF48" s="211"/>
      <c r="AG48" s="211" t="s">
        <v>196</v>
      </c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 x14ac:dyDescent="0.25">
      <c r="A49" s="230">
        <v>13</v>
      </c>
      <c r="B49" s="231" t="s">
        <v>241</v>
      </c>
      <c r="C49" s="247" t="s">
        <v>242</v>
      </c>
      <c r="D49" s="232" t="s">
        <v>182</v>
      </c>
      <c r="E49" s="233">
        <v>0.30690000000000001</v>
      </c>
      <c r="F49" s="234"/>
      <c r="G49" s="235">
        <f>ROUND(E49*F49,2)</f>
        <v>0</v>
      </c>
      <c r="H49" s="234"/>
      <c r="I49" s="235">
        <f>ROUND(E49*H49,2)</f>
        <v>0</v>
      </c>
      <c r="J49" s="234"/>
      <c r="K49" s="235">
        <f>ROUND(E49*J49,2)</f>
        <v>0</v>
      </c>
      <c r="L49" s="235">
        <v>21</v>
      </c>
      <c r="M49" s="235">
        <f>G49*(1+L49/100)</f>
        <v>0</v>
      </c>
      <c r="N49" s="235">
        <v>2.5251100000000002</v>
      </c>
      <c r="O49" s="235">
        <f>ROUND(E49*N49,2)</f>
        <v>0.77</v>
      </c>
      <c r="P49" s="235">
        <v>0</v>
      </c>
      <c r="Q49" s="235">
        <f>ROUND(E49*P49,2)</f>
        <v>0</v>
      </c>
      <c r="R49" s="235" t="s">
        <v>195</v>
      </c>
      <c r="S49" s="235" t="s">
        <v>158</v>
      </c>
      <c r="T49" s="236" t="s">
        <v>158</v>
      </c>
      <c r="U49" s="221">
        <v>1.45</v>
      </c>
      <c r="V49" s="221">
        <f>ROUND(E49*U49,2)</f>
        <v>0.45</v>
      </c>
      <c r="W49" s="221"/>
      <c r="X49" s="221" t="s">
        <v>184</v>
      </c>
      <c r="Y49" s="211"/>
      <c r="Z49" s="211"/>
      <c r="AA49" s="211"/>
      <c r="AB49" s="211"/>
      <c r="AC49" s="211"/>
      <c r="AD49" s="211"/>
      <c r="AE49" s="211"/>
      <c r="AF49" s="211"/>
      <c r="AG49" s="211" t="s">
        <v>196</v>
      </c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outlineLevel="1" x14ac:dyDescent="0.25">
      <c r="A50" s="218"/>
      <c r="B50" s="219"/>
      <c r="C50" s="264" t="s">
        <v>243</v>
      </c>
      <c r="D50" s="251"/>
      <c r="E50" s="252">
        <v>0.30690000000000001</v>
      </c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11"/>
      <c r="Z50" s="211"/>
      <c r="AA50" s="211"/>
      <c r="AB50" s="211"/>
      <c r="AC50" s="211"/>
      <c r="AD50" s="211"/>
      <c r="AE50" s="211"/>
      <c r="AF50" s="211"/>
      <c r="AG50" s="211" t="s">
        <v>189</v>
      </c>
      <c r="AH50" s="211">
        <v>0</v>
      </c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1" x14ac:dyDescent="0.25">
      <c r="A51" s="230">
        <v>14</v>
      </c>
      <c r="B51" s="231" t="s">
        <v>244</v>
      </c>
      <c r="C51" s="247" t="s">
        <v>245</v>
      </c>
      <c r="D51" s="232" t="s">
        <v>205</v>
      </c>
      <c r="E51" s="233">
        <v>9.3000000000000007</v>
      </c>
      <c r="F51" s="234"/>
      <c r="G51" s="235">
        <f>ROUND(E51*F51,2)</f>
        <v>0</v>
      </c>
      <c r="H51" s="234"/>
      <c r="I51" s="235">
        <f>ROUND(E51*H51,2)</f>
        <v>0</v>
      </c>
      <c r="J51" s="234"/>
      <c r="K51" s="235">
        <f>ROUND(E51*J51,2)</f>
        <v>0</v>
      </c>
      <c r="L51" s="235">
        <v>21</v>
      </c>
      <c r="M51" s="235">
        <f>G51*(1+L51/100)</f>
        <v>0</v>
      </c>
      <c r="N51" s="235">
        <v>5.2420000000000001E-2</v>
      </c>
      <c r="O51" s="235">
        <f>ROUND(E51*N51,2)</f>
        <v>0.49</v>
      </c>
      <c r="P51" s="235">
        <v>0</v>
      </c>
      <c r="Q51" s="235">
        <f>ROUND(E51*P51,2)</f>
        <v>0</v>
      </c>
      <c r="R51" s="235" t="s">
        <v>195</v>
      </c>
      <c r="S51" s="235" t="s">
        <v>158</v>
      </c>
      <c r="T51" s="236" t="s">
        <v>158</v>
      </c>
      <c r="U51" s="221">
        <v>0.94</v>
      </c>
      <c r="V51" s="221">
        <f>ROUND(E51*U51,2)</f>
        <v>8.74</v>
      </c>
      <c r="W51" s="221"/>
      <c r="X51" s="221" t="s">
        <v>184</v>
      </c>
      <c r="Y51" s="211"/>
      <c r="Z51" s="211"/>
      <c r="AA51" s="211"/>
      <c r="AB51" s="211"/>
      <c r="AC51" s="211"/>
      <c r="AD51" s="211"/>
      <c r="AE51" s="211"/>
      <c r="AF51" s="211"/>
      <c r="AG51" s="211" t="s">
        <v>196</v>
      </c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outlineLevel="1" x14ac:dyDescent="0.25">
      <c r="A52" s="218"/>
      <c r="B52" s="219"/>
      <c r="C52" s="264" t="s">
        <v>246</v>
      </c>
      <c r="D52" s="251"/>
      <c r="E52" s="252">
        <v>9.3000000000000007</v>
      </c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11"/>
      <c r="Z52" s="211"/>
      <c r="AA52" s="211"/>
      <c r="AB52" s="211"/>
      <c r="AC52" s="211"/>
      <c r="AD52" s="211"/>
      <c r="AE52" s="211"/>
      <c r="AF52" s="211"/>
      <c r="AG52" s="211" t="s">
        <v>189</v>
      </c>
      <c r="AH52" s="211">
        <v>0</v>
      </c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1" x14ac:dyDescent="0.25">
      <c r="A53" s="237">
        <v>15</v>
      </c>
      <c r="B53" s="238" t="s">
        <v>247</v>
      </c>
      <c r="C53" s="246" t="s">
        <v>248</v>
      </c>
      <c r="D53" s="239" t="s">
        <v>205</v>
      </c>
      <c r="E53" s="240">
        <v>9.3000000000000007</v>
      </c>
      <c r="F53" s="241"/>
      <c r="G53" s="242">
        <f>ROUND(E53*F53,2)</f>
        <v>0</v>
      </c>
      <c r="H53" s="241"/>
      <c r="I53" s="242">
        <f>ROUND(E53*H53,2)</f>
        <v>0</v>
      </c>
      <c r="J53" s="241"/>
      <c r="K53" s="242">
        <f>ROUND(E53*J53,2)</f>
        <v>0</v>
      </c>
      <c r="L53" s="242">
        <v>21</v>
      </c>
      <c r="M53" s="242">
        <f>G53*(1+L53/100)</f>
        <v>0</v>
      </c>
      <c r="N53" s="242">
        <v>0</v>
      </c>
      <c r="O53" s="242">
        <f>ROUND(E53*N53,2)</f>
        <v>0</v>
      </c>
      <c r="P53" s="242">
        <v>0</v>
      </c>
      <c r="Q53" s="242">
        <f>ROUND(E53*P53,2)</f>
        <v>0</v>
      </c>
      <c r="R53" s="242" t="s">
        <v>195</v>
      </c>
      <c r="S53" s="242" t="s">
        <v>158</v>
      </c>
      <c r="T53" s="243" t="s">
        <v>158</v>
      </c>
      <c r="U53" s="221">
        <v>0.28999999999999998</v>
      </c>
      <c r="V53" s="221">
        <f>ROUND(E53*U53,2)</f>
        <v>2.7</v>
      </c>
      <c r="W53" s="221"/>
      <c r="X53" s="221" t="s">
        <v>184</v>
      </c>
      <c r="Y53" s="211"/>
      <c r="Z53" s="211"/>
      <c r="AA53" s="211"/>
      <c r="AB53" s="211"/>
      <c r="AC53" s="211"/>
      <c r="AD53" s="211"/>
      <c r="AE53" s="211"/>
      <c r="AF53" s="211"/>
      <c r="AG53" s="211" t="s">
        <v>196</v>
      </c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1" x14ac:dyDescent="0.25">
      <c r="A54" s="230">
        <v>16</v>
      </c>
      <c r="B54" s="231" t="s">
        <v>249</v>
      </c>
      <c r="C54" s="247" t="s">
        <v>250</v>
      </c>
      <c r="D54" s="232" t="s">
        <v>199</v>
      </c>
      <c r="E54" s="233">
        <v>1.8409999999999999E-2</v>
      </c>
      <c r="F54" s="234"/>
      <c r="G54" s="235">
        <f>ROUND(E54*F54,2)</f>
        <v>0</v>
      </c>
      <c r="H54" s="234"/>
      <c r="I54" s="235">
        <f>ROUND(E54*H54,2)</f>
        <v>0</v>
      </c>
      <c r="J54" s="234"/>
      <c r="K54" s="235">
        <f>ROUND(E54*J54,2)</f>
        <v>0</v>
      </c>
      <c r="L54" s="235">
        <v>21</v>
      </c>
      <c r="M54" s="235">
        <f>G54*(1+L54/100)</f>
        <v>0</v>
      </c>
      <c r="N54" s="235">
        <v>1.0166500000000001</v>
      </c>
      <c r="O54" s="235">
        <f>ROUND(E54*N54,2)</f>
        <v>0.02</v>
      </c>
      <c r="P54" s="235">
        <v>0</v>
      </c>
      <c r="Q54" s="235">
        <f>ROUND(E54*P54,2)</f>
        <v>0</v>
      </c>
      <c r="R54" s="235" t="s">
        <v>195</v>
      </c>
      <c r="S54" s="235" t="s">
        <v>158</v>
      </c>
      <c r="T54" s="236" t="s">
        <v>158</v>
      </c>
      <c r="U54" s="221">
        <v>27.67</v>
      </c>
      <c r="V54" s="221">
        <f>ROUND(E54*U54,2)</f>
        <v>0.51</v>
      </c>
      <c r="W54" s="221"/>
      <c r="X54" s="221" t="s">
        <v>184</v>
      </c>
      <c r="Y54" s="211"/>
      <c r="Z54" s="211"/>
      <c r="AA54" s="211"/>
      <c r="AB54" s="211"/>
      <c r="AC54" s="211"/>
      <c r="AD54" s="211"/>
      <c r="AE54" s="211"/>
      <c r="AF54" s="211"/>
      <c r="AG54" s="211" t="s">
        <v>196</v>
      </c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outlineLevel="1" x14ac:dyDescent="0.25">
      <c r="A55" s="218"/>
      <c r="B55" s="219"/>
      <c r="C55" s="263" t="s">
        <v>251</v>
      </c>
      <c r="D55" s="257"/>
      <c r="E55" s="257"/>
      <c r="F55" s="257"/>
      <c r="G55" s="257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11"/>
      <c r="Z55" s="211"/>
      <c r="AA55" s="211"/>
      <c r="AB55" s="211"/>
      <c r="AC55" s="211"/>
      <c r="AD55" s="211"/>
      <c r="AE55" s="211"/>
      <c r="AF55" s="211"/>
      <c r="AG55" s="211" t="s">
        <v>187</v>
      </c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outlineLevel="1" x14ac:dyDescent="0.25">
      <c r="A56" s="218"/>
      <c r="B56" s="219"/>
      <c r="C56" s="264" t="s">
        <v>252</v>
      </c>
      <c r="D56" s="251"/>
      <c r="E56" s="252">
        <v>1.8409999999999999E-2</v>
      </c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11"/>
      <c r="Z56" s="211"/>
      <c r="AA56" s="211"/>
      <c r="AB56" s="211"/>
      <c r="AC56" s="211"/>
      <c r="AD56" s="211"/>
      <c r="AE56" s="211"/>
      <c r="AF56" s="211"/>
      <c r="AG56" s="211" t="s">
        <v>189</v>
      </c>
      <c r="AH56" s="211">
        <v>0</v>
      </c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ht="20.399999999999999" outlineLevel="1" x14ac:dyDescent="0.25">
      <c r="A57" s="230">
        <v>17</v>
      </c>
      <c r="B57" s="231" t="s">
        <v>253</v>
      </c>
      <c r="C57" s="247" t="s">
        <v>254</v>
      </c>
      <c r="D57" s="232" t="s">
        <v>194</v>
      </c>
      <c r="E57" s="233">
        <v>8</v>
      </c>
      <c r="F57" s="234"/>
      <c r="G57" s="235">
        <f>ROUND(E57*F57,2)</f>
        <v>0</v>
      </c>
      <c r="H57" s="234"/>
      <c r="I57" s="235">
        <f>ROUND(E57*H57,2)</f>
        <v>0</v>
      </c>
      <c r="J57" s="234"/>
      <c r="K57" s="235">
        <f>ROUND(E57*J57,2)</f>
        <v>0</v>
      </c>
      <c r="L57" s="235">
        <v>21</v>
      </c>
      <c r="M57" s="235">
        <f>G57*(1+L57/100)</f>
        <v>0</v>
      </c>
      <c r="N57" s="235">
        <v>0</v>
      </c>
      <c r="O57" s="235">
        <f>ROUND(E57*N57,2)</f>
        <v>0</v>
      </c>
      <c r="P57" s="235">
        <v>0</v>
      </c>
      <c r="Q57" s="235">
        <f>ROUND(E57*P57,2)</f>
        <v>0</v>
      </c>
      <c r="R57" s="235" t="s">
        <v>183</v>
      </c>
      <c r="S57" s="235" t="s">
        <v>158</v>
      </c>
      <c r="T57" s="236" t="s">
        <v>158</v>
      </c>
      <c r="U57" s="221">
        <v>0.23</v>
      </c>
      <c r="V57" s="221">
        <f>ROUND(E57*U57,2)</f>
        <v>1.84</v>
      </c>
      <c r="W57" s="221"/>
      <c r="X57" s="221" t="s">
        <v>184</v>
      </c>
      <c r="Y57" s="211"/>
      <c r="Z57" s="211"/>
      <c r="AA57" s="211"/>
      <c r="AB57" s="211"/>
      <c r="AC57" s="211"/>
      <c r="AD57" s="211"/>
      <c r="AE57" s="211"/>
      <c r="AF57" s="211"/>
      <c r="AG57" s="211" t="s">
        <v>185</v>
      </c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outlineLevel="1" x14ac:dyDescent="0.25">
      <c r="A58" s="218"/>
      <c r="B58" s="219"/>
      <c r="C58" s="264" t="s">
        <v>255</v>
      </c>
      <c r="D58" s="251"/>
      <c r="E58" s="252">
        <v>8</v>
      </c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11"/>
      <c r="Z58" s="211"/>
      <c r="AA58" s="211"/>
      <c r="AB58" s="211"/>
      <c r="AC58" s="211"/>
      <c r="AD58" s="211"/>
      <c r="AE58" s="211"/>
      <c r="AF58" s="211"/>
      <c r="AG58" s="211" t="s">
        <v>189</v>
      </c>
      <c r="AH58" s="211">
        <v>0</v>
      </c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x14ac:dyDescent="0.25">
      <c r="A59" s="224" t="s">
        <v>153</v>
      </c>
      <c r="B59" s="225" t="s">
        <v>74</v>
      </c>
      <c r="C59" s="245" t="s">
        <v>75</v>
      </c>
      <c r="D59" s="226"/>
      <c r="E59" s="227"/>
      <c r="F59" s="228"/>
      <c r="G59" s="228">
        <f>SUMIF(AG60:AG93,"&lt;&gt;NOR",G60:G93)</f>
        <v>0</v>
      </c>
      <c r="H59" s="228"/>
      <c r="I59" s="228">
        <f>SUM(I60:I93)</f>
        <v>0</v>
      </c>
      <c r="J59" s="228"/>
      <c r="K59" s="228">
        <f>SUM(K60:K93)</f>
        <v>0</v>
      </c>
      <c r="L59" s="228"/>
      <c r="M59" s="228">
        <f>SUM(M60:M93)</f>
        <v>0</v>
      </c>
      <c r="N59" s="228"/>
      <c r="O59" s="228">
        <f>SUM(O60:O93)</f>
        <v>4.5600000000000005</v>
      </c>
      <c r="P59" s="228"/>
      <c r="Q59" s="228">
        <f>SUM(Q60:Q93)</f>
        <v>0</v>
      </c>
      <c r="R59" s="228"/>
      <c r="S59" s="228"/>
      <c r="T59" s="229"/>
      <c r="U59" s="223"/>
      <c r="V59" s="223">
        <f>SUM(V60:V93)</f>
        <v>150.87</v>
      </c>
      <c r="W59" s="223"/>
      <c r="X59" s="223"/>
      <c r="AG59" t="s">
        <v>154</v>
      </c>
    </row>
    <row r="60" spans="1:60" ht="30.6" outlineLevel="1" x14ac:dyDescent="0.25">
      <c r="A60" s="230">
        <v>18</v>
      </c>
      <c r="B60" s="231" t="s">
        <v>256</v>
      </c>
      <c r="C60" s="247" t="s">
        <v>257</v>
      </c>
      <c r="D60" s="232" t="s">
        <v>211</v>
      </c>
      <c r="E60" s="233">
        <v>111.76</v>
      </c>
      <c r="F60" s="234"/>
      <c r="G60" s="235">
        <f>ROUND(E60*F60,2)</f>
        <v>0</v>
      </c>
      <c r="H60" s="234"/>
      <c r="I60" s="235">
        <f>ROUND(E60*H60,2)</f>
        <v>0</v>
      </c>
      <c r="J60" s="234"/>
      <c r="K60" s="235">
        <f>ROUND(E60*J60,2)</f>
        <v>0</v>
      </c>
      <c r="L60" s="235">
        <v>21</v>
      </c>
      <c r="M60" s="235">
        <f>G60*(1+L60/100)</f>
        <v>0</v>
      </c>
      <c r="N60" s="235">
        <v>1.184E-2</v>
      </c>
      <c r="O60" s="235">
        <f>ROUND(E60*N60,2)</f>
        <v>1.32</v>
      </c>
      <c r="P60" s="235">
        <v>0</v>
      </c>
      <c r="Q60" s="235">
        <f>ROUND(E60*P60,2)</f>
        <v>0</v>
      </c>
      <c r="R60" s="235" t="s">
        <v>183</v>
      </c>
      <c r="S60" s="235" t="s">
        <v>158</v>
      </c>
      <c r="T60" s="236" t="s">
        <v>158</v>
      </c>
      <c r="U60" s="221">
        <v>0.38947999999999999</v>
      </c>
      <c r="V60" s="221">
        <f>ROUND(E60*U60,2)</f>
        <v>43.53</v>
      </c>
      <c r="W60" s="221"/>
      <c r="X60" s="221" t="s">
        <v>184</v>
      </c>
      <c r="Y60" s="211"/>
      <c r="Z60" s="211"/>
      <c r="AA60" s="211"/>
      <c r="AB60" s="211"/>
      <c r="AC60" s="211"/>
      <c r="AD60" s="211"/>
      <c r="AE60" s="211"/>
      <c r="AF60" s="211"/>
      <c r="AG60" s="211" t="s">
        <v>185</v>
      </c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outlineLevel="1" x14ac:dyDescent="0.25">
      <c r="A61" s="218"/>
      <c r="B61" s="219"/>
      <c r="C61" s="264" t="s">
        <v>258</v>
      </c>
      <c r="D61" s="251"/>
      <c r="E61" s="252">
        <v>107.44</v>
      </c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11"/>
      <c r="Z61" s="211"/>
      <c r="AA61" s="211"/>
      <c r="AB61" s="211"/>
      <c r="AC61" s="211"/>
      <c r="AD61" s="211"/>
      <c r="AE61" s="211"/>
      <c r="AF61" s="211"/>
      <c r="AG61" s="211" t="s">
        <v>189</v>
      </c>
      <c r="AH61" s="211">
        <v>0</v>
      </c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outlineLevel="1" x14ac:dyDescent="0.25">
      <c r="A62" s="218"/>
      <c r="B62" s="219"/>
      <c r="C62" s="264" t="s">
        <v>259</v>
      </c>
      <c r="D62" s="251"/>
      <c r="E62" s="252">
        <v>4.32</v>
      </c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11"/>
      <c r="Z62" s="211"/>
      <c r="AA62" s="211"/>
      <c r="AB62" s="211"/>
      <c r="AC62" s="211"/>
      <c r="AD62" s="211"/>
      <c r="AE62" s="211"/>
      <c r="AF62" s="211"/>
      <c r="AG62" s="211" t="s">
        <v>189</v>
      </c>
      <c r="AH62" s="211">
        <v>0</v>
      </c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outlineLevel="1" x14ac:dyDescent="0.25">
      <c r="A63" s="230">
        <v>19</v>
      </c>
      <c r="B63" s="231" t="s">
        <v>260</v>
      </c>
      <c r="C63" s="247" t="s">
        <v>261</v>
      </c>
      <c r="D63" s="232" t="s">
        <v>205</v>
      </c>
      <c r="E63" s="233">
        <v>23.148</v>
      </c>
      <c r="F63" s="234"/>
      <c r="G63" s="235">
        <f>ROUND(E63*F63,2)</f>
        <v>0</v>
      </c>
      <c r="H63" s="234"/>
      <c r="I63" s="235">
        <f>ROUND(E63*H63,2)</f>
        <v>0</v>
      </c>
      <c r="J63" s="234"/>
      <c r="K63" s="235">
        <f>ROUND(E63*J63,2)</f>
        <v>0</v>
      </c>
      <c r="L63" s="235">
        <v>21</v>
      </c>
      <c r="M63" s="235">
        <f>G63*(1+L63/100)</f>
        <v>0</v>
      </c>
      <c r="N63" s="235">
        <v>3.7100000000000002E-3</v>
      </c>
      <c r="O63" s="235">
        <f>ROUND(E63*N63,2)</f>
        <v>0.09</v>
      </c>
      <c r="P63" s="235">
        <v>0</v>
      </c>
      <c r="Q63" s="235">
        <f>ROUND(E63*P63,2)</f>
        <v>0</v>
      </c>
      <c r="R63" s="235" t="s">
        <v>183</v>
      </c>
      <c r="S63" s="235" t="s">
        <v>158</v>
      </c>
      <c r="T63" s="236" t="s">
        <v>158</v>
      </c>
      <c r="U63" s="221">
        <v>0.18179999999999999</v>
      </c>
      <c r="V63" s="221">
        <f>ROUND(E63*U63,2)</f>
        <v>4.21</v>
      </c>
      <c r="W63" s="221"/>
      <c r="X63" s="221" t="s">
        <v>184</v>
      </c>
      <c r="Y63" s="211"/>
      <c r="Z63" s="211"/>
      <c r="AA63" s="211"/>
      <c r="AB63" s="211"/>
      <c r="AC63" s="211"/>
      <c r="AD63" s="211"/>
      <c r="AE63" s="211"/>
      <c r="AF63" s="211"/>
      <c r="AG63" s="211" t="s">
        <v>196</v>
      </c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outlineLevel="1" x14ac:dyDescent="0.25">
      <c r="A64" s="218"/>
      <c r="B64" s="219"/>
      <c r="C64" s="264" t="s">
        <v>262</v>
      </c>
      <c r="D64" s="251"/>
      <c r="E64" s="252">
        <v>23.148</v>
      </c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11"/>
      <c r="Z64" s="211"/>
      <c r="AA64" s="211"/>
      <c r="AB64" s="211"/>
      <c r="AC64" s="211"/>
      <c r="AD64" s="211"/>
      <c r="AE64" s="211"/>
      <c r="AF64" s="211"/>
      <c r="AG64" s="211" t="s">
        <v>189</v>
      </c>
      <c r="AH64" s="211">
        <v>0</v>
      </c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outlineLevel="1" x14ac:dyDescent="0.25">
      <c r="A65" s="230">
        <v>20</v>
      </c>
      <c r="B65" s="231" t="s">
        <v>263</v>
      </c>
      <c r="C65" s="247" t="s">
        <v>264</v>
      </c>
      <c r="D65" s="232" t="s">
        <v>211</v>
      </c>
      <c r="E65" s="233">
        <v>17.64</v>
      </c>
      <c r="F65" s="234"/>
      <c r="G65" s="235">
        <f>ROUND(E65*F65,2)</f>
        <v>0</v>
      </c>
      <c r="H65" s="234"/>
      <c r="I65" s="235">
        <f>ROUND(E65*H65,2)</f>
        <v>0</v>
      </c>
      <c r="J65" s="234"/>
      <c r="K65" s="235">
        <f>ROUND(E65*J65,2)</f>
        <v>0</v>
      </c>
      <c r="L65" s="235">
        <v>21</v>
      </c>
      <c r="M65" s="235">
        <f>G65*(1+L65/100)</f>
        <v>0</v>
      </c>
      <c r="N65" s="235">
        <v>4.4139999999999999E-2</v>
      </c>
      <c r="O65" s="235">
        <f>ROUND(E65*N65,2)</f>
        <v>0.78</v>
      </c>
      <c r="P65" s="235">
        <v>0</v>
      </c>
      <c r="Q65" s="235">
        <f>ROUND(E65*P65,2)</f>
        <v>0</v>
      </c>
      <c r="R65" s="235" t="s">
        <v>195</v>
      </c>
      <c r="S65" s="235" t="s">
        <v>158</v>
      </c>
      <c r="T65" s="236" t="s">
        <v>158</v>
      </c>
      <c r="U65" s="221">
        <v>0.504</v>
      </c>
      <c r="V65" s="221">
        <f>ROUND(E65*U65,2)</f>
        <v>8.89</v>
      </c>
      <c r="W65" s="221"/>
      <c r="X65" s="221" t="s">
        <v>184</v>
      </c>
      <c r="Y65" s="211"/>
      <c r="Z65" s="211"/>
      <c r="AA65" s="211"/>
      <c r="AB65" s="211"/>
      <c r="AC65" s="211"/>
      <c r="AD65" s="211"/>
      <c r="AE65" s="211"/>
      <c r="AF65" s="211"/>
      <c r="AG65" s="211" t="s">
        <v>185</v>
      </c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outlineLevel="1" x14ac:dyDescent="0.25">
      <c r="A66" s="218"/>
      <c r="B66" s="219"/>
      <c r="C66" s="264" t="s">
        <v>265</v>
      </c>
      <c r="D66" s="251"/>
      <c r="E66" s="252">
        <v>17.64</v>
      </c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11"/>
      <c r="Z66" s="211"/>
      <c r="AA66" s="211"/>
      <c r="AB66" s="211"/>
      <c r="AC66" s="211"/>
      <c r="AD66" s="211"/>
      <c r="AE66" s="211"/>
      <c r="AF66" s="211"/>
      <c r="AG66" s="211" t="s">
        <v>189</v>
      </c>
      <c r="AH66" s="211">
        <v>0</v>
      </c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ht="20.399999999999999" outlineLevel="1" x14ac:dyDescent="0.25">
      <c r="A67" s="230">
        <v>21</v>
      </c>
      <c r="B67" s="231" t="s">
        <v>266</v>
      </c>
      <c r="C67" s="247" t="s">
        <v>267</v>
      </c>
      <c r="D67" s="232" t="s">
        <v>211</v>
      </c>
      <c r="E67" s="233">
        <v>121.09399999999999</v>
      </c>
      <c r="F67" s="234"/>
      <c r="G67" s="235">
        <f>ROUND(E67*F67,2)</f>
        <v>0</v>
      </c>
      <c r="H67" s="234"/>
      <c r="I67" s="235">
        <f>ROUND(E67*H67,2)</f>
        <v>0</v>
      </c>
      <c r="J67" s="234"/>
      <c r="K67" s="235">
        <f>ROUND(E67*J67,2)</f>
        <v>0</v>
      </c>
      <c r="L67" s="235">
        <v>21</v>
      </c>
      <c r="M67" s="235">
        <f>G67*(1+L67/100)</f>
        <v>0</v>
      </c>
      <c r="N67" s="235">
        <v>1.038E-2</v>
      </c>
      <c r="O67" s="235">
        <f>ROUND(E67*N67,2)</f>
        <v>1.26</v>
      </c>
      <c r="P67" s="235">
        <v>0</v>
      </c>
      <c r="Q67" s="235">
        <f>ROUND(E67*P67,2)</f>
        <v>0</v>
      </c>
      <c r="R67" s="235" t="s">
        <v>183</v>
      </c>
      <c r="S67" s="235" t="s">
        <v>158</v>
      </c>
      <c r="T67" s="236" t="s">
        <v>158</v>
      </c>
      <c r="U67" s="221">
        <v>0.33688000000000001</v>
      </c>
      <c r="V67" s="221">
        <f>ROUND(E67*U67,2)</f>
        <v>40.79</v>
      </c>
      <c r="W67" s="221"/>
      <c r="X67" s="221" t="s">
        <v>184</v>
      </c>
      <c r="Y67" s="211"/>
      <c r="Z67" s="211"/>
      <c r="AA67" s="211"/>
      <c r="AB67" s="211"/>
      <c r="AC67" s="211"/>
      <c r="AD67" s="211"/>
      <c r="AE67" s="211"/>
      <c r="AF67" s="211"/>
      <c r="AG67" s="211" t="s">
        <v>196</v>
      </c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outlineLevel="1" x14ac:dyDescent="0.25">
      <c r="A68" s="218"/>
      <c r="B68" s="219"/>
      <c r="C68" s="264" t="s">
        <v>268</v>
      </c>
      <c r="D68" s="251"/>
      <c r="E68" s="252">
        <v>137.28</v>
      </c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11"/>
      <c r="Z68" s="211"/>
      <c r="AA68" s="211"/>
      <c r="AB68" s="211"/>
      <c r="AC68" s="211"/>
      <c r="AD68" s="211"/>
      <c r="AE68" s="211"/>
      <c r="AF68" s="211"/>
      <c r="AG68" s="211" t="s">
        <v>189</v>
      </c>
      <c r="AH68" s="211">
        <v>0</v>
      </c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outlineLevel="1" x14ac:dyDescent="0.25">
      <c r="A69" s="218"/>
      <c r="B69" s="219"/>
      <c r="C69" s="264" t="s">
        <v>269</v>
      </c>
      <c r="D69" s="251"/>
      <c r="E69" s="252">
        <v>-36.107999999999997</v>
      </c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11"/>
      <c r="Z69" s="211"/>
      <c r="AA69" s="211"/>
      <c r="AB69" s="211"/>
      <c r="AC69" s="211"/>
      <c r="AD69" s="211"/>
      <c r="AE69" s="211"/>
      <c r="AF69" s="211"/>
      <c r="AG69" s="211" t="s">
        <v>189</v>
      </c>
      <c r="AH69" s="211">
        <v>0</v>
      </c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outlineLevel="1" x14ac:dyDescent="0.25">
      <c r="A70" s="218"/>
      <c r="B70" s="219"/>
      <c r="C70" s="264" t="s">
        <v>270</v>
      </c>
      <c r="D70" s="251"/>
      <c r="E70" s="252">
        <v>28.38</v>
      </c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11"/>
      <c r="Z70" s="211"/>
      <c r="AA70" s="211"/>
      <c r="AB70" s="211"/>
      <c r="AC70" s="211"/>
      <c r="AD70" s="211"/>
      <c r="AE70" s="211"/>
      <c r="AF70" s="211"/>
      <c r="AG70" s="211" t="s">
        <v>189</v>
      </c>
      <c r="AH70" s="211">
        <v>0</v>
      </c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outlineLevel="1" x14ac:dyDescent="0.25">
      <c r="A71" s="218"/>
      <c r="B71" s="219"/>
      <c r="C71" s="264" t="s">
        <v>271</v>
      </c>
      <c r="D71" s="251"/>
      <c r="E71" s="252">
        <v>-18.538</v>
      </c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11"/>
      <c r="Z71" s="211"/>
      <c r="AA71" s="211"/>
      <c r="AB71" s="211"/>
      <c r="AC71" s="211"/>
      <c r="AD71" s="211"/>
      <c r="AE71" s="211"/>
      <c r="AF71" s="211"/>
      <c r="AG71" s="211" t="s">
        <v>189</v>
      </c>
      <c r="AH71" s="211">
        <v>0</v>
      </c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outlineLevel="1" x14ac:dyDescent="0.25">
      <c r="A72" s="218"/>
      <c r="B72" s="219"/>
      <c r="C72" s="264" t="s">
        <v>272</v>
      </c>
      <c r="D72" s="251"/>
      <c r="E72" s="252">
        <v>10.08</v>
      </c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11"/>
      <c r="Z72" s="211"/>
      <c r="AA72" s="211"/>
      <c r="AB72" s="211"/>
      <c r="AC72" s="211"/>
      <c r="AD72" s="211"/>
      <c r="AE72" s="211"/>
      <c r="AF72" s="211"/>
      <c r="AG72" s="211" t="s">
        <v>189</v>
      </c>
      <c r="AH72" s="211">
        <v>0</v>
      </c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outlineLevel="1" x14ac:dyDescent="0.25">
      <c r="A73" s="230">
        <v>22</v>
      </c>
      <c r="B73" s="231" t="s">
        <v>273</v>
      </c>
      <c r="C73" s="247" t="s">
        <v>274</v>
      </c>
      <c r="D73" s="232" t="s">
        <v>211</v>
      </c>
      <c r="E73" s="233">
        <v>1.5</v>
      </c>
      <c r="F73" s="234"/>
      <c r="G73" s="235">
        <f>ROUND(E73*F73,2)</f>
        <v>0</v>
      </c>
      <c r="H73" s="234"/>
      <c r="I73" s="235">
        <f>ROUND(E73*H73,2)</f>
        <v>0</v>
      </c>
      <c r="J73" s="234"/>
      <c r="K73" s="235">
        <f>ROUND(E73*J73,2)</f>
        <v>0</v>
      </c>
      <c r="L73" s="235">
        <v>21</v>
      </c>
      <c r="M73" s="235">
        <f>G73*(1+L73/100)</f>
        <v>0</v>
      </c>
      <c r="N73" s="235">
        <v>5.4969999999999998E-2</v>
      </c>
      <c r="O73" s="235">
        <f>ROUND(E73*N73,2)</f>
        <v>0.08</v>
      </c>
      <c r="P73" s="235">
        <v>0</v>
      </c>
      <c r="Q73" s="235">
        <f>ROUND(E73*P73,2)</f>
        <v>0</v>
      </c>
      <c r="R73" s="235" t="s">
        <v>183</v>
      </c>
      <c r="S73" s="235" t="s">
        <v>158</v>
      </c>
      <c r="T73" s="236" t="s">
        <v>158</v>
      </c>
      <c r="U73" s="221">
        <v>1.7428999999999999</v>
      </c>
      <c r="V73" s="221">
        <f>ROUND(E73*U73,2)</f>
        <v>2.61</v>
      </c>
      <c r="W73" s="221"/>
      <c r="X73" s="221" t="s">
        <v>184</v>
      </c>
      <c r="Y73" s="211"/>
      <c r="Z73" s="211"/>
      <c r="AA73" s="211"/>
      <c r="AB73" s="211"/>
      <c r="AC73" s="211"/>
      <c r="AD73" s="211"/>
      <c r="AE73" s="211"/>
      <c r="AF73" s="211"/>
      <c r="AG73" s="211" t="s">
        <v>185</v>
      </c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outlineLevel="1" x14ac:dyDescent="0.25">
      <c r="A74" s="218"/>
      <c r="B74" s="219"/>
      <c r="C74" s="263" t="s">
        <v>275</v>
      </c>
      <c r="D74" s="257"/>
      <c r="E74" s="257"/>
      <c r="F74" s="257"/>
      <c r="G74" s="257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11"/>
      <c r="Z74" s="211"/>
      <c r="AA74" s="211"/>
      <c r="AB74" s="211"/>
      <c r="AC74" s="211"/>
      <c r="AD74" s="211"/>
      <c r="AE74" s="211"/>
      <c r="AF74" s="211"/>
      <c r="AG74" s="211" t="s">
        <v>187</v>
      </c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outlineLevel="1" x14ac:dyDescent="0.25">
      <c r="A75" s="218"/>
      <c r="B75" s="219"/>
      <c r="C75" s="264" t="s">
        <v>276</v>
      </c>
      <c r="D75" s="251"/>
      <c r="E75" s="252">
        <v>1.5</v>
      </c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11"/>
      <c r="Z75" s="211"/>
      <c r="AA75" s="211"/>
      <c r="AB75" s="211"/>
      <c r="AC75" s="211"/>
      <c r="AD75" s="211"/>
      <c r="AE75" s="211"/>
      <c r="AF75" s="211"/>
      <c r="AG75" s="211" t="s">
        <v>189</v>
      </c>
      <c r="AH75" s="211">
        <v>0</v>
      </c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outlineLevel="1" x14ac:dyDescent="0.25">
      <c r="A76" s="230">
        <v>23</v>
      </c>
      <c r="B76" s="231" t="s">
        <v>277</v>
      </c>
      <c r="C76" s="247" t="s">
        <v>278</v>
      </c>
      <c r="D76" s="232" t="s">
        <v>211</v>
      </c>
      <c r="E76" s="233">
        <v>7.1867999999999999</v>
      </c>
      <c r="F76" s="234"/>
      <c r="G76" s="235">
        <f>ROUND(E76*F76,2)</f>
        <v>0</v>
      </c>
      <c r="H76" s="234"/>
      <c r="I76" s="235">
        <f>ROUND(E76*H76,2)</f>
        <v>0</v>
      </c>
      <c r="J76" s="234"/>
      <c r="K76" s="235">
        <f>ROUND(E76*J76,2)</f>
        <v>0</v>
      </c>
      <c r="L76" s="235">
        <v>21</v>
      </c>
      <c r="M76" s="235">
        <f>G76*(1+L76/100)</f>
        <v>0</v>
      </c>
      <c r="N76" s="235">
        <v>5.3690000000000002E-2</v>
      </c>
      <c r="O76" s="235">
        <f>ROUND(E76*N76,2)</f>
        <v>0.39</v>
      </c>
      <c r="P76" s="235">
        <v>0</v>
      </c>
      <c r="Q76" s="235">
        <f>ROUND(E76*P76,2)</f>
        <v>0</v>
      </c>
      <c r="R76" s="235" t="s">
        <v>183</v>
      </c>
      <c r="S76" s="235" t="s">
        <v>158</v>
      </c>
      <c r="T76" s="236" t="s">
        <v>158</v>
      </c>
      <c r="U76" s="221">
        <v>1.17717</v>
      </c>
      <c r="V76" s="221">
        <f>ROUND(E76*U76,2)</f>
        <v>8.4600000000000009</v>
      </c>
      <c r="W76" s="221"/>
      <c r="X76" s="221" t="s">
        <v>184</v>
      </c>
      <c r="Y76" s="211"/>
      <c r="Z76" s="211"/>
      <c r="AA76" s="211"/>
      <c r="AB76" s="211"/>
      <c r="AC76" s="211"/>
      <c r="AD76" s="211"/>
      <c r="AE76" s="211"/>
      <c r="AF76" s="211"/>
      <c r="AG76" s="211" t="s">
        <v>196</v>
      </c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outlineLevel="1" x14ac:dyDescent="0.25">
      <c r="A77" s="218"/>
      <c r="B77" s="219"/>
      <c r="C77" s="263" t="s">
        <v>279</v>
      </c>
      <c r="D77" s="257"/>
      <c r="E77" s="257"/>
      <c r="F77" s="257"/>
      <c r="G77" s="257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11"/>
      <c r="Z77" s="211"/>
      <c r="AA77" s="211"/>
      <c r="AB77" s="211"/>
      <c r="AC77" s="211"/>
      <c r="AD77" s="211"/>
      <c r="AE77" s="211"/>
      <c r="AF77" s="211"/>
      <c r="AG77" s="211" t="s">
        <v>187</v>
      </c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58" t="str">
        <f>C77</f>
        <v>okenního nebo dveřního, z pomocného pracovního lešení o výšce podlahy do 1900 mm a pro zatížení do 1,5 kPa,</v>
      </c>
      <c r="BB77" s="211"/>
      <c r="BC77" s="211"/>
      <c r="BD77" s="211"/>
      <c r="BE77" s="211"/>
      <c r="BF77" s="211"/>
      <c r="BG77" s="211"/>
      <c r="BH77" s="211"/>
    </row>
    <row r="78" spans="1:60" outlineLevel="1" x14ac:dyDescent="0.25">
      <c r="A78" s="218"/>
      <c r="B78" s="219"/>
      <c r="C78" s="264" t="s">
        <v>280</v>
      </c>
      <c r="D78" s="251"/>
      <c r="E78" s="252">
        <v>7.1867999999999999</v>
      </c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11"/>
      <c r="Z78" s="211"/>
      <c r="AA78" s="211"/>
      <c r="AB78" s="211"/>
      <c r="AC78" s="211"/>
      <c r="AD78" s="211"/>
      <c r="AE78" s="211"/>
      <c r="AF78" s="211"/>
      <c r="AG78" s="211" t="s">
        <v>189</v>
      </c>
      <c r="AH78" s="211">
        <v>0</v>
      </c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</row>
    <row r="79" spans="1:60" outlineLevel="1" x14ac:dyDescent="0.25">
      <c r="A79" s="230">
        <v>24</v>
      </c>
      <c r="B79" s="231" t="s">
        <v>281</v>
      </c>
      <c r="C79" s="247" t="s">
        <v>282</v>
      </c>
      <c r="D79" s="232" t="s">
        <v>211</v>
      </c>
      <c r="E79" s="233">
        <v>54</v>
      </c>
      <c r="F79" s="234"/>
      <c r="G79" s="235">
        <f>ROUND(E79*F79,2)</f>
        <v>0</v>
      </c>
      <c r="H79" s="234"/>
      <c r="I79" s="235">
        <f>ROUND(E79*H79,2)</f>
        <v>0</v>
      </c>
      <c r="J79" s="234"/>
      <c r="K79" s="235">
        <f>ROUND(E79*J79,2)</f>
        <v>0</v>
      </c>
      <c r="L79" s="235">
        <v>21</v>
      </c>
      <c r="M79" s="235">
        <f>G79*(1+L79/100)</f>
        <v>0</v>
      </c>
      <c r="N79" s="235">
        <v>6.3499999999999997E-3</v>
      </c>
      <c r="O79" s="235">
        <f>ROUND(E79*N79,2)</f>
        <v>0.34</v>
      </c>
      <c r="P79" s="235">
        <v>0</v>
      </c>
      <c r="Q79" s="235">
        <f>ROUND(E79*P79,2)</f>
        <v>0</v>
      </c>
      <c r="R79" s="235" t="s">
        <v>195</v>
      </c>
      <c r="S79" s="235" t="s">
        <v>158</v>
      </c>
      <c r="T79" s="236" t="s">
        <v>158</v>
      </c>
      <c r="U79" s="221">
        <v>0.31900000000000001</v>
      </c>
      <c r="V79" s="221">
        <f>ROUND(E79*U79,2)</f>
        <v>17.23</v>
      </c>
      <c r="W79" s="221"/>
      <c r="X79" s="221" t="s">
        <v>184</v>
      </c>
      <c r="Y79" s="211"/>
      <c r="Z79" s="211"/>
      <c r="AA79" s="211"/>
      <c r="AB79" s="211"/>
      <c r="AC79" s="211"/>
      <c r="AD79" s="211"/>
      <c r="AE79" s="211"/>
      <c r="AF79" s="211"/>
      <c r="AG79" s="211" t="s">
        <v>196</v>
      </c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outlineLevel="1" x14ac:dyDescent="0.25">
      <c r="A80" s="218"/>
      <c r="B80" s="219"/>
      <c r="C80" s="263" t="s">
        <v>283</v>
      </c>
      <c r="D80" s="257"/>
      <c r="E80" s="257"/>
      <c r="F80" s="257"/>
      <c r="G80" s="257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11"/>
      <c r="Z80" s="211"/>
      <c r="AA80" s="211"/>
      <c r="AB80" s="211"/>
      <c r="AC80" s="211"/>
      <c r="AD80" s="211"/>
      <c r="AE80" s="211"/>
      <c r="AF80" s="211"/>
      <c r="AG80" s="211" t="s">
        <v>187</v>
      </c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58" t="str">
        <f>C80</f>
        <v>na rovném povrchu vnitřních stěn, pilířů, svislých panelových konstrukcí, s nejnutnějším obroušením podkladu (pemzou apod.) a oprášením,</v>
      </c>
      <c r="BB80" s="211"/>
      <c r="BC80" s="211"/>
      <c r="BD80" s="211"/>
      <c r="BE80" s="211"/>
      <c r="BF80" s="211"/>
      <c r="BG80" s="211"/>
      <c r="BH80" s="211"/>
    </row>
    <row r="81" spans="1:60" outlineLevel="1" x14ac:dyDescent="0.25">
      <c r="A81" s="218"/>
      <c r="B81" s="219"/>
      <c r="C81" s="264" t="s">
        <v>284</v>
      </c>
      <c r="D81" s="251"/>
      <c r="E81" s="252">
        <v>47.024999999999999</v>
      </c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11"/>
      <c r="Z81" s="211"/>
      <c r="AA81" s="211"/>
      <c r="AB81" s="211"/>
      <c r="AC81" s="211"/>
      <c r="AD81" s="211"/>
      <c r="AE81" s="211"/>
      <c r="AF81" s="211"/>
      <c r="AG81" s="211" t="s">
        <v>189</v>
      </c>
      <c r="AH81" s="211">
        <v>0</v>
      </c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</row>
    <row r="82" spans="1:60" outlineLevel="1" x14ac:dyDescent="0.25">
      <c r="A82" s="218"/>
      <c r="B82" s="219"/>
      <c r="C82" s="264" t="s">
        <v>285</v>
      </c>
      <c r="D82" s="251"/>
      <c r="E82" s="252">
        <v>6.9749999999999996</v>
      </c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11"/>
      <c r="Z82" s="211"/>
      <c r="AA82" s="211"/>
      <c r="AB82" s="211"/>
      <c r="AC82" s="211"/>
      <c r="AD82" s="211"/>
      <c r="AE82" s="211"/>
      <c r="AF82" s="211"/>
      <c r="AG82" s="211" t="s">
        <v>189</v>
      </c>
      <c r="AH82" s="211">
        <v>0</v>
      </c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</row>
    <row r="83" spans="1:60" outlineLevel="1" x14ac:dyDescent="0.25">
      <c r="A83" s="230">
        <v>25</v>
      </c>
      <c r="B83" s="231" t="s">
        <v>286</v>
      </c>
      <c r="C83" s="247" t="s">
        <v>287</v>
      </c>
      <c r="D83" s="232" t="s">
        <v>211</v>
      </c>
      <c r="E83" s="233">
        <v>10.08</v>
      </c>
      <c r="F83" s="234"/>
      <c r="G83" s="235">
        <f>ROUND(E83*F83,2)</f>
        <v>0</v>
      </c>
      <c r="H83" s="234"/>
      <c r="I83" s="235">
        <f>ROUND(E83*H83,2)</f>
        <v>0</v>
      </c>
      <c r="J83" s="234"/>
      <c r="K83" s="235">
        <f>ROUND(E83*J83,2)</f>
        <v>0</v>
      </c>
      <c r="L83" s="235">
        <v>21</v>
      </c>
      <c r="M83" s="235">
        <f>G83*(1+L83/100)</f>
        <v>0</v>
      </c>
      <c r="N83" s="235">
        <v>4.4600000000000004E-3</v>
      </c>
      <c r="O83" s="235">
        <f>ROUND(E83*N83,2)</f>
        <v>0.04</v>
      </c>
      <c r="P83" s="235">
        <v>0</v>
      </c>
      <c r="Q83" s="235">
        <f>ROUND(E83*P83,2)</f>
        <v>0</v>
      </c>
      <c r="R83" s="235" t="s">
        <v>195</v>
      </c>
      <c r="S83" s="235" t="s">
        <v>158</v>
      </c>
      <c r="T83" s="236" t="s">
        <v>158</v>
      </c>
      <c r="U83" s="221">
        <v>0.25115999999999999</v>
      </c>
      <c r="V83" s="221">
        <f>ROUND(E83*U83,2)</f>
        <v>2.5299999999999998</v>
      </c>
      <c r="W83" s="221"/>
      <c r="X83" s="221" t="s">
        <v>184</v>
      </c>
      <c r="Y83" s="211"/>
      <c r="Z83" s="211"/>
      <c r="AA83" s="211"/>
      <c r="AB83" s="211"/>
      <c r="AC83" s="211"/>
      <c r="AD83" s="211"/>
      <c r="AE83" s="211"/>
      <c r="AF83" s="211"/>
      <c r="AG83" s="211" t="s">
        <v>185</v>
      </c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outlineLevel="1" x14ac:dyDescent="0.25">
      <c r="A84" s="218"/>
      <c r="B84" s="219"/>
      <c r="C84" s="263" t="s">
        <v>283</v>
      </c>
      <c r="D84" s="257"/>
      <c r="E84" s="257"/>
      <c r="F84" s="257"/>
      <c r="G84" s="257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11"/>
      <c r="Z84" s="211"/>
      <c r="AA84" s="211"/>
      <c r="AB84" s="211"/>
      <c r="AC84" s="211"/>
      <c r="AD84" s="211"/>
      <c r="AE84" s="211"/>
      <c r="AF84" s="211"/>
      <c r="AG84" s="211" t="s">
        <v>187</v>
      </c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58" t="str">
        <f>C84</f>
        <v>na rovném povrchu vnitřních stěn, pilířů, svislých panelových konstrukcí, s nejnutnějším obroušením podkladu (pemzou apod.) a oprášením,</v>
      </c>
      <c r="BB84" s="211"/>
      <c r="BC84" s="211"/>
      <c r="BD84" s="211"/>
      <c r="BE84" s="211"/>
      <c r="BF84" s="211"/>
      <c r="BG84" s="211"/>
      <c r="BH84" s="211"/>
    </row>
    <row r="85" spans="1:60" outlineLevel="1" x14ac:dyDescent="0.25">
      <c r="A85" s="218"/>
      <c r="B85" s="219"/>
      <c r="C85" s="264" t="s">
        <v>288</v>
      </c>
      <c r="D85" s="251"/>
      <c r="E85" s="252">
        <v>10.08</v>
      </c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11"/>
      <c r="Z85" s="211"/>
      <c r="AA85" s="211"/>
      <c r="AB85" s="211"/>
      <c r="AC85" s="211"/>
      <c r="AD85" s="211"/>
      <c r="AE85" s="211"/>
      <c r="AF85" s="211"/>
      <c r="AG85" s="211" t="s">
        <v>189</v>
      </c>
      <c r="AH85" s="211">
        <v>0</v>
      </c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</row>
    <row r="86" spans="1:60" outlineLevel="1" x14ac:dyDescent="0.25">
      <c r="A86" s="230">
        <v>26</v>
      </c>
      <c r="B86" s="231" t="s">
        <v>289</v>
      </c>
      <c r="C86" s="247" t="s">
        <v>290</v>
      </c>
      <c r="D86" s="232" t="s">
        <v>211</v>
      </c>
      <c r="E86" s="233">
        <v>58.2</v>
      </c>
      <c r="F86" s="234"/>
      <c r="G86" s="235">
        <f>ROUND(E86*F86,2)</f>
        <v>0</v>
      </c>
      <c r="H86" s="234"/>
      <c r="I86" s="235">
        <f>ROUND(E86*H86,2)</f>
        <v>0</v>
      </c>
      <c r="J86" s="234"/>
      <c r="K86" s="235">
        <f>ROUND(E86*J86,2)</f>
        <v>0</v>
      </c>
      <c r="L86" s="235">
        <v>21</v>
      </c>
      <c r="M86" s="235">
        <f>G86*(1+L86/100)</f>
        <v>0</v>
      </c>
      <c r="N86" s="235">
        <v>3.6700000000000001E-3</v>
      </c>
      <c r="O86" s="235">
        <f>ROUND(E86*N86,2)</f>
        <v>0.21</v>
      </c>
      <c r="P86" s="235">
        <v>0</v>
      </c>
      <c r="Q86" s="235">
        <f>ROUND(E86*P86,2)</f>
        <v>0</v>
      </c>
      <c r="R86" s="235" t="s">
        <v>195</v>
      </c>
      <c r="S86" s="235" t="s">
        <v>158</v>
      </c>
      <c r="T86" s="236" t="s">
        <v>158</v>
      </c>
      <c r="U86" s="221">
        <v>0.36199999999999999</v>
      </c>
      <c r="V86" s="221">
        <f>ROUND(E86*U86,2)</f>
        <v>21.07</v>
      </c>
      <c r="W86" s="221"/>
      <c r="X86" s="221" t="s">
        <v>184</v>
      </c>
      <c r="Y86" s="211"/>
      <c r="Z86" s="211"/>
      <c r="AA86" s="211"/>
      <c r="AB86" s="211"/>
      <c r="AC86" s="211"/>
      <c r="AD86" s="211"/>
      <c r="AE86" s="211"/>
      <c r="AF86" s="211"/>
      <c r="AG86" s="211" t="s">
        <v>196</v>
      </c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</row>
    <row r="87" spans="1:60" outlineLevel="1" x14ac:dyDescent="0.25">
      <c r="A87" s="218"/>
      <c r="B87" s="219"/>
      <c r="C87" s="264" t="s">
        <v>284</v>
      </c>
      <c r="D87" s="251"/>
      <c r="E87" s="252">
        <v>47.024999999999999</v>
      </c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11"/>
      <c r="Z87" s="211"/>
      <c r="AA87" s="211"/>
      <c r="AB87" s="211"/>
      <c r="AC87" s="211"/>
      <c r="AD87" s="211"/>
      <c r="AE87" s="211"/>
      <c r="AF87" s="211"/>
      <c r="AG87" s="211" t="s">
        <v>189</v>
      </c>
      <c r="AH87" s="211">
        <v>0</v>
      </c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</row>
    <row r="88" spans="1:60" outlineLevel="1" x14ac:dyDescent="0.25">
      <c r="A88" s="218"/>
      <c r="B88" s="219"/>
      <c r="C88" s="264" t="s">
        <v>291</v>
      </c>
      <c r="D88" s="251"/>
      <c r="E88" s="252">
        <v>11.175000000000001</v>
      </c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11"/>
      <c r="Z88" s="211"/>
      <c r="AA88" s="211"/>
      <c r="AB88" s="211"/>
      <c r="AC88" s="211"/>
      <c r="AD88" s="211"/>
      <c r="AE88" s="211"/>
      <c r="AF88" s="211"/>
      <c r="AG88" s="211" t="s">
        <v>189</v>
      </c>
      <c r="AH88" s="211">
        <v>0</v>
      </c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</row>
    <row r="89" spans="1:60" outlineLevel="1" x14ac:dyDescent="0.25">
      <c r="A89" s="230">
        <v>27</v>
      </c>
      <c r="B89" s="231" t="s">
        <v>292</v>
      </c>
      <c r="C89" s="247" t="s">
        <v>293</v>
      </c>
      <c r="D89" s="232" t="s">
        <v>211</v>
      </c>
      <c r="E89" s="233">
        <v>4.2</v>
      </c>
      <c r="F89" s="234"/>
      <c r="G89" s="235">
        <f>ROUND(E89*F89,2)</f>
        <v>0</v>
      </c>
      <c r="H89" s="234"/>
      <c r="I89" s="235">
        <f>ROUND(E89*H89,2)</f>
        <v>0</v>
      </c>
      <c r="J89" s="234"/>
      <c r="K89" s="235">
        <f>ROUND(E89*J89,2)</f>
        <v>0</v>
      </c>
      <c r="L89" s="235">
        <v>21</v>
      </c>
      <c r="M89" s="235">
        <f>G89*(1+L89/100)</f>
        <v>0</v>
      </c>
      <c r="N89" s="235">
        <v>6.3499999999999997E-3</v>
      </c>
      <c r="O89" s="235">
        <f>ROUND(E89*N89,2)</f>
        <v>0.03</v>
      </c>
      <c r="P89" s="235">
        <v>0</v>
      </c>
      <c r="Q89" s="235">
        <f>ROUND(E89*P89,2)</f>
        <v>0</v>
      </c>
      <c r="R89" s="235" t="s">
        <v>195</v>
      </c>
      <c r="S89" s="235" t="s">
        <v>158</v>
      </c>
      <c r="T89" s="236" t="s">
        <v>158</v>
      </c>
      <c r="U89" s="221">
        <v>0.31900000000000001</v>
      </c>
      <c r="V89" s="221">
        <f>ROUND(E89*U89,2)</f>
        <v>1.34</v>
      </c>
      <c r="W89" s="221"/>
      <c r="X89" s="221" t="s">
        <v>184</v>
      </c>
      <c r="Y89" s="211"/>
      <c r="Z89" s="211"/>
      <c r="AA89" s="211"/>
      <c r="AB89" s="211"/>
      <c r="AC89" s="211"/>
      <c r="AD89" s="211"/>
      <c r="AE89" s="211"/>
      <c r="AF89" s="211"/>
      <c r="AG89" s="211" t="s">
        <v>196</v>
      </c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</row>
    <row r="90" spans="1:60" outlineLevel="1" x14ac:dyDescent="0.25">
      <c r="A90" s="218"/>
      <c r="B90" s="219"/>
      <c r="C90" s="263" t="s">
        <v>283</v>
      </c>
      <c r="D90" s="257"/>
      <c r="E90" s="257"/>
      <c r="F90" s="257"/>
      <c r="G90" s="257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11"/>
      <c r="Z90" s="211"/>
      <c r="AA90" s="211"/>
      <c r="AB90" s="211"/>
      <c r="AC90" s="211"/>
      <c r="AD90" s="211"/>
      <c r="AE90" s="211"/>
      <c r="AF90" s="211"/>
      <c r="AG90" s="211" t="s">
        <v>187</v>
      </c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58" t="str">
        <f>C90</f>
        <v>na rovném povrchu vnitřních stěn, pilířů, svislých panelových konstrukcí, s nejnutnějším obroušením podkladu (pemzou apod.) a oprášením,</v>
      </c>
      <c r="BB90" s="211"/>
      <c r="BC90" s="211"/>
      <c r="BD90" s="211"/>
      <c r="BE90" s="211"/>
      <c r="BF90" s="211"/>
      <c r="BG90" s="211"/>
      <c r="BH90" s="211"/>
    </row>
    <row r="91" spans="1:60" outlineLevel="1" x14ac:dyDescent="0.25">
      <c r="A91" s="218"/>
      <c r="B91" s="219"/>
      <c r="C91" s="264" t="s">
        <v>294</v>
      </c>
      <c r="D91" s="251"/>
      <c r="E91" s="252">
        <v>4.2</v>
      </c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11"/>
      <c r="Z91" s="211"/>
      <c r="AA91" s="211"/>
      <c r="AB91" s="211"/>
      <c r="AC91" s="211"/>
      <c r="AD91" s="211"/>
      <c r="AE91" s="211"/>
      <c r="AF91" s="211"/>
      <c r="AG91" s="211" t="s">
        <v>189</v>
      </c>
      <c r="AH91" s="211">
        <v>0</v>
      </c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</row>
    <row r="92" spans="1:60" outlineLevel="1" x14ac:dyDescent="0.25">
      <c r="A92" s="230">
        <v>28</v>
      </c>
      <c r="B92" s="231" t="s">
        <v>295</v>
      </c>
      <c r="C92" s="247" t="s">
        <v>296</v>
      </c>
      <c r="D92" s="232" t="s">
        <v>211</v>
      </c>
      <c r="E92" s="233">
        <v>0.5</v>
      </c>
      <c r="F92" s="234"/>
      <c r="G92" s="235">
        <f>ROUND(E92*F92,2)</f>
        <v>0</v>
      </c>
      <c r="H92" s="234"/>
      <c r="I92" s="235">
        <f>ROUND(E92*H92,2)</f>
        <v>0</v>
      </c>
      <c r="J92" s="234"/>
      <c r="K92" s="235">
        <f>ROUND(E92*J92,2)</f>
        <v>0</v>
      </c>
      <c r="L92" s="235">
        <v>21</v>
      </c>
      <c r="M92" s="235">
        <f>G92*(1+L92/100)</f>
        <v>0</v>
      </c>
      <c r="N92" s="235">
        <v>4.777E-2</v>
      </c>
      <c r="O92" s="235">
        <f>ROUND(E92*N92,2)</f>
        <v>0.02</v>
      </c>
      <c r="P92" s="235">
        <v>0</v>
      </c>
      <c r="Q92" s="235">
        <f>ROUND(E92*P92,2)</f>
        <v>0</v>
      </c>
      <c r="R92" s="235" t="s">
        <v>183</v>
      </c>
      <c r="S92" s="235" t="s">
        <v>158</v>
      </c>
      <c r="T92" s="236" t="s">
        <v>158</v>
      </c>
      <c r="U92" s="221">
        <v>0.42480000000000001</v>
      </c>
      <c r="V92" s="221">
        <f>ROUND(E92*U92,2)</f>
        <v>0.21</v>
      </c>
      <c r="W92" s="221"/>
      <c r="X92" s="221" t="s">
        <v>184</v>
      </c>
      <c r="Y92" s="211"/>
      <c r="Z92" s="211"/>
      <c r="AA92" s="211"/>
      <c r="AB92" s="211"/>
      <c r="AC92" s="211"/>
      <c r="AD92" s="211"/>
      <c r="AE92" s="211"/>
      <c r="AF92" s="211"/>
      <c r="AG92" s="211" t="s">
        <v>196</v>
      </c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</row>
    <row r="93" spans="1:60" outlineLevel="1" x14ac:dyDescent="0.25">
      <c r="A93" s="218"/>
      <c r="B93" s="219"/>
      <c r="C93" s="263" t="s">
        <v>297</v>
      </c>
      <c r="D93" s="257"/>
      <c r="E93" s="257"/>
      <c r="F93" s="257"/>
      <c r="G93" s="257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11"/>
      <c r="Z93" s="211"/>
      <c r="AA93" s="211"/>
      <c r="AB93" s="211"/>
      <c r="AC93" s="211"/>
      <c r="AD93" s="211"/>
      <c r="AE93" s="211"/>
      <c r="AF93" s="211"/>
      <c r="AG93" s="211" t="s">
        <v>187</v>
      </c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</row>
    <row r="94" spans="1:60" x14ac:dyDescent="0.25">
      <c r="A94" s="224" t="s">
        <v>153</v>
      </c>
      <c r="B94" s="225" t="s">
        <v>76</v>
      </c>
      <c r="C94" s="245" t="s">
        <v>77</v>
      </c>
      <c r="D94" s="226"/>
      <c r="E94" s="227"/>
      <c r="F94" s="228"/>
      <c r="G94" s="228">
        <f>SUMIF(AG95:AG117,"&lt;&gt;NOR",G95:G117)</f>
        <v>0</v>
      </c>
      <c r="H94" s="228"/>
      <c r="I94" s="228">
        <f>SUM(I95:I117)</f>
        <v>0</v>
      </c>
      <c r="J94" s="228"/>
      <c r="K94" s="228">
        <f>SUM(K95:K117)</f>
        <v>0</v>
      </c>
      <c r="L94" s="228"/>
      <c r="M94" s="228">
        <f>SUM(M95:M117)</f>
        <v>0</v>
      </c>
      <c r="N94" s="228"/>
      <c r="O94" s="228">
        <f>SUM(O95:O117)</f>
        <v>1.03</v>
      </c>
      <c r="P94" s="228"/>
      <c r="Q94" s="228">
        <f>SUM(Q95:Q117)</f>
        <v>0</v>
      </c>
      <c r="R94" s="228"/>
      <c r="S94" s="228"/>
      <c r="T94" s="229"/>
      <c r="U94" s="223"/>
      <c r="V94" s="223">
        <f>SUM(V95:V117)</f>
        <v>39.370000000000005</v>
      </c>
      <c r="W94" s="223"/>
      <c r="X94" s="223"/>
      <c r="AG94" t="s">
        <v>154</v>
      </c>
    </row>
    <row r="95" spans="1:60" outlineLevel="1" x14ac:dyDescent="0.25">
      <c r="A95" s="230">
        <v>29</v>
      </c>
      <c r="B95" s="231" t="s">
        <v>298</v>
      </c>
      <c r="C95" s="247" t="s">
        <v>299</v>
      </c>
      <c r="D95" s="232" t="s">
        <v>211</v>
      </c>
      <c r="E95" s="233">
        <v>22.45</v>
      </c>
      <c r="F95" s="234"/>
      <c r="G95" s="235">
        <f>ROUND(E95*F95,2)</f>
        <v>0</v>
      </c>
      <c r="H95" s="234"/>
      <c r="I95" s="235">
        <f>ROUND(E95*H95,2)</f>
        <v>0</v>
      </c>
      <c r="J95" s="234"/>
      <c r="K95" s="235">
        <f>ROUND(E95*J95,2)</f>
        <v>0</v>
      </c>
      <c r="L95" s="235">
        <v>21</v>
      </c>
      <c r="M95" s="235">
        <f>G95*(1+L95/100)</f>
        <v>0</v>
      </c>
      <c r="N95" s="235">
        <v>4.0000000000000003E-5</v>
      </c>
      <c r="O95" s="235">
        <f>ROUND(E95*N95,2)</f>
        <v>0</v>
      </c>
      <c r="P95" s="235">
        <v>0</v>
      </c>
      <c r="Q95" s="235">
        <f>ROUND(E95*P95,2)</f>
        <v>0</v>
      </c>
      <c r="R95" s="235" t="s">
        <v>195</v>
      </c>
      <c r="S95" s="235" t="s">
        <v>158</v>
      </c>
      <c r="T95" s="236" t="s">
        <v>158</v>
      </c>
      <c r="U95" s="221">
        <v>7.8E-2</v>
      </c>
      <c r="V95" s="221">
        <f>ROUND(E95*U95,2)</f>
        <v>1.75</v>
      </c>
      <c r="W95" s="221"/>
      <c r="X95" s="221" t="s">
        <v>184</v>
      </c>
      <c r="Y95" s="211"/>
      <c r="Z95" s="211"/>
      <c r="AA95" s="211"/>
      <c r="AB95" s="211"/>
      <c r="AC95" s="211"/>
      <c r="AD95" s="211"/>
      <c r="AE95" s="211"/>
      <c r="AF95" s="211"/>
      <c r="AG95" s="211" t="s">
        <v>196</v>
      </c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</row>
    <row r="96" spans="1:60" ht="21" outlineLevel="1" x14ac:dyDescent="0.25">
      <c r="A96" s="218"/>
      <c r="B96" s="219"/>
      <c r="C96" s="263" t="s">
        <v>300</v>
      </c>
      <c r="D96" s="257"/>
      <c r="E96" s="257"/>
      <c r="F96" s="257"/>
      <c r="G96" s="257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11"/>
      <c r="Z96" s="211"/>
      <c r="AA96" s="211"/>
      <c r="AB96" s="211"/>
      <c r="AC96" s="211"/>
      <c r="AD96" s="211"/>
      <c r="AE96" s="211"/>
      <c r="AF96" s="211"/>
      <c r="AG96" s="211" t="s">
        <v>187</v>
      </c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58" t="str">
        <f>C96</f>
        <v>s rámy a zárubněmi, zábradlí, předmětů oplechování apod., které se zřizují ještě před úpravami povrchu, před jejich znečištěním při úpravách povrchu nástřikem plastických (lepivých) maltovin</v>
      </c>
      <c r="BB96" s="211"/>
      <c r="BC96" s="211"/>
      <c r="BD96" s="211"/>
      <c r="BE96" s="211"/>
      <c r="BF96" s="211"/>
      <c r="BG96" s="211"/>
      <c r="BH96" s="211"/>
    </row>
    <row r="97" spans="1:60" outlineLevel="1" x14ac:dyDescent="0.25">
      <c r="A97" s="218"/>
      <c r="B97" s="219"/>
      <c r="C97" s="264" t="s">
        <v>301</v>
      </c>
      <c r="D97" s="251"/>
      <c r="E97" s="252">
        <v>12.6</v>
      </c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11"/>
      <c r="Z97" s="211"/>
      <c r="AA97" s="211"/>
      <c r="AB97" s="211"/>
      <c r="AC97" s="211"/>
      <c r="AD97" s="211"/>
      <c r="AE97" s="211"/>
      <c r="AF97" s="211"/>
      <c r="AG97" s="211" t="s">
        <v>189</v>
      </c>
      <c r="AH97" s="211">
        <v>0</v>
      </c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</row>
    <row r="98" spans="1:60" outlineLevel="1" x14ac:dyDescent="0.25">
      <c r="A98" s="218"/>
      <c r="B98" s="219"/>
      <c r="C98" s="264" t="s">
        <v>302</v>
      </c>
      <c r="D98" s="251"/>
      <c r="E98" s="252">
        <v>1.8</v>
      </c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11"/>
      <c r="Z98" s="211"/>
      <c r="AA98" s="211"/>
      <c r="AB98" s="211"/>
      <c r="AC98" s="211"/>
      <c r="AD98" s="211"/>
      <c r="AE98" s="211"/>
      <c r="AF98" s="211"/>
      <c r="AG98" s="211" t="s">
        <v>189</v>
      </c>
      <c r="AH98" s="211">
        <v>0</v>
      </c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</row>
    <row r="99" spans="1:60" outlineLevel="1" x14ac:dyDescent="0.25">
      <c r="A99" s="218"/>
      <c r="B99" s="219"/>
      <c r="C99" s="264" t="s">
        <v>303</v>
      </c>
      <c r="D99" s="251"/>
      <c r="E99" s="252">
        <v>8.0500000000000007</v>
      </c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11"/>
      <c r="Z99" s="211"/>
      <c r="AA99" s="211"/>
      <c r="AB99" s="211"/>
      <c r="AC99" s="211"/>
      <c r="AD99" s="211"/>
      <c r="AE99" s="211"/>
      <c r="AF99" s="211"/>
      <c r="AG99" s="211" t="s">
        <v>189</v>
      </c>
      <c r="AH99" s="211">
        <v>0</v>
      </c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</row>
    <row r="100" spans="1:60" ht="20.399999999999999" outlineLevel="1" x14ac:dyDescent="0.25">
      <c r="A100" s="230">
        <v>30</v>
      </c>
      <c r="B100" s="231" t="s">
        <v>304</v>
      </c>
      <c r="C100" s="247" t="s">
        <v>305</v>
      </c>
      <c r="D100" s="232" t="s">
        <v>211</v>
      </c>
      <c r="E100" s="233">
        <v>11.175000000000001</v>
      </c>
      <c r="F100" s="234"/>
      <c r="G100" s="235">
        <f>ROUND(E100*F100,2)</f>
        <v>0</v>
      </c>
      <c r="H100" s="234"/>
      <c r="I100" s="235">
        <f>ROUND(E100*H100,2)</f>
        <v>0</v>
      </c>
      <c r="J100" s="234"/>
      <c r="K100" s="235">
        <f>ROUND(E100*J100,2)</f>
        <v>0</v>
      </c>
      <c r="L100" s="235">
        <v>21</v>
      </c>
      <c r="M100" s="235">
        <f>G100*(1+L100/100)</f>
        <v>0</v>
      </c>
      <c r="N100" s="235">
        <v>3.5000000000000003E-2</v>
      </c>
      <c r="O100" s="235">
        <f>ROUND(E100*N100,2)</f>
        <v>0.39</v>
      </c>
      <c r="P100" s="235">
        <v>0</v>
      </c>
      <c r="Q100" s="235">
        <f>ROUND(E100*P100,2)</f>
        <v>0</v>
      </c>
      <c r="R100" s="235" t="s">
        <v>195</v>
      </c>
      <c r="S100" s="235" t="s">
        <v>158</v>
      </c>
      <c r="T100" s="236" t="s">
        <v>158</v>
      </c>
      <c r="U100" s="221">
        <v>0.79200999999999999</v>
      </c>
      <c r="V100" s="221">
        <f>ROUND(E100*U100,2)</f>
        <v>8.85</v>
      </c>
      <c r="W100" s="221"/>
      <c r="X100" s="221" t="s">
        <v>184</v>
      </c>
      <c r="Y100" s="211"/>
      <c r="Z100" s="211"/>
      <c r="AA100" s="211"/>
      <c r="AB100" s="211"/>
      <c r="AC100" s="211"/>
      <c r="AD100" s="211"/>
      <c r="AE100" s="211"/>
      <c r="AF100" s="211"/>
      <c r="AG100" s="211" t="s">
        <v>185</v>
      </c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</row>
    <row r="101" spans="1:60" outlineLevel="1" x14ac:dyDescent="0.25">
      <c r="A101" s="218"/>
      <c r="B101" s="219"/>
      <c r="C101" s="263" t="s">
        <v>306</v>
      </c>
      <c r="D101" s="257"/>
      <c r="E101" s="257"/>
      <c r="F101" s="257"/>
      <c r="G101" s="257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11"/>
      <c r="Z101" s="211"/>
      <c r="AA101" s="211"/>
      <c r="AB101" s="211"/>
      <c r="AC101" s="211"/>
      <c r="AD101" s="211"/>
      <c r="AE101" s="211"/>
      <c r="AF101" s="211"/>
      <c r="AG101" s="211" t="s">
        <v>187</v>
      </c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</row>
    <row r="102" spans="1:60" outlineLevel="1" x14ac:dyDescent="0.25">
      <c r="A102" s="218"/>
      <c r="B102" s="219"/>
      <c r="C102" s="264" t="s">
        <v>285</v>
      </c>
      <c r="D102" s="251"/>
      <c r="E102" s="252">
        <v>6.9749999999999996</v>
      </c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11"/>
      <c r="Z102" s="211"/>
      <c r="AA102" s="211"/>
      <c r="AB102" s="211"/>
      <c r="AC102" s="211"/>
      <c r="AD102" s="211"/>
      <c r="AE102" s="211"/>
      <c r="AF102" s="211"/>
      <c r="AG102" s="211" t="s">
        <v>189</v>
      </c>
      <c r="AH102" s="211">
        <v>0</v>
      </c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</row>
    <row r="103" spans="1:60" outlineLevel="1" x14ac:dyDescent="0.25">
      <c r="A103" s="218"/>
      <c r="B103" s="219"/>
      <c r="C103" s="264" t="s">
        <v>307</v>
      </c>
      <c r="D103" s="251"/>
      <c r="E103" s="252">
        <v>4.2</v>
      </c>
      <c r="F103" s="221"/>
      <c r="G103" s="221"/>
      <c r="H103" s="221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21"/>
      <c r="Y103" s="211"/>
      <c r="Z103" s="211"/>
      <c r="AA103" s="211"/>
      <c r="AB103" s="211"/>
      <c r="AC103" s="211"/>
      <c r="AD103" s="211"/>
      <c r="AE103" s="211"/>
      <c r="AF103" s="211"/>
      <c r="AG103" s="211" t="s">
        <v>189</v>
      </c>
      <c r="AH103" s="211">
        <v>0</v>
      </c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  <c r="BH103" s="211"/>
    </row>
    <row r="104" spans="1:60" ht="20.399999999999999" outlineLevel="1" x14ac:dyDescent="0.25">
      <c r="A104" s="230">
        <v>31</v>
      </c>
      <c r="B104" s="231" t="s">
        <v>308</v>
      </c>
      <c r="C104" s="247" t="s">
        <v>309</v>
      </c>
      <c r="D104" s="232" t="s">
        <v>211</v>
      </c>
      <c r="E104" s="233">
        <v>30.074999999999999</v>
      </c>
      <c r="F104" s="234"/>
      <c r="G104" s="235">
        <f>ROUND(E104*F104,2)</f>
        <v>0</v>
      </c>
      <c r="H104" s="234"/>
      <c r="I104" s="235">
        <f>ROUND(E104*H104,2)</f>
        <v>0</v>
      </c>
      <c r="J104" s="234"/>
      <c r="K104" s="235">
        <f>ROUND(E104*J104,2)</f>
        <v>0</v>
      </c>
      <c r="L104" s="235">
        <v>21</v>
      </c>
      <c r="M104" s="235">
        <f>G104*(1+L104/100)</f>
        <v>0</v>
      </c>
      <c r="N104" s="235">
        <v>3.6700000000000001E-3</v>
      </c>
      <c r="O104" s="235">
        <f>ROUND(E104*N104,2)</f>
        <v>0.11</v>
      </c>
      <c r="P104" s="235">
        <v>0</v>
      </c>
      <c r="Q104" s="235">
        <f>ROUND(E104*P104,2)</f>
        <v>0</v>
      </c>
      <c r="R104" s="235" t="s">
        <v>195</v>
      </c>
      <c r="S104" s="235" t="s">
        <v>158</v>
      </c>
      <c r="T104" s="236" t="s">
        <v>158</v>
      </c>
      <c r="U104" s="221">
        <v>0.36199999999999999</v>
      </c>
      <c r="V104" s="221">
        <f>ROUND(E104*U104,2)</f>
        <v>10.89</v>
      </c>
      <c r="W104" s="221"/>
      <c r="X104" s="221" t="s">
        <v>184</v>
      </c>
      <c r="Y104" s="211"/>
      <c r="Z104" s="211"/>
      <c r="AA104" s="211"/>
      <c r="AB104" s="211"/>
      <c r="AC104" s="211"/>
      <c r="AD104" s="211"/>
      <c r="AE104" s="211"/>
      <c r="AF104" s="211"/>
      <c r="AG104" s="211" t="s">
        <v>196</v>
      </c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211"/>
    </row>
    <row r="105" spans="1:60" outlineLevel="1" x14ac:dyDescent="0.25">
      <c r="A105" s="218"/>
      <c r="B105" s="219"/>
      <c r="C105" s="264" t="s">
        <v>310</v>
      </c>
      <c r="D105" s="251"/>
      <c r="E105" s="252"/>
      <c r="F105" s="221"/>
      <c r="G105" s="221"/>
      <c r="H105" s="221"/>
      <c r="I105" s="221"/>
      <c r="J105" s="221"/>
      <c r="K105" s="221"/>
      <c r="L105" s="221"/>
      <c r="M105" s="221"/>
      <c r="N105" s="221"/>
      <c r="O105" s="221"/>
      <c r="P105" s="221"/>
      <c r="Q105" s="221"/>
      <c r="R105" s="221"/>
      <c r="S105" s="221"/>
      <c r="T105" s="221"/>
      <c r="U105" s="221"/>
      <c r="V105" s="221"/>
      <c r="W105" s="221"/>
      <c r="X105" s="221"/>
      <c r="Y105" s="211"/>
      <c r="Z105" s="211"/>
      <c r="AA105" s="211"/>
      <c r="AB105" s="211"/>
      <c r="AC105" s="211"/>
      <c r="AD105" s="211"/>
      <c r="AE105" s="211"/>
      <c r="AF105" s="211"/>
      <c r="AG105" s="211" t="s">
        <v>189</v>
      </c>
      <c r="AH105" s="211">
        <v>0</v>
      </c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</row>
    <row r="106" spans="1:60" outlineLevel="1" x14ac:dyDescent="0.25">
      <c r="A106" s="218"/>
      <c r="B106" s="219"/>
      <c r="C106" s="264" t="s">
        <v>311</v>
      </c>
      <c r="D106" s="251"/>
      <c r="E106" s="252"/>
      <c r="F106" s="221"/>
      <c r="G106" s="221"/>
      <c r="H106" s="221"/>
      <c r="I106" s="221"/>
      <c r="J106" s="221"/>
      <c r="K106" s="221"/>
      <c r="L106" s="221"/>
      <c r="M106" s="221"/>
      <c r="N106" s="221"/>
      <c r="O106" s="221"/>
      <c r="P106" s="221"/>
      <c r="Q106" s="221"/>
      <c r="R106" s="221"/>
      <c r="S106" s="221"/>
      <c r="T106" s="221"/>
      <c r="U106" s="221"/>
      <c r="V106" s="221"/>
      <c r="W106" s="221"/>
      <c r="X106" s="221"/>
      <c r="Y106" s="211"/>
      <c r="Z106" s="211"/>
      <c r="AA106" s="211"/>
      <c r="AB106" s="211"/>
      <c r="AC106" s="211"/>
      <c r="AD106" s="211"/>
      <c r="AE106" s="211"/>
      <c r="AF106" s="211"/>
      <c r="AG106" s="211" t="s">
        <v>189</v>
      </c>
      <c r="AH106" s="211">
        <v>0</v>
      </c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211"/>
    </row>
    <row r="107" spans="1:60" outlineLevel="1" x14ac:dyDescent="0.25">
      <c r="A107" s="218"/>
      <c r="B107" s="219"/>
      <c r="C107" s="264" t="s">
        <v>312</v>
      </c>
      <c r="D107" s="251"/>
      <c r="E107" s="252">
        <v>15.66</v>
      </c>
      <c r="F107" s="221"/>
      <c r="G107" s="221"/>
      <c r="H107" s="221"/>
      <c r="I107" s="221"/>
      <c r="J107" s="221"/>
      <c r="K107" s="221"/>
      <c r="L107" s="221"/>
      <c r="M107" s="221"/>
      <c r="N107" s="221"/>
      <c r="O107" s="221"/>
      <c r="P107" s="221"/>
      <c r="Q107" s="221"/>
      <c r="R107" s="221"/>
      <c r="S107" s="221"/>
      <c r="T107" s="221"/>
      <c r="U107" s="221"/>
      <c r="V107" s="221"/>
      <c r="W107" s="221"/>
      <c r="X107" s="221"/>
      <c r="Y107" s="211"/>
      <c r="Z107" s="211"/>
      <c r="AA107" s="211"/>
      <c r="AB107" s="211"/>
      <c r="AC107" s="211"/>
      <c r="AD107" s="211"/>
      <c r="AE107" s="211"/>
      <c r="AF107" s="211"/>
      <c r="AG107" s="211" t="s">
        <v>189</v>
      </c>
      <c r="AH107" s="211">
        <v>0</v>
      </c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</row>
    <row r="108" spans="1:60" outlineLevel="1" x14ac:dyDescent="0.25">
      <c r="A108" s="218"/>
      <c r="B108" s="219"/>
      <c r="C108" s="264" t="s">
        <v>313</v>
      </c>
      <c r="D108" s="251"/>
      <c r="E108" s="252">
        <v>3.24</v>
      </c>
      <c r="F108" s="221"/>
      <c r="G108" s="221"/>
      <c r="H108" s="221"/>
      <c r="I108" s="221"/>
      <c r="J108" s="221"/>
      <c r="K108" s="221"/>
      <c r="L108" s="221"/>
      <c r="M108" s="221"/>
      <c r="N108" s="221"/>
      <c r="O108" s="221"/>
      <c r="P108" s="221"/>
      <c r="Q108" s="221"/>
      <c r="R108" s="221"/>
      <c r="S108" s="221"/>
      <c r="T108" s="221"/>
      <c r="U108" s="221"/>
      <c r="V108" s="221"/>
      <c r="W108" s="221"/>
      <c r="X108" s="221"/>
      <c r="Y108" s="211"/>
      <c r="Z108" s="211"/>
      <c r="AA108" s="211"/>
      <c r="AB108" s="211"/>
      <c r="AC108" s="211"/>
      <c r="AD108" s="211"/>
      <c r="AE108" s="211"/>
      <c r="AF108" s="211"/>
      <c r="AG108" s="211" t="s">
        <v>189</v>
      </c>
      <c r="AH108" s="211">
        <v>0</v>
      </c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</row>
    <row r="109" spans="1:60" outlineLevel="1" x14ac:dyDescent="0.25">
      <c r="A109" s="218"/>
      <c r="B109" s="219"/>
      <c r="C109" s="265" t="s">
        <v>314</v>
      </c>
      <c r="D109" s="253"/>
      <c r="E109" s="254">
        <v>18.899999999999999</v>
      </c>
      <c r="F109" s="221"/>
      <c r="G109" s="221"/>
      <c r="H109" s="221"/>
      <c r="I109" s="221"/>
      <c r="J109" s="221"/>
      <c r="K109" s="221"/>
      <c r="L109" s="221"/>
      <c r="M109" s="221"/>
      <c r="N109" s="221"/>
      <c r="O109" s="221"/>
      <c r="P109" s="221"/>
      <c r="Q109" s="221"/>
      <c r="R109" s="221"/>
      <c r="S109" s="221"/>
      <c r="T109" s="221"/>
      <c r="U109" s="221"/>
      <c r="V109" s="221"/>
      <c r="W109" s="221"/>
      <c r="X109" s="221"/>
      <c r="Y109" s="211"/>
      <c r="Z109" s="211"/>
      <c r="AA109" s="211"/>
      <c r="AB109" s="211"/>
      <c r="AC109" s="211"/>
      <c r="AD109" s="211"/>
      <c r="AE109" s="211"/>
      <c r="AF109" s="211"/>
      <c r="AG109" s="211" t="s">
        <v>189</v>
      </c>
      <c r="AH109" s="211">
        <v>1</v>
      </c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  <c r="BH109" s="211"/>
    </row>
    <row r="110" spans="1:60" outlineLevel="1" x14ac:dyDescent="0.25">
      <c r="A110" s="218"/>
      <c r="B110" s="219"/>
      <c r="C110" s="264" t="s">
        <v>285</v>
      </c>
      <c r="D110" s="251"/>
      <c r="E110" s="252">
        <v>6.9749999999999996</v>
      </c>
      <c r="F110" s="221"/>
      <c r="G110" s="221"/>
      <c r="H110" s="221"/>
      <c r="I110" s="221"/>
      <c r="J110" s="221"/>
      <c r="K110" s="221"/>
      <c r="L110" s="221"/>
      <c r="M110" s="221"/>
      <c r="N110" s="221"/>
      <c r="O110" s="221"/>
      <c r="P110" s="221"/>
      <c r="Q110" s="221"/>
      <c r="R110" s="221"/>
      <c r="S110" s="221"/>
      <c r="T110" s="221"/>
      <c r="U110" s="221"/>
      <c r="V110" s="221"/>
      <c r="W110" s="221"/>
      <c r="X110" s="221"/>
      <c r="Y110" s="211"/>
      <c r="Z110" s="211"/>
      <c r="AA110" s="211"/>
      <c r="AB110" s="211"/>
      <c r="AC110" s="211"/>
      <c r="AD110" s="211"/>
      <c r="AE110" s="211"/>
      <c r="AF110" s="211"/>
      <c r="AG110" s="211" t="s">
        <v>189</v>
      </c>
      <c r="AH110" s="211">
        <v>0</v>
      </c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  <c r="BH110" s="211"/>
    </row>
    <row r="111" spans="1:60" outlineLevel="1" x14ac:dyDescent="0.25">
      <c r="A111" s="218"/>
      <c r="B111" s="219"/>
      <c r="C111" s="264" t="s">
        <v>307</v>
      </c>
      <c r="D111" s="251"/>
      <c r="E111" s="252">
        <v>4.2</v>
      </c>
      <c r="F111" s="221"/>
      <c r="G111" s="221"/>
      <c r="H111" s="221"/>
      <c r="I111" s="221"/>
      <c r="J111" s="221"/>
      <c r="K111" s="221"/>
      <c r="L111" s="221"/>
      <c r="M111" s="221"/>
      <c r="N111" s="221"/>
      <c r="O111" s="221"/>
      <c r="P111" s="221"/>
      <c r="Q111" s="221"/>
      <c r="R111" s="221"/>
      <c r="S111" s="221"/>
      <c r="T111" s="221"/>
      <c r="U111" s="221"/>
      <c r="V111" s="221"/>
      <c r="W111" s="221"/>
      <c r="X111" s="221"/>
      <c r="Y111" s="211"/>
      <c r="Z111" s="211"/>
      <c r="AA111" s="211"/>
      <c r="AB111" s="211"/>
      <c r="AC111" s="211"/>
      <c r="AD111" s="211"/>
      <c r="AE111" s="211"/>
      <c r="AF111" s="211"/>
      <c r="AG111" s="211" t="s">
        <v>189</v>
      </c>
      <c r="AH111" s="211">
        <v>0</v>
      </c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</row>
    <row r="112" spans="1:60" outlineLevel="1" x14ac:dyDescent="0.25">
      <c r="A112" s="218"/>
      <c r="B112" s="219"/>
      <c r="C112" s="265" t="s">
        <v>314</v>
      </c>
      <c r="D112" s="253"/>
      <c r="E112" s="254">
        <v>11.175000000000001</v>
      </c>
      <c r="F112" s="221"/>
      <c r="G112" s="221"/>
      <c r="H112" s="221"/>
      <c r="I112" s="221"/>
      <c r="J112" s="221"/>
      <c r="K112" s="221"/>
      <c r="L112" s="221"/>
      <c r="M112" s="221"/>
      <c r="N112" s="221"/>
      <c r="O112" s="221"/>
      <c r="P112" s="221"/>
      <c r="Q112" s="221"/>
      <c r="R112" s="221"/>
      <c r="S112" s="221"/>
      <c r="T112" s="221"/>
      <c r="U112" s="221"/>
      <c r="V112" s="221"/>
      <c r="W112" s="221"/>
      <c r="X112" s="221"/>
      <c r="Y112" s="211"/>
      <c r="Z112" s="211"/>
      <c r="AA112" s="211"/>
      <c r="AB112" s="211"/>
      <c r="AC112" s="211"/>
      <c r="AD112" s="211"/>
      <c r="AE112" s="211"/>
      <c r="AF112" s="211"/>
      <c r="AG112" s="211" t="s">
        <v>189</v>
      </c>
      <c r="AH112" s="211">
        <v>1</v>
      </c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211"/>
    </row>
    <row r="113" spans="1:60" ht="20.399999999999999" outlineLevel="1" x14ac:dyDescent="0.25">
      <c r="A113" s="237">
        <v>32</v>
      </c>
      <c r="B113" s="238" t="s">
        <v>315</v>
      </c>
      <c r="C113" s="246" t="s">
        <v>316</v>
      </c>
      <c r="D113" s="239" t="s">
        <v>211</v>
      </c>
      <c r="E113" s="240">
        <v>18.899999999999999</v>
      </c>
      <c r="F113" s="241"/>
      <c r="G113" s="242">
        <f>ROUND(E113*F113,2)</f>
        <v>0</v>
      </c>
      <c r="H113" s="241"/>
      <c r="I113" s="242">
        <f>ROUND(E113*H113,2)</f>
        <v>0</v>
      </c>
      <c r="J113" s="241"/>
      <c r="K113" s="242">
        <f>ROUND(E113*J113,2)</f>
        <v>0</v>
      </c>
      <c r="L113" s="242">
        <v>21</v>
      </c>
      <c r="M113" s="242">
        <f>G113*(1+L113/100)</f>
        <v>0</v>
      </c>
      <c r="N113" s="242">
        <v>5.1399999999999996E-3</v>
      </c>
      <c r="O113" s="242">
        <f>ROUND(E113*N113,2)</f>
        <v>0.1</v>
      </c>
      <c r="P113" s="242">
        <v>0</v>
      </c>
      <c r="Q113" s="242">
        <f>ROUND(E113*P113,2)</f>
        <v>0</v>
      </c>
      <c r="R113" s="242" t="s">
        <v>317</v>
      </c>
      <c r="S113" s="242" t="s">
        <v>158</v>
      </c>
      <c r="T113" s="243" t="s">
        <v>158</v>
      </c>
      <c r="U113" s="221">
        <v>0.81591999999999998</v>
      </c>
      <c r="V113" s="221">
        <f>ROUND(E113*U113,2)</f>
        <v>15.42</v>
      </c>
      <c r="W113" s="221"/>
      <c r="X113" s="221" t="s">
        <v>184</v>
      </c>
      <c r="Y113" s="211"/>
      <c r="Z113" s="211"/>
      <c r="AA113" s="211"/>
      <c r="AB113" s="211"/>
      <c r="AC113" s="211"/>
      <c r="AD113" s="211"/>
      <c r="AE113" s="211"/>
      <c r="AF113" s="211"/>
      <c r="AG113" s="211" t="s">
        <v>318</v>
      </c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</row>
    <row r="114" spans="1:60" ht="20.399999999999999" outlineLevel="1" x14ac:dyDescent="0.25">
      <c r="A114" s="237">
        <v>33</v>
      </c>
      <c r="B114" s="238" t="s">
        <v>319</v>
      </c>
      <c r="C114" s="246" t="s">
        <v>320</v>
      </c>
      <c r="D114" s="239" t="s">
        <v>211</v>
      </c>
      <c r="E114" s="240">
        <v>18.899999999999999</v>
      </c>
      <c r="F114" s="241"/>
      <c r="G114" s="242">
        <f>ROUND(E114*F114,2)</f>
        <v>0</v>
      </c>
      <c r="H114" s="241"/>
      <c r="I114" s="242">
        <f>ROUND(E114*H114,2)</f>
        <v>0</v>
      </c>
      <c r="J114" s="241"/>
      <c r="K114" s="242">
        <f>ROUND(E114*J114,2)</f>
        <v>0</v>
      </c>
      <c r="L114" s="242">
        <v>21</v>
      </c>
      <c r="M114" s="242">
        <f>G114*(1+L114/100)</f>
        <v>0</v>
      </c>
      <c r="N114" s="242">
        <v>1.1999999999999999E-3</v>
      </c>
      <c r="O114" s="242">
        <f>ROUND(E114*N114,2)</f>
        <v>0.02</v>
      </c>
      <c r="P114" s="242">
        <v>0</v>
      </c>
      <c r="Q114" s="242">
        <f>ROUND(E114*P114,2)</f>
        <v>0</v>
      </c>
      <c r="R114" s="242" t="s">
        <v>317</v>
      </c>
      <c r="S114" s="242" t="s">
        <v>158</v>
      </c>
      <c r="T114" s="243" t="s">
        <v>158</v>
      </c>
      <c r="U114" s="221">
        <v>0</v>
      </c>
      <c r="V114" s="221">
        <f>ROUND(E114*U114,2)</f>
        <v>0</v>
      </c>
      <c r="W114" s="221"/>
      <c r="X114" s="221" t="s">
        <v>184</v>
      </c>
      <c r="Y114" s="211"/>
      <c r="Z114" s="211"/>
      <c r="AA114" s="211"/>
      <c r="AB114" s="211"/>
      <c r="AC114" s="211"/>
      <c r="AD114" s="211"/>
      <c r="AE114" s="211"/>
      <c r="AF114" s="211"/>
      <c r="AG114" s="211" t="s">
        <v>318</v>
      </c>
      <c r="AH114" s="211"/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</row>
    <row r="115" spans="1:60" ht="20.399999999999999" outlineLevel="1" x14ac:dyDescent="0.25">
      <c r="A115" s="237">
        <v>34</v>
      </c>
      <c r="B115" s="238" t="s">
        <v>321</v>
      </c>
      <c r="C115" s="246" t="s">
        <v>322</v>
      </c>
      <c r="D115" s="239" t="s">
        <v>211</v>
      </c>
      <c r="E115" s="240">
        <v>18.899999999999999</v>
      </c>
      <c r="F115" s="241"/>
      <c r="G115" s="242">
        <f>ROUND(E115*F115,2)</f>
        <v>0</v>
      </c>
      <c r="H115" s="241"/>
      <c r="I115" s="242">
        <f>ROUND(E115*H115,2)</f>
        <v>0</v>
      </c>
      <c r="J115" s="241"/>
      <c r="K115" s="242">
        <f>ROUND(E115*J115,2)</f>
        <v>0</v>
      </c>
      <c r="L115" s="242">
        <v>21</v>
      </c>
      <c r="M115" s="242">
        <f>G115*(1+L115/100)</f>
        <v>0</v>
      </c>
      <c r="N115" s="242">
        <v>0</v>
      </c>
      <c r="O115" s="242">
        <f>ROUND(E115*N115,2)</f>
        <v>0</v>
      </c>
      <c r="P115" s="242">
        <v>0</v>
      </c>
      <c r="Q115" s="242">
        <f>ROUND(E115*P115,2)</f>
        <v>0</v>
      </c>
      <c r="R115" s="242" t="s">
        <v>317</v>
      </c>
      <c r="S115" s="242" t="s">
        <v>158</v>
      </c>
      <c r="T115" s="243" t="s">
        <v>158</v>
      </c>
      <c r="U115" s="221">
        <v>0.13</v>
      </c>
      <c r="V115" s="221">
        <f>ROUND(E115*U115,2)</f>
        <v>2.46</v>
      </c>
      <c r="W115" s="221"/>
      <c r="X115" s="221" t="s">
        <v>184</v>
      </c>
      <c r="Y115" s="211"/>
      <c r="Z115" s="211"/>
      <c r="AA115" s="211"/>
      <c r="AB115" s="211"/>
      <c r="AC115" s="211"/>
      <c r="AD115" s="211"/>
      <c r="AE115" s="211"/>
      <c r="AF115" s="211"/>
      <c r="AG115" s="211" t="s">
        <v>318</v>
      </c>
      <c r="AH115" s="211"/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  <c r="BH115" s="211"/>
    </row>
    <row r="116" spans="1:60" outlineLevel="1" x14ac:dyDescent="0.25">
      <c r="A116" s="230">
        <v>35</v>
      </c>
      <c r="B116" s="231" t="s">
        <v>323</v>
      </c>
      <c r="C116" s="247" t="s">
        <v>324</v>
      </c>
      <c r="D116" s="232" t="s">
        <v>211</v>
      </c>
      <c r="E116" s="233">
        <v>21.167999999999999</v>
      </c>
      <c r="F116" s="234"/>
      <c r="G116" s="235">
        <f>ROUND(E116*F116,2)</f>
        <v>0</v>
      </c>
      <c r="H116" s="234"/>
      <c r="I116" s="235">
        <f>ROUND(E116*H116,2)</f>
        <v>0</v>
      </c>
      <c r="J116" s="234"/>
      <c r="K116" s="235">
        <f>ROUND(E116*J116,2)</f>
        <v>0</v>
      </c>
      <c r="L116" s="235">
        <v>21</v>
      </c>
      <c r="M116" s="235">
        <f>G116*(1+L116/100)</f>
        <v>0</v>
      </c>
      <c r="N116" s="235">
        <v>1.9199999999999998E-2</v>
      </c>
      <c r="O116" s="235">
        <f>ROUND(E116*N116,2)</f>
        <v>0.41</v>
      </c>
      <c r="P116" s="235">
        <v>0</v>
      </c>
      <c r="Q116" s="235">
        <f>ROUND(E116*P116,2)</f>
        <v>0</v>
      </c>
      <c r="R116" s="235" t="s">
        <v>325</v>
      </c>
      <c r="S116" s="235" t="s">
        <v>158</v>
      </c>
      <c r="T116" s="236" t="s">
        <v>158</v>
      </c>
      <c r="U116" s="221">
        <v>0</v>
      </c>
      <c r="V116" s="221">
        <f>ROUND(E116*U116,2)</f>
        <v>0</v>
      </c>
      <c r="W116" s="221"/>
      <c r="X116" s="221" t="s">
        <v>326</v>
      </c>
      <c r="Y116" s="211"/>
      <c r="Z116" s="211"/>
      <c r="AA116" s="211"/>
      <c r="AB116" s="211"/>
      <c r="AC116" s="211"/>
      <c r="AD116" s="211"/>
      <c r="AE116" s="211"/>
      <c r="AF116" s="211"/>
      <c r="AG116" s="211" t="s">
        <v>327</v>
      </c>
      <c r="AH116" s="211"/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  <c r="BH116" s="211"/>
    </row>
    <row r="117" spans="1:60" outlineLevel="1" x14ac:dyDescent="0.25">
      <c r="A117" s="218"/>
      <c r="B117" s="219"/>
      <c r="C117" s="264" t="s">
        <v>328</v>
      </c>
      <c r="D117" s="251"/>
      <c r="E117" s="252">
        <v>21.167999999999999</v>
      </c>
      <c r="F117" s="221"/>
      <c r="G117" s="221"/>
      <c r="H117" s="221"/>
      <c r="I117" s="221"/>
      <c r="J117" s="221"/>
      <c r="K117" s="221"/>
      <c r="L117" s="221"/>
      <c r="M117" s="221"/>
      <c r="N117" s="221"/>
      <c r="O117" s="221"/>
      <c r="P117" s="221"/>
      <c r="Q117" s="221"/>
      <c r="R117" s="221"/>
      <c r="S117" s="221"/>
      <c r="T117" s="221"/>
      <c r="U117" s="221"/>
      <c r="V117" s="221"/>
      <c r="W117" s="221"/>
      <c r="X117" s="221"/>
      <c r="Y117" s="211"/>
      <c r="Z117" s="211"/>
      <c r="AA117" s="211"/>
      <c r="AB117" s="211"/>
      <c r="AC117" s="211"/>
      <c r="AD117" s="211"/>
      <c r="AE117" s="211"/>
      <c r="AF117" s="211"/>
      <c r="AG117" s="211" t="s">
        <v>189</v>
      </c>
      <c r="AH117" s="211">
        <v>0</v>
      </c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  <c r="BH117" s="211"/>
    </row>
    <row r="118" spans="1:60" x14ac:dyDescent="0.25">
      <c r="A118" s="224" t="s">
        <v>153</v>
      </c>
      <c r="B118" s="225" t="s">
        <v>78</v>
      </c>
      <c r="C118" s="245" t="s">
        <v>79</v>
      </c>
      <c r="D118" s="226"/>
      <c r="E118" s="227"/>
      <c r="F118" s="228"/>
      <c r="G118" s="228">
        <f>SUMIF(AG119:AG121,"&lt;&gt;NOR",G119:G121)</f>
        <v>0</v>
      </c>
      <c r="H118" s="228"/>
      <c r="I118" s="228">
        <f>SUM(I119:I121)</f>
        <v>0</v>
      </c>
      <c r="J118" s="228"/>
      <c r="K118" s="228">
        <f>SUM(K119:K121)</f>
        <v>0</v>
      </c>
      <c r="L118" s="228"/>
      <c r="M118" s="228">
        <f>SUM(M119:M121)</f>
        <v>0</v>
      </c>
      <c r="N118" s="228"/>
      <c r="O118" s="228">
        <f>SUM(O119:O121)</f>
        <v>1.04</v>
      </c>
      <c r="P118" s="228"/>
      <c r="Q118" s="228">
        <f>SUM(Q119:Q121)</f>
        <v>0</v>
      </c>
      <c r="R118" s="228"/>
      <c r="S118" s="228"/>
      <c r="T118" s="229"/>
      <c r="U118" s="223"/>
      <c r="V118" s="223">
        <f>SUM(V119:V121)</f>
        <v>35.17</v>
      </c>
      <c r="W118" s="223"/>
      <c r="X118" s="223"/>
      <c r="AG118" t="s">
        <v>154</v>
      </c>
    </row>
    <row r="119" spans="1:60" ht="20.399999999999999" outlineLevel="1" x14ac:dyDescent="0.25">
      <c r="A119" s="230">
        <v>36</v>
      </c>
      <c r="B119" s="231" t="s">
        <v>329</v>
      </c>
      <c r="C119" s="247" t="s">
        <v>330</v>
      </c>
      <c r="D119" s="232" t="s">
        <v>211</v>
      </c>
      <c r="E119" s="233">
        <v>100.49</v>
      </c>
      <c r="F119" s="234"/>
      <c r="G119" s="235">
        <f>ROUND(E119*F119,2)</f>
        <v>0</v>
      </c>
      <c r="H119" s="234"/>
      <c r="I119" s="235">
        <f>ROUND(E119*H119,2)</f>
        <v>0</v>
      </c>
      <c r="J119" s="234"/>
      <c r="K119" s="235">
        <f>ROUND(E119*J119,2)</f>
        <v>0</v>
      </c>
      <c r="L119" s="235">
        <v>21</v>
      </c>
      <c r="M119" s="235">
        <f>G119*(1+L119/100)</f>
        <v>0</v>
      </c>
      <c r="N119" s="235">
        <v>1.035E-2</v>
      </c>
      <c r="O119" s="235">
        <f>ROUND(E119*N119,2)</f>
        <v>1.04</v>
      </c>
      <c r="P119" s="235">
        <v>0</v>
      </c>
      <c r="Q119" s="235">
        <f>ROUND(E119*P119,2)</f>
        <v>0</v>
      </c>
      <c r="R119" s="235" t="s">
        <v>195</v>
      </c>
      <c r="S119" s="235" t="s">
        <v>158</v>
      </c>
      <c r="T119" s="236" t="s">
        <v>158</v>
      </c>
      <c r="U119" s="221">
        <v>0.35</v>
      </c>
      <c r="V119" s="221">
        <f>ROUND(E119*U119,2)</f>
        <v>35.17</v>
      </c>
      <c r="W119" s="221"/>
      <c r="X119" s="221" t="s">
        <v>184</v>
      </c>
      <c r="Y119" s="211"/>
      <c r="Z119" s="211"/>
      <c r="AA119" s="211"/>
      <c r="AB119" s="211"/>
      <c r="AC119" s="211"/>
      <c r="AD119" s="211"/>
      <c r="AE119" s="211"/>
      <c r="AF119" s="211"/>
      <c r="AG119" s="211" t="s">
        <v>196</v>
      </c>
      <c r="AH119" s="211"/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</row>
    <row r="120" spans="1:60" outlineLevel="1" x14ac:dyDescent="0.25">
      <c r="A120" s="218"/>
      <c r="B120" s="219"/>
      <c r="C120" s="263" t="s">
        <v>331</v>
      </c>
      <c r="D120" s="257"/>
      <c r="E120" s="257"/>
      <c r="F120" s="257"/>
      <c r="G120" s="257"/>
      <c r="H120" s="221"/>
      <c r="I120" s="221"/>
      <c r="J120" s="221"/>
      <c r="K120" s="221"/>
      <c r="L120" s="221"/>
      <c r="M120" s="221"/>
      <c r="N120" s="221"/>
      <c r="O120" s="221"/>
      <c r="P120" s="221"/>
      <c r="Q120" s="221"/>
      <c r="R120" s="221"/>
      <c r="S120" s="221"/>
      <c r="T120" s="221"/>
      <c r="U120" s="221"/>
      <c r="V120" s="221"/>
      <c r="W120" s="221"/>
      <c r="X120" s="221"/>
      <c r="Y120" s="211"/>
      <c r="Z120" s="211"/>
      <c r="AA120" s="211"/>
      <c r="AB120" s="211"/>
      <c r="AC120" s="211"/>
      <c r="AD120" s="211"/>
      <c r="AE120" s="211"/>
      <c r="AF120" s="211"/>
      <c r="AG120" s="211" t="s">
        <v>187</v>
      </c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  <c r="BH120" s="211"/>
    </row>
    <row r="121" spans="1:60" outlineLevel="1" x14ac:dyDescent="0.25">
      <c r="A121" s="218"/>
      <c r="B121" s="219"/>
      <c r="C121" s="264" t="s">
        <v>332</v>
      </c>
      <c r="D121" s="251"/>
      <c r="E121" s="252">
        <v>100.49</v>
      </c>
      <c r="F121" s="221"/>
      <c r="G121" s="221"/>
      <c r="H121" s="221"/>
      <c r="I121" s="221"/>
      <c r="J121" s="221"/>
      <c r="K121" s="221"/>
      <c r="L121" s="221"/>
      <c r="M121" s="221"/>
      <c r="N121" s="221"/>
      <c r="O121" s="221"/>
      <c r="P121" s="221"/>
      <c r="Q121" s="221"/>
      <c r="R121" s="221"/>
      <c r="S121" s="221"/>
      <c r="T121" s="221"/>
      <c r="U121" s="221"/>
      <c r="V121" s="221"/>
      <c r="W121" s="221"/>
      <c r="X121" s="221"/>
      <c r="Y121" s="211"/>
      <c r="Z121" s="211"/>
      <c r="AA121" s="211"/>
      <c r="AB121" s="211"/>
      <c r="AC121" s="211"/>
      <c r="AD121" s="211"/>
      <c r="AE121" s="211"/>
      <c r="AF121" s="211"/>
      <c r="AG121" s="211" t="s">
        <v>189</v>
      </c>
      <c r="AH121" s="211">
        <v>0</v>
      </c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  <c r="BH121" s="211"/>
    </row>
    <row r="122" spans="1:60" x14ac:dyDescent="0.25">
      <c r="A122" s="224" t="s">
        <v>153</v>
      </c>
      <c r="B122" s="225" t="s">
        <v>80</v>
      </c>
      <c r="C122" s="245" t="s">
        <v>81</v>
      </c>
      <c r="D122" s="226"/>
      <c r="E122" s="227"/>
      <c r="F122" s="228"/>
      <c r="G122" s="228">
        <f>SUMIF(AG123:AG132,"&lt;&gt;NOR",G123:G132)</f>
        <v>0</v>
      </c>
      <c r="H122" s="228"/>
      <c r="I122" s="228">
        <f>SUM(I123:I132)</f>
        <v>0</v>
      </c>
      <c r="J122" s="228"/>
      <c r="K122" s="228">
        <f>SUM(K123:K132)</f>
        <v>0</v>
      </c>
      <c r="L122" s="228"/>
      <c r="M122" s="228">
        <f>SUM(M123:M132)</f>
        <v>0</v>
      </c>
      <c r="N122" s="228"/>
      <c r="O122" s="228">
        <f>SUM(O123:O132)</f>
        <v>0.1</v>
      </c>
      <c r="P122" s="228"/>
      <c r="Q122" s="228">
        <f>SUM(Q123:Q132)</f>
        <v>0</v>
      </c>
      <c r="R122" s="228"/>
      <c r="S122" s="228"/>
      <c r="T122" s="229"/>
      <c r="U122" s="223"/>
      <c r="V122" s="223">
        <f>SUM(V123:V132)</f>
        <v>2.4900000000000002</v>
      </c>
      <c r="W122" s="223"/>
      <c r="X122" s="223"/>
      <c r="AG122" t="s">
        <v>154</v>
      </c>
    </row>
    <row r="123" spans="1:60" outlineLevel="1" x14ac:dyDescent="0.25">
      <c r="A123" s="230">
        <v>37</v>
      </c>
      <c r="B123" s="231" t="s">
        <v>333</v>
      </c>
      <c r="C123" s="247" t="s">
        <v>334</v>
      </c>
      <c r="D123" s="232" t="s">
        <v>194</v>
      </c>
      <c r="E123" s="233">
        <v>1</v>
      </c>
      <c r="F123" s="234"/>
      <c r="G123" s="235">
        <f>ROUND(E123*F123,2)</f>
        <v>0</v>
      </c>
      <c r="H123" s="234"/>
      <c r="I123" s="235">
        <f>ROUND(E123*H123,2)</f>
        <v>0</v>
      </c>
      <c r="J123" s="234"/>
      <c r="K123" s="235">
        <f>ROUND(E123*J123,2)</f>
        <v>0</v>
      </c>
      <c r="L123" s="235">
        <v>21</v>
      </c>
      <c r="M123" s="235">
        <f>G123*(1+L123/100)</f>
        <v>0</v>
      </c>
      <c r="N123" s="235">
        <v>8.2049999999999998E-2</v>
      </c>
      <c r="O123" s="235">
        <f>ROUND(E123*N123,2)</f>
        <v>0.08</v>
      </c>
      <c r="P123" s="235">
        <v>0</v>
      </c>
      <c r="Q123" s="235">
        <f>ROUND(E123*P123,2)</f>
        <v>0</v>
      </c>
      <c r="R123" s="235" t="s">
        <v>183</v>
      </c>
      <c r="S123" s="235" t="s">
        <v>158</v>
      </c>
      <c r="T123" s="236" t="s">
        <v>158</v>
      </c>
      <c r="U123" s="221">
        <v>2.4900000000000002</v>
      </c>
      <c r="V123" s="221">
        <f>ROUND(E123*U123,2)</f>
        <v>2.4900000000000002</v>
      </c>
      <c r="W123" s="221"/>
      <c r="X123" s="221" t="s">
        <v>184</v>
      </c>
      <c r="Y123" s="211"/>
      <c r="Z123" s="211"/>
      <c r="AA123" s="211"/>
      <c r="AB123" s="211"/>
      <c r="AC123" s="211"/>
      <c r="AD123" s="211"/>
      <c r="AE123" s="211"/>
      <c r="AF123" s="211"/>
      <c r="AG123" s="211" t="s">
        <v>185</v>
      </c>
      <c r="AH123" s="211"/>
      <c r="AI123" s="211"/>
      <c r="AJ123" s="211"/>
      <c r="AK123" s="211"/>
      <c r="AL123" s="211"/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  <c r="BH123" s="211"/>
    </row>
    <row r="124" spans="1:60" outlineLevel="1" x14ac:dyDescent="0.25">
      <c r="A124" s="218"/>
      <c r="B124" s="219"/>
      <c r="C124" s="263" t="s">
        <v>335</v>
      </c>
      <c r="D124" s="257"/>
      <c r="E124" s="257"/>
      <c r="F124" s="257"/>
      <c r="G124" s="257"/>
      <c r="H124" s="221"/>
      <c r="I124" s="221"/>
      <c r="J124" s="221"/>
      <c r="K124" s="221"/>
      <c r="L124" s="221"/>
      <c r="M124" s="221"/>
      <c r="N124" s="221"/>
      <c r="O124" s="221"/>
      <c r="P124" s="221"/>
      <c r="Q124" s="221"/>
      <c r="R124" s="221"/>
      <c r="S124" s="221"/>
      <c r="T124" s="221"/>
      <c r="U124" s="221"/>
      <c r="V124" s="221"/>
      <c r="W124" s="221"/>
      <c r="X124" s="221"/>
      <c r="Y124" s="211"/>
      <c r="Z124" s="211"/>
      <c r="AA124" s="211"/>
      <c r="AB124" s="211"/>
      <c r="AC124" s="211"/>
      <c r="AD124" s="211"/>
      <c r="AE124" s="211"/>
      <c r="AF124" s="211"/>
      <c r="AG124" s="211" t="s">
        <v>187</v>
      </c>
      <c r="AH124" s="211"/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  <c r="BH124" s="211"/>
    </row>
    <row r="125" spans="1:60" outlineLevel="1" x14ac:dyDescent="0.25">
      <c r="A125" s="218"/>
      <c r="B125" s="219"/>
      <c r="C125" s="266" t="s">
        <v>336</v>
      </c>
      <c r="D125" s="259"/>
      <c r="E125" s="259"/>
      <c r="F125" s="259"/>
      <c r="G125" s="259"/>
      <c r="H125" s="221"/>
      <c r="I125" s="221"/>
      <c r="J125" s="221"/>
      <c r="K125" s="221"/>
      <c r="L125" s="221"/>
      <c r="M125" s="221"/>
      <c r="N125" s="221"/>
      <c r="O125" s="221"/>
      <c r="P125" s="221"/>
      <c r="Q125" s="221"/>
      <c r="R125" s="221"/>
      <c r="S125" s="221"/>
      <c r="T125" s="221"/>
      <c r="U125" s="221"/>
      <c r="V125" s="221"/>
      <c r="W125" s="221"/>
      <c r="X125" s="221"/>
      <c r="Y125" s="211"/>
      <c r="Z125" s="211"/>
      <c r="AA125" s="211"/>
      <c r="AB125" s="211"/>
      <c r="AC125" s="211"/>
      <c r="AD125" s="211"/>
      <c r="AE125" s="211"/>
      <c r="AF125" s="211"/>
      <c r="AG125" s="211" t="s">
        <v>337</v>
      </c>
      <c r="AH125" s="211"/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</row>
    <row r="126" spans="1:60" outlineLevel="1" x14ac:dyDescent="0.25">
      <c r="A126" s="230">
        <v>38</v>
      </c>
      <c r="B126" s="231" t="s">
        <v>338</v>
      </c>
      <c r="C126" s="247" t="s">
        <v>339</v>
      </c>
      <c r="D126" s="232" t="s">
        <v>194</v>
      </c>
      <c r="E126" s="233">
        <v>14</v>
      </c>
      <c r="F126" s="234"/>
      <c r="G126" s="235">
        <f>ROUND(E126*F126,2)</f>
        <v>0</v>
      </c>
      <c r="H126" s="234"/>
      <c r="I126" s="235">
        <f>ROUND(E126*H126,2)</f>
        <v>0</v>
      </c>
      <c r="J126" s="234"/>
      <c r="K126" s="235">
        <f>ROUND(E126*J126,2)</f>
        <v>0</v>
      </c>
      <c r="L126" s="235">
        <v>21</v>
      </c>
      <c r="M126" s="235">
        <f>G126*(1+L126/100)</f>
        <v>0</v>
      </c>
      <c r="N126" s="235">
        <v>0</v>
      </c>
      <c r="O126" s="235">
        <f>ROUND(E126*N126,2)</f>
        <v>0</v>
      </c>
      <c r="P126" s="235">
        <v>0</v>
      </c>
      <c r="Q126" s="235">
        <f>ROUND(E126*P126,2)</f>
        <v>0</v>
      </c>
      <c r="R126" s="235"/>
      <c r="S126" s="235" t="s">
        <v>340</v>
      </c>
      <c r="T126" s="236" t="s">
        <v>159</v>
      </c>
      <c r="U126" s="221">
        <v>0</v>
      </c>
      <c r="V126" s="221">
        <f>ROUND(E126*U126,2)</f>
        <v>0</v>
      </c>
      <c r="W126" s="221"/>
      <c r="X126" s="221" t="s">
        <v>184</v>
      </c>
      <c r="Y126" s="211"/>
      <c r="Z126" s="211"/>
      <c r="AA126" s="211"/>
      <c r="AB126" s="211"/>
      <c r="AC126" s="211"/>
      <c r="AD126" s="211"/>
      <c r="AE126" s="211"/>
      <c r="AF126" s="211"/>
      <c r="AG126" s="211" t="s">
        <v>341</v>
      </c>
      <c r="AH126" s="211"/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  <c r="BH126" s="211"/>
    </row>
    <row r="127" spans="1:60" outlineLevel="1" x14ac:dyDescent="0.25">
      <c r="A127" s="218"/>
      <c r="B127" s="219"/>
      <c r="C127" s="267" t="s">
        <v>342</v>
      </c>
      <c r="D127" s="260"/>
      <c r="E127" s="260"/>
      <c r="F127" s="260"/>
      <c r="G127" s="260"/>
      <c r="H127" s="221"/>
      <c r="I127" s="221"/>
      <c r="J127" s="221"/>
      <c r="K127" s="221"/>
      <c r="L127" s="221"/>
      <c r="M127" s="221"/>
      <c r="N127" s="221"/>
      <c r="O127" s="221"/>
      <c r="P127" s="221"/>
      <c r="Q127" s="221"/>
      <c r="R127" s="221"/>
      <c r="S127" s="221"/>
      <c r="T127" s="221"/>
      <c r="U127" s="221"/>
      <c r="V127" s="221"/>
      <c r="W127" s="221"/>
      <c r="X127" s="221"/>
      <c r="Y127" s="211"/>
      <c r="Z127" s="211"/>
      <c r="AA127" s="211"/>
      <c r="AB127" s="211"/>
      <c r="AC127" s="211"/>
      <c r="AD127" s="211"/>
      <c r="AE127" s="211"/>
      <c r="AF127" s="211"/>
      <c r="AG127" s="211" t="s">
        <v>337</v>
      </c>
      <c r="AH127" s="211"/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58" t="str">
        <f>C127</f>
        <v>Svislé přemístění ze 2. NP, nebo 1. PP, vodorovné vnitrostaveništní přemístění do 30 m, odvoz na skládku do 10 km. Bez poplatku za skládku.</v>
      </c>
      <c r="BB127" s="211"/>
      <c r="BC127" s="211"/>
      <c r="BD127" s="211"/>
      <c r="BE127" s="211"/>
      <c r="BF127" s="211"/>
      <c r="BG127" s="211"/>
      <c r="BH127" s="211"/>
    </row>
    <row r="128" spans="1:60" ht="20.399999999999999" outlineLevel="1" x14ac:dyDescent="0.25">
      <c r="A128" s="230">
        <v>39</v>
      </c>
      <c r="B128" s="231" t="s">
        <v>343</v>
      </c>
      <c r="C128" s="247" t="s">
        <v>344</v>
      </c>
      <c r="D128" s="232" t="s">
        <v>211</v>
      </c>
      <c r="E128" s="233">
        <v>27.375</v>
      </c>
      <c r="F128" s="234"/>
      <c r="G128" s="235">
        <f>ROUND(E128*F128,2)</f>
        <v>0</v>
      </c>
      <c r="H128" s="234"/>
      <c r="I128" s="235">
        <f>ROUND(E128*H128,2)</f>
        <v>0</v>
      </c>
      <c r="J128" s="234"/>
      <c r="K128" s="235">
        <f>ROUND(E128*J128,2)</f>
        <v>0</v>
      </c>
      <c r="L128" s="235">
        <v>21</v>
      </c>
      <c r="M128" s="235">
        <f>G128*(1+L128/100)</f>
        <v>0</v>
      </c>
      <c r="N128" s="235">
        <v>0</v>
      </c>
      <c r="O128" s="235">
        <f>ROUND(E128*N128,2)</f>
        <v>0</v>
      </c>
      <c r="P128" s="235">
        <v>0</v>
      </c>
      <c r="Q128" s="235">
        <f>ROUND(E128*P128,2)</f>
        <v>0</v>
      </c>
      <c r="R128" s="235"/>
      <c r="S128" s="235" t="s">
        <v>340</v>
      </c>
      <c r="T128" s="236" t="s">
        <v>159</v>
      </c>
      <c r="U128" s="221">
        <v>0</v>
      </c>
      <c r="V128" s="221">
        <f>ROUND(E128*U128,2)</f>
        <v>0</v>
      </c>
      <c r="W128" s="221"/>
      <c r="X128" s="221" t="s">
        <v>184</v>
      </c>
      <c r="Y128" s="211"/>
      <c r="Z128" s="211"/>
      <c r="AA128" s="211"/>
      <c r="AB128" s="211"/>
      <c r="AC128" s="211"/>
      <c r="AD128" s="211"/>
      <c r="AE128" s="211"/>
      <c r="AF128" s="211"/>
      <c r="AG128" s="211" t="s">
        <v>196</v>
      </c>
      <c r="AH128" s="211"/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  <c r="BH128" s="211"/>
    </row>
    <row r="129" spans="1:60" outlineLevel="1" x14ac:dyDescent="0.25">
      <c r="A129" s="218"/>
      <c r="B129" s="219"/>
      <c r="C129" s="264" t="s">
        <v>345</v>
      </c>
      <c r="D129" s="251"/>
      <c r="E129" s="252">
        <v>12.6</v>
      </c>
      <c r="F129" s="221"/>
      <c r="G129" s="221"/>
      <c r="H129" s="221"/>
      <c r="I129" s="221"/>
      <c r="J129" s="221"/>
      <c r="K129" s="221"/>
      <c r="L129" s="221"/>
      <c r="M129" s="221"/>
      <c r="N129" s="221"/>
      <c r="O129" s="221"/>
      <c r="P129" s="221"/>
      <c r="Q129" s="221"/>
      <c r="R129" s="221"/>
      <c r="S129" s="221"/>
      <c r="T129" s="221"/>
      <c r="U129" s="221"/>
      <c r="V129" s="221"/>
      <c r="W129" s="221"/>
      <c r="X129" s="221"/>
      <c r="Y129" s="211"/>
      <c r="Z129" s="211"/>
      <c r="AA129" s="211"/>
      <c r="AB129" s="211"/>
      <c r="AC129" s="211"/>
      <c r="AD129" s="211"/>
      <c r="AE129" s="211"/>
      <c r="AF129" s="211"/>
      <c r="AG129" s="211" t="s">
        <v>189</v>
      </c>
      <c r="AH129" s="211">
        <v>0</v>
      </c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</row>
    <row r="130" spans="1:60" outlineLevel="1" x14ac:dyDescent="0.25">
      <c r="A130" s="218"/>
      <c r="B130" s="219"/>
      <c r="C130" s="264" t="s">
        <v>302</v>
      </c>
      <c r="D130" s="251"/>
      <c r="E130" s="252">
        <v>1.8</v>
      </c>
      <c r="F130" s="221"/>
      <c r="G130" s="221"/>
      <c r="H130" s="221"/>
      <c r="I130" s="221"/>
      <c r="J130" s="221"/>
      <c r="K130" s="221"/>
      <c r="L130" s="221"/>
      <c r="M130" s="221"/>
      <c r="N130" s="221"/>
      <c r="O130" s="221"/>
      <c r="P130" s="221"/>
      <c r="Q130" s="221"/>
      <c r="R130" s="221"/>
      <c r="S130" s="221"/>
      <c r="T130" s="221"/>
      <c r="U130" s="221"/>
      <c r="V130" s="221"/>
      <c r="W130" s="221"/>
      <c r="X130" s="221"/>
      <c r="Y130" s="211"/>
      <c r="Z130" s="211"/>
      <c r="AA130" s="211"/>
      <c r="AB130" s="211"/>
      <c r="AC130" s="211"/>
      <c r="AD130" s="211"/>
      <c r="AE130" s="211"/>
      <c r="AF130" s="211"/>
      <c r="AG130" s="211" t="s">
        <v>189</v>
      </c>
      <c r="AH130" s="211">
        <v>0</v>
      </c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  <c r="BH130" s="211"/>
    </row>
    <row r="131" spans="1:60" outlineLevel="1" x14ac:dyDescent="0.25">
      <c r="A131" s="218"/>
      <c r="B131" s="219"/>
      <c r="C131" s="264" t="s">
        <v>346</v>
      </c>
      <c r="D131" s="251"/>
      <c r="E131" s="252">
        <v>12.975</v>
      </c>
      <c r="F131" s="221"/>
      <c r="G131" s="221"/>
      <c r="H131" s="221"/>
      <c r="I131" s="221"/>
      <c r="J131" s="221"/>
      <c r="K131" s="221"/>
      <c r="L131" s="221"/>
      <c r="M131" s="221"/>
      <c r="N131" s="221"/>
      <c r="O131" s="221"/>
      <c r="P131" s="221"/>
      <c r="Q131" s="221"/>
      <c r="R131" s="221"/>
      <c r="S131" s="221"/>
      <c r="T131" s="221"/>
      <c r="U131" s="221"/>
      <c r="V131" s="221"/>
      <c r="W131" s="221"/>
      <c r="X131" s="221"/>
      <c r="Y131" s="211"/>
      <c r="Z131" s="211"/>
      <c r="AA131" s="211"/>
      <c r="AB131" s="211"/>
      <c r="AC131" s="211"/>
      <c r="AD131" s="211"/>
      <c r="AE131" s="211"/>
      <c r="AF131" s="211"/>
      <c r="AG131" s="211" t="s">
        <v>189</v>
      </c>
      <c r="AH131" s="211">
        <v>0</v>
      </c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211"/>
      <c r="BA131" s="211"/>
      <c r="BB131" s="211"/>
      <c r="BC131" s="211"/>
      <c r="BD131" s="211"/>
      <c r="BE131" s="211"/>
      <c r="BF131" s="211"/>
      <c r="BG131" s="211"/>
      <c r="BH131" s="211"/>
    </row>
    <row r="132" spans="1:60" ht="20.399999999999999" outlineLevel="1" x14ac:dyDescent="0.25">
      <c r="A132" s="237">
        <v>40</v>
      </c>
      <c r="B132" s="238" t="s">
        <v>347</v>
      </c>
      <c r="C132" s="246" t="s">
        <v>348</v>
      </c>
      <c r="D132" s="239" t="s">
        <v>194</v>
      </c>
      <c r="E132" s="240">
        <v>1</v>
      </c>
      <c r="F132" s="241"/>
      <c r="G132" s="242">
        <f>ROUND(E132*F132,2)</f>
        <v>0</v>
      </c>
      <c r="H132" s="241"/>
      <c r="I132" s="242">
        <f>ROUND(E132*H132,2)</f>
        <v>0</v>
      </c>
      <c r="J132" s="241"/>
      <c r="K132" s="242">
        <f>ROUND(E132*J132,2)</f>
        <v>0</v>
      </c>
      <c r="L132" s="242">
        <v>21</v>
      </c>
      <c r="M132" s="242">
        <f>G132*(1+L132/100)</f>
        <v>0</v>
      </c>
      <c r="N132" s="242">
        <v>1.6500000000000001E-2</v>
      </c>
      <c r="O132" s="242">
        <f>ROUND(E132*N132,2)</f>
        <v>0.02</v>
      </c>
      <c r="P132" s="242">
        <v>0</v>
      </c>
      <c r="Q132" s="242">
        <f>ROUND(E132*P132,2)</f>
        <v>0</v>
      </c>
      <c r="R132" s="242" t="s">
        <v>325</v>
      </c>
      <c r="S132" s="242" t="s">
        <v>158</v>
      </c>
      <c r="T132" s="243" t="s">
        <v>158</v>
      </c>
      <c r="U132" s="221">
        <v>0</v>
      </c>
      <c r="V132" s="221">
        <f>ROUND(E132*U132,2)</f>
        <v>0</v>
      </c>
      <c r="W132" s="221"/>
      <c r="X132" s="221" t="s">
        <v>326</v>
      </c>
      <c r="Y132" s="211"/>
      <c r="Z132" s="211"/>
      <c r="AA132" s="211"/>
      <c r="AB132" s="211"/>
      <c r="AC132" s="211"/>
      <c r="AD132" s="211"/>
      <c r="AE132" s="211"/>
      <c r="AF132" s="211"/>
      <c r="AG132" s="211" t="s">
        <v>327</v>
      </c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  <c r="BH132" s="211"/>
    </row>
    <row r="133" spans="1:60" x14ac:dyDescent="0.25">
      <c r="A133" s="224" t="s">
        <v>153</v>
      </c>
      <c r="B133" s="225" t="s">
        <v>82</v>
      </c>
      <c r="C133" s="245" t="s">
        <v>83</v>
      </c>
      <c r="D133" s="226"/>
      <c r="E133" s="227"/>
      <c r="F133" s="228"/>
      <c r="G133" s="228">
        <f>SUMIF(AG134:AG139,"&lt;&gt;NOR",G134:G139)</f>
        <v>0</v>
      </c>
      <c r="H133" s="228"/>
      <c r="I133" s="228">
        <f>SUM(I134:I139)</f>
        <v>0</v>
      </c>
      <c r="J133" s="228"/>
      <c r="K133" s="228">
        <f>SUM(K134:K139)</f>
        <v>0</v>
      </c>
      <c r="L133" s="228"/>
      <c r="M133" s="228">
        <f>SUM(M134:M139)</f>
        <v>0</v>
      </c>
      <c r="N133" s="228"/>
      <c r="O133" s="228">
        <f>SUM(O134:O139)</f>
        <v>1.2600000000000002</v>
      </c>
      <c r="P133" s="228"/>
      <c r="Q133" s="228">
        <f>SUM(Q134:Q139)</f>
        <v>0</v>
      </c>
      <c r="R133" s="228"/>
      <c r="S133" s="228"/>
      <c r="T133" s="229"/>
      <c r="U133" s="223"/>
      <c r="V133" s="223">
        <f>SUM(V134:V139)</f>
        <v>33.489999999999995</v>
      </c>
      <c r="W133" s="223"/>
      <c r="X133" s="223"/>
      <c r="AG133" t="s">
        <v>154</v>
      </c>
    </row>
    <row r="134" spans="1:60" ht="20.399999999999999" outlineLevel="1" x14ac:dyDescent="0.25">
      <c r="A134" s="230">
        <v>41</v>
      </c>
      <c r="B134" s="231" t="s">
        <v>349</v>
      </c>
      <c r="C134" s="247" t="s">
        <v>350</v>
      </c>
      <c r="D134" s="232" t="s">
        <v>211</v>
      </c>
      <c r="E134" s="233">
        <v>56</v>
      </c>
      <c r="F134" s="234"/>
      <c r="G134" s="235">
        <f>ROUND(E134*F134,2)</f>
        <v>0</v>
      </c>
      <c r="H134" s="234"/>
      <c r="I134" s="235">
        <f>ROUND(E134*H134,2)</f>
        <v>0</v>
      </c>
      <c r="J134" s="234"/>
      <c r="K134" s="235">
        <f>ROUND(E134*J134,2)</f>
        <v>0</v>
      </c>
      <c r="L134" s="235">
        <v>21</v>
      </c>
      <c r="M134" s="235">
        <f>G134*(1+L134/100)</f>
        <v>0</v>
      </c>
      <c r="N134" s="235">
        <v>1.8380000000000001E-2</v>
      </c>
      <c r="O134" s="235">
        <f>ROUND(E134*N134,2)</f>
        <v>1.03</v>
      </c>
      <c r="P134" s="235">
        <v>0</v>
      </c>
      <c r="Q134" s="235">
        <f>ROUND(E134*P134,2)</f>
        <v>0</v>
      </c>
      <c r="R134" s="235" t="s">
        <v>351</v>
      </c>
      <c r="S134" s="235" t="s">
        <v>158</v>
      </c>
      <c r="T134" s="236" t="s">
        <v>158</v>
      </c>
      <c r="U134" s="221">
        <v>0.14399999999999999</v>
      </c>
      <c r="V134" s="221">
        <f>ROUND(E134*U134,2)</f>
        <v>8.06</v>
      </c>
      <c r="W134" s="221"/>
      <c r="X134" s="221" t="s">
        <v>184</v>
      </c>
      <c r="Y134" s="211"/>
      <c r="Z134" s="211"/>
      <c r="AA134" s="211"/>
      <c r="AB134" s="211"/>
      <c r="AC134" s="211"/>
      <c r="AD134" s="211"/>
      <c r="AE134" s="211"/>
      <c r="AF134" s="211"/>
      <c r="AG134" s="211" t="s">
        <v>196</v>
      </c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  <c r="BH134" s="211"/>
    </row>
    <row r="135" spans="1:60" outlineLevel="1" x14ac:dyDescent="0.25">
      <c r="A135" s="218"/>
      <c r="B135" s="219"/>
      <c r="C135" s="263" t="s">
        <v>352</v>
      </c>
      <c r="D135" s="257"/>
      <c r="E135" s="257"/>
      <c r="F135" s="257"/>
      <c r="G135" s="257"/>
      <c r="H135" s="221"/>
      <c r="I135" s="221"/>
      <c r="J135" s="221"/>
      <c r="K135" s="221"/>
      <c r="L135" s="221"/>
      <c r="M135" s="221"/>
      <c r="N135" s="221"/>
      <c r="O135" s="221"/>
      <c r="P135" s="221"/>
      <c r="Q135" s="221"/>
      <c r="R135" s="221"/>
      <c r="S135" s="221"/>
      <c r="T135" s="221"/>
      <c r="U135" s="221"/>
      <c r="V135" s="221"/>
      <c r="W135" s="221"/>
      <c r="X135" s="221"/>
      <c r="Y135" s="211"/>
      <c r="Z135" s="211"/>
      <c r="AA135" s="211"/>
      <c r="AB135" s="211"/>
      <c r="AC135" s="211"/>
      <c r="AD135" s="211"/>
      <c r="AE135" s="211"/>
      <c r="AF135" s="211"/>
      <c r="AG135" s="211" t="s">
        <v>187</v>
      </c>
      <c r="AH135" s="211"/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  <c r="BH135" s="211"/>
    </row>
    <row r="136" spans="1:60" ht="30.6" outlineLevel="1" x14ac:dyDescent="0.25">
      <c r="A136" s="230">
        <v>42</v>
      </c>
      <c r="B136" s="231" t="s">
        <v>353</v>
      </c>
      <c r="C136" s="247" t="s">
        <v>354</v>
      </c>
      <c r="D136" s="232" t="s">
        <v>211</v>
      </c>
      <c r="E136" s="233">
        <v>112</v>
      </c>
      <c r="F136" s="234"/>
      <c r="G136" s="235">
        <f>ROUND(E136*F136,2)</f>
        <v>0</v>
      </c>
      <c r="H136" s="234"/>
      <c r="I136" s="235">
        <f>ROUND(E136*H136,2)</f>
        <v>0</v>
      </c>
      <c r="J136" s="234"/>
      <c r="K136" s="235">
        <f>ROUND(E136*J136,2)</f>
        <v>0</v>
      </c>
      <c r="L136" s="235">
        <v>21</v>
      </c>
      <c r="M136" s="235">
        <f>G136*(1+L136/100)</f>
        <v>0</v>
      </c>
      <c r="N136" s="235">
        <v>9.7000000000000005E-4</v>
      </c>
      <c r="O136" s="235">
        <f>ROUND(E136*N136,2)</f>
        <v>0.11</v>
      </c>
      <c r="P136" s="235">
        <v>0</v>
      </c>
      <c r="Q136" s="235">
        <f>ROUND(E136*P136,2)</f>
        <v>0</v>
      </c>
      <c r="R136" s="235" t="s">
        <v>351</v>
      </c>
      <c r="S136" s="235" t="s">
        <v>158</v>
      </c>
      <c r="T136" s="236" t="s">
        <v>158</v>
      </c>
      <c r="U136" s="221">
        <v>6.0000000000000001E-3</v>
      </c>
      <c r="V136" s="221">
        <f>ROUND(E136*U136,2)</f>
        <v>0.67</v>
      </c>
      <c r="W136" s="221"/>
      <c r="X136" s="221" t="s">
        <v>184</v>
      </c>
      <c r="Y136" s="211"/>
      <c r="Z136" s="211"/>
      <c r="AA136" s="211"/>
      <c r="AB136" s="211"/>
      <c r="AC136" s="211"/>
      <c r="AD136" s="211"/>
      <c r="AE136" s="211"/>
      <c r="AF136" s="211"/>
      <c r="AG136" s="211" t="s">
        <v>196</v>
      </c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11"/>
      <c r="BH136" s="211"/>
    </row>
    <row r="137" spans="1:60" outlineLevel="1" x14ac:dyDescent="0.25">
      <c r="A137" s="218"/>
      <c r="B137" s="219"/>
      <c r="C137" s="263" t="s">
        <v>352</v>
      </c>
      <c r="D137" s="257"/>
      <c r="E137" s="257"/>
      <c r="F137" s="257"/>
      <c r="G137" s="257"/>
      <c r="H137" s="221"/>
      <c r="I137" s="221"/>
      <c r="J137" s="221"/>
      <c r="K137" s="221"/>
      <c r="L137" s="221"/>
      <c r="M137" s="221"/>
      <c r="N137" s="221"/>
      <c r="O137" s="221"/>
      <c r="P137" s="221"/>
      <c r="Q137" s="221"/>
      <c r="R137" s="221"/>
      <c r="S137" s="221"/>
      <c r="T137" s="221"/>
      <c r="U137" s="221"/>
      <c r="V137" s="221"/>
      <c r="W137" s="221"/>
      <c r="X137" s="221"/>
      <c r="Y137" s="211"/>
      <c r="Z137" s="211"/>
      <c r="AA137" s="211"/>
      <c r="AB137" s="211"/>
      <c r="AC137" s="211"/>
      <c r="AD137" s="211"/>
      <c r="AE137" s="211"/>
      <c r="AF137" s="211"/>
      <c r="AG137" s="211" t="s">
        <v>187</v>
      </c>
      <c r="AH137" s="211"/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  <c r="BH137" s="211"/>
    </row>
    <row r="138" spans="1:60" outlineLevel="1" x14ac:dyDescent="0.25">
      <c r="A138" s="237">
        <v>43</v>
      </c>
      <c r="B138" s="238" t="s">
        <v>355</v>
      </c>
      <c r="C138" s="246" t="s">
        <v>356</v>
      </c>
      <c r="D138" s="239" t="s">
        <v>211</v>
      </c>
      <c r="E138" s="240">
        <v>56</v>
      </c>
      <c r="F138" s="241"/>
      <c r="G138" s="242">
        <f>ROUND(E138*F138,2)</f>
        <v>0</v>
      </c>
      <c r="H138" s="241"/>
      <c r="I138" s="242">
        <f>ROUND(E138*H138,2)</f>
        <v>0</v>
      </c>
      <c r="J138" s="241"/>
      <c r="K138" s="242">
        <f>ROUND(E138*J138,2)</f>
        <v>0</v>
      </c>
      <c r="L138" s="242">
        <v>21</v>
      </c>
      <c r="M138" s="242">
        <f>G138*(1+L138/100)</f>
        <v>0</v>
      </c>
      <c r="N138" s="242">
        <v>0</v>
      </c>
      <c r="O138" s="242">
        <f>ROUND(E138*N138,2)</f>
        <v>0</v>
      </c>
      <c r="P138" s="242">
        <v>0</v>
      </c>
      <c r="Q138" s="242">
        <f>ROUND(E138*P138,2)</f>
        <v>0</v>
      </c>
      <c r="R138" s="242" t="s">
        <v>351</v>
      </c>
      <c r="S138" s="242" t="s">
        <v>158</v>
      </c>
      <c r="T138" s="243" t="s">
        <v>158</v>
      </c>
      <c r="U138" s="221">
        <v>0.126</v>
      </c>
      <c r="V138" s="221">
        <f>ROUND(E138*U138,2)</f>
        <v>7.06</v>
      </c>
      <c r="W138" s="221"/>
      <c r="X138" s="221" t="s">
        <v>184</v>
      </c>
      <c r="Y138" s="211"/>
      <c r="Z138" s="211"/>
      <c r="AA138" s="211"/>
      <c r="AB138" s="211"/>
      <c r="AC138" s="211"/>
      <c r="AD138" s="211"/>
      <c r="AE138" s="211"/>
      <c r="AF138" s="211"/>
      <c r="AG138" s="211" t="s">
        <v>196</v>
      </c>
      <c r="AH138" s="211"/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11"/>
      <c r="BH138" s="211"/>
    </row>
    <row r="139" spans="1:60" outlineLevel="1" x14ac:dyDescent="0.25">
      <c r="A139" s="237">
        <v>44</v>
      </c>
      <c r="B139" s="238" t="s">
        <v>357</v>
      </c>
      <c r="C139" s="246" t="s">
        <v>358</v>
      </c>
      <c r="D139" s="239" t="s">
        <v>211</v>
      </c>
      <c r="E139" s="240">
        <v>100</v>
      </c>
      <c r="F139" s="241"/>
      <c r="G139" s="242">
        <f>ROUND(E139*F139,2)</f>
        <v>0</v>
      </c>
      <c r="H139" s="241"/>
      <c r="I139" s="242">
        <f>ROUND(E139*H139,2)</f>
        <v>0</v>
      </c>
      <c r="J139" s="241"/>
      <c r="K139" s="242">
        <f>ROUND(E139*J139,2)</f>
        <v>0</v>
      </c>
      <c r="L139" s="242">
        <v>21</v>
      </c>
      <c r="M139" s="242">
        <f>G139*(1+L139/100)</f>
        <v>0</v>
      </c>
      <c r="N139" s="242">
        <v>1.2099999999999999E-3</v>
      </c>
      <c r="O139" s="242">
        <f>ROUND(E139*N139,2)</f>
        <v>0.12</v>
      </c>
      <c r="P139" s="242">
        <v>0</v>
      </c>
      <c r="Q139" s="242">
        <f>ROUND(E139*P139,2)</f>
        <v>0</v>
      </c>
      <c r="R139" s="242" t="s">
        <v>351</v>
      </c>
      <c r="S139" s="242" t="s">
        <v>158</v>
      </c>
      <c r="T139" s="243" t="s">
        <v>158</v>
      </c>
      <c r="U139" s="221">
        <v>0.17699999999999999</v>
      </c>
      <c r="V139" s="221">
        <f>ROUND(E139*U139,2)</f>
        <v>17.7</v>
      </c>
      <c r="W139" s="221"/>
      <c r="X139" s="221" t="s">
        <v>184</v>
      </c>
      <c r="Y139" s="211"/>
      <c r="Z139" s="211"/>
      <c r="AA139" s="211"/>
      <c r="AB139" s="211"/>
      <c r="AC139" s="211"/>
      <c r="AD139" s="211"/>
      <c r="AE139" s="211"/>
      <c r="AF139" s="211"/>
      <c r="AG139" s="211" t="s">
        <v>196</v>
      </c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1"/>
      <c r="BH139" s="211"/>
    </row>
    <row r="140" spans="1:60" x14ac:dyDescent="0.25">
      <c r="A140" s="224" t="s">
        <v>153</v>
      </c>
      <c r="B140" s="225" t="s">
        <v>84</v>
      </c>
      <c r="C140" s="245" t="s">
        <v>85</v>
      </c>
      <c r="D140" s="226"/>
      <c r="E140" s="227"/>
      <c r="F140" s="228"/>
      <c r="G140" s="228">
        <f>SUMIF(AG141:AG150,"&lt;&gt;NOR",G141:G150)</f>
        <v>0</v>
      </c>
      <c r="H140" s="228"/>
      <c r="I140" s="228">
        <f>SUM(I141:I150)</f>
        <v>0</v>
      </c>
      <c r="J140" s="228"/>
      <c r="K140" s="228">
        <f>SUM(K141:K150)</f>
        <v>0</v>
      </c>
      <c r="L140" s="228"/>
      <c r="M140" s="228">
        <f>SUM(M141:M150)</f>
        <v>0</v>
      </c>
      <c r="N140" s="228"/>
      <c r="O140" s="228">
        <f>SUM(O141:O150)</f>
        <v>0.14000000000000001</v>
      </c>
      <c r="P140" s="228"/>
      <c r="Q140" s="228">
        <f>SUM(Q141:Q150)</f>
        <v>0</v>
      </c>
      <c r="R140" s="228"/>
      <c r="S140" s="228"/>
      <c r="T140" s="229"/>
      <c r="U140" s="223"/>
      <c r="V140" s="223">
        <f>SUM(V141:V150)</f>
        <v>44.710000000000008</v>
      </c>
      <c r="W140" s="223"/>
      <c r="X140" s="223"/>
      <c r="AG140" t="s">
        <v>154</v>
      </c>
    </row>
    <row r="141" spans="1:60" ht="40.799999999999997" outlineLevel="1" x14ac:dyDescent="0.25">
      <c r="A141" s="237">
        <v>45</v>
      </c>
      <c r="B141" s="238" t="s">
        <v>359</v>
      </c>
      <c r="C141" s="246" t="s">
        <v>360</v>
      </c>
      <c r="D141" s="239" t="s">
        <v>211</v>
      </c>
      <c r="E141" s="240">
        <v>110</v>
      </c>
      <c r="F141" s="241"/>
      <c r="G141" s="242">
        <f>ROUND(E141*F141,2)</f>
        <v>0</v>
      </c>
      <c r="H141" s="241"/>
      <c r="I141" s="242">
        <f>ROUND(E141*H141,2)</f>
        <v>0</v>
      </c>
      <c r="J141" s="241"/>
      <c r="K141" s="242">
        <f>ROUND(E141*J141,2)</f>
        <v>0</v>
      </c>
      <c r="L141" s="242">
        <v>21</v>
      </c>
      <c r="M141" s="242">
        <f>G141*(1+L141/100)</f>
        <v>0</v>
      </c>
      <c r="N141" s="242">
        <v>4.0000000000000003E-5</v>
      </c>
      <c r="O141" s="242">
        <f>ROUND(E141*N141,2)</f>
        <v>0</v>
      </c>
      <c r="P141" s="242">
        <v>0</v>
      </c>
      <c r="Q141" s="242">
        <f>ROUND(E141*P141,2)</f>
        <v>0</v>
      </c>
      <c r="R141" s="242" t="s">
        <v>195</v>
      </c>
      <c r="S141" s="242" t="s">
        <v>158</v>
      </c>
      <c r="T141" s="243" t="s">
        <v>158</v>
      </c>
      <c r="U141" s="221">
        <v>0.308</v>
      </c>
      <c r="V141" s="221">
        <f>ROUND(E141*U141,2)</f>
        <v>33.880000000000003</v>
      </c>
      <c r="W141" s="221"/>
      <c r="X141" s="221" t="s">
        <v>184</v>
      </c>
      <c r="Y141" s="211"/>
      <c r="Z141" s="211"/>
      <c r="AA141" s="211"/>
      <c r="AB141" s="211"/>
      <c r="AC141" s="211"/>
      <c r="AD141" s="211"/>
      <c r="AE141" s="211"/>
      <c r="AF141" s="211"/>
      <c r="AG141" s="211" t="s">
        <v>196</v>
      </c>
      <c r="AH141" s="211"/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211"/>
      <c r="BA141" s="211"/>
      <c r="BB141" s="211"/>
      <c r="BC141" s="211"/>
      <c r="BD141" s="211"/>
      <c r="BE141" s="211"/>
      <c r="BF141" s="211"/>
      <c r="BG141" s="211"/>
      <c r="BH141" s="211"/>
    </row>
    <row r="142" spans="1:60" ht="30.6" outlineLevel="1" x14ac:dyDescent="0.25">
      <c r="A142" s="237">
        <v>46</v>
      </c>
      <c r="B142" s="238" t="s">
        <v>361</v>
      </c>
      <c r="C142" s="246" t="s">
        <v>362</v>
      </c>
      <c r="D142" s="239" t="s">
        <v>211</v>
      </c>
      <c r="E142" s="240">
        <v>20</v>
      </c>
      <c r="F142" s="241"/>
      <c r="G142" s="242">
        <f>ROUND(E142*F142,2)</f>
        <v>0</v>
      </c>
      <c r="H142" s="241"/>
      <c r="I142" s="242">
        <f>ROUND(E142*H142,2)</f>
        <v>0</v>
      </c>
      <c r="J142" s="241"/>
      <c r="K142" s="242">
        <f>ROUND(E142*J142,2)</f>
        <v>0</v>
      </c>
      <c r="L142" s="242">
        <v>21</v>
      </c>
      <c r="M142" s="242">
        <f>G142*(1+L142/100)</f>
        <v>0</v>
      </c>
      <c r="N142" s="242">
        <v>0</v>
      </c>
      <c r="O142" s="242">
        <f>ROUND(E142*N142,2)</f>
        <v>0</v>
      </c>
      <c r="P142" s="242">
        <v>0</v>
      </c>
      <c r="Q142" s="242">
        <f>ROUND(E142*P142,2)</f>
        <v>0</v>
      </c>
      <c r="R142" s="242" t="s">
        <v>195</v>
      </c>
      <c r="S142" s="242" t="s">
        <v>158</v>
      </c>
      <c r="T142" s="243" t="s">
        <v>158</v>
      </c>
      <c r="U142" s="221">
        <v>0.13900000000000001</v>
      </c>
      <c r="V142" s="221">
        <f>ROUND(E142*U142,2)</f>
        <v>2.78</v>
      </c>
      <c r="W142" s="221"/>
      <c r="X142" s="221" t="s">
        <v>184</v>
      </c>
      <c r="Y142" s="211"/>
      <c r="Z142" s="211"/>
      <c r="AA142" s="211"/>
      <c r="AB142" s="211"/>
      <c r="AC142" s="211"/>
      <c r="AD142" s="211"/>
      <c r="AE142" s="211"/>
      <c r="AF142" s="211"/>
      <c r="AG142" s="211" t="s">
        <v>185</v>
      </c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11"/>
      <c r="BA142" s="211"/>
      <c r="BB142" s="211"/>
      <c r="BC142" s="211"/>
      <c r="BD142" s="211"/>
      <c r="BE142" s="211"/>
      <c r="BF142" s="211"/>
      <c r="BG142" s="211"/>
      <c r="BH142" s="211"/>
    </row>
    <row r="143" spans="1:60" outlineLevel="1" x14ac:dyDescent="0.25">
      <c r="A143" s="237">
        <v>47</v>
      </c>
      <c r="B143" s="238" t="s">
        <v>363</v>
      </c>
      <c r="C143" s="246" t="s">
        <v>364</v>
      </c>
      <c r="D143" s="239" t="s">
        <v>194</v>
      </c>
      <c r="E143" s="240">
        <v>2</v>
      </c>
      <c r="F143" s="241"/>
      <c r="G143" s="242">
        <f>ROUND(E143*F143,2)</f>
        <v>0</v>
      </c>
      <c r="H143" s="241"/>
      <c r="I143" s="242">
        <f>ROUND(E143*H143,2)</f>
        <v>0</v>
      </c>
      <c r="J143" s="241"/>
      <c r="K143" s="242">
        <f>ROUND(E143*J143,2)</f>
        <v>0</v>
      </c>
      <c r="L143" s="242">
        <v>21</v>
      </c>
      <c r="M143" s="242">
        <f>G143*(1+L143/100)</f>
        <v>0</v>
      </c>
      <c r="N143" s="242">
        <v>1.0000000000000001E-5</v>
      </c>
      <c r="O143" s="242">
        <f>ROUND(E143*N143,2)</f>
        <v>0</v>
      </c>
      <c r="P143" s="242">
        <v>0</v>
      </c>
      <c r="Q143" s="242">
        <f>ROUND(E143*P143,2)</f>
        <v>0</v>
      </c>
      <c r="R143" s="242" t="s">
        <v>195</v>
      </c>
      <c r="S143" s="242" t="s">
        <v>158</v>
      </c>
      <c r="T143" s="243" t="s">
        <v>158</v>
      </c>
      <c r="U143" s="221">
        <v>0.17</v>
      </c>
      <c r="V143" s="221">
        <f>ROUND(E143*U143,2)</f>
        <v>0.34</v>
      </c>
      <c r="W143" s="221"/>
      <c r="X143" s="221" t="s">
        <v>184</v>
      </c>
      <c r="Y143" s="211"/>
      <c r="Z143" s="211"/>
      <c r="AA143" s="211"/>
      <c r="AB143" s="211"/>
      <c r="AC143" s="211"/>
      <c r="AD143" s="211"/>
      <c r="AE143" s="211"/>
      <c r="AF143" s="211"/>
      <c r="AG143" s="211" t="s">
        <v>185</v>
      </c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11"/>
      <c r="BH143" s="211"/>
    </row>
    <row r="144" spans="1:60" outlineLevel="1" x14ac:dyDescent="0.25">
      <c r="A144" s="237">
        <v>48</v>
      </c>
      <c r="B144" s="238" t="s">
        <v>365</v>
      </c>
      <c r="C144" s="246" t="s">
        <v>366</v>
      </c>
      <c r="D144" s="239" t="s">
        <v>194</v>
      </c>
      <c r="E144" s="240">
        <v>2</v>
      </c>
      <c r="F144" s="241"/>
      <c r="G144" s="242">
        <f>ROUND(E144*F144,2)</f>
        <v>0</v>
      </c>
      <c r="H144" s="241"/>
      <c r="I144" s="242">
        <f>ROUND(E144*H144,2)</f>
        <v>0</v>
      </c>
      <c r="J144" s="241"/>
      <c r="K144" s="242">
        <f>ROUND(E144*J144,2)</f>
        <v>0</v>
      </c>
      <c r="L144" s="242">
        <v>21</v>
      </c>
      <c r="M144" s="242">
        <f>G144*(1+L144/100)</f>
        <v>0</v>
      </c>
      <c r="N144" s="242">
        <v>0</v>
      </c>
      <c r="O144" s="242">
        <f>ROUND(E144*N144,2)</f>
        <v>0</v>
      </c>
      <c r="P144" s="242">
        <v>0</v>
      </c>
      <c r="Q144" s="242">
        <f>ROUND(E144*P144,2)</f>
        <v>0</v>
      </c>
      <c r="R144" s="242" t="s">
        <v>195</v>
      </c>
      <c r="S144" s="242" t="s">
        <v>158</v>
      </c>
      <c r="T144" s="243" t="s">
        <v>158</v>
      </c>
      <c r="U144" s="221">
        <v>0.26419999999999999</v>
      </c>
      <c r="V144" s="221">
        <f>ROUND(E144*U144,2)</f>
        <v>0.53</v>
      </c>
      <c r="W144" s="221"/>
      <c r="X144" s="221" t="s">
        <v>184</v>
      </c>
      <c r="Y144" s="211"/>
      <c r="Z144" s="211"/>
      <c r="AA144" s="211"/>
      <c r="AB144" s="211"/>
      <c r="AC144" s="211"/>
      <c r="AD144" s="211"/>
      <c r="AE144" s="211"/>
      <c r="AF144" s="211"/>
      <c r="AG144" s="211" t="s">
        <v>185</v>
      </c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11"/>
      <c r="BH144" s="211"/>
    </row>
    <row r="145" spans="1:60" ht="30.6" outlineLevel="1" x14ac:dyDescent="0.25">
      <c r="A145" s="230">
        <v>49</v>
      </c>
      <c r="B145" s="231" t="s">
        <v>367</v>
      </c>
      <c r="C145" s="247" t="s">
        <v>368</v>
      </c>
      <c r="D145" s="232" t="s">
        <v>205</v>
      </c>
      <c r="E145" s="233">
        <v>6.9</v>
      </c>
      <c r="F145" s="234"/>
      <c r="G145" s="235">
        <f>ROUND(E145*F145,2)</f>
        <v>0</v>
      </c>
      <c r="H145" s="234"/>
      <c r="I145" s="235">
        <f>ROUND(E145*H145,2)</f>
        <v>0</v>
      </c>
      <c r="J145" s="234"/>
      <c r="K145" s="235">
        <f>ROUND(E145*J145,2)</f>
        <v>0</v>
      </c>
      <c r="L145" s="235">
        <v>21</v>
      </c>
      <c r="M145" s="235">
        <f>G145*(1+L145/100)</f>
        <v>0</v>
      </c>
      <c r="N145" s="235">
        <v>1.538E-2</v>
      </c>
      <c r="O145" s="235">
        <f>ROUND(E145*N145,2)</f>
        <v>0.11</v>
      </c>
      <c r="P145" s="235">
        <v>0</v>
      </c>
      <c r="Q145" s="235">
        <f>ROUND(E145*P145,2)</f>
        <v>0</v>
      </c>
      <c r="R145" s="235" t="s">
        <v>195</v>
      </c>
      <c r="S145" s="235" t="s">
        <v>158</v>
      </c>
      <c r="T145" s="236" t="s">
        <v>158</v>
      </c>
      <c r="U145" s="221">
        <v>1.04</v>
      </c>
      <c r="V145" s="221">
        <f>ROUND(E145*U145,2)</f>
        <v>7.18</v>
      </c>
      <c r="W145" s="221"/>
      <c r="X145" s="221" t="s">
        <v>184</v>
      </c>
      <c r="Y145" s="211"/>
      <c r="Z145" s="211"/>
      <c r="AA145" s="211"/>
      <c r="AB145" s="211"/>
      <c r="AC145" s="211"/>
      <c r="AD145" s="211"/>
      <c r="AE145" s="211"/>
      <c r="AF145" s="211"/>
      <c r="AG145" s="211" t="s">
        <v>185</v>
      </c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11"/>
      <c r="BH145" s="211"/>
    </row>
    <row r="146" spans="1:60" outlineLevel="1" x14ac:dyDescent="0.25">
      <c r="A146" s="218"/>
      <c r="B146" s="219"/>
      <c r="C146" s="267" t="s">
        <v>715</v>
      </c>
      <c r="D146" s="260"/>
      <c r="E146" s="260"/>
      <c r="F146" s="260"/>
      <c r="G146" s="260"/>
      <c r="H146" s="221"/>
      <c r="I146" s="221"/>
      <c r="J146" s="221"/>
      <c r="K146" s="221"/>
      <c r="L146" s="221"/>
      <c r="M146" s="221"/>
      <c r="N146" s="221"/>
      <c r="O146" s="221"/>
      <c r="P146" s="221"/>
      <c r="Q146" s="221"/>
      <c r="R146" s="221"/>
      <c r="S146" s="221"/>
      <c r="T146" s="221"/>
      <c r="U146" s="221"/>
      <c r="V146" s="221"/>
      <c r="W146" s="221"/>
      <c r="X146" s="221"/>
      <c r="Y146" s="211"/>
      <c r="Z146" s="211"/>
      <c r="AA146" s="211"/>
      <c r="AB146" s="211"/>
      <c r="AC146" s="211"/>
      <c r="AD146" s="211"/>
      <c r="AE146" s="211"/>
      <c r="AF146" s="211"/>
      <c r="AG146" s="211" t="s">
        <v>337</v>
      </c>
      <c r="AH146" s="211"/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11"/>
      <c r="BH146" s="211"/>
    </row>
    <row r="147" spans="1:60" outlineLevel="1" x14ac:dyDescent="0.25">
      <c r="A147" s="218"/>
      <c r="B147" s="219"/>
      <c r="C147" s="266" t="s">
        <v>369</v>
      </c>
      <c r="D147" s="259"/>
      <c r="E147" s="259"/>
      <c r="F147" s="259"/>
      <c r="G147" s="259"/>
      <c r="H147" s="221"/>
      <c r="I147" s="221"/>
      <c r="J147" s="221"/>
      <c r="K147" s="221"/>
      <c r="L147" s="221"/>
      <c r="M147" s="221"/>
      <c r="N147" s="221"/>
      <c r="O147" s="221"/>
      <c r="P147" s="221"/>
      <c r="Q147" s="221"/>
      <c r="R147" s="221"/>
      <c r="S147" s="221"/>
      <c r="T147" s="221"/>
      <c r="U147" s="221"/>
      <c r="V147" s="221"/>
      <c r="W147" s="221"/>
      <c r="X147" s="221"/>
      <c r="Y147" s="211"/>
      <c r="Z147" s="211"/>
      <c r="AA147" s="211"/>
      <c r="AB147" s="211"/>
      <c r="AC147" s="211"/>
      <c r="AD147" s="211"/>
      <c r="AE147" s="211"/>
      <c r="AF147" s="211"/>
      <c r="AG147" s="211" t="s">
        <v>337</v>
      </c>
      <c r="AH147" s="211"/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211"/>
      <c r="BA147" s="211"/>
      <c r="BB147" s="211"/>
      <c r="BC147" s="211"/>
      <c r="BD147" s="211"/>
      <c r="BE147" s="211"/>
      <c r="BF147" s="211"/>
      <c r="BG147" s="211"/>
      <c r="BH147" s="211"/>
    </row>
    <row r="148" spans="1:60" outlineLevel="1" x14ac:dyDescent="0.25">
      <c r="A148" s="218"/>
      <c r="B148" s="219"/>
      <c r="C148" s="266" t="s">
        <v>370</v>
      </c>
      <c r="D148" s="259"/>
      <c r="E148" s="259"/>
      <c r="F148" s="259"/>
      <c r="G148" s="259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221"/>
      <c r="W148" s="221"/>
      <c r="X148" s="221"/>
      <c r="Y148" s="211"/>
      <c r="Z148" s="211"/>
      <c r="AA148" s="211"/>
      <c r="AB148" s="211"/>
      <c r="AC148" s="211"/>
      <c r="AD148" s="211"/>
      <c r="AE148" s="211"/>
      <c r="AF148" s="211"/>
      <c r="AG148" s="211" t="s">
        <v>337</v>
      </c>
      <c r="AH148" s="211"/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11"/>
      <c r="BH148" s="211"/>
    </row>
    <row r="149" spans="1:60" outlineLevel="1" x14ac:dyDescent="0.25">
      <c r="A149" s="218"/>
      <c r="B149" s="219"/>
      <c r="C149" s="266" t="s">
        <v>371</v>
      </c>
      <c r="D149" s="259"/>
      <c r="E149" s="259"/>
      <c r="F149" s="259"/>
      <c r="G149" s="259"/>
      <c r="H149" s="221"/>
      <c r="I149" s="221"/>
      <c r="J149" s="221"/>
      <c r="K149" s="221"/>
      <c r="L149" s="221"/>
      <c r="M149" s="221"/>
      <c r="N149" s="221"/>
      <c r="O149" s="221"/>
      <c r="P149" s="221"/>
      <c r="Q149" s="221"/>
      <c r="R149" s="221"/>
      <c r="S149" s="221"/>
      <c r="T149" s="221"/>
      <c r="U149" s="221"/>
      <c r="V149" s="221"/>
      <c r="W149" s="221"/>
      <c r="X149" s="221"/>
      <c r="Y149" s="211"/>
      <c r="Z149" s="211"/>
      <c r="AA149" s="211"/>
      <c r="AB149" s="211"/>
      <c r="AC149" s="211"/>
      <c r="AD149" s="211"/>
      <c r="AE149" s="211"/>
      <c r="AF149" s="211"/>
      <c r="AG149" s="211" t="s">
        <v>337</v>
      </c>
      <c r="AH149" s="211"/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58" t="str">
        <f>C149</f>
        <v>- standardního tmelení Q2, to je: základní tmelení Q1+ dodatečné tmelení (tmelení najemno) a případné přebroušení.</v>
      </c>
      <c r="BB149" s="211"/>
      <c r="BC149" s="211"/>
      <c r="BD149" s="211"/>
      <c r="BE149" s="211"/>
      <c r="BF149" s="211"/>
      <c r="BG149" s="211"/>
      <c r="BH149" s="211"/>
    </row>
    <row r="150" spans="1:60" ht="20.399999999999999" outlineLevel="1" x14ac:dyDescent="0.25">
      <c r="A150" s="237">
        <v>50</v>
      </c>
      <c r="B150" s="238" t="s">
        <v>372</v>
      </c>
      <c r="C150" s="246" t="s">
        <v>373</v>
      </c>
      <c r="D150" s="239" t="s">
        <v>194</v>
      </c>
      <c r="E150" s="240">
        <v>2</v>
      </c>
      <c r="F150" s="241"/>
      <c r="G150" s="242">
        <f>ROUND(E150*F150,2)</f>
        <v>0</v>
      </c>
      <c r="H150" s="241"/>
      <c r="I150" s="242">
        <f>ROUND(E150*H150,2)</f>
        <v>0</v>
      </c>
      <c r="J150" s="241"/>
      <c r="K150" s="242">
        <f>ROUND(E150*J150,2)</f>
        <v>0</v>
      </c>
      <c r="L150" s="242">
        <v>21</v>
      </c>
      <c r="M150" s="242">
        <f>G150*(1+L150/100)</f>
        <v>0</v>
      </c>
      <c r="N150" s="242">
        <v>1.66E-2</v>
      </c>
      <c r="O150" s="242">
        <f>ROUND(E150*N150,2)</f>
        <v>0.03</v>
      </c>
      <c r="P150" s="242">
        <v>0</v>
      </c>
      <c r="Q150" s="242">
        <f>ROUND(E150*P150,2)</f>
        <v>0</v>
      </c>
      <c r="R150" s="242" t="s">
        <v>325</v>
      </c>
      <c r="S150" s="242" t="s">
        <v>158</v>
      </c>
      <c r="T150" s="243" t="s">
        <v>158</v>
      </c>
      <c r="U150" s="221">
        <v>0</v>
      </c>
      <c r="V150" s="221">
        <f>ROUND(E150*U150,2)</f>
        <v>0</v>
      </c>
      <c r="W150" s="221"/>
      <c r="X150" s="221" t="s">
        <v>326</v>
      </c>
      <c r="Y150" s="211"/>
      <c r="Z150" s="211"/>
      <c r="AA150" s="211"/>
      <c r="AB150" s="211"/>
      <c r="AC150" s="211"/>
      <c r="AD150" s="211"/>
      <c r="AE150" s="211"/>
      <c r="AF150" s="211"/>
      <c r="AG150" s="211" t="s">
        <v>327</v>
      </c>
      <c r="AH150" s="211"/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11"/>
      <c r="BH150" s="211"/>
    </row>
    <row r="151" spans="1:60" x14ac:dyDescent="0.25">
      <c r="A151" s="224" t="s">
        <v>153</v>
      </c>
      <c r="B151" s="225" t="s">
        <v>86</v>
      </c>
      <c r="C151" s="245" t="s">
        <v>87</v>
      </c>
      <c r="D151" s="226"/>
      <c r="E151" s="227"/>
      <c r="F151" s="228"/>
      <c r="G151" s="228">
        <f>SUMIF(AG152:AG222,"&lt;&gt;NOR",G152:G222)</f>
        <v>0</v>
      </c>
      <c r="H151" s="228"/>
      <c r="I151" s="228">
        <f>SUM(I152:I222)</f>
        <v>0</v>
      </c>
      <c r="J151" s="228"/>
      <c r="K151" s="228">
        <f>SUM(K152:K222)</f>
        <v>0</v>
      </c>
      <c r="L151" s="228"/>
      <c r="M151" s="228">
        <f>SUM(M152:M222)</f>
        <v>0</v>
      </c>
      <c r="N151" s="228"/>
      <c r="O151" s="228">
        <f>SUM(O152:O222)</f>
        <v>0.06</v>
      </c>
      <c r="P151" s="228"/>
      <c r="Q151" s="228">
        <f>SUM(Q152:Q222)</f>
        <v>18.16</v>
      </c>
      <c r="R151" s="228"/>
      <c r="S151" s="228"/>
      <c r="T151" s="229"/>
      <c r="U151" s="223"/>
      <c r="V151" s="223">
        <f>SUM(V152:V222)</f>
        <v>133.97999999999996</v>
      </c>
      <c r="W151" s="223"/>
      <c r="X151" s="223"/>
      <c r="AG151" t="s">
        <v>154</v>
      </c>
    </row>
    <row r="152" spans="1:60" outlineLevel="1" x14ac:dyDescent="0.25">
      <c r="A152" s="230">
        <v>51</v>
      </c>
      <c r="B152" s="231" t="s">
        <v>374</v>
      </c>
      <c r="C152" s="247" t="s">
        <v>375</v>
      </c>
      <c r="D152" s="232" t="s">
        <v>182</v>
      </c>
      <c r="E152" s="233">
        <v>2.7839999999999998</v>
      </c>
      <c r="F152" s="234"/>
      <c r="G152" s="235">
        <f>ROUND(E152*F152,2)</f>
        <v>0</v>
      </c>
      <c r="H152" s="234"/>
      <c r="I152" s="235">
        <f>ROUND(E152*H152,2)</f>
        <v>0</v>
      </c>
      <c r="J152" s="234"/>
      <c r="K152" s="235">
        <f>ROUND(E152*J152,2)</f>
        <v>0</v>
      </c>
      <c r="L152" s="235">
        <v>21</v>
      </c>
      <c r="M152" s="235">
        <f>G152*(1+L152/100)</f>
        <v>0</v>
      </c>
      <c r="N152" s="235">
        <v>1.2800000000000001E-3</v>
      </c>
      <c r="O152" s="235">
        <f>ROUND(E152*N152,2)</f>
        <v>0</v>
      </c>
      <c r="P152" s="235">
        <v>1.95</v>
      </c>
      <c r="Q152" s="235">
        <f>ROUND(E152*P152,2)</f>
        <v>5.43</v>
      </c>
      <c r="R152" s="235" t="s">
        <v>376</v>
      </c>
      <c r="S152" s="235" t="s">
        <v>158</v>
      </c>
      <c r="T152" s="236" t="s">
        <v>158</v>
      </c>
      <c r="U152" s="221">
        <v>1.7010000000000001</v>
      </c>
      <c r="V152" s="221">
        <f>ROUND(E152*U152,2)</f>
        <v>4.74</v>
      </c>
      <c r="W152" s="221"/>
      <c r="X152" s="221" t="s">
        <v>184</v>
      </c>
      <c r="Y152" s="211"/>
      <c r="Z152" s="211"/>
      <c r="AA152" s="211"/>
      <c r="AB152" s="211"/>
      <c r="AC152" s="211"/>
      <c r="AD152" s="211"/>
      <c r="AE152" s="211"/>
      <c r="AF152" s="211"/>
      <c r="AG152" s="211" t="s">
        <v>185</v>
      </c>
      <c r="AH152" s="211"/>
      <c r="AI152" s="211"/>
      <c r="AJ152" s="211"/>
      <c r="AK152" s="211"/>
      <c r="AL152" s="211"/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11"/>
      <c r="BA152" s="211"/>
      <c r="BB152" s="211"/>
      <c r="BC152" s="211"/>
      <c r="BD152" s="211"/>
      <c r="BE152" s="211"/>
      <c r="BF152" s="211"/>
      <c r="BG152" s="211"/>
      <c r="BH152" s="211"/>
    </row>
    <row r="153" spans="1:60" ht="21" outlineLevel="1" x14ac:dyDescent="0.25">
      <c r="A153" s="218"/>
      <c r="B153" s="219"/>
      <c r="C153" s="263" t="s">
        <v>377</v>
      </c>
      <c r="D153" s="257"/>
      <c r="E153" s="257"/>
      <c r="F153" s="257"/>
      <c r="G153" s="257"/>
      <c r="H153" s="221"/>
      <c r="I153" s="221"/>
      <c r="J153" s="221"/>
      <c r="K153" s="221"/>
      <c r="L153" s="221"/>
      <c r="M153" s="221"/>
      <c r="N153" s="221"/>
      <c r="O153" s="221"/>
      <c r="P153" s="221"/>
      <c r="Q153" s="221"/>
      <c r="R153" s="221"/>
      <c r="S153" s="221"/>
      <c r="T153" s="221"/>
      <c r="U153" s="221"/>
      <c r="V153" s="221"/>
      <c r="W153" s="221"/>
      <c r="X153" s="221"/>
      <c r="Y153" s="211"/>
      <c r="Z153" s="211"/>
      <c r="AA153" s="211"/>
      <c r="AB153" s="211"/>
      <c r="AC153" s="211"/>
      <c r="AD153" s="211"/>
      <c r="AE153" s="211"/>
      <c r="AF153" s="211"/>
      <c r="AG153" s="211" t="s">
        <v>187</v>
      </c>
      <c r="AH153" s="211"/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  <c r="AY153" s="211"/>
      <c r="AZ153" s="211"/>
      <c r="BA153" s="258" t="str">
        <f>C153</f>
        <v>nebo vybourání otvorů průřezové plochy přes 4 m2 ve zdivu nadzákladovém, včetně pomocného lešení o výšce podlahy do 1900 mm a pro zatížení do 1,5 kPa  (150 kg/m2)</v>
      </c>
      <c r="BB153" s="211"/>
      <c r="BC153" s="211"/>
      <c r="BD153" s="211"/>
      <c r="BE153" s="211"/>
      <c r="BF153" s="211"/>
      <c r="BG153" s="211"/>
      <c r="BH153" s="211"/>
    </row>
    <row r="154" spans="1:60" outlineLevel="1" x14ac:dyDescent="0.25">
      <c r="A154" s="218"/>
      <c r="B154" s="219"/>
      <c r="C154" s="264" t="s">
        <v>378</v>
      </c>
      <c r="D154" s="251"/>
      <c r="E154" s="252">
        <v>1.5960000000000001</v>
      </c>
      <c r="F154" s="221"/>
      <c r="G154" s="221"/>
      <c r="H154" s="221"/>
      <c r="I154" s="221"/>
      <c r="J154" s="221"/>
      <c r="K154" s="221"/>
      <c r="L154" s="221"/>
      <c r="M154" s="221"/>
      <c r="N154" s="221"/>
      <c r="O154" s="221"/>
      <c r="P154" s="221"/>
      <c r="Q154" s="221"/>
      <c r="R154" s="221"/>
      <c r="S154" s="221"/>
      <c r="T154" s="221"/>
      <c r="U154" s="221"/>
      <c r="V154" s="221"/>
      <c r="W154" s="221"/>
      <c r="X154" s="221"/>
      <c r="Y154" s="211"/>
      <c r="Z154" s="211"/>
      <c r="AA154" s="211"/>
      <c r="AB154" s="211"/>
      <c r="AC154" s="211"/>
      <c r="AD154" s="211"/>
      <c r="AE154" s="211"/>
      <c r="AF154" s="211"/>
      <c r="AG154" s="211" t="s">
        <v>189</v>
      </c>
      <c r="AH154" s="211">
        <v>0</v>
      </c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211"/>
      <c r="BA154" s="211"/>
      <c r="BB154" s="211"/>
      <c r="BC154" s="211"/>
      <c r="BD154" s="211"/>
      <c r="BE154" s="211"/>
      <c r="BF154" s="211"/>
      <c r="BG154" s="211"/>
      <c r="BH154" s="211"/>
    </row>
    <row r="155" spans="1:60" outlineLevel="1" x14ac:dyDescent="0.25">
      <c r="A155" s="218"/>
      <c r="B155" s="219"/>
      <c r="C155" s="264" t="s">
        <v>379</v>
      </c>
      <c r="D155" s="251"/>
      <c r="E155" s="252">
        <v>1.1879999999999999</v>
      </c>
      <c r="F155" s="221"/>
      <c r="G155" s="221"/>
      <c r="H155" s="221"/>
      <c r="I155" s="221"/>
      <c r="J155" s="221"/>
      <c r="K155" s="221"/>
      <c r="L155" s="221"/>
      <c r="M155" s="221"/>
      <c r="N155" s="221"/>
      <c r="O155" s="221"/>
      <c r="P155" s="221"/>
      <c r="Q155" s="221"/>
      <c r="R155" s="221"/>
      <c r="S155" s="221"/>
      <c r="T155" s="221"/>
      <c r="U155" s="221"/>
      <c r="V155" s="221"/>
      <c r="W155" s="221"/>
      <c r="X155" s="221"/>
      <c r="Y155" s="211"/>
      <c r="Z155" s="211"/>
      <c r="AA155" s="211"/>
      <c r="AB155" s="211"/>
      <c r="AC155" s="211"/>
      <c r="AD155" s="211"/>
      <c r="AE155" s="211"/>
      <c r="AF155" s="211"/>
      <c r="AG155" s="211" t="s">
        <v>189</v>
      </c>
      <c r="AH155" s="211">
        <v>0</v>
      </c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1"/>
      <c r="BH155" s="211"/>
    </row>
    <row r="156" spans="1:60" outlineLevel="1" x14ac:dyDescent="0.25">
      <c r="A156" s="230">
        <v>52</v>
      </c>
      <c r="B156" s="231" t="s">
        <v>380</v>
      </c>
      <c r="C156" s="247" t="s">
        <v>381</v>
      </c>
      <c r="D156" s="232" t="s">
        <v>211</v>
      </c>
      <c r="E156" s="233">
        <v>2.2400000000000002</v>
      </c>
      <c r="F156" s="234"/>
      <c r="G156" s="235">
        <f>ROUND(E156*F156,2)</f>
        <v>0</v>
      </c>
      <c r="H156" s="234"/>
      <c r="I156" s="235">
        <f>ROUND(E156*H156,2)</f>
        <v>0</v>
      </c>
      <c r="J156" s="234"/>
      <c r="K156" s="235">
        <f>ROUND(E156*J156,2)</f>
        <v>0</v>
      </c>
      <c r="L156" s="235">
        <v>21</v>
      </c>
      <c r="M156" s="235">
        <f>G156*(1+L156/100)</f>
        <v>0</v>
      </c>
      <c r="N156" s="235">
        <v>6.7000000000000002E-4</v>
      </c>
      <c r="O156" s="235">
        <f>ROUND(E156*N156,2)</f>
        <v>0</v>
      </c>
      <c r="P156" s="235">
        <v>8.2000000000000003E-2</v>
      </c>
      <c r="Q156" s="235">
        <f>ROUND(E156*P156,2)</f>
        <v>0.18</v>
      </c>
      <c r="R156" s="235" t="s">
        <v>376</v>
      </c>
      <c r="S156" s="235" t="s">
        <v>158</v>
      </c>
      <c r="T156" s="236" t="s">
        <v>158</v>
      </c>
      <c r="U156" s="221">
        <v>0.6</v>
      </c>
      <c r="V156" s="221">
        <f>ROUND(E156*U156,2)</f>
        <v>1.34</v>
      </c>
      <c r="W156" s="221"/>
      <c r="X156" s="221" t="s">
        <v>184</v>
      </c>
      <c r="Y156" s="211"/>
      <c r="Z156" s="211"/>
      <c r="AA156" s="211"/>
      <c r="AB156" s="211"/>
      <c r="AC156" s="211"/>
      <c r="AD156" s="211"/>
      <c r="AE156" s="211"/>
      <c r="AF156" s="211"/>
      <c r="AG156" s="211" t="s">
        <v>185</v>
      </c>
      <c r="AH156" s="211"/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211"/>
      <c r="BA156" s="211"/>
      <c r="BB156" s="211"/>
      <c r="BC156" s="211"/>
      <c r="BD156" s="211"/>
      <c r="BE156" s="211"/>
      <c r="BF156" s="211"/>
      <c r="BG156" s="211"/>
      <c r="BH156" s="211"/>
    </row>
    <row r="157" spans="1:60" outlineLevel="1" x14ac:dyDescent="0.25">
      <c r="A157" s="218"/>
      <c r="B157" s="219"/>
      <c r="C157" s="263" t="s">
        <v>382</v>
      </c>
      <c r="D157" s="257"/>
      <c r="E157" s="257"/>
      <c r="F157" s="257"/>
      <c r="G157" s="257"/>
      <c r="H157" s="221"/>
      <c r="I157" s="221"/>
      <c r="J157" s="221"/>
      <c r="K157" s="221"/>
      <c r="L157" s="221"/>
      <c r="M157" s="221"/>
      <c r="N157" s="221"/>
      <c r="O157" s="221"/>
      <c r="P157" s="221"/>
      <c r="Q157" s="221"/>
      <c r="R157" s="221"/>
      <c r="S157" s="221"/>
      <c r="T157" s="221"/>
      <c r="U157" s="221"/>
      <c r="V157" s="221"/>
      <c r="W157" s="221"/>
      <c r="X157" s="221"/>
      <c r="Y157" s="211"/>
      <c r="Z157" s="211"/>
      <c r="AA157" s="211"/>
      <c r="AB157" s="211"/>
      <c r="AC157" s="211"/>
      <c r="AD157" s="211"/>
      <c r="AE157" s="211"/>
      <c r="AF157" s="211"/>
      <c r="AG157" s="211" t="s">
        <v>187</v>
      </c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11"/>
      <c r="BA157" s="258" t="str">
        <f>C157</f>
        <v>nebo vybourání otvorů jakýchkoliv rozměrů, včetně pomocného lešení o výšce podlahy do 1900 mm a pro zatížení do 1,5 kPa  (150 kg/m2),</v>
      </c>
      <c r="BB157" s="211"/>
      <c r="BC157" s="211"/>
      <c r="BD157" s="211"/>
      <c r="BE157" s="211"/>
      <c r="BF157" s="211"/>
      <c r="BG157" s="211"/>
      <c r="BH157" s="211"/>
    </row>
    <row r="158" spans="1:60" outlineLevel="1" x14ac:dyDescent="0.25">
      <c r="A158" s="218"/>
      <c r="B158" s="219"/>
      <c r="C158" s="264" t="s">
        <v>383</v>
      </c>
      <c r="D158" s="251"/>
      <c r="E158" s="252">
        <v>2.2400000000000002</v>
      </c>
      <c r="F158" s="221"/>
      <c r="G158" s="221"/>
      <c r="H158" s="221"/>
      <c r="I158" s="221"/>
      <c r="J158" s="221"/>
      <c r="K158" s="221"/>
      <c r="L158" s="221"/>
      <c r="M158" s="221"/>
      <c r="N158" s="221"/>
      <c r="O158" s="221"/>
      <c r="P158" s="221"/>
      <c r="Q158" s="221"/>
      <c r="R158" s="221"/>
      <c r="S158" s="221"/>
      <c r="T158" s="221"/>
      <c r="U158" s="221"/>
      <c r="V158" s="221"/>
      <c r="W158" s="221"/>
      <c r="X158" s="221"/>
      <c r="Y158" s="211"/>
      <c r="Z158" s="211"/>
      <c r="AA158" s="211"/>
      <c r="AB158" s="211"/>
      <c r="AC158" s="211"/>
      <c r="AD158" s="211"/>
      <c r="AE158" s="211"/>
      <c r="AF158" s="211"/>
      <c r="AG158" s="211" t="s">
        <v>189</v>
      </c>
      <c r="AH158" s="211">
        <v>0</v>
      </c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11"/>
      <c r="BH158" s="211"/>
    </row>
    <row r="159" spans="1:60" ht="20.399999999999999" outlineLevel="1" x14ac:dyDescent="0.25">
      <c r="A159" s="230">
        <v>53</v>
      </c>
      <c r="B159" s="231" t="s">
        <v>384</v>
      </c>
      <c r="C159" s="247" t="s">
        <v>385</v>
      </c>
      <c r="D159" s="232" t="s">
        <v>199</v>
      </c>
      <c r="E159" s="233">
        <v>3.85E-2</v>
      </c>
      <c r="F159" s="234"/>
      <c r="G159" s="235">
        <f>ROUND(E159*F159,2)</f>
        <v>0</v>
      </c>
      <c r="H159" s="234"/>
      <c r="I159" s="235">
        <f>ROUND(E159*H159,2)</f>
        <v>0</v>
      </c>
      <c r="J159" s="234"/>
      <c r="K159" s="235">
        <f>ROUND(E159*J159,2)</f>
        <v>0</v>
      </c>
      <c r="L159" s="235">
        <v>21</v>
      </c>
      <c r="M159" s="235">
        <f>G159*(1+L159/100)</f>
        <v>0</v>
      </c>
      <c r="N159" s="235">
        <v>1.8120000000000001E-2</v>
      </c>
      <c r="O159" s="235">
        <f>ROUND(E159*N159,2)</f>
        <v>0</v>
      </c>
      <c r="P159" s="235">
        <v>1.2609999999999999</v>
      </c>
      <c r="Q159" s="235">
        <f>ROUND(E159*P159,2)</f>
        <v>0.05</v>
      </c>
      <c r="R159" s="235" t="s">
        <v>376</v>
      </c>
      <c r="S159" s="235" t="s">
        <v>158</v>
      </c>
      <c r="T159" s="236" t="s">
        <v>158</v>
      </c>
      <c r="U159" s="221">
        <v>15.895</v>
      </c>
      <c r="V159" s="221">
        <f>ROUND(E159*U159,2)</f>
        <v>0.61</v>
      </c>
      <c r="W159" s="221"/>
      <c r="X159" s="221" t="s">
        <v>184</v>
      </c>
      <c r="Y159" s="211"/>
      <c r="Z159" s="211"/>
      <c r="AA159" s="211"/>
      <c r="AB159" s="211"/>
      <c r="AC159" s="211"/>
      <c r="AD159" s="211"/>
      <c r="AE159" s="211"/>
      <c r="AF159" s="211"/>
      <c r="AG159" s="211" t="s">
        <v>185</v>
      </c>
      <c r="AH159" s="211"/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11"/>
      <c r="BH159" s="211"/>
    </row>
    <row r="160" spans="1:60" outlineLevel="1" x14ac:dyDescent="0.25">
      <c r="A160" s="218"/>
      <c r="B160" s="219"/>
      <c r="C160" s="263" t="s">
        <v>386</v>
      </c>
      <c r="D160" s="257"/>
      <c r="E160" s="257"/>
      <c r="F160" s="257"/>
      <c r="G160" s="257"/>
      <c r="H160" s="221"/>
      <c r="I160" s="221"/>
      <c r="J160" s="221"/>
      <c r="K160" s="221"/>
      <c r="L160" s="221"/>
      <c r="M160" s="221"/>
      <c r="N160" s="221"/>
      <c r="O160" s="221"/>
      <c r="P160" s="221"/>
      <c r="Q160" s="221"/>
      <c r="R160" s="221"/>
      <c r="S160" s="221"/>
      <c r="T160" s="221"/>
      <c r="U160" s="221"/>
      <c r="V160" s="221"/>
      <c r="W160" s="221"/>
      <c r="X160" s="221"/>
      <c r="Y160" s="211"/>
      <c r="Z160" s="211"/>
      <c r="AA160" s="211"/>
      <c r="AB160" s="211"/>
      <c r="AC160" s="211"/>
      <c r="AD160" s="211"/>
      <c r="AE160" s="211"/>
      <c r="AF160" s="211"/>
      <c r="AG160" s="211" t="s">
        <v>187</v>
      </c>
      <c r="AH160" s="211"/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11"/>
      <c r="BH160" s="211"/>
    </row>
    <row r="161" spans="1:60" outlineLevel="1" x14ac:dyDescent="0.25">
      <c r="A161" s="218"/>
      <c r="B161" s="219"/>
      <c r="C161" s="264" t="s">
        <v>387</v>
      </c>
      <c r="D161" s="251"/>
      <c r="E161" s="252">
        <v>3.85E-2</v>
      </c>
      <c r="F161" s="221"/>
      <c r="G161" s="221"/>
      <c r="H161" s="221"/>
      <c r="I161" s="221"/>
      <c r="J161" s="221"/>
      <c r="K161" s="221"/>
      <c r="L161" s="221"/>
      <c r="M161" s="221"/>
      <c r="N161" s="221"/>
      <c r="O161" s="221"/>
      <c r="P161" s="221"/>
      <c r="Q161" s="221"/>
      <c r="R161" s="221"/>
      <c r="S161" s="221"/>
      <c r="T161" s="221"/>
      <c r="U161" s="221"/>
      <c r="V161" s="221"/>
      <c r="W161" s="221"/>
      <c r="X161" s="221"/>
      <c r="Y161" s="211"/>
      <c r="Z161" s="211"/>
      <c r="AA161" s="211"/>
      <c r="AB161" s="211"/>
      <c r="AC161" s="211"/>
      <c r="AD161" s="211"/>
      <c r="AE161" s="211"/>
      <c r="AF161" s="211"/>
      <c r="AG161" s="211" t="s">
        <v>189</v>
      </c>
      <c r="AH161" s="211">
        <v>0</v>
      </c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  <c r="BH161" s="211"/>
    </row>
    <row r="162" spans="1:60" outlineLevel="1" x14ac:dyDescent="0.25">
      <c r="A162" s="230">
        <v>54</v>
      </c>
      <c r="B162" s="231" t="s">
        <v>388</v>
      </c>
      <c r="C162" s="247" t="s">
        <v>389</v>
      </c>
      <c r="D162" s="232" t="s">
        <v>211</v>
      </c>
      <c r="E162" s="233">
        <v>6.33</v>
      </c>
      <c r="F162" s="234"/>
      <c r="G162" s="235">
        <f>ROUND(E162*F162,2)</f>
        <v>0</v>
      </c>
      <c r="H162" s="234"/>
      <c r="I162" s="235">
        <f>ROUND(E162*H162,2)</f>
        <v>0</v>
      </c>
      <c r="J162" s="234"/>
      <c r="K162" s="235">
        <f>ROUND(E162*J162,2)</f>
        <v>0</v>
      </c>
      <c r="L162" s="235">
        <v>21</v>
      </c>
      <c r="M162" s="235">
        <f>G162*(1+L162/100)</f>
        <v>0</v>
      </c>
      <c r="N162" s="235">
        <v>0</v>
      </c>
      <c r="O162" s="235">
        <f>ROUND(E162*N162,2)</f>
        <v>0</v>
      </c>
      <c r="P162" s="235">
        <v>0.02</v>
      </c>
      <c r="Q162" s="235">
        <f>ROUND(E162*P162,2)</f>
        <v>0.13</v>
      </c>
      <c r="R162" s="235" t="s">
        <v>376</v>
      </c>
      <c r="S162" s="235" t="s">
        <v>158</v>
      </c>
      <c r="T162" s="236" t="s">
        <v>158</v>
      </c>
      <c r="U162" s="221">
        <v>0.14699999999999999</v>
      </c>
      <c r="V162" s="221">
        <f>ROUND(E162*U162,2)</f>
        <v>0.93</v>
      </c>
      <c r="W162" s="221"/>
      <c r="X162" s="221" t="s">
        <v>184</v>
      </c>
      <c r="Y162" s="211"/>
      <c r="Z162" s="211"/>
      <c r="AA162" s="211"/>
      <c r="AB162" s="211"/>
      <c r="AC162" s="211"/>
      <c r="AD162" s="211"/>
      <c r="AE162" s="211"/>
      <c r="AF162" s="211"/>
      <c r="AG162" s="211" t="s">
        <v>185</v>
      </c>
      <c r="AH162" s="211"/>
      <c r="AI162" s="211"/>
      <c r="AJ162" s="211"/>
      <c r="AK162" s="211"/>
      <c r="AL162" s="211"/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  <c r="AY162" s="211"/>
      <c r="AZ162" s="211"/>
      <c r="BA162" s="211"/>
      <c r="BB162" s="211"/>
      <c r="BC162" s="211"/>
      <c r="BD162" s="211"/>
      <c r="BE162" s="211"/>
      <c r="BF162" s="211"/>
      <c r="BG162" s="211"/>
      <c r="BH162" s="211"/>
    </row>
    <row r="163" spans="1:60" outlineLevel="1" x14ac:dyDescent="0.25">
      <c r="A163" s="218"/>
      <c r="B163" s="219"/>
      <c r="C163" s="263" t="s">
        <v>390</v>
      </c>
      <c r="D163" s="257"/>
      <c r="E163" s="257"/>
      <c r="F163" s="257"/>
      <c r="G163" s="257"/>
      <c r="H163" s="221"/>
      <c r="I163" s="221"/>
      <c r="J163" s="221"/>
      <c r="K163" s="221"/>
      <c r="L163" s="221"/>
      <c r="M163" s="221"/>
      <c r="N163" s="221"/>
      <c r="O163" s="221"/>
      <c r="P163" s="221"/>
      <c r="Q163" s="221"/>
      <c r="R163" s="221"/>
      <c r="S163" s="221"/>
      <c r="T163" s="221"/>
      <c r="U163" s="221"/>
      <c r="V163" s="221"/>
      <c r="W163" s="221"/>
      <c r="X163" s="221"/>
      <c r="Y163" s="211"/>
      <c r="Z163" s="211"/>
      <c r="AA163" s="211"/>
      <c r="AB163" s="211"/>
      <c r="AC163" s="211"/>
      <c r="AD163" s="211"/>
      <c r="AE163" s="211"/>
      <c r="AF163" s="211"/>
      <c r="AG163" s="211" t="s">
        <v>187</v>
      </c>
      <c r="AH163" s="211"/>
      <c r="AI163" s="211"/>
      <c r="AJ163" s="211"/>
      <c r="AK163" s="211"/>
      <c r="AL163" s="211"/>
      <c r="AM163" s="211"/>
      <c r="AN163" s="211"/>
      <c r="AO163" s="211"/>
      <c r="AP163" s="211"/>
      <c r="AQ163" s="211"/>
      <c r="AR163" s="211"/>
      <c r="AS163" s="211"/>
      <c r="AT163" s="211"/>
      <c r="AU163" s="211"/>
      <c r="AV163" s="211"/>
      <c r="AW163" s="211"/>
      <c r="AX163" s="211"/>
      <c r="AY163" s="211"/>
      <c r="AZ163" s="211"/>
      <c r="BA163" s="211"/>
      <c r="BB163" s="211"/>
      <c r="BC163" s="211"/>
      <c r="BD163" s="211"/>
      <c r="BE163" s="211"/>
      <c r="BF163" s="211"/>
      <c r="BG163" s="211"/>
      <c r="BH163" s="211"/>
    </row>
    <row r="164" spans="1:60" outlineLevel="1" x14ac:dyDescent="0.25">
      <c r="A164" s="218"/>
      <c r="B164" s="219"/>
      <c r="C164" s="264" t="s">
        <v>391</v>
      </c>
      <c r="D164" s="251"/>
      <c r="E164" s="252">
        <v>3.48</v>
      </c>
      <c r="F164" s="221"/>
      <c r="G164" s="221"/>
      <c r="H164" s="221"/>
      <c r="I164" s="221"/>
      <c r="J164" s="221"/>
      <c r="K164" s="221"/>
      <c r="L164" s="221"/>
      <c r="M164" s="221"/>
      <c r="N164" s="221"/>
      <c r="O164" s="221"/>
      <c r="P164" s="221"/>
      <c r="Q164" s="221"/>
      <c r="R164" s="221"/>
      <c r="S164" s="221"/>
      <c r="T164" s="221"/>
      <c r="U164" s="221"/>
      <c r="V164" s="221"/>
      <c r="W164" s="221"/>
      <c r="X164" s="221"/>
      <c r="Y164" s="211"/>
      <c r="Z164" s="211"/>
      <c r="AA164" s="211"/>
      <c r="AB164" s="211"/>
      <c r="AC164" s="211"/>
      <c r="AD164" s="211"/>
      <c r="AE164" s="211"/>
      <c r="AF164" s="211"/>
      <c r="AG164" s="211" t="s">
        <v>189</v>
      </c>
      <c r="AH164" s="211">
        <v>0</v>
      </c>
      <c r="AI164" s="211"/>
      <c r="AJ164" s="211"/>
      <c r="AK164" s="211"/>
      <c r="AL164" s="211"/>
      <c r="AM164" s="211"/>
      <c r="AN164" s="211"/>
      <c r="AO164" s="211"/>
      <c r="AP164" s="211"/>
      <c r="AQ164" s="211"/>
      <c r="AR164" s="211"/>
      <c r="AS164" s="211"/>
      <c r="AT164" s="211"/>
      <c r="AU164" s="211"/>
      <c r="AV164" s="211"/>
      <c r="AW164" s="211"/>
      <c r="AX164" s="211"/>
      <c r="AY164" s="211"/>
      <c r="AZ164" s="211"/>
      <c r="BA164" s="211"/>
      <c r="BB164" s="211"/>
      <c r="BC164" s="211"/>
      <c r="BD164" s="211"/>
      <c r="BE164" s="211"/>
      <c r="BF164" s="211"/>
      <c r="BG164" s="211"/>
      <c r="BH164" s="211"/>
    </row>
    <row r="165" spans="1:60" outlineLevel="1" x14ac:dyDescent="0.25">
      <c r="A165" s="218"/>
      <c r="B165" s="219"/>
      <c r="C165" s="264" t="s">
        <v>392</v>
      </c>
      <c r="D165" s="251"/>
      <c r="E165" s="252">
        <v>2.85</v>
      </c>
      <c r="F165" s="221"/>
      <c r="G165" s="221"/>
      <c r="H165" s="221"/>
      <c r="I165" s="221"/>
      <c r="J165" s="221"/>
      <c r="K165" s="221"/>
      <c r="L165" s="221"/>
      <c r="M165" s="221"/>
      <c r="N165" s="221"/>
      <c r="O165" s="221"/>
      <c r="P165" s="221"/>
      <c r="Q165" s="221"/>
      <c r="R165" s="221"/>
      <c r="S165" s="221"/>
      <c r="T165" s="221"/>
      <c r="U165" s="221"/>
      <c r="V165" s="221"/>
      <c r="W165" s="221"/>
      <c r="X165" s="221"/>
      <c r="Y165" s="211"/>
      <c r="Z165" s="211"/>
      <c r="AA165" s="211"/>
      <c r="AB165" s="211"/>
      <c r="AC165" s="211"/>
      <c r="AD165" s="211"/>
      <c r="AE165" s="211"/>
      <c r="AF165" s="211"/>
      <c r="AG165" s="211" t="s">
        <v>189</v>
      </c>
      <c r="AH165" s="211">
        <v>0</v>
      </c>
      <c r="AI165" s="211"/>
      <c r="AJ165" s="211"/>
      <c r="AK165" s="211"/>
      <c r="AL165" s="211"/>
      <c r="AM165" s="211"/>
      <c r="AN165" s="211"/>
      <c r="AO165" s="211"/>
      <c r="AP165" s="211"/>
      <c r="AQ165" s="211"/>
      <c r="AR165" s="211"/>
      <c r="AS165" s="211"/>
      <c r="AT165" s="211"/>
      <c r="AU165" s="211"/>
      <c r="AV165" s="211"/>
      <c r="AW165" s="211"/>
      <c r="AX165" s="211"/>
      <c r="AY165" s="211"/>
      <c r="AZ165" s="211"/>
      <c r="BA165" s="211"/>
      <c r="BB165" s="211"/>
      <c r="BC165" s="211"/>
      <c r="BD165" s="211"/>
      <c r="BE165" s="211"/>
      <c r="BF165" s="211"/>
      <c r="BG165" s="211"/>
      <c r="BH165" s="211"/>
    </row>
    <row r="166" spans="1:60" outlineLevel="1" x14ac:dyDescent="0.25">
      <c r="A166" s="230">
        <v>55</v>
      </c>
      <c r="B166" s="231" t="s">
        <v>393</v>
      </c>
      <c r="C166" s="247" t="s">
        <v>394</v>
      </c>
      <c r="D166" s="232" t="s">
        <v>211</v>
      </c>
      <c r="E166" s="233">
        <v>2.4239999999999999</v>
      </c>
      <c r="F166" s="234"/>
      <c r="G166" s="235">
        <f>ROUND(E166*F166,2)</f>
        <v>0</v>
      </c>
      <c r="H166" s="234"/>
      <c r="I166" s="235">
        <f>ROUND(E166*H166,2)</f>
        <v>0</v>
      </c>
      <c r="J166" s="234"/>
      <c r="K166" s="235">
        <f>ROUND(E166*J166,2)</f>
        <v>0</v>
      </c>
      <c r="L166" s="235">
        <v>21</v>
      </c>
      <c r="M166" s="235">
        <f>G166*(1+L166/100)</f>
        <v>0</v>
      </c>
      <c r="N166" s="235">
        <v>0</v>
      </c>
      <c r="O166" s="235">
        <f>ROUND(E166*N166,2)</f>
        <v>0</v>
      </c>
      <c r="P166" s="235">
        <v>7.4999999999999997E-2</v>
      </c>
      <c r="Q166" s="235">
        <f>ROUND(E166*P166,2)</f>
        <v>0.18</v>
      </c>
      <c r="R166" s="235" t="s">
        <v>376</v>
      </c>
      <c r="S166" s="235" t="s">
        <v>158</v>
      </c>
      <c r="T166" s="236" t="s">
        <v>158</v>
      </c>
      <c r="U166" s="221">
        <v>0.64300000000000002</v>
      </c>
      <c r="V166" s="221">
        <f>ROUND(E166*U166,2)</f>
        <v>1.56</v>
      </c>
      <c r="W166" s="221"/>
      <c r="X166" s="221" t="s">
        <v>184</v>
      </c>
      <c r="Y166" s="211"/>
      <c r="Z166" s="211"/>
      <c r="AA166" s="211"/>
      <c r="AB166" s="211"/>
      <c r="AC166" s="211"/>
      <c r="AD166" s="211"/>
      <c r="AE166" s="211"/>
      <c r="AF166" s="211"/>
      <c r="AG166" s="211" t="s">
        <v>185</v>
      </c>
      <c r="AH166" s="211"/>
      <c r="AI166" s="211"/>
      <c r="AJ166" s="211"/>
      <c r="AK166" s="211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  <c r="AY166" s="211"/>
      <c r="AZ166" s="211"/>
      <c r="BA166" s="211"/>
      <c r="BB166" s="211"/>
      <c r="BC166" s="211"/>
      <c r="BD166" s="211"/>
      <c r="BE166" s="211"/>
      <c r="BF166" s="211"/>
      <c r="BG166" s="211"/>
      <c r="BH166" s="211"/>
    </row>
    <row r="167" spans="1:60" outlineLevel="1" x14ac:dyDescent="0.25">
      <c r="A167" s="218"/>
      <c r="B167" s="219"/>
      <c r="C167" s="263" t="s">
        <v>395</v>
      </c>
      <c r="D167" s="257"/>
      <c r="E167" s="257"/>
      <c r="F167" s="257"/>
      <c r="G167" s="257"/>
      <c r="H167" s="221"/>
      <c r="I167" s="221"/>
      <c r="J167" s="221"/>
      <c r="K167" s="221"/>
      <c r="L167" s="221"/>
      <c r="M167" s="221"/>
      <c r="N167" s="221"/>
      <c r="O167" s="221"/>
      <c r="P167" s="221"/>
      <c r="Q167" s="221"/>
      <c r="R167" s="221"/>
      <c r="S167" s="221"/>
      <c r="T167" s="221"/>
      <c r="U167" s="221"/>
      <c r="V167" s="221"/>
      <c r="W167" s="221"/>
      <c r="X167" s="221"/>
      <c r="Y167" s="211"/>
      <c r="Z167" s="211"/>
      <c r="AA167" s="211"/>
      <c r="AB167" s="211"/>
      <c r="AC167" s="211"/>
      <c r="AD167" s="211"/>
      <c r="AE167" s="211"/>
      <c r="AF167" s="211"/>
      <c r="AG167" s="211" t="s">
        <v>187</v>
      </c>
      <c r="AH167" s="211"/>
      <c r="AI167" s="211"/>
      <c r="AJ167" s="211"/>
      <c r="AK167" s="211"/>
      <c r="AL167" s="211"/>
      <c r="AM167" s="211"/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  <c r="AY167" s="211"/>
      <c r="AZ167" s="211"/>
      <c r="BA167" s="211"/>
      <c r="BB167" s="211"/>
      <c r="BC167" s="211"/>
      <c r="BD167" s="211"/>
      <c r="BE167" s="211"/>
      <c r="BF167" s="211"/>
      <c r="BG167" s="211"/>
      <c r="BH167" s="211"/>
    </row>
    <row r="168" spans="1:60" outlineLevel="1" x14ac:dyDescent="0.25">
      <c r="A168" s="218"/>
      <c r="B168" s="219"/>
      <c r="C168" s="264" t="s">
        <v>396</v>
      </c>
      <c r="D168" s="251"/>
      <c r="E168" s="252">
        <v>0.80800000000000005</v>
      </c>
      <c r="F168" s="221"/>
      <c r="G168" s="221"/>
      <c r="H168" s="221"/>
      <c r="I168" s="221"/>
      <c r="J168" s="221"/>
      <c r="K168" s="221"/>
      <c r="L168" s="221"/>
      <c r="M168" s="221"/>
      <c r="N168" s="221"/>
      <c r="O168" s="221"/>
      <c r="P168" s="221"/>
      <c r="Q168" s="221"/>
      <c r="R168" s="221"/>
      <c r="S168" s="221"/>
      <c r="T168" s="221"/>
      <c r="U168" s="221"/>
      <c r="V168" s="221"/>
      <c r="W168" s="221"/>
      <c r="X168" s="221"/>
      <c r="Y168" s="211"/>
      <c r="Z168" s="211"/>
      <c r="AA168" s="211"/>
      <c r="AB168" s="211"/>
      <c r="AC168" s="211"/>
      <c r="AD168" s="211"/>
      <c r="AE168" s="211"/>
      <c r="AF168" s="211"/>
      <c r="AG168" s="211" t="s">
        <v>189</v>
      </c>
      <c r="AH168" s="211">
        <v>0</v>
      </c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211"/>
      <c r="AV168" s="211"/>
      <c r="AW168" s="211"/>
      <c r="AX168" s="211"/>
      <c r="AY168" s="211"/>
      <c r="AZ168" s="211"/>
      <c r="BA168" s="211"/>
      <c r="BB168" s="211"/>
      <c r="BC168" s="211"/>
      <c r="BD168" s="211"/>
      <c r="BE168" s="211"/>
      <c r="BF168" s="211"/>
      <c r="BG168" s="211"/>
      <c r="BH168" s="211"/>
    </row>
    <row r="169" spans="1:60" outlineLevel="1" x14ac:dyDescent="0.25">
      <c r="A169" s="218"/>
      <c r="B169" s="219"/>
      <c r="C169" s="264" t="s">
        <v>397</v>
      </c>
      <c r="D169" s="251"/>
      <c r="E169" s="252">
        <v>1.6160000000000001</v>
      </c>
      <c r="F169" s="221"/>
      <c r="G169" s="221"/>
      <c r="H169" s="221"/>
      <c r="I169" s="221"/>
      <c r="J169" s="221"/>
      <c r="K169" s="221"/>
      <c r="L169" s="221"/>
      <c r="M169" s="221"/>
      <c r="N169" s="221"/>
      <c r="O169" s="221"/>
      <c r="P169" s="221"/>
      <c r="Q169" s="221"/>
      <c r="R169" s="221"/>
      <c r="S169" s="221"/>
      <c r="T169" s="221"/>
      <c r="U169" s="221"/>
      <c r="V169" s="221"/>
      <c r="W169" s="221"/>
      <c r="X169" s="221"/>
      <c r="Y169" s="211"/>
      <c r="Z169" s="211"/>
      <c r="AA169" s="211"/>
      <c r="AB169" s="211"/>
      <c r="AC169" s="211"/>
      <c r="AD169" s="211"/>
      <c r="AE169" s="211"/>
      <c r="AF169" s="211"/>
      <c r="AG169" s="211" t="s">
        <v>189</v>
      </c>
      <c r="AH169" s="211">
        <v>0</v>
      </c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  <c r="AY169" s="211"/>
      <c r="AZ169" s="211"/>
      <c r="BA169" s="211"/>
      <c r="BB169" s="211"/>
      <c r="BC169" s="211"/>
      <c r="BD169" s="211"/>
      <c r="BE169" s="211"/>
      <c r="BF169" s="211"/>
      <c r="BG169" s="211"/>
      <c r="BH169" s="211"/>
    </row>
    <row r="170" spans="1:60" outlineLevel="1" x14ac:dyDescent="0.25">
      <c r="A170" s="230">
        <v>56</v>
      </c>
      <c r="B170" s="231" t="s">
        <v>398</v>
      </c>
      <c r="C170" s="247" t="s">
        <v>399</v>
      </c>
      <c r="D170" s="232" t="s">
        <v>194</v>
      </c>
      <c r="E170" s="233">
        <v>5</v>
      </c>
      <c r="F170" s="234"/>
      <c r="G170" s="235">
        <f>ROUND(E170*F170,2)</f>
        <v>0</v>
      </c>
      <c r="H170" s="234"/>
      <c r="I170" s="235">
        <f>ROUND(E170*H170,2)</f>
        <v>0</v>
      </c>
      <c r="J170" s="234"/>
      <c r="K170" s="235">
        <f>ROUND(E170*J170,2)</f>
        <v>0</v>
      </c>
      <c r="L170" s="235">
        <v>21</v>
      </c>
      <c r="M170" s="235">
        <f>G170*(1+L170/100)</f>
        <v>0</v>
      </c>
      <c r="N170" s="235">
        <v>0</v>
      </c>
      <c r="O170" s="235">
        <f>ROUND(E170*N170,2)</f>
        <v>0</v>
      </c>
      <c r="P170" s="235">
        <v>0</v>
      </c>
      <c r="Q170" s="235">
        <f>ROUND(E170*P170,2)</f>
        <v>0</v>
      </c>
      <c r="R170" s="235" t="s">
        <v>376</v>
      </c>
      <c r="S170" s="235" t="s">
        <v>158</v>
      </c>
      <c r="T170" s="236" t="s">
        <v>158</v>
      </c>
      <c r="U170" s="221">
        <v>0.06</v>
      </c>
      <c r="V170" s="221">
        <f>ROUND(E170*U170,2)</f>
        <v>0.3</v>
      </c>
      <c r="W170" s="221"/>
      <c r="X170" s="221" t="s">
        <v>184</v>
      </c>
      <c r="Y170" s="211"/>
      <c r="Z170" s="211"/>
      <c r="AA170" s="211"/>
      <c r="AB170" s="211"/>
      <c r="AC170" s="211"/>
      <c r="AD170" s="211"/>
      <c r="AE170" s="211"/>
      <c r="AF170" s="211"/>
      <c r="AG170" s="211" t="s">
        <v>196</v>
      </c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211"/>
      <c r="BH170" s="211"/>
    </row>
    <row r="171" spans="1:60" outlineLevel="1" x14ac:dyDescent="0.25">
      <c r="A171" s="218"/>
      <c r="B171" s="219"/>
      <c r="C171" s="263" t="s">
        <v>400</v>
      </c>
      <c r="D171" s="257"/>
      <c r="E171" s="257"/>
      <c r="F171" s="257"/>
      <c r="G171" s="257"/>
      <c r="H171" s="221"/>
      <c r="I171" s="221"/>
      <c r="J171" s="221"/>
      <c r="K171" s="221"/>
      <c r="L171" s="221"/>
      <c r="M171" s="221"/>
      <c r="N171" s="221"/>
      <c r="O171" s="221"/>
      <c r="P171" s="221"/>
      <c r="Q171" s="221"/>
      <c r="R171" s="221"/>
      <c r="S171" s="221"/>
      <c r="T171" s="221"/>
      <c r="U171" s="221"/>
      <c r="V171" s="221"/>
      <c r="W171" s="221"/>
      <c r="X171" s="221"/>
      <c r="Y171" s="211"/>
      <c r="Z171" s="211"/>
      <c r="AA171" s="211"/>
      <c r="AB171" s="211"/>
      <c r="AC171" s="211"/>
      <c r="AD171" s="211"/>
      <c r="AE171" s="211"/>
      <c r="AF171" s="211"/>
      <c r="AG171" s="211" t="s">
        <v>187</v>
      </c>
      <c r="AH171" s="211"/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  <c r="AY171" s="211"/>
      <c r="AZ171" s="211"/>
      <c r="BA171" s="211"/>
      <c r="BB171" s="211"/>
      <c r="BC171" s="211"/>
      <c r="BD171" s="211"/>
      <c r="BE171" s="211"/>
      <c r="BF171" s="211"/>
      <c r="BG171" s="211"/>
      <c r="BH171" s="211"/>
    </row>
    <row r="172" spans="1:60" outlineLevel="1" x14ac:dyDescent="0.25">
      <c r="A172" s="218"/>
      <c r="B172" s="219"/>
      <c r="C172" s="264" t="s">
        <v>401</v>
      </c>
      <c r="D172" s="251"/>
      <c r="E172" s="252">
        <v>4</v>
      </c>
      <c r="F172" s="221"/>
      <c r="G172" s="221"/>
      <c r="H172" s="221"/>
      <c r="I172" s="221"/>
      <c r="J172" s="221"/>
      <c r="K172" s="221"/>
      <c r="L172" s="221"/>
      <c r="M172" s="221"/>
      <c r="N172" s="221"/>
      <c r="O172" s="221"/>
      <c r="P172" s="221"/>
      <c r="Q172" s="221"/>
      <c r="R172" s="221"/>
      <c r="S172" s="221"/>
      <c r="T172" s="221"/>
      <c r="U172" s="221"/>
      <c r="V172" s="221"/>
      <c r="W172" s="221"/>
      <c r="X172" s="221"/>
      <c r="Y172" s="211"/>
      <c r="Z172" s="211"/>
      <c r="AA172" s="211"/>
      <c r="AB172" s="211"/>
      <c r="AC172" s="211"/>
      <c r="AD172" s="211"/>
      <c r="AE172" s="211"/>
      <c r="AF172" s="211"/>
      <c r="AG172" s="211" t="s">
        <v>189</v>
      </c>
      <c r="AH172" s="211">
        <v>0</v>
      </c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  <c r="BH172" s="211"/>
    </row>
    <row r="173" spans="1:60" outlineLevel="1" x14ac:dyDescent="0.25">
      <c r="A173" s="218"/>
      <c r="B173" s="219"/>
      <c r="C173" s="264" t="s">
        <v>402</v>
      </c>
      <c r="D173" s="251"/>
      <c r="E173" s="252">
        <v>1</v>
      </c>
      <c r="F173" s="221"/>
      <c r="G173" s="221"/>
      <c r="H173" s="221"/>
      <c r="I173" s="221"/>
      <c r="J173" s="221"/>
      <c r="K173" s="221"/>
      <c r="L173" s="221"/>
      <c r="M173" s="221"/>
      <c r="N173" s="221"/>
      <c r="O173" s="221"/>
      <c r="P173" s="221"/>
      <c r="Q173" s="221"/>
      <c r="R173" s="221"/>
      <c r="S173" s="221"/>
      <c r="T173" s="221"/>
      <c r="U173" s="221"/>
      <c r="V173" s="221"/>
      <c r="W173" s="221"/>
      <c r="X173" s="221"/>
      <c r="Y173" s="211"/>
      <c r="Z173" s="211"/>
      <c r="AA173" s="211"/>
      <c r="AB173" s="211"/>
      <c r="AC173" s="211"/>
      <c r="AD173" s="211"/>
      <c r="AE173" s="211"/>
      <c r="AF173" s="211"/>
      <c r="AG173" s="211" t="s">
        <v>189</v>
      </c>
      <c r="AH173" s="211">
        <v>0</v>
      </c>
      <c r="AI173" s="211"/>
      <c r="AJ173" s="211"/>
      <c r="AK173" s="211"/>
      <c r="AL173" s="211"/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  <c r="AY173" s="211"/>
      <c r="AZ173" s="211"/>
      <c r="BA173" s="211"/>
      <c r="BB173" s="211"/>
      <c r="BC173" s="211"/>
      <c r="BD173" s="211"/>
      <c r="BE173" s="211"/>
      <c r="BF173" s="211"/>
      <c r="BG173" s="211"/>
      <c r="BH173" s="211"/>
    </row>
    <row r="174" spans="1:60" outlineLevel="1" x14ac:dyDescent="0.25">
      <c r="A174" s="230">
        <v>57</v>
      </c>
      <c r="B174" s="231" t="s">
        <v>403</v>
      </c>
      <c r="C174" s="247" t="s">
        <v>404</v>
      </c>
      <c r="D174" s="232" t="s">
        <v>194</v>
      </c>
      <c r="E174" s="233">
        <v>1</v>
      </c>
      <c r="F174" s="234"/>
      <c r="G174" s="235">
        <f>ROUND(E174*F174,2)</f>
        <v>0</v>
      </c>
      <c r="H174" s="234"/>
      <c r="I174" s="235">
        <f>ROUND(E174*H174,2)</f>
        <v>0</v>
      </c>
      <c r="J174" s="234"/>
      <c r="K174" s="235">
        <f>ROUND(E174*J174,2)</f>
        <v>0</v>
      </c>
      <c r="L174" s="235">
        <v>21</v>
      </c>
      <c r="M174" s="235">
        <f>G174*(1+L174/100)</f>
        <v>0</v>
      </c>
      <c r="N174" s="235">
        <v>0</v>
      </c>
      <c r="O174" s="235">
        <f>ROUND(E174*N174,2)</f>
        <v>0</v>
      </c>
      <c r="P174" s="235">
        <v>0</v>
      </c>
      <c r="Q174" s="235">
        <f>ROUND(E174*P174,2)</f>
        <v>0</v>
      </c>
      <c r="R174" s="235" t="s">
        <v>376</v>
      </c>
      <c r="S174" s="235" t="s">
        <v>158</v>
      </c>
      <c r="T174" s="236" t="s">
        <v>158</v>
      </c>
      <c r="U174" s="221">
        <v>0.05</v>
      </c>
      <c r="V174" s="221">
        <f>ROUND(E174*U174,2)</f>
        <v>0.05</v>
      </c>
      <c r="W174" s="221"/>
      <c r="X174" s="221" t="s">
        <v>184</v>
      </c>
      <c r="Y174" s="211"/>
      <c r="Z174" s="211"/>
      <c r="AA174" s="211"/>
      <c r="AB174" s="211"/>
      <c r="AC174" s="211"/>
      <c r="AD174" s="211"/>
      <c r="AE174" s="211"/>
      <c r="AF174" s="211"/>
      <c r="AG174" s="211" t="s">
        <v>185</v>
      </c>
      <c r="AH174" s="211"/>
      <c r="AI174" s="211"/>
      <c r="AJ174" s="211"/>
      <c r="AK174" s="211"/>
      <c r="AL174" s="211"/>
      <c r="AM174" s="211"/>
      <c r="AN174" s="211"/>
      <c r="AO174" s="211"/>
      <c r="AP174" s="211"/>
      <c r="AQ174" s="211"/>
      <c r="AR174" s="211"/>
      <c r="AS174" s="211"/>
      <c r="AT174" s="211"/>
      <c r="AU174" s="211"/>
      <c r="AV174" s="211"/>
      <c r="AW174" s="211"/>
      <c r="AX174" s="211"/>
      <c r="AY174" s="211"/>
      <c r="AZ174" s="211"/>
      <c r="BA174" s="211"/>
      <c r="BB174" s="211"/>
      <c r="BC174" s="211"/>
      <c r="BD174" s="211"/>
      <c r="BE174" s="211"/>
      <c r="BF174" s="211"/>
      <c r="BG174" s="211"/>
      <c r="BH174" s="211"/>
    </row>
    <row r="175" spans="1:60" outlineLevel="1" x14ac:dyDescent="0.25">
      <c r="A175" s="218"/>
      <c r="B175" s="219"/>
      <c r="C175" s="263" t="s">
        <v>400</v>
      </c>
      <c r="D175" s="257"/>
      <c r="E175" s="257"/>
      <c r="F175" s="257"/>
      <c r="G175" s="257"/>
      <c r="H175" s="221"/>
      <c r="I175" s="221"/>
      <c r="J175" s="221"/>
      <c r="K175" s="221"/>
      <c r="L175" s="221"/>
      <c r="M175" s="221"/>
      <c r="N175" s="221"/>
      <c r="O175" s="221"/>
      <c r="P175" s="221"/>
      <c r="Q175" s="221"/>
      <c r="R175" s="221"/>
      <c r="S175" s="221"/>
      <c r="T175" s="221"/>
      <c r="U175" s="221"/>
      <c r="V175" s="221"/>
      <c r="W175" s="221"/>
      <c r="X175" s="221"/>
      <c r="Y175" s="211"/>
      <c r="Z175" s="211"/>
      <c r="AA175" s="211"/>
      <c r="AB175" s="211"/>
      <c r="AC175" s="211"/>
      <c r="AD175" s="211"/>
      <c r="AE175" s="211"/>
      <c r="AF175" s="211"/>
      <c r="AG175" s="211" t="s">
        <v>187</v>
      </c>
      <c r="AH175" s="211"/>
      <c r="AI175" s="211"/>
      <c r="AJ175" s="211"/>
      <c r="AK175" s="211"/>
      <c r="AL175" s="211"/>
      <c r="AM175" s="211"/>
      <c r="AN175" s="211"/>
      <c r="AO175" s="211"/>
      <c r="AP175" s="211"/>
      <c r="AQ175" s="211"/>
      <c r="AR175" s="211"/>
      <c r="AS175" s="211"/>
      <c r="AT175" s="211"/>
      <c r="AU175" s="211"/>
      <c r="AV175" s="211"/>
      <c r="AW175" s="211"/>
      <c r="AX175" s="211"/>
      <c r="AY175" s="211"/>
      <c r="AZ175" s="211"/>
      <c r="BA175" s="211"/>
      <c r="BB175" s="211"/>
      <c r="BC175" s="211"/>
      <c r="BD175" s="211"/>
      <c r="BE175" s="211"/>
      <c r="BF175" s="211"/>
      <c r="BG175" s="211"/>
      <c r="BH175" s="211"/>
    </row>
    <row r="176" spans="1:60" outlineLevel="1" x14ac:dyDescent="0.25">
      <c r="A176" s="218"/>
      <c r="B176" s="219"/>
      <c r="C176" s="264" t="s">
        <v>405</v>
      </c>
      <c r="D176" s="251"/>
      <c r="E176" s="252">
        <v>1</v>
      </c>
      <c r="F176" s="221"/>
      <c r="G176" s="221"/>
      <c r="H176" s="221"/>
      <c r="I176" s="221"/>
      <c r="J176" s="221"/>
      <c r="K176" s="221"/>
      <c r="L176" s="221"/>
      <c r="M176" s="221"/>
      <c r="N176" s="221"/>
      <c r="O176" s="221"/>
      <c r="P176" s="221"/>
      <c r="Q176" s="221"/>
      <c r="R176" s="221"/>
      <c r="S176" s="221"/>
      <c r="T176" s="221"/>
      <c r="U176" s="221"/>
      <c r="V176" s="221"/>
      <c r="W176" s="221"/>
      <c r="X176" s="221"/>
      <c r="Y176" s="211"/>
      <c r="Z176" s="211"/>
      <c r="AA176" s="211"/>
      <c r="AB176" s="211"/>
      <c r="AC176" s="211"/>
      <c r="AD176" s="211"/>
      <c r="AE176" s="211"/>
      <c r="AF176" s="211"/>
      <c r="AG176" s="211" t="s">
        <v>189</v>
      </c>
      <c r="AH176" s="211">
        <v>0</v>
      </c>
      <c r="AI176" s="211"/>
      <c r="AJ176" s="211"/>
      <c r="AK176" s="211"/>
      <c r="AL176" s="211"/>
      <c r="AM176" s="211"/>
      <c r="AN176" s="211"/>
      <c r="AO176" s="211"/>
      <c r="AP176" s="211"/>
      <c r="AQ176" s="211"/>
      <c r="AR176" s="211"/>
      <c r="AS176" s="211"/>
      <c r="AT176" s="211"/>
      <c r="AU176" s="211"/>
      <c r="AV176" s="211"/>
      <c r="AW176" s="211"/>
      <c r="AX176" s="211"/>
      <c r="AY176" s="211"/>
      <c r="AZ176" s="211"/>
      <c r="BA176" s="211"/>
      <c r="BB176" s="211"/>
      <c r="BC176" s="211"/>
      <c r="BD176" s="211"/>
      <c r="BE176" s="211"/>
      <c r="BF176" s="211"/>
      <c r="BG176" s="211"/>
      <c r="BH176" s="211"/>
    </row>
    <row r="177" spans="1:60" outlineLevel="1" x14ac:dyDescent="0.25">
      <c r="A177" s="230">
        <v>58</v>
      </c>
      <c r="B177" s="231" t="s">
        <v>406</v>
      </c>
      <c r="C177" s="247" t="s">
        <v>407</v>
      </c>
      <c r="D177" s="232" t="s">
        <v>194</v>
      </c>
      <c r="E177" s="233">
        <v>1</v>
      </c>
      <c r="F177" s="234"/>
      <c r="G177" s="235">
        <f>ROUND(E177*F177,2)</f>
        <v>0</v>
      </c>
      <c r="H177" s="234"/>
      <c r="I177" s="235">
        <f>ROUND(E177*H177,2)</f>
        <v>0</v>
      </c>
      <c r="J177" s="234"/>
      <c r="K177" s="235">
        <f>ROUND(E177*J177,2)</f>
        <v>0</v>
      </c>
      <c r="L177" s="235">
        <v>21</v>
      </c>
      <c r="M177" s="235">
        <f>G177*(1+L177/100)</f>
        <v>0</v>
      </c>
      <c r="N177" s="235">
        <v>0</v>
      </c>
      <c r="O177" s="235">
        <f>ROUND(E177*N177,2)</f>
        <v>0</v>
      </c>
      <c r="P177" s="235">
        <v>0</v>
      </c>
      <c r="Q177" s="235">
        <f>ROUND(E177*P177,2)</f>
        <v>0</v>
      </c>
      <c r="R177" s="235" t="s">
        <v>376</v>
      </c>
      <c r="S177" s="235" t="s">
        <v>158</v>
      </c>
      <c r="T177" s="236" t="s">
        <v>158</v>
      </c>
      <c r="U177" s="221">
        <v>0.09</v>
      </c>
      <c r="V177" s="221">
        <f>ROUND(E177*U177,2)</f>
        <v>0.09</v>
      </c>
      <c r="W177" s="221"/>
      <c r="X177" s="221" t="s">
        <v>184</v>
      </c>
      <c r="Y177" s="211"/>
      <c r="Z177" s="211"/>
      <c r="AA177" s="211"/>
      <c r="AB177" s="211"/>
      <c r="AC177" s="211"/>
      <c r="AD177" s="211"/>
      <c r="AE177" s="211"/>
      <c r="AF177" s="211"/>
      <c r="AG177" s="211" t="s">
        <v>185</v>
      </c>
      <c r="AH177" s="211"/>
      <c r="AI177" s="211"/>
      <c r="AJ177" s="211"/>
      <c r="AK177" s="211"/>
      <c r="AL177" s="211"/>
      <c r="AM177" s="211"/>
      <c r="AN177" s="211"/>
      <c r="AO177" s="211"/>
      <c r="AP177" s="211"/>
      <c r="AQ177" s="211"/>
      <c r="AR177" s="211"/>
      <c r="AS177" s="211"/>
      <c r="AT177" s="211"/>
      <c r="AU177" s="211"/>
      <c r="AV177" s="211"/>
      <c r="AW177" s="211"/>
      <c r="AX177" s="211"/>
      <c r="AY177" s="211"/>
      <c r="AZ177" s="211"/>
      <c r="BA177" s="211"/>
      <c r="BB177" s="211"/>
      <c r="BC177" s="211"/>
      <c r="BD177" s="211"/>
      <c r="BE177" s="211"/>
      <c r="BF177" s="211"/>
      <c r="BG177" s="211"/>
      <c r="BH177" s="211"/>
    </row>
    <row r="178" spans="1:60" outlineLevel="1" x14ac:dyDescent="0.25">
      <c r="A178" s="218"/>
      <c r="B178" s="219"/>
      <c r="C178" s="263" t="s">
        <v>400</v>
      </c>
      <c r="D178" s="257"/>
      <c r="E178" s="257"/>
      <c r="F178" s="257"/>
      <c r="G178" s="257"/>
      <c r="H178" s="221"/>
      <c r="I178" s="221"/>
      <c r="J178" s="221"/>
      <c r="K178" s="221"/>
      <c r="L178" s="221"/>
      <c r="M178" s="221"/>
      <c r="N178" s="221"/>
      <c r="O178" s="221"/>
      <c r="P178" s="221"/>
      <c r="Q178" s="221"/>
      <c r="R178" s="221"/>
      <c r="S178" s="221"/>
      <c r="T178" s="221"/>
      <c r="U178" s="221"/>
      <c r="V178" s="221"/>
      <c r="W178" s="221"/>
      <c r="X178" s="221"/>
      <c r="Y178" s="211"/>
      <c r="Z178" s="211"/>
      <c r="AA178" s="211"/>
      <c r="AB178" s="211"/>
      <c r="AC178" s="211"/>
      <c r="AD178" s="211"/>
      <c r="AE178" s="211"/>
      <c r="AF178" s="211"/>
      <c r="AG178" s="211" t="s">
        <v>187</v>
      </c>
      <c r="AH178" s="211"/>
      <c r="AI178" s="211"/>
      <c r="AJ178" s="211"/>
      <c r="AK178" s="211"/>
      <c r="AL178" s="211"/>
      <c r="AM178" s="211"/>
      <c r="AN178" s="211"/>
      <c r="AO178" s="211"/>
      <c r="AP178" s="211"/>
      <c r="AQ178" s="211"/>
      <c r="AR178" s="211"/>
      <c r="AS178" s="211"/>
      <c r="AT178" s="211"/>
      <c r="AU178" s="211"/>
      <c r="AV178" s="211"/>
      <c r="AW178" s="211"/>
      <c r="AX178" s="211"/>
      <c r="AY178" s="211"/>
      <c r="AZ178" s="211"/>
      <c r="BA178" s="211"/>
      <c r="BB178" s="211"/>
      <c r="BC178" s="211"/>
      <c r="BD178" s="211"/>
      <c r="BE178" s="211"/>
      <c r="BF178" s="211"/>
      <c r="BG178" s="211"/>
      <c r="BH178" s="211"/>
    </row>
    <row r="179" spans="1:60" outlineLevel="1" x14ac:dyDescent="0.25">
      <c r="A179" s="218"/>
      <c r="B179" s="219"/>
      <c r="C179" s="264" t="s">
        <v>408</v>
      </c>
      <c r="D179" s="251"/>
      <c r="E179" s="252">
        <v>1</v>
      </c>
      <c r="F179" s="221"/>
      <c r="G179" s="221"/>
      <c r="H179" s="221"/>
      <c r="I179" s="221"/>
      <c r="J179" s="221"/>
      <c r="K179" s="221"/>
      <c r="L179" s="221"/>
      <c r="M179" s="221"/>
      <c r="N179" s="221"/>
      <c r="O179" s="221"/>
      <c r="P179" s="221"/>
      <c r="Q179" s="221"/>
      <c r="R179" s="221"/>
      <c r="S179" s="221"/>
      <c r="T179" s="221"/>
      <c r="U179" s="221"/>
      <c r="V179" s="221"/>
      <c r="W179" s="221"/>
      <c r="X179" s="221"/>
      <c r="Y179" s="211"/>
      <c r="Z179" s="211"/>
      <c r="AA179" s="211"/>
      <c r="AB179" s="211"/>
      <c r="AC179" s="211"/>
      <c r="AD179" s="211"/>
      <c r="AE179" s="211"/>
      <c r="AF179" s="211"/>
      <c r="AG179" s="211" t="s">
        <v>189</v>
      </c>
      <c r="AH179" s="211">
        <v>0</v>
      </c>
      <c r="AI179" s="211"/>
      <c r="AJ179" s="211"/>
      <c r="AK179" s="211"/>
      <c r="AL179" s="211"/>
      <c r="AM179" s="211"/>
      <c r="AN179" s="211"/>
      <c r="AO179" s="211"/>
      <c r="AP179" s="211"/>
      <c r="AQ179" s="211"/>
      <c r="AR179" s="211"/>
      <c r="AS179" s="211"/>
      <c r="AT179" s="211"/>
      <c r="AU179" s="211"/>
      <c r="AV179" s="211"/>
      <c r="AW179" s="211"/>
      <c r="AX179" s="211"/>
      <c r="AY179" s="211"/>
      <c r="AZ179" s="211"/>
      <c r="BA179" s="211"/>
      <c r="BB179" s="211"/>
      <c r="BC179" s="211"/>
      <c r="BD179" s="211"/>
      <c r="BE179" s="211"/>
      <c r="BF179" s="211"/>
      <c r="BG179" s="211"/>
      <c r="BH179" s="211"/>
    </row>
    <row r="180" spans="1:60" outlineLevel="1" x14ac:dyDescent="0.25">
      <c r="A180" s="230">
        <v>59</v>
      </c>
      <c r="B180" s="231" t="s">
        <v>409</v>
      </c>
      <c r="C180" s="247" t="s">
        <v>410</v>
      </c>
      <c r="D180" s="232" t="s">
        <v>211</v>
      </c>
      <c r="E180" s="233">
        <v>13.23</v>
      </c>
      <c r="F180" s="234"/>
      <c r="G180" s="235">
        <f>ROUND(E180*F180,2)</f>
        <v>0</v>
      </c>
      <c r="H180" s="234"/>
      <c r="I180" s="235">
        <f>ROUND(E180*H180,2)</f>
        <v>0</v>
      </c>
      <c r="J180" s="234"/>
      <c r="K180" s="235">
        <f>ROUND(E180*J180,2)</f>
        <v>0</v>
      </c>
      <c r="L180" s="235">
        <v>21</v>
      </c>
      <c r="M180" s="235">
        <f>G180*(1+L180/100)</f>
        <v>0</v>
      </c>
      <c r="N180" s="235">
        <v>9.2000000000000003E-4</v>
      </c>
      <c r="O180" s="235">
        <f>ROUND(E180*N180,2)</f>
        <v>0.01</v>
      </c>
      <c r="P180" s="235">
        <v>5.3999999999999999E-2</v>
      </c>
      <c r="Q180" s="235">
        <f>ROUND(E180*P180,2)</f>
        <v>0.71</v>
      </c>
      <c r="R180" s="235" t="s">
        <v>376</v>
      </c>
      <c r="S180" s="235" t="s">
        <v>158</v>
      </c>
      <c r="T180" s="236" t="s">
        <v>158</v>
      </c>
      <c r="U180" s="221">
        <v>0.46500000000000002</v>
      </c>
      <c r="V180" s="221">
        <f>ROUND(E180*U180,2)</f>
        <v>6.15</v>
      </c>
      <c r="W180" s="221"/>
      <c r="X180" s="221" t="s">
        <v>184</v>
      </c>
      <c r="Y180" s="211"/>
      <c r="Z180" s="211"/>
      <c r="AA180" s="211"/>
      <c r="AB180" s="211"/>
      <c r="AC180" s="211"/>
      <c r="AD180" s="211"/>
      <c r="AE180" s="211"/>
      <c r="AF180" s="211"/>
      <c r="AG180" s="211" t="s">
        <v>196</v>
      </c>
      <c r="AH180" s="211"/>
      <c r="AI180" s="211"/>
      <c r="AJ180" s="211"/>
      <c r="AK180" s="211"/>
      <c r="AL180" s="211"/>
      <c r="AM180" s="211"/>
      <c r="AN180" s="211"/>
      <c r="AO180" s="211"/>
      <c r="AP180" s="211"/>
      <c r="AQ180" s="211"/>
      <c r="AR180" s="211"/>
      <c r="AS180" s="211"/>
      <c r="AT180" s="211"/>
      <c r="AU180" s="211"/>
      <c r="AV180" s="211"/>
      <c r="AW180" s="211"/>
      <c r="AX180" s="211"/>
      <c r="AY180" s="211"/>
      <c r="AZ180" s="211"/>
      <c r="BA180" s="211"/>
      <c r="BB180" s="211"/>
      <c r="BC180" s="211"/>
      <c r="BD180" s="211"/>
      <c r="BE180" s="211"/>
      <c r="BF180" s="211"/>
      <c r="BG180" s="211"/>
      <c r="BH180" s="211"/>
    </row>
    <row r="181" spans="1:60" outlineLevel="1" x14ac:dyDescent="0.25">
      <c r="A181" s="218"/>
      <c r="B181" s="219"/>
      <c r="C181" s="263" t="s">
        <v>411</v>
      </c>
      <c r="D181" s="257"/>
      <c r="E181" s="257"/>
      <c r="F181" s="257"/>
      <c r="G181" s="257"/>
      <c r="H181" s="221"/>
      <c r="I181" s="221"/>
      <c r="J181" s="221"/>
      <c r="K181" s="221"/>
      <c r="L181" s="221"/>
      <c r="M181" s="221"/>
      <c r="N181" s="221"/>
      <c r="O181" s="221"/>
      <c r="P181" s="221"/>
      <c r="Q181" s="221"/>
      <c r="R181" s="221"/>
      <c r="S181" s="221"/>
      <c r="T181" s="221"/>
      <c r="U181" s="221"/>
      <c r="V181" s="221"/>
      <c r="W181" s="221"/>
      <c r="X181" s="221"/>
      <c r="Y181" s="211"/>
      <c r="Z181" s="211"/>
      <c r="AA181" s="211"/>
      <c r="AB181" s="211"/>
      <c r="AC181" s="211"/>
      <c r="AD181" s="211"/>
      <c r="AE181" s="211"/>
      <c r="AF181" s="211"/>
      <c r="AG181" s="211" t="s">
        <v>187</v>
      </c>
      <c r="AH181" s="211"/>
      <c r="AI181" s="211"/>
      <c r="AJ181" s="211"/>
      <c r="AK181" s="211"/>
      <c r="AL181" s="211"/>
      <c r="AM181" s="211"/>
      <c r="AN181" s="211"/>
      <c r="AO181" s="211"/>
      <c r="AP181" s="211"/>
      <c r="AQ181" s="211"/>
      <c r="AR181" s="211"/>
      <c r="AS181" s="211"/>
      <c r="AT181" s="211"/>
      <c r="AU181" s="211"/>
      <c r="AV181" s="211"/>
      <c r="AW181" s="211"/>
      <c r="AX181" s="211"/>
      <c r="AY181" s="211"/>
      <c r="AZ181" s="211"/>
      <c r="BA181" s="211"/>
      <c r="BB181" s="211"/>
      <c r="BC181" s="211"/>
      <c r="BD181" s="211"/>
      <c r="BE181" s="211"/>
      <c r="BF181" s="211"/>
      <c r="BG181" s="211"/>
      <c r="BH181" s="211"/>
    </row>
    <row r="182" spans="1:60" outlineLevel="1" x14ac:dyDescent="0.25">
      <c r="A182" s="218"/>
      <c r="B182" s="219"/>
      <c r="C182" s="264" t="s">
        <v>412</v>
      </c>
      <c r="D182" s="251"/>
      <c r="E182" s="252">
        <v>10.08</v>
      </c>
      <c r="F182" s="221"/>
      <c r="G182" s="221"/>
      <c r="H182" s="221"/>
      <c r="I182" s="221"/>
      <c r="J182" s="221"/>
      <c r="K182" s="221"/>
      <c r="L182" s="221"/>
      <c r="M182" s="221"/>
      <c r="N182" s="221"/>
      <c r="O182" s="221"/>
      <c r="P182" s="221"/>
      <c r="Q182" s="221"/>
      <c r="R182" s="221"/>
      <c r="S182" s="221"/>
      <c r="T182" s="221"/>
      <c r="U182" s="221"/>
      <c r="V182" s="221"/>
      <c r="W182" s="221"/>
      <c r="X182" s="221"/>
      <c r="Y182" s="211"/>
      <c r="Z182" s="211"/>
      <c r="AA182" s="211"/>
      <c r="AB182" s="211"/>
      <c r="AC182" s="211"/>
      <c r="AD182" s="211"/>
      <c r="AE182" s="211"/>
      <c r="AF182" s="211"/>
      <c r="AG182" s="211" t="s">
        <v>189</v>
      </c>
      <c r="AH182" s="211">
        <v>0</v>
      </c>
      <c r="AI182" s="211"/>
      <c r="AJ182" s="211"/>
      <c r="AK182" s="211"/>
      <c r="AL182" s="211"/>
      <c r="AM182" s="211"/>
      <c r="AN182" s="211"/>
      <c r="AO182" s="211"/>
      <c r="AP182" s="211"/>
      <c r="AQ182" s="211"/>
      <c r="AR182" s="211"/>
      <c r="AS182" s="211"/>
      <c r="AT182" s="211"/>
      <c r="AU182" s="211"/>
      <c r="AV182" s="211"/>
      <c r="AW182" s="211"/>
      <c r="AX182" s="211"/>
      <c r="AY182" s="211"/>
      <c r="AZ182" s="211"/>
      <c r="BA182" s="211"/>
      <c r="BB182" s="211"/>
      <c r="BC182" s="211"/>
      <c r="BD182" s="211"/>
      <c r="BE182" s="211"/>
      <c r="BF182" s="211"/>
      <c r="BG182" s="211"/>
      <c r="BH182" s="211"/>
    </row>
    <row r="183" spans="1:60" outlineLevel="1" x14ac:dyDescent="0.25">
      <c r="A183" s="218"/>
      <c r="B183" s="219"/>
      <c r="C183" s="264" t="s">
        <v>413</v>
      </c>
      <c r="D183" s="251"/>
      <c r="E183" s="252">
        <v>3.15</v>
      </c>
      <c r="F183" s="221"/>
      <c r="G183" s="221"/>
      <c r="H183" s="221"/>
      <c r="I183" s="221"/>
      <c r="J183" s="221"/>
      <c r="K183" s="221"/>
      <c r="L183" s="221"/>
      <c r="M183" s="221"/>
      <c r="N183" s="221"/>
      <c r="O183" s="221"/>
      <c r="P183" s="221"/>
      <c r="Q183" s="221"/>
      <c r="R183" s="221"/>
      <c r="S183" s="221"/>
      <c r="T183" s="221"/>
      <c r="U183" s="221"/>
      <c r="V183" s="221"/>
      <c r="W183" s="221"/>
      <c r="X183" s="221"/>
      <c r="Y183" s="211"/>
      <c r="Z183" s="211"/>
      <c r="AA183" s="211"/>
      <c r="AB183" s="211"/>
      <c r="AC183" s="211"/>
      <c r="AD183" s="211"/>
      <c r="AE183" s="211"/>
      <c r="AF183" s="211"/>
      <c r="AG183" s="211" t="s">
        <v>189</v>
      </c>
      <c r="AH183" s="211">
        <v>0</v>
      </c>
      <c r="AI183" s="211"/>
      <c r="AJ183" s="211"/>
      <c r="AK183" s="211"/>
      <c r="AL183" s="211"/>
      <c r="AM183" s="211"/>
      <c r="AN183" s="211"/>
      <c r="AO183" s="211"/>
      <c r="AP183" s="211"/>
      <c r="AQ183" s="211"/>
      <c r="AR183" s="211"/>
      <c r="AS183" s="211"/>
      <c r="AT183" s="211"/>
      <c r="AU183" s="211"/>
      <c r="AV183" s="211"/>
      <c r="AW183" s="211"/>
      <c r="AX183" s="211"/>
      <c r="AY183" s="211"/>
      <c r="AZ183" s="211"/>
      <c r="BA183" s="211"/>
      <c r="BB183" s="211"/>
      <c r="BC183" s="211"/>
      <c r="BD183" s="211"/>
      <c r="BE183" s="211"/>
      <c r="BF183" s="211"/>
      <c r="BG183" s="211"/>
      <c r="BH183" s="211"/>
    </row>
    <row r="184" spans="1:60" ht="20.399999999999999" outlineLevel="1" x14ac:dyDescent="0.25">
      <c r="A184" s="230">
        <v>60</v>
      </c>
      <c r="B184" s="231" t="s">
        <v>414</v>
      </c>
      <c r="C184" s="247" t="s">
        <v>415</v>
      </c>
      <c r="D184" s="232" t="s">
        <v>211</v>
      </c>
      <c r="E184" s="233">
        <v>1.379</v>
      </c>
      <c r="F184" s="234"/>
      <c r="G184" s="235">
        <f>ROUND(E184*F184,2)</f>
        <v>0</v>
      </c>
      <c r="H184" s="234"/>
      <c r="I184" s="235">
        <f>ROUND(E184*H184,2)</f>
        <v>0</v>
      </c>
      <c r="J184" s="234"/>
      <c r="K184" s="235">
        <f>ROUND(E184*J184,2)</f>
        <v>0</v>
      </c>
      <c r="L184" s="235">
        <v>21</v>
      </c>
      <c r="M184" s="235">
        <f>G184*(1+L184/100)</f>
        <v>0</v>
      </c>
      <c r="N184" s="235">
        <v>1.17E-3</v>
      </c>
      <c r="O184" s="235">
        <f>ROUND(E184*N184,2)</f>
        <v>0</v>
      </c>
      <c r="P184" s="235">
        <v>7.5999999999999998E-2</v>
      </c>
      <c r="Q184" s="235">
        <f>ROUND(E184*P184,2)</f>
        <v>0.1</v>
      </c>
      <c r="R184" s="235" t="s">
        <v>376</v>
      </c>
      <c r="S184" s="235" t="s">
        <v>158</v>
      </c>
      <c r="T184" s="236" t="s">
        <v>158</v>
      </c>
      <c r="U184" s="221">
        <v>0.93899999999999995</v>
      </c>
      <c r="V184" s="221">
        <f>ROUND(E184*U184,2)</f>
        <v>1.29</v>
      </c>
      <c r="W184" s="221"/>
      <c r="X184" s="221" t="s">
        <v>184</v>
      </c>
      <c r="Y184" s="211"/>
      <c r="Z184" s="211"/>
      <c r="AA184" s="211"/>
      <c r="AB184" s="211"/>
      <c r="AC184" s="211"/>
      <c r="AD184" s="211"/>
      <c r="AE184" s="211"/>
      <c r="AF184" s="211"/>
      <c r="AG184" s="211" t="s">
        <v>185</v>
      </c>
      <c r="AH184" s="211"/>
      <c r="AI184" s="211"/>
      <c r="AJ184" s="211"/>
      <c r="AK184" s="211"/>
      <c r="AL184" s="211"/>
      <c r="AM184" s="211"/>
      <c r="AN184" s="211"/>
      <c r="AO184" s="211"/>
      <c r="AP184" s="211"/>
      <c r="AQ184" s="211"/>
      <c r="AR184" s="211"/>
      <c r="AS184" s="211"/>
      <c r="AT184" s="211"/>
      <c r="AU184" s="211"/>
      <c r="AV184" s="211"/>
      <c r="AW184" s="211"/>
      <c r="AX184" s="211"/>
      <c r="AY184" s="211"/>
      <c r="AZ184" s="211"/>
      <c r="BA184" s="211"/>
      <c r="BB184" s="211"/>
      <c r="BC184" s="211"/>
      <c r="BD184" s="211"/>
      <c r="BE184" s="211"/>
      <c r="BF184" s="211"/>
      <c r="BG184" s="211"/>
      <c r="BH184" s="211"/>
    </row>
    <row r="185" spans="1:60" outlineLevel="1" x14ac:dyDescent="0.25">
      <c r="A185" s="218"/>
      <c r="B185" s="219"/>
      <c r="C185" s="264" t="s">
        <v>416</v>
      </c>
      <c r="D185" s="251"/>
      <c r="E185" s="252">
        <v>1.379</v>
      </c>
      <c r="F185" s="221"/>
      <c r="G185" s="221"/>
      <c r="H185" s="221"/>
      <c r="I185" s="221"/>
      <c r="J185" s="221"/>
      <c r="K185" s="221"/>
      <c r="L185" s="221"/>
      <c r="M185" s="221"/>
      <c r="N185" s="221"/>
      <c r="O185" s="221"/>
      <c r="P185" s="221"/>
      <c r="Q185" s="221"/>
      <c r="R185" s="221"/>
      <c r="S185" s="221"/>
      <c r="T185" s="221"/>
      <c r="U185" s="221"/>
      <c r="V185" s="221"/>
      <c r="W185" s="221"/>
      <c r="X185" s="221"/>
      <c r="Y185" s="211"/>
      <c r="Z185" s="211"/>
      <c r="AA185" s="211"/>
      <c r="AB185" s="211"/>
      <c r="AC185" s="211"/>
      <c r="AD185" s="211"/>
      <c r="AE185" s="211"/>
      <c r="AF185" s="211"/>
      <c r="AG185" s="211" t="s">
        <v>189</v>
      </c>
      <c r="AH185" s="211">
        <v>0</v>
      </c>
      <c r="AI185" s="211"/>
      <c r="AJ185" s="211"/>
      <c r="AK185" s="211"/>
      <c r="AL185" s="211"/>
      <c r="AM185" s="211"/>
      <c r="AN185" s="211"/>
      <c r="AO185" s="211"/>
      <c r="AP185" s="211"/>
      <c r="AQ185" s="211"/>
      <c r="AR185" s="211"/>
      <c r="AS185" s="211"/>
      <c r="AT185" s="211"/>
      <c r="AU185" s="211"/>
      <c r="AV185" s="211"/>
      <c r="AW185" s="211"/>
      <c r="AX185" s="211"/>
      <c r="AY185" s="211"/>
      <c r="AZ185" s="211"/>
      <c r="BA185" s="211"/>
      <c r="BB185" s="211"/>
      <c r="BC185" s="211"/>
      <c r="BD185" s="211"/>
      <c r="BE185" s="211"/>
      <c r="BF185" s="211"/>
      <c r="BG185" s="211"/>
      <c r="BH185" s="211"/>
    </row>
    <row r="186" spans="1:60" ht="20.399999999999999" outlineLevel="1" x14ac:dyDescent="0.25">
      <c r="A186" s="230">
        <v>61</v>
      </c>
      <c r="B186" s="231" t="s">
        <v>417</v>
      </c>
      <c r="C186" s="247" t="s">
        <v>418</v>
      </c>
      <c r="D186" s="232" t="s">
        <v>211</v>
      </c>
      <c r="E186" s="233">
        <v>2.9550000000000001</v>
      </c>
      <c r="F186" s="234"/>
      <c r="G186" s="235">
        <f>ROUND(E186*F186,2)</f>
        <v>0</v>
      </c>
      <c r="H186" s="234"/>
      <c r="I186" s="235">
        <f>ROUND(E186*H186,2)</f>
        <v>0</v>
      </c>
      <c r="J186" s="234"/>
      <c r="K186" s="235">
        <f>ROUND(E186*J186,2)</f>
        <v>0</v>
      </c>
      <c r="L186" s="235">
        <v>21</v>
      </c>
      <c r="M186" s="235">
        <f>G186*(1+L186/100)</f>
        <v>0</v>
      </c>
      <c r="N186" s="235">
        <v>1E-3</v>
      </c>
      <c r="O186" s="235">
        <f>ROUND(E186*N186,2)</f>
        <v>0</v>
      </c>
      <c r="P186" s="235">
        <v>6.3E-2</v>
      </c>
      <c r="Q186" s="235">
        <f>ROUND(E186*P186,2)</f>
        <v>0.19</v>
      </c>
      <c r="R186" s="235" t="s">
        <v>376</v>
      </c>
      <c r="S186" s="235" t="s">
        <v>158</v>
      </c>
      <c r="T186" s="236" t="s">
        <v>158</v>
      </c>
      <c r="U186" s="221">
        <v>0.71799999999999997</v>
      </c>
      <c r="V186" s="221">
        <f>ROUND(E186*U186,2)</f>
        <v>2.12</v>
      </c>
      <c r="W186" s="221"/>
      <c r="X186" s="221" t="s">
        <v>184</v>
      </c>
      <c r="Y186" s="211"/>
      <c r="Z186" s="211"/>
      <c r="AA186" s="211"/>
      <c r="AB186" s="211"/>
      <c r="AC186" s="211"/>
      <c r="AD186" s="211"/>
      <c r="AE186" s="211"/>
      <c r="AF186" s="211"/>
      <c r="AG186" s="211" t="s">
        <v>185</v>
      </c>
      <c r="AH186" s="211"/>
      <c r="AI186" s="211"/>
      <c r="AJ186" s="211"/>
      <c r="AK186" s="211"/>
      <c r="AL186" s="211"/>
      <c r="AM186" s="211"/>
      <c r="AN186" s="211"/>
      <c r="AO186" s="211"/>
      <c r="AP186" s="211"/>
      <c r="AQ186" s="211"/>
      <c r="AR186" s="211"/>
      <c r="AS186" s="211"/>
      <c r="AT186" s="211"/>
      <c r="AU186" s="211"/>
      <c r="AV186" s="211"/>
      <c r="AW186" s="211"/>
      <c r="AX186" s="211"/>
      <c r="AY186" s="211"/>
      <c r="AZ186" s="211"/>
      <c r="BA186" s="211"/>
      <c r="BB186" s="211"/>
      <c r="BC186" s="211"/>
      <c r="BD186" s="211"/>
      <c r="BE186" s="211"/>
      <c r="BF186" s="211"/>
      <c r="BG186" s="211"/>
      <c r="BH186" s="211"/>
    </row>
    <row r="187" spans="1:60" outlineLevel="1" x14ac:dyDescent="0.25">
      <c r="A187" s="218"/>
      <c r="B187" s="219"/>
      <c r="C187" s="264" t="s">
        <v>419</v>
      </c>
      <c r="D187" s="251"/>
      <c r="E187" s="252">
        <v>2.9550000000000001</v>
      </c>
      <c r="F187" s="221"/>
      <c r="G187" s="221"/>
      <c r="H187" s="221"/>
      <c r="I187" s="221"/>
      <c r="J187" s="221"/>
      <c r="K187" s="221"/>
      <c r="L187" s="221"/>
      <c r="M187" s="221"/>
      <c r="N187" s="221"/>
      <c r="O187" s="221"/>
      <c r="P187" s="221"/>
      <c r="Q187" s="221"/>
      <c r="R187" s="221"/>
      <c r="S187" s="221"/>
      <c r="T187" s="221"/>
      <c r="U187" s="221"/>
      <c r="V187" s="221"/>
      <c r="W187" s="221"/>
      <c r="X187" s="221"/>
      <c r="Y187" s="211"/>
      <c r="Z187" s="211"/>
      <c r="AA187" s="211"/>
      <c r="AB187" s="211"/>
      <c r="AC187" s="211"/>
      <c r="AD187" s="211"/>
      <c r="AE187" s="211"/>
      <c r="AF187" s="211"/>
      <c r="AG187" s="211" t="s">
        <v>189</v>
      </c>
      <c r="AH187" s="211">
        <v>0</v>
      </c>
      <c r="AI187" s="211"/>
      <c r="AJ187" s="211"/>
      <c r="AK187" s="211"/>
      <c r="AL187" s="211"/>
      <c r="AM187" s="211"/>
      <c r="AN187" s="211"/>
      <c r="AO187" s="211"/>
      <c r="AP187" s="211"/>
      <c r="AQ187" s="211"/>
      <c r="AR187" s="211"/>
      <c r="AS187" s="211"/>
      <c r="AT187" s="211"/>
      <c r="AU187" s="211"/>
      <c r="AV187" s="211"/>
      <c r="AW187" s="211"/>
      <c r="AX187" s="211"/>
      <c r="AY187" s="211"/>
      <c r="AZ187" s="211"/>
      <c r="BA187" s="211"/>
      <c r="BB187" s="211"/>
      <c r="BC187" s="211"/>
      <c r="BD187" s="211"/>
      <c r="BE187" s="211"/>
      <c r="BF187" s="211"/>
      <c r="BG187" s="211"/>
      <c r="BH187" s="211"/>
    </row>
    <row r="188" spans="1:60" outlineLevel="1" x14ac:dyDescent="0.25">
      <c r="A188" s="230">
        <v>62</v>
      </c>
      <c r="B188" s="231" t="s">
        <v>420</v>
      </c>
      <c r="C188" s="247" t="s">
        <v>421</v>
      </c>
      <c r="D188" s="232" t="s">
        <v>205</v>
      </c>
      <c r="E188" s="233">
        <v>6.3</v>
      </c>
      <c r="F188" s="234"/>
      <c r="G188" s="235">
        <f>ROUND(E188*F188,2)</f>
        <v>0</v>
      </c>
      <c r="H188" s="234"/>
      <c r="I188" s="235">
        <f>ROUND(E188*H188,2)</f>
        <v>0</v>
      </c>
      <c r="J188" s="234"/>
      <c r="K188" s="235">
        <f>ROUND(E188*J188,2)</f>
        <v>0</v>
      </c>
      <c r="L188" s="235">
        <v>21</v>
      </c>
      <c r="M188" s="235">
        <f>G188*(1+L188/100)</f>
        <v>0</v>
      </c>
      <c r="N188" s="235">
        <v>0</v>
      </c>
      <c r="O188" s="235">
        <f>ROUND(E188*N188,2)</f>
        <v>0</v>
      </c>
      <c r="P188" s="235">
        <v>1.383E-2</v>
      </c>
      <c r="Q188" s="235">
        <f>ROUND(E188*P188,2)</f>
        <v>0.09</v>
      </c>
      <c r="R188" s="235" t="s">
        <v>376</v>
      </c>
      <c r="S188" s="235" t="s">
        <v>158</v>
      </c>
      <c r="T188" s="236" t="s">
        <v>158</v>
      </c>
      <c r="U188" s="221">
        <v>0.12</v>
      </c>
      <c r="V188" s="221">
        <f>ROUND(E188*U188,2)</f>
        <v>0.76</v>
      </c>
      <c r="W188" s="221"/>
      <c r="X188" s="221" t="s">
        <v>184</v>
      </c>
      <c r="Y188" s="211"/>
      <c r="Z188" s="211"/>
      <c r="AA188" s="211"/>
      <c r="AB188" s="211"/>
      <c r="AC188" s="211"/>
      <c r="AD188" s="211"/>
      <c r="AE188" s="211"/>
      <c r="AF188" s="211"/>
      <c r="AG188" s="211" t="s">
        <v>196</v>
      </c>
      <c r="AH188" s="211"/>
      <c r="AI188" s="211"/>
      <c r="AJ188" s="211"/>
      <c r="AK188" s="211"/>
      <c r="AL188" s="211"/>
      <c r="AM188" s="211"/>
      <c r="AN188" s="211"/>
      <c r="AO188" s="211"/>
      <c r="AP188" s="211"/>
      <c r="AQ188" s="211"/>
      <c r="AR188" s="211"/>
      <c r="AS188" s="211"/>
      <c r="AT188" s="211"/>
      <c r="AU188" s="211"/>
      <c r="AV188" s="211"/>
      <c r="AW188" s="211"/>
      <c r="AX188" s="211"/>
      <c r="AY188" s="211"/>
      <c r="AZ188" s="211"/>
      <c r="BA188" s="211"/>
      <c r="BB188" s="211"/>
      <c r="BC188" s="211"/>
      <c r="BD188" s="211"/>
      <c r="BE188" s="211"/>
      <c r="BF188" s="211"/>
      <c r="BG188" s="211"/>
      <c r="BH188" s="211"/>
    </row>
    <row r="189" spans="1:60" outlineLevel="1" x14ac:dyDescent="0.25">
      <c r="A189" s="218"/>
      <c r="B189" s="219"/>
      <c r="C189" s="264" t="s">
        <v>422</v>
      </c>
      <c r="D189" s="251"/>
      <c r="E189" s="252">
        <v>4.8</v>
      </c>
      <c r="F189" s="221"/>
      <c r="G189" s="221"/>
      <c r="H189" s="221"/>
      <c r="I189" s="221"/>
      <c r="J189" s="221"/>
      <c r="K189" s="221"/>
      <c r="L189" s="221"/>
      <c r="M189" s="221"/>
      <c r="N189" s="221"/>
      <c r="O189" s="221"/>
      <c r="P189" s="221"/>
      <c r="Q189" s="221"/>
      <c r="R189" s="221"/>
      <c r="S189" s="221"/>
      <c r="T189" s="221"/>
      <c r="U189" s="221"/>
      <c r="V189" s="221"/>
      <c r="W189" s="221"/>
      <c r="X189" s="221"/>
      <c r="Y189" s="211"/>
      <c r="Z189" s="211"/>
      <c r="AA189" s="211"/>
      <c r="AB189" s="211"/>
      <c r="AC189" s="211"/>
      <c r="AD189" s="211"/>
      <c r="AE189" s="211"/>
      <c r="AF189" s="211"/>
      <c r="AG189" s="211" t="s">
        <v>189</v>
      </c>
      <c r="AH189" s="211">
        <v>0</v>
      </c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211"/>
      <c r="AV189" s="211"/>
      <c r="AW189" s="211"/>
      <c r="AX189" s="211"/>
      <c r="AY189" s="211"/>
      <c r="AZ189" s="211"/>
      <c r="BA189" s="211"/>
      <c r="BB189" s="211"/>
      <c r="BC189" s="211"/>
      <c r="BD189" s="211"/>
      <c r="BE189" s="211"/>
      <c r="BF189" s="211"/>
      <c r="BG189" s="211"/>
      <c r="BH189" s="211"/>
    </row>
    <row r="190" spans="1:60" outlineLevel="1" x14ac:dyDescent="0.25">
      <c r="A190" s="218"/>
      <c r="B190" s="219"/>
      <c r="C190" s="264" t="s">
        <v>423</v>
      </c>
      <c r="D190" s="251"/>
      <c r="E190" s="252">
        <v>1.5</v>
      </c>
      <c r="F190" s="221"/>
      <c r="G190" s="221"/>
      <c r="H190" s="221"/>
      <c r="I190" s="221"/>
      <c r="J190" s="221"/>
      <c r="K190" s="221"/>
      <c r="L190" s="221"/>
      <c r="M190" s="221"/>
      <c r="N190" s="221"/>
      <c r="O190" s="221"/>
      <c r="P190" s="221"/>
      <c r="Q190" s="221"/>
      <c r="R190" s="221"/>
      <c r="S190" s="221"/>
      <c r="T190" s="221"/>
      <c r="U190" s="221"/>
      <c r="V190" s="221"/>
      <c r="W190" s="221"/>
      <c r="X190" s="221"/>
      <c r="Y190" s="211"/>
      <c r="Z190" s="211"/>
      <c r="AA190" s="211"/>
      <c r="AB190" s="211"/>
      <c r="AC190" s="211"/>
      <c r="AD190" s="211"/>
      <c r="AE190" s="211"/>
      <c r="AF190" s="211"/>
      <c r="AG190" s="211" t="s">
        <v>189</v>
      </c>
      <c r="AH190" s="211">
        <v>0</v>
      </c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  <c r="AY190" s="211"/>
      <c r="AZ190" s="211"/>
      <c r="BA190" s="211"/>
      <c r="BB190" s="211"/>
      <c r="BC190" s="211"/>
      <c r="BD190" s="211"/>
      <c r="BE190" s="211"/>
      <c r="BF190" s="211"/>
      <c r="BG190" s="211"/>
      <c r="BH190" s="211"/>
    </row>
    <row r="191" spans="1:60" outlineLevel="1" x14ac:dyDescent="0.25">
      <c r="A191" s="230">
        <v>63</v>
      </c>
      <c r="B191" s="231" t="s">
        <v>424</v>
      </c>
      <c r="C191" s="247" t="s">
        <v>425</v>
      </c>
      <c r="D191" s="232" t="s">
        <v>182</v>
      </c>
      <c r="E191" s="233">
        <v>2.48</v>
      </c>
      <c r="F191" s="234"/>
      <c r="G191" s="235">
        <f>ROUND(E191*F191,2)</f>
        <v>0</v>
      </c>
      <c r="H191" s="234"/>
      <c r="I191" s="235">
        <f>ROUND(E191*H191,2)</f>
        <v>0</v>
      </c>
      <c r="J191" s="234"/>
      <c r="K191" s="235">
        <f>ROUND(E191*J191,2)</f>
        <v>0</v>
      </c>
      <c r="L191" s="235">
        <v>21</v>
      </c>
      <c r="M191" s="235">
        <f>G191*(1+L191/100)</f>
        <v>0</v>
      </c>
      <c r="N191" s="235">
        <v>1.82E-3</v>
      </c>
      <c r="O191" s="235">
        <f>ROUND(E191*N191,2)</f>
        <v>0</v>
      </c>
      <c r="P191" s="235">
        <v>2.2000000000000002</v>
      </c>
      <c r="Q191" s="235">
        <f>ROUND(E191*P191,2)</f>
        <v>5.46</v>
      </c>
      <c r="R191" s="235" t="s">
        <v>376</v>
      </c>
      <c r="S191" s="235" t="s">
        <v>158</v>
      </c>
      <c r="T191" s="236" t="s">
        <v>158</v>
      </c>
      <c r="U191" s="221">
        <v>16.276</v>
      </c>
      <c r="V191" s="221">
        <f>ROUND(E191*U191,2)</f>
        <v>40.36</v>
      </c>
      <c r="W191" s="221"/>
      <c r="X191" s="221" t="s">
        <v>184</v>
      </c>
      <c r="Y191" s="211"/>
      <c r="Z191" s="211"/>
      <c r="AA191" s="211"/>
      <c r="AB191" s="211"/>
      <c r="AC191" s="211"/>
      <c r="AD191" s="211"/>
      <c r="AE191" s="211"/>
      <c r="AF191" s="211"/>
      <c r="AG191" s="211" t="s">
        <v>185</v>
      </c>
      <c r="AH191" s="211"/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1"/>
      <c r="AT191" s="211"/>
      <c r="AU191" s="211"/>
      <c r="AV191" s="211"/>
      <c r="AW191" s="211"/>
      <c r="AX191" s="211"/>
      <c r="AY191" s="211"/>
      <c r="AZ191" s="211"/>
      <c r="BA191" s="211"/>
      <c r="BB191" s="211"/>
      <c r="BC191" s="211"/>
      <c r="BD191" s="211"/>
      <c r="BE191" s="211"/>
      <c r="BF191" s="211"/>
      <c r="BG191" s="211"/>
      <c r="BH191" s="211"/>
    </row>
    <row r="192" spans="1:60" outlineLevel="1" x14ac:dyDescent="0.25">
      <c r="A192" s="218"/>
      <c r="B192" s="219"/>
      <c r="C192" s="263" t="s">
        <v>426</v>
      </c>
      <c r="D192" s="257"/>
      <c r="E192" s="257"/>
      <c r="F192" s="257"/>
      <c r="G192" s="257"/>
      <c r="H192" s="221"/>
      <c r="I192" s="221"/>
      <c r="J192" s="221"/>
      <c r="K192" s="221"/>
      <c r="L192" s="221"/>
      <c r="M192" s="221"/>
      <c r="N192" s="221"/>
      <c r="O192" s="221"/>
      <c r="P192" s="221"/>
      <c r="Q192" s="221"/>
      <c r="R192" s="221"/>
      <c r="S192" s="221"/>
      <c r="T192" s="221"/>
      <c r="U192" s="221"/>
      <c r="V192" s="221"/>
      <c r="W192" s="221"/>
      <c r="X192" s="221"/>
      <c r="Y192" s="211"/>
      <c r="Z192" s="211"/>
      <c r="AA192" s="211"/>
      <c r="AB192" s="211"/>
      <c r="AC192" s="211"/>
      <c r="AD192" s="211"/>
      <c r="AE192" s="211"/>
      <c r="AF192" s="211"/>
      <c r="AG192" s="211" t="s">
        <v>187</v>
      </c>
      <c r="AH192" s="211"/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  <c r="AY192" s="211"/>
      <c r="AZ192" s="211"/>
      <c r="BA192" s="211"/>
      <c r="BB192" s="211"/>
      <c r="BC192" s="211"/>
      <c r="BD192" s="211"/>
      <c r="BE192" s="211"/>
      <c r="BF192" s="211"/>
      <c r="BG192" s="211"/>
      <c r="BH192" s="211"/>
    </row>
    <row r="193" spans="1:60" outlineLevel="1" x14ac:dyDescent="0.25">
      <c r="A193" s="218"/>
      <c r="B193" s="219"/>
      <c r="C193" s="264" t="s">
        <v>427</v>
      </c>
      <c r="D193" s="251"/>
      <c r="E193" s="252">
        <v>0.89600000000000002</v>
      </c>
      <c r="F193" s="221"/>
      <c r="G193" s="221"/>
      <c r="H193" s="221"/>
      <c r="I193" s="221"/>
      <c r="J193" s="221"/>
      <c r="K193" s="221"/>
      <c r="L193" s="221"/>
      <c r="M193" s="221"/>
      <c r="N193" s="221"/>
      <c r="O193" s="221"/>
      <c r="P193" s="221"/>
      <c r="Q193" s="221"/>
      <c r="R193" s="221"/>
      <c r="S193" s="221"/>
      <c r="T193" s="221"/>
      <c r="U193" s="221"/>
      <c r="V193" s="221"/>
      <c r="W193" s="221"/>
      <c r="X193" s="221"/>
      <c r="Y193" s="211"/>
      <c r="Z193" s="211"/>
      <c r="AA193" s="211"/>
      <c r="AB193" s="211"/>
      <c r="AC193" s="211"/>
      <c r="AD193" s="211"/>
      <c r="AE193" s="211"/>
      <c r="AF193" s="211"/>
      <c r="AG193" s="211" t="s">
        <v>189</v>
      </c>
      <c r="AH193" s="211">
        <v>0</v>
      </c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211"/>
      <c r="AV193" s="211"/>
      <c r="AW193" s="211"/>
      <c r="AX193" s="211"/>
      <c r="AY193" s="211"/>
      <c r="AZ193" s="211"/>
      <c r="BA193" s="211"/>
      <c r="BB193" s="211"/>
      <c r="BC193" s="211"/>
      <c r="BD193" s="211"/>
      <c r="BE193" s="211"/>
      <c r="BF193" s="211"/>
      <c r="BG193" s="211"/>
      <c r="BH193" s="211"/>
    </row>
    <row r="194" spans="1:60" outlineLevel="1" x14ac:dyDescent="0.25">
      <c r="A194" s="218"/>
      <c r="B194" s="219"/>
      <c r="C194" s="264" t="s">
        <v>428</v>
      </c>
      <c r="D194" s="251"/>
      <c r="E194" s="252">
        <v>1.5840000000000001</v>
      </c>
      <c r="F194" s="221"/>
      <c r="G194" s="221"/>
      <c r="H194" s="221"/>
      <c r="I194" s="221"/>
      <c r="J194" s="221"/>
      <c r="K194" s="221"/>
      <c r="L194" s="221"/>
      <c r="M194" s="221"/>
      <c r="N194" s="221"/>
      <c r="O194" s="221"/>
      <c r="P194" s="221"/>
      <c r="Q194" s="221"/>
      <c r="R194" s="221"/>
      <c r="S194" s="221"/>
      <c r="T194" s="221"/>
      <c r="U194" s="221"/>
      <c r="V194" s="221"/>
      <c r="W194" s="221"/>
      <c r="X194" s="221"/>
      <c r="Y194" s="211"/>
      <c r="Z194" s="211"/>
      <c r="AA194" s="211"/>
      <c r="AB194" s="211"/>
      <c r="AC194" s="211"/>
      <c r="AD194" s="211"/>
      <c r="AE194" s="211"/>
      <c r="AF194" s="211"/>
      <c r="AG194" s="211" t="s">
        <v>189</v>
      </c>
      <c r="AH194" s="211">
        <v>0</v>
      </c>
      <c r="AI194" s="211"/>
      <c r="AJ194" s="211"/>
      <c r="AK194" s="211"/>
      <c r="AL194" s="211"/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  <c r="AY194" s="211"/>
      <c r="AZ194" s="211"/>
      <c r="BA194" s="211"/>
      <c r="BB194" s="211"/>
      <c r="BC194" s="211"/>
      <c r="BD194" s="211"/>
      <c r="BE194" s="211"/>
      <c r="BF194" s="211"/>
      <c r="BG194" s="211"/>
      <c r="BH194" s="211"/>
    </row>
    <row r="195" spans="1:60" ht="20.399999999999999" outlineLevel="1" x14ac:dyDescent="0.25">
      <c r="A195" s="237">
        <v>64</v>
      </c>
      <c r="B195" s="238" t="s">
        <v>429</v>
      </c>
      <c r="C195" s="246" t="s">
        <v>430</v>
      </c>
      <c r="D195" s="239" t="s">
        <v>194</v>
      </c>
      <c r="E195" s="240">
        <v>2</v>
      </c>
      <c r="F195" s="241"/>
      <c r="G195" s="242">
        <f>ROUND(E195*F195,2)</f>
        <v>0</v>
      </c>
      <c r="H195" s="241"/>
      <c r="I195" s="242">
        <f>ROUND(E195*H195,2)</f>
        <v>0</v>
      </c>
      <c r="J195" s="241"/>
      <c r="K195" s="242">
        <f>ROUND(E195*J195,2)</f>
        <v>0</v>
      </c>
      <c r="L195" s="242">
        <v>21</v>
      </c>
      <c r="M195" s="242">
        <f>G195*(1+L195/100)</f>
        <v>0</v>
      </c>
      <c r="N195" s="242">
        <v>4.8999999999999998E-4</v>
      </c>
      <c r="O195" s="242">
        <f>ROUND(E195*N195,2)</f>
        <v>0</v>
      </c>
      <c r="P195" s="242">
        <v>3.1E-2</v>
      </c>
      <c r="Q195" s="242">
        <f>ROUND(E195*P195,2)</f>
        <v>0.06</v>
      </c>
      <c r="R195" s="242" t="s">
        <v>376</v>
      </c>
      <c r="S195" s="242" t="s">
        <v>158</v>
      </c>
      <c r="T195" s="243" t="s">
        <v>158</v>
      </c>
      <c r="U195" s="221">
        <v>0.77200000000000002</v>
      </c>
      <c r="V195" s="221">
        <f>ROUND(E195*U195,2)</f>
        <v>1.54</v>
      </c>
      <c r="W195" s="221"/>
      <c r="X195" s="221" t="s">
        <v>184</v>
      </c>
      <c r="Y195" s="211"/>
      <c r="Z195" s="211"/>
      <c r="AA195" s="211"/>
      <c r="AB195" s="211"/>
      <c r="AC195" s="211"/>
      <c r="AD195" s="211"/>
      <c r="AE195" s="211"/>
      <c r="AF195" s="211"/>
      <c r="AG195" s="211" t="s">
        <v>196</v>
      </c>
      <c r="AH195" s="211"/>
      <c r="AI195" s="211"/>
      <c r="AJ195" s="211"/>
      <c r="AK195" s="211"/>
      <c r="AL195" s="211"/>
      <c r="AM195" s="211"/>
      <c r="AN195" s="211"/>
      <c r="AO195" s="211"/>
      <c r="AP195" s="211"/>
      <c r="AQ195" s="211"/>
      <c r="AR195" s="211"/>
      <c r="AS195" s="211"/>
      <c r="AT195" s="211"/>
      <c r="AU195" s="211"/>
      <c r="AV195" s="211"/>
      <c r="AW195" s="211"/>
      <c r="AX195" s="211"/>
      <c r="AY195" s="211"/>
      <c r="AZ195" s="211"/>
      <c r="BA195" s="211"/>
      <c r="BB195" s="211"/>
      <c r="BC195" s="211"/>
      <c r="BD195" s="211"/>
      <c r="BE195" s="211"/>
      <c r="BF195" s="211"/>
      <c r="BG195" s="211"/>
      <c r="BH195" s="211"/>
    </row>
    <row r="196" spans="1:60" ht="30.6" outlineLevel="1" x14ac:dyDescent="0.25">
      <c r="A196" s="230">
        <v>65</v>
      </c>
      <c r="B196" s="231" t="s">
        <v>431</v>
      </c>
      <c r="C196" s="247" t="s">
        <v>432</v>
      </c>
      <c r="D196" s="232" t="s">
        <v>205</v>
      </c>
      <c r="E196" s="233">
        <v>19.8</v>
      </c>
      <c r="F196" s="234"/>
      <c r="G196" s="235">
        <f>ROUND(E196*F196,2)</f>
        <v>0</v>
      </c>
      <c r="H196" s="234"/>
      <c r="I196" s="235">
        <f>ROUND(E196*H196,2)</f>
        <v>0</v>
      </c>
      <c r="J196" s="234"/>
      <c r="K196" s="235">
        <f>ROUND(E196*J196,2)</f>
        <v>0</v>
      </c>
      <c r="L196" s="235">
        <v>21</v>
      </c>
      <c r="M196" s="235">
        <f>G196*(1+L196/100)</f>
        <v>0</v>
      </c>
      <c r="N196" s="235">
        <v>0</v>
      </c>
      <c r="O196" s="235">
        <f>ROUND(E196*N196,2)</f>
        <v>0</v>
      </c>
      <c r="P196" s="235">
        <v>0.01</v>
      </c>
      <c r="Q196" s="235">
        <f>ROUND(E196*P196,2)</f>
        <v>0.2</v>
      </c>
      <c r="R196" s="235" t="s">
        <v>376</v>
      </c>
      <c r="S196" s="235" t="s">
        <v>158</v>
      </c>
      <c r="T196" s="236" t="s">
        <v>158</v>
      </c>
      <c r="U196" s="221">
        <v>1.296</v>
      </c>
      <c r="V196" s="221">
        <f>ROUND(E196*U196,2)</f>
        <v>25.66</v>
      </c>
      <c r="W196" s="221"/>
      <c r="X196" s="221" t="s">
        <v>184</v>
      </c>
      <c r="Y196" s="211"/>
      <c r="Z196" s="211"/>
      <c r="AA196" s="211"/>
      <c r="AB196" s="211"/>
      <c r="AC196" s="211"/>
      <c r="AD196" s="211"/>
      <c r="AE196" s="211"/>
      <c r="AF196" s="211"/>
      <c r="AG196" s="211" t="s">
        <v>196</v>
      </c>
      <c r="AH196" s="211"/>
      <c r="AI196" s="211"/>
      <c r="AJ196" s="211"/>
      <c r="AK196" s="211"/>
      <c r="AL196" s="211"/>
      <c r="AM196" s="211"/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  <c r="AY196" s="211"/>
      <c r="AZ196" s="211"/>
      <c r="BA196" s="211"/>
      <c r="BB196" s="211"/>
      <c r="BC196" s="211"/>
      <c r="BD196" s="211"/>
      <c r="BE196" s="211"/>
      <c r="BF196" s="211"/>
      <c r="BG196" s="211"/>
      <c r="BH196" s="211"/>
    </row>
    <row r="197" spans="1:60" outlineLevel="1" x14ac:dyDescent="0.25">
      <c r="A197" s="218"/>
      <c r="B197" s="219"/>
      <c r="C197" s="264" t="s">
        <v>433</v>
      </c>
      <c r="D197" s="251"/>
      <c r="E197" s="252">
        <v>19.8</v>
      </c>
      <c r="F197" s="221"/>
      <c r="G197" s="221"/>
      <c r="H197" s="221"/>
      <c r="I197" s="221"/>
      <c r="J197" s="221"/>
      <c r="K197" s="221"/>
      <c r="L197" s="221"/>
      <c r="M197" s="221"/>
      <c r="N197" s="221"/>
      <c r="O197" s="221"/>
      <c r="P197" s="221"/>
      <c r="Q197" s="221"/>
      <c r="R197" s="221"/>
      <c r="S197" s="221"/>
      <c r="T197" s="221"/>
      <c r="U197" s="221"/>
      <c r="V197" s="221"/>
      <c r="W197" s="221"/>
      <c r="X197" s="221"/>
      <c r="Y197" s="211"/>
      <c r="Z197" s="211"/>
      <c r="AA197" s="211"/>
      <c r="AB197" s="211"/>
      <c r="AC197" s="211"/>
      <c r="AD197" s="211"/>
      <c r="AE197" s="211"/>
      <c r="AF197" s="211"/>
      <c r="AG197" s="211" t="s">
        <v>189</v>
      </c>
      <c r="AH197" s="211">
        <v>0</v>
      </c>
      <c r="AI197" s="211"/>
      <c r="AJ197" s="211"/>
      <c r="AK197" s="211"/>
      <c r="AL197" s="211"/>
      <c r="AM197" s="211"/>
      <c r="AN197" s="211"/>
      <c r="AO197" s="211"/>
      <c r="AP197" s="211"/>
      <c r="AQ197" s="211"/>
      <c r="AR197" s="211"/>
      <c r="AS197" s="211"/>
      <c r="AT197" s="211"/>
      <c r="AU197" s="211"/>
      <c r="AV197" s="211"/>
      <c r="AW197" s="211"/>
      <c r="AX197" s="211"/>
      <c r="AY197" s="211"/>
      <c r="AZ197" s="211"/>
      <c r="BA197" s="211"/>
      <c r="BB197" s="211"/>
      <c r="BC197" s="211"/>
      <c r="BD197" s="211"/>
      <c r="BE197" s="211"/>
      <c r="BF197" s="211"/>
      <c r="BG197" s="211"/>
      <c r="BH197" s="211"/>
    </row>
    <row r="198" spans="1:60" ht="20.399999999999999" outlineLevel="1" x14ac:dyDescent="0.25">
      <c r="A198" s="237">
        <v>66</v>
      </c>
      <c r="B198" s="238" t="s">
        <v>434</v>
      </c>
      <c r="C198" s="246" t="s">
        <v>435</v>
      </c>
      <c r="D198" s="239" t="s">
        <v>205</v>
      </c>
      <c r="E198" s="240">
        <v>15</v>
      </c>
      <c r="F198" s="241"/>
      <c r="G198" s="242">
        <f>ROUND(E198*F198,2)</f>
        <v>0</v>
      </c>
      <c r="H198" s="241"/>
      <c r="I198" s="242">
        <f>ROUND(E198*H198,2)</f>
        <v>0</v>
      </c>
      <c r="J198" s="241"/>
      <c r="K198" s="242">
        <f>ROUND(E198*J198,2)</f>
        <v>0</v>
      </c>
      <c r="L198" s="242">
        <v>21</v>
      </c>
      <c r="M198" s="242">
        <f>G198*(1+L198/100)</f>
        <v>0</v>
      </c>
      <c r="N198" s="242">
        <v>4.8999999999999998E-4</v>
      </c>
      <c r="O198" s="242">
        <f>ROUND(E198*N198,2)</f>
        <v>0.01</v>
      </c>
      <c r="P198" s="242">
        <v>2.7E-2</v>
      </c>
      <c r="Q198" s="242">
        <f>ROUND(E198*P198,2)</f>
        <v>0.41</v>
      </c>
      <c r="R198" s="242" t="s">
        <v>376</v>
      </c>
      <c r="S198" s="242" t="s">
        <v>158</v>
      </c>
      <c r="T198" s="243" t="s">
        <v>158</v>
      </c>
      <c r="U198" s="221">
        <v>0.42199999999999999</v>
      </c>
      <c r="V198" s="221">
        <f>ROUND(E198*U198,2)</f>
        <v>6.33</v>
      </c>
      <c r="W198" s="221"/>
      <c r="X198" s="221" t="s">
        <v>184</v>
      </c>
      <c r="Y198" s="211"/>
      <c r="Z198" s="211"/>
      <c r="AA198" s="211"/>
      <c r="AB198" s="211"/>
      <c r="AC198" s="211"/>
      <c r="AD198" s="211"/>
      <c r="AE198" s="211"/>
      <c r="AF198" s="211"/>
      <c r="AG198" s="211" t="s">
        <v>185</v>
      </c>
      <c r="AH198" s="211"/>
      <c r="AI198" s="211"/>
      <c r="AJ198" s="211"/>
      <c r="AK198" s="211"/>
      <c r="AL198" s="211"/>
      <c r="AM198" s="211"/>
      <c r="AN198" s="211"/>
      <c r="AO198" s="211"/>
      <c r="AP198" s="211"/>
      <c r="AQ198" s="211"/>
      <c r="AR198" s="211"/>
      <c r="AS198" s="211"/>
      <c r="AT198" s="211"/>
      <c r="AU198" s="211"/>
      <c r="AV198" s="211"/>
      <c r="AW198" s="211"/>
      <c r="AX198" s="211"/>
      <c r="AY198" s="211"/>
      <c r="AZ198" s="211"/>
      <c r="BA198" s="211"/>
      <c r="BB198" s="211"/>
      <c r="BC198" s="211"/>
      <c r="BD198" s="211"/>
      <c r="BE198" s="211"/>
      <c r="BF198" s="211"/>
      <c r="BG198" s="211"/>
      <c r="BH198" s="211"/>
    </row>
    <row r="199" spans="1:60" ht="20.399999999999999" outlineLevel="1" x14ac:dyDescent="0.25">
      <c r="A199" s="230">
        <v>67</v>
      </c>
      <c r="B199" s="231" t="s">
        <v>436</v>
      </c>
      <c r="C199" s="247" t="s">
        <v>437</v>
      </c>
      <c r="D199" s="232" t="s">
        <v>205</v>
      </c>
      <c r="E199" s="233">
        <v>0.9</v>
      </c>
      <c r="F199" s="234"/>
      <c r="G199" s="235">
        <f>ROUND(E199*F199,2)</f>
        <v>0</v>
      </c>
      <c r="H199" s="234"/>
      <c r="I199" s="235">
        <f>ROUND(E199*H199,2)</f>
        <v>0</v>
      </c>
      <c r="J199" s="234"/>
      <c r="K199" s="235">
        <f>ROUND(E199*J199,2)</f>
        <v>0</v>
      </c>
      <c r="L199" s="235">
        <v>21</v>
      </c>
      <c r="M199" s="235">
        <f>G199*(1+L199/100)</f>
        <v>0</v>
      </c>
      <c r="N199" s="235">
        <v>4.7489999999999997E-2</v>
      </c>
      <c r="O199" s="235">
        <f>ROUND(E199*N199,2)</f>
        <v>0.04</v>
      </c>
      <c r="P199" s="235">
        <v>0</v>
      </c>
      <c r="Q199" s="235">
        <f>ROUND(E199*P199,2)</f>
        <v>0</v>
      </c>
      <c r="R199" s="235" t="s">
        <v>376</v>
      </c>
      <c r="S199" s="235" t="s">
        <v>158</v>
      </c>
      <c r="T199" s="236" t="s">
        <v>158</v>
      </c>
      <c r="U199" s="221">
        <v>3.4820000000000002</v>
      </c>
      <c r="V199" s="221">
        <f>ROUND(E199*U199,2)</f>
        <v>3.13</v>
      </c>
      <c r="W199" s="221"/>
      <c r="X199" s="221" t="s">
        <v>184</v>
      </c>
      <c r="Y199" s="211"/>
      <c r="Z199" s="211"/>
      <c r="AA199" s="211"/>
      <c r="AB199" s="211"/>
      <c r="AC199" s="211"/>
      <c r="AD199" s="211"/>
      <c r="AE199" s="211"/>
      <c r="AF199" s="211"/>
      <c r="AG199" s="211" t="s">
        <v>185</v>
      </c>
      <c r="AH199" s="211"/>
      <c r="AI199" s="211"/>
      <c r="AJ199" s="211"/>
      <c r="AK199" s="211"/>
      <c r="AL199" s="211"/>
      <c r="AM199" s="211"/>
      <c r="AN199" s="211"/>
      <c r="AO199" s="211"/>
      <c r="AP199" s="211"/>
      <c r="AQ199" s="211"/>
      <c r="AR199" s="211"/>
      <c r="AS199" s="211"/>
      <c r="AT199" s="211"/>
      <c r="AU199" s="211"/>
      <c r="AV199" s="211"/>
      <c r="AW199" s="211"/>
      <c r="AX199" s="211"/>
      <c r="AY199" s="211"/>
      <c r="AZ199" s="211"/>
      <c r="BA199" s="211"/>
      <c r="BB199" s="211"/>
      <c r="BC199" s="211"/>
      <c r="BD199" s="211"/>
      <c r="BE199" s="211"/>
      <c r="BF199" s="211"/>
      <c r="BG199" s="211"/>
      <c r="BH199" s="211"/>
    </row>
    <row r="200" spans="1:60" outlineLevel="1" x14ac:dyDescent="0.25">
      <c r="A200" s="218"/>
      <c r="B200" s="219"/>
      <c r="C200" s="263" t="s">
        <v>438</v>
      </c>
      <c r="D200" s="257"/>
      <c r="E200" s="257"/>
      <c r="F200" s="257"/>
      <c r="G200" s="257"/>
      <c r="H200" s="221"/>
      <c r="I200" s="221"/>
      <c r="J200" s="221"/>
      <c r="K200" s="221"/>
      <c r="L200" s="221"/>
      <c r="M200" s="221"/>
      <c r="N200" s="221"/>
      <c r="O200" s="221"/>
      <c r="P200" s="221"/>
      <c r="Q200" s="221"/>
      <c r="R200" s="221"/>
      <c r="S200" s="221"/>
      <c r="T200" s="221"/>
      <c r="U200" s="221"/>
      <c r="V200" s="221"/>
      <c r="W200" s="221"/>
      <c r="X200" s="221"/>
      <c r="Y200" s="211"/>
      <c r="Z200" s="211"/>
      <c r="AA200" s="211"/>
      <c r="AB200" s="211"/>
      <c r="AC200" s="211"/>
      <c r="AD200" s="211"/>
      <c r="AE200" s="211"/>
      <c r="AF200" s="211"/>
      <c r="AG200" s="211" t="s">
        <v>187</v>
      </c>
      <c r="AH200" s="211"/>
      <c r="AI200" s="211"/>
      <c r="AJ200" s="211"/>
      <c r="AK200" s="211"/>
      <c r="AL200" s="211"/>
      <c r="AM200" s="211"/>
      <c r="AN200" s="211"/>
      <c r="AO200" s="211"/>
      <c r="AP200" s="211"/>
      <c r="AQ200" s="211"/>
      <c r="AR200" s="211"/>
      <c r="AS200" s="211"/>
      <c r="AT200" s="211"/>
      <c r="AU200" s="211"/>
      <c r="AV200" s="211"/>
      <c r="AW200" s="211"/>
      <c r="AX200" s="211"/>
      <c r="AY200" s="211"/>
      <c r="AZ200" s="211"/>
      <c r="BA200" s="258" t="str">
        <f>C200</f>
        <v>vybourání otvorů pro provlékání vynášecích trámů a kapes pro vzpěry a oboustranné vynesení podchycené konstrukce</v>
      </c>
      <c r="BB200" s="211"/>
      <c r="BC200" s="211"/>
      <c r="BD200" s="211"/>
      <c r="BE200" s="211"/>
      <c r="BF200" s="211"/>
      <c r="BG200" s="211"/>
      <c r="BH200" s="211"/>
    </row>
    <row r="201" spans="1:60" outlineLevel="1" x14ac:dyDescent="0.25">
      <c r="A201" s="218"/>
      <c r="B201" s="219"/>
      <c r="C201" s="264" t="s">
        <v>439</v>
      </c>
      <c r="D201" s="251"/>
      <c r="E201" s="252">
        <v>0.9</v>
      </c>
      <c r="F201" s="221"/>
      <c r="G201" s="221"/>
      <c r="H201" s="221"/>
      <c r="I201" s="221"/>
      <c r="J201" s="221"/>
      <c r="K201" s="221"/>
      <c r="L201" s="221"/>
      <c r="M201" s="221"/>
      <c r="N201" s="221"/>
      <c r="O201" s="221"/>
      <c r="P201" s="221"/>
      <c r="Q201" s="221"/>
      <c r="R201" s="221"/>
      <c r="S201" s="221"/>
      <c r="T201" s="221"/>
      <c r="U201" s="221"/>
      <c r="V201" s="221"/>
      <c r="W201" s="221"/>
      <c r="X201" s="221"/>
      <c r="Y201" s="211"/>
      <c r="Z201" s="211"/>
      <c r="AA201" s="211"/>
      <c r="AB201" s="211"/>
      <c r="AC201" s="211"/>
      <c r="AD201" s="211"/>
      <c r="AE201" s="211"/>
      <c r="AF201" s="211"/>
      <c r="AG201" s="211" t="s">
        <v>189</v>
      </c>
      <c r="AH201" s="211">
        <v>0</v>
      </c>
      <c r="AI201" s="211"/>
      <c r="AJ201" s="211"/>
      <c r="AK201" s="211"/>
      <c r="AL201" s="211"/>
      <c r="AM201" s="211"/>
      <c r="AN201" s="211"/>
      <c r="AO201" s="211"/>
      <c r="AP201" s="211"/>
      <c r="AQ201" s="211"/>
      <c r="AR201" s="211"/>
      <c r="AS201" s="211"/>
      <c r="AT201" s="211"/>
      <c r="AU201" s="211"/>
      <c r="AV201" s="211"/>
      <c r="AW201" s="211"/>
      <c r="AX201" s="211"/>
      <c r="AY201" s="211"/>
      <c r="AZ201" s="211"/>
      <c r="BA201" s="211"/>
      <c r="BB201" s="211"/>
      <c r="BC201" s="211"/>
      <c r="BD201" s="211"/>
      <c r="BE201" s="211"/>
      <c r="BF201" s="211"/>
      <c r="BG201" s="211"/>
      <c r="BH201" s="211"/>
    </row>
    <row r="202" spans="1:60" ht="20.399999999999999" outlineLevel="1" x14ac:dyDescent="0.25">
      <c r="A202" s="230">
        <v>68</v>
      </c>
      <c r="B202" s="231" t="s">
        <v>440</v>
      </c>
      <c r="C202" s="247" t="s">
        <v>441</v>
      </c>
      <c r="D202" s="232" t="s">
        <v>211</v>
      </c>
      <c r="E202" s="233">
        <v>111.76</v>
      </c>
      <c r="F202" s="234"/>
      <c r="G202" s="235">
        <f>ROUND(E202*F202,2)</f>
        <v>0</v>
      </c>
      <c r="H202" s="234"/>
      <c r="I202" s="235">
        <f>ROUND(E202*H202,2)</f>
        <v>0</v>
      </c>
      <c r="J202" s="234"/>
      <c r="K202" s="235">
        <f>ROUND(E202*J202,2)</f>
        <v>0</v>
      </c>
      <c r="L202" s="235">
        <v>21</v>
      </c>
      <c r="M202" s="235">
        <f>G202*(1+L202/100)</f>
        <v>0</v>
      </c>
      <c r="N202" s="235">
        <v>0</v>
      </c>
      <c r="O202" s="235">
        <f>ROUND(E202*N202,2)</f>
        <v>0</v>
      </c>
      <c r="P202" s="235">
        <v>0.01</v>
      </c>
      <c r="Q202" s="235">
        <f>ROUND(E202*P202,2)</f>
        <v>1.1200000000000001</v>
      </c>
      <c r="R202" s="235" t="s">
        <v>376</v>
      </c>
      <c r="S202" s="235" t="s">
        <v>158</v>
      </c>
      <c r="T202" s="236" t="s">
        <v>158</v>
      </c>
      <c r="U202" s="221">
        <v>0.1</v>
      </c>
      <c r="V202" s="221">
        <f>ROUND(E202*U202,2)</f>
        <v>11.18</v>
      </c>
      <c r="W202" s="221"/>
      <c r="X202" s="221" t="s">
        <v>184</v>
      </c>
      <c r="Y202" s="211"/>
      <c r="Z202" s="211"/>
      <c r="AA202" s="211"/>
      <c r="AB202" s="211"/>
      <c r="AC202" s="211"/>
      <c r="AD202" s="211"/>
      <c r="AE202" s="211"/>
      <c r="AF202" s="211"/>
      <c r="AG202" s="211" t="s">
        <v>185</v>
      </c>
      <c r="AH202" s="211"/>
      <c r="AI202" s="211"/>
      <c r="AJ202" s="211"/>
      <c r="AK202" s="211"/>
      <c r="AL202" s="211"/>
      <c r="AM202" s="211"/>
      <c r="AN202" s="211"/>
      <c r="AO202" s="211"/>
      <c r="AP202" s="211"/>
      <c r="AQ202" s="211"/>
      <c r="AR202" s="211"/>
      <c r="AS202" s="211"/>
      <c r="AT202" s="211"/>
      <c r="AU202" s="211"/>
      <c r="AV202" s="211"/>
      <c r="AW202" s="211"/>
      <c r="AX202" s="211"/>
      <c r="AY202" s="211"/>
      <c r="AZ202" s="211"/>
      <c r="BA202" s="211"/>
      <c r="BB202" s="211"/>
      <c r="BC202" s="211"/>
      <c r="BD202" s="211"/>
      <c r="BE202" s="211"/>
      <c r="BF202" s="211"/>
      <c r="BG202" s="211"/>
      <c r="BH202" s="211"/>
    </row>
    <row r="203" spans="1:60" outlineLevel="1" x14ac:dyDescent="0.25">
      <c r="A203" s="218"/>
      <c r="B203" s="219"/>
      <c r="C203" s="264" t="s">
        <v>258</v>
      </c>
      <c r="D203" s="251"/>
      <c r="E203" s="252">
        <v>107.44</v>
      </c>
      <c r="F203" s="221"/>
      <c r="G203" s="221"/>
      <c r="H203" s="221"/>
      <c r="I203" s="221"/>
      <c r="J203" s="221"/>
      <c r="K203" s="221"/>
      <c r="L203" s="221"/>
      <c r="M203" s="221"/>
      <c r="N203" s="221"/>
      <c r="O203" s="221"/>
      <c r="P203" s="221"/>
      <c r="Q203" s="221"/>
      <c r="R203" s="221"/>
      <c r="S203" s="221"/>
      <c r="T203" s="221"/>
      <c r="U203" s="221"/>
      <c r="V203" s="221"/>
      <c r="W203" s="221"/>
      <c r="X203" s="221"/>
      <c r="Y203" s="211"/>
      <c r="Z203" s="211"/>
      <c r="AA203" s="211"/>
      <c r="AB203" s="211"/>
      <c r="AC203" s="211"/>
      <c r="AD203" s="211"/>
      <c r="AE203" s="211"/>
      <c r="AF203" s="211"/>
      <c r="AG203" s="211" t="s">
        <v>189</v>
      </c>
      <c r="AH203" s="211">
        <v>0</v>
      </c>
      <c r="AI203" s="211"/>
      <c r="AJ203" s="211"/>
      <c r="AK203" s="211"/>
      <c r="AL203" s="211"/>
      <c r="AM203" s="211"/>
      <c r="AN203" s="211"/>
      <c r="AO203" s="211"/>
      <c r="AP203" s="211"/>
      <c r="AQ203" s="211"/>
      <c r="AR203" s="211"/>
      <c r="AS203" s="211"/>
      <c r="AT203" s="211"/>
      <c r="AU203" s="211"/>
      <c r="AV203" s="211"/>
      <c r="AW203" s="211"/>
      <c r="AX203" s="211"/>
      <c r="AY203" s="211"/>
      <c r="AZ203" s="211"/>
      <c r="BA203" s="211"/>
      <c r="BB203" s="211"/>
      <c r="BC203" s="211"/>
      <c r="BD203" s="211"/>
      <c r="BE203" s="211"/>
      <c r="BF203" s="211"/>
      <c r="BG203" s="211"/>
      <c r="BH203" s="211"/>
    </row>
    <row r="204" spans="1:60" outlineLevel="1" x14ac:dyDescent="0.25">
      <c r="A204" s="218"/>
      <c r="B204" s="219"/>
      <c r="C204" s="264" t="s">
        <v>259</v>
      </c>
      <c r="D204" s="251"/>
      <c r="E204" s="252">
        <v>4.32</v>
      </c>
      <c r="F204" s="221"/>
      <c r="G204" s="221"/>
      <c r="H204" s="221"/>
      <c r="I204" s="221"/>
      <c r="J204" s="221"/>
      <c r="K204" s="221"/>
      <c r="L204" s="221"/>
      <c r="M204" s="221"/>
      <c r="N204" s="221"/>
      <c r="O204" s="221"/>
      <c r="P204" s="221"/>
      <c r="Q204" s="221"/>
      <c r="R204" s="221"/>
      <c r="S204" s="221"/>
      <c r="T204" s="221"/>
      <c r="U204" s="221"/>
      <c r="V204" s="221"/>
      <c r="W204" s="221"/>
      <c r="X204" s="221"/>
      <c r="Y204" s="211"/>
      <c r="Z204" s="211"/>
      <c r="AA204" s="211"/>
      <c r="AB204" s="211"/>
      <c r="AC204" s="211"/>
      <c r="AD204" s="211"/>
      <c r="AE204" s="211"/>
      <c r="AF204" s="211"/>
      <c r="AG204" s="211" t="s">
        <v>189</v>
      </c>
      <c r="AH204" s="211">
        <v>0</v>
      </c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211"/>
      <c r="AX204" s="211"/>
      <c r="AY204" s="211"/>
      <c r="AZ204" s="211"/>
      <c r="BA204" s="211"/>
      <c r="BB204" s="211"/>
      <c r="BC204" s="211"/>
      <c r="BD204" s="211"/>
      <c r="BE204" s="211"/>
      <c r="BF204" s="211"/>
      <c r="BG204" s="211"/>
      <c r="BH204" s="211"/>
    </row>
    <row r="205" spans="1:60" ht="20.399999999999999" outlineLevel="1" x14ac:dyDescent="0.25">
      <c r="A205" s="230">
        <v>69</v>
      </c>
      <c r="B205" s="231" t="s">
        <v>442</v>
      </c>
      <c r="C205" s="247" t="s">
        <v>443</v>
      </c>
      <c r="D205" s="232" t="s">
        <v>211</v>
      </c>
      <c r="E205" s="233">
        <v>121.09399999999999</v>
      </c>
      <c r="F205" s="234"/>
      <c r="G205" s="235">
        <f>ROUND(E205*F205,2)</f>
        <v>0</v>
      </c>
      <c r="H205" s="234"/>
      <c r="I205" s="235">
        <f>ROUND(E205*H205,2)</f>
        <v>0</v>
      </c>
      <c r="J205" s="234"/>
      <c r="K205" s="235">
        <f>ROUND(E205*J205,2)</f>
        <v>0</v>
      </c>
      <c r="L205" s="235">
        <v>21</v>
      </c>
      <c r="M205" s="235">
        <f>G205*(1+L205/100)</f>
        <v>0</v>
      </c>
      <c r="N205" s="235">
        <v>0</v>
      </c>
      <c r="O205" s="235">
        <f>ROUND(E205*N205,2)</f>
        <v>0</v>
      </c>
      <c r="P205" s="235">
        <v>0.01</v>
      </c>
      <c r="Q205" s="235">
        <f>ROUND(E205*P205,2)</f>
        <v>1.21</v>
      </c>
      <c r="R205" s="235" t="s">
        <v>376</v>
      </c>
      <c r="S205" s="235" t="s">
        <v>158</v>
      </c>
      <c r="T205" s="236" t="s">
        <v>158</v>
      </c>
      <c r="U205" s="221">
        <v>0.08</v>
      </c>
      <c r="V205" s="221">
        <f>ROUND(E205*U205,2)</f>
        <v>9.69</v>
      </c>
      <c r="W205" s="221"/>
      <c r="X205" s="221" t="s">
        <v>184</v>
      </c>
      <c r="Y205" s="211"/>
      <c r="Z205" s="211"/>
      <c r="AA205" s="211"/>
      <c r="AB205" s="211"/>
      <c r="AC205" s="211"/>
      <c r="AD205" s="211"/>
      <c r="AE205" s="211"/>
      <c r="AF205" s="211"/>
      <c r="AG205" s="211" t="s">
        <v>196</v>
      </c>
      <c r="AH205" s="211"/>
      <c r="AI205" s="211"/>
      <c r="AJ205" s="211"/>
      <c r="AK205" s="211"/>
      <c r="AL205" s="211"/>
      <c r="AM205" s="211"/>
      <c r="AN205" s="211"/>
      <c r="AO205" s="211"/>
      <c r="AP205" s="211"/>
      <c r="AQ205" s="211"/>
      <c r="AR205" s="211"/>
      <c r="AS205" s="211"/>
      <c r="AT205" s="211"/>
      <c r="AU205" s="211"/>
      <c r="AV205" s="211"/>
      <c r="AW205" s="211"/>
      <c r="AX205" s="211"/>
      <c r="AY205" s="211"/>
      <c r="AZ205" s="211"/>
      <c r="BA205" s="211"/>
      <c r="BB205" s="211"/>
      <c r="BC205" s="211"/>
      <c r="BD205" s="211"/>
      <c r="BE205" s="211"/>
      <c r="BF205" s="211"/>
      <c r="BG205" s="211"/>
      <c r="BH205" s="211"/>
    </row>
    <row r="206" spans="1:60" outlineLevel="1" x14ac:dyDescent="0.25">
      <c r="A206" s="218"/>
      <c r="B206" s="219"/>
      <c r="C206" s="264" t="s">
        <v>268</v>
      </c>
      <c r="D206" s="251"/>
      <c r="E206" s="252">
        <v>137.28</v>
      </c>
      <c r="F206" s="221"/>
      <c r="G206" s="221"/>
      <c r="H206" s="221"/>
      <c r="I206" s="221"/>
      <c r="J206" s="221"/>
      <c r="K206" s="221"/>
      <c r="L206" s="221"/>
      <c r="M206" s="221"/>
      <c r="N206" s="221"/>
      <c r="O206" s="221"/>
      <c r="P206" s="221"/>
      <c r="Q206" s="221"/>
      <c r="R206" s="221"/>
      <c r="S206" s="221"/>
      <c r="T206" s="221"/>
      <c r="U206" s="221"/>
      <c r="V206" s="221"/>
      <c r="W206" s="221"/>
      <c r="X206" s="221"/>
      <c r="Y206" s="211"/>
      <c r="Z206" s="211"/>
      <c r="AA206" s="211"/>
      <c r="AB206" s="211"/>
      <c r="AC206" s="211"/>
      <c r="AD206" s="211"/>
      <c r="AE206" s="211"/>
      <c r="AF206" s="211"/>
      <c r="AG206" s="211" t="s">
        <v>189</v>
      </c>
      <c r="AH206" s="211">
        <v>0</v>
      </c>
      <c r="AI206" s="211"/>
      <c r="AJ206" s="211"/>
      <c r="AK206" s="211"/>
      <c r="AL206" s="211"/>
      <c r="AM206" s="211"/>
      <c r="AN206" s="211"/>
      <c r="AO206" s="211"/>
      <c r="AP206" s="211"/>
      <c r="AQ206" s="211"/>
      <c r="AR206" s="211"/>
      <c r="AS206" s="211"/>
      <c r="AT206" s="211"/>
      <c r="AU206" s="211"/>
      <c r="AV206" s="211"/>
      <c r="AW206" s="211"/>
      <c r="AX206" s="211"/>
      <c r="AY206" s="211"/>
      <c r="AZ206" s="211"/>
      <c r="BA206" s="211"/>
      <c r="BB206" s="211"/>
      <c r="BC206" s="211"/>
      <c r="BD206" s="211"/>
      <c r="BE206" s="211"/>
      <c r="BF206" s="211"/>
      <c r="BG206" s="211"/>
      <c r="BH206" s="211"/>
    </row>
    <row r="207" spans="1:60" outlineLevel="1" x14ac:dyDescent="0.25">
      <c r="A207" s="218"/>
      <c r="B207" s="219"/>
      <c r="C207" s="264" t="s">
        <v>269</v>
      </c>
      <c r="D207" s="251"/>
      <c r="E207" s="252">
        <v>-36.107999999999997</v>
      </c>
      <c r="F207" s="221"/>
      <c r="G207" s="221"/>
      <c r="H207" s="221"/>
      <c r="I207" s="221"/>
      <c r="J207" s="221"/>
      <c r="K207" s="221"/>
      <c r="L207" s="221"/>
      <c r="M207" s="221"/>
      <c r="N207" s="221"/>
      <c r="O207" s="221"/>
      <c r="P207" s="221"/>
      <c r="Q207" s="221"/>
      <c r="R207" s="221"/>
      <c r="S207" s="221"/>
      <c r="T207" s="221"/>
      <c r="U207" s="221"/>
      <c r="V207" s="221"/>
      <c r="W207" s="221"/>
      <c r="X207" s="221"/>
      <c r="Y207" s="211"/>
      <c r="Z207" s="211"/>
      <c r="AA207" s="211"/>
      <c r="AB207" s="211"/>
      <c r="AC207" s="211"/>
      <c r="AD207" s="211"/>
      <c r="AE207" s="211"/>
      <c r="AF207" s="211"/>
      <c r="AG207" s="211" t="s">
        <v>189</v>
      </c>
      <c r="AH207" s="211">
        <v>0</v>
      </c>
      <c r="AI207" s="211"/>
      <c r="AJ207" s="211"/>
      <c r="AK207" s="211"/>
      <c r="AL207" s="211"/>
      <c r="AM207" s="211"/>
      <c r="AN207" s="211"/>
      <c r="AO207" s="211"/>
      <c r="AP207" s="211"/>
      <c r="AQ207" s="211"/>
      <c r="AR207" s="211"/>
      <c r="AS207" s="211"/>
      <c r="AT207" s="211"/>
      <c r="AU207" s="211"/>
      <c r="AV207" s="211"/>
      <c r="AW207" s="211"/>
      <c r="AX207" s="211"/>
      <c r="AY207" s="211"/>
      <c r="AZ207" s="211"/>
      <c r="BA207" s="211"/>
      <c r="BB207" s="211"/>
      <c r="BC207" s="211"/>
      <c r="BD207" s="211"/>
      <c r="BE207" s="211"/>
      <c r="BF207" s="211"/>
      <c r="BG207" s="211"/>
      <c r="BH207" s="211"/>
    </row>
    <row r="208" spans="1:60" outlineLevel="1" x14ac:dyDescent="0.25">
      <c r="A208" s="218"/>
      <c r="B208" s="219"/>
      <c r="C208" s="264" t="s">
        <v>270</v>
      </c>
      <c r="D208" s="251"/>
      <c r="E208" s="252">
        <v>28.38</v>
      </c>
      <c r="F208" s="221"/>
      <c r="G208" s="221"/>
      <c r="H208" s="221"/>
      <c r="I208" s="221"/>
      <c r="J208" s="221"/>
      <c r="K208" s="221"/>
      <c r="L208" s="221"/>
      <c r="M208" s="221"/>
      <c r="N208" s="221"/>
      <c r="O208" s="221"/>
      <c r="P208" s="221"/>
      <c r="Q208" s="221"/>
      <c r="R208" s="221"/>
      <c r="S208" s="221"/>
      <c r="T208" s="221"/>
      <c r="U208" s="221"/>
      <c r="V208" s="221"/>
      <c r="W208" s="221"/>
      <c r="X208" s="221"/>
      <c r="Y208" s="211"/>
      <c r="Z208" s="211"/>
      <c r="AA208" s="211"/>
      <c r="AB208" s="211"/>
      <c r="AC208" s="211"/>
      <c r="AD208" s="211"/>
      <c r="AE208" s="211"/>
      <c r="AF208" s="211"/>
      <c r="AG208" s="211" t="s">
        <v>189</v>
      </c>
      <c r="AH208" s="211">
        <v>0</v>
      </c>
      <c r="AI208" s="211"/>
      <c r="AJ208" s="211"/>
      <c r="AK208" s="211"/>
      <c r="AL208" s="211"/>
      <c r="AM208" s="211"/>
      <c r="AN208" s="211"/>
      <c r="AO208" s="211"/>
      <c r="AP208" s="211"/>
      <c r="AQ208" s="211"/>
      <c r="AR208" s="211"/>
      <c r="AS208" s="211"/>
      <c r="AT208" s="211"/>
      <c r="AU208" s="211"/>
      <c r="AV208" s="211"/>
      <c r="AW208" s="211"/>
      <c r="AX208" s="211"/>
      <c r="AY208" s="211"/>
      <c r="AZ208" s="211"/>
      <c r="BA208" s="211"/>
      <c r="BB208" s="211"/>
      <c r="BC208" s="211"/>
      <c r="BD208" s="211"/>
      <c r="BE208" s="211"/>
      <c r="BF208" s="211"/>
      <c r="BG208" s="211"/>
      <c r="BH208" s="211"/>
    </row>
    <row r="209" spans="1:60" outlineLevel="1" x14ac:dyDescent="0.25">
      <c r="A209" s="218"/>
      <c r="B209" s="219"/>
      <c r="C209" s="264" t="s">
        <v>271</v>
      </c>
      <c r="D209" s="251"/>
      <c r="E209" s="252">
        <v>-18.538</v>
      </c>
      <c r="F209" s="221"/>
      <c r="G209" s="221"/>
      <c r="H209" s="221"/>
      <c r="I209" s="221"/>
      <c r="J209" s="221"/>
      <c r="K209" s="221"/>
      <c r="L209" s="221"/>
      <c r="M209" s="221"/>
      <c r="N209" s="221"/>
      <c r="O209" s="221"/>
      <c r="P209" s="221"/>
      <c r="Q209" s="221"/>
      <c r="R209" s="221"/>
      <c r="S209" s="221"/>
      <c r="T209" s="221"/>
      <c r="U209" s="221"/>
      <c r="V209" s="221"/>
      <c r="W209" s="221"/>
      <c r="X209" s="221"/>
      <c r="Y209" s="211"/>
      <c r="Z209" s="211"/>
      <c r="AA209" s="211"/>
      <c r="AB209" s="211"/>
      <c r="AC209" s="211"/>
      <c r="AD209" s="211"/>
      <c r="AE209" s="211"/>
      <c r="AF209" s="211"/>
      <c r="AG209" s="211" t="s">
        <v>189</v>
      </c>
      <c r="AH209" s="211">
        <v>0</v>
      </c>
      <c r="AI209" s="211"/>
      <c r="AJ209" s="211"/>
      <c r="AK209" s="211"/>
      <c r="AL209" s="211"/>
      <c r="AM209" s="211"/>
      <c r="AN209" s="211"/>
      <c r="AO209" s="211"/>
      <c r="AP209" s="211"/>
      <c r="AQ209" s="211"/>
      <c r="AR209" s="211"/>
      <c r="AS209" s="211"/>
      <c r="AT209" s="211"/>
      <c r="AU209" s="211"/>
      <c r="AV209" s="211"/>
      <c r="AW209" s="211"/>
      <c r="AX209" s="211"/>
      <c r="AY209" s="211"/>
      <c r="AZ209" s="211"/>
      <c r="BA209" s="211"/>
      <c r="BB209" s="211"/>
      <c r="BC209" s="211"/>
      <c r="BD209" s="211"/>
      <c r="BE209" s="211"/>
      <c r="BF209" s="211"/>
      <c r="BG209" s="211"/>
      <c r="BH209" s="211"/>
    </row>
    <row r="210" spans="1:60" outlineLevel="1" x14ac:dyDescent="0.25">
      <c r="A210" s="218"/>
      <c r="B210" s="219"/>
      <c r="C210" s="264" t="s">
        <v>272</v>
      </c>
      <c r="D210" s="251"/>
      <c r="E210" s="252">
        <v>10.08</v>
      </c>
      <c r="F210" s="221"/>
      <c r="G210" s="221"/>
      <c r="H210" s="221"/>
      <c r="I210" s="221"/>
      <c r="J210" s="221"/>
      <c r="K210" s="221"/>
      <c r="L210" s="221"/>
      <c r="M210" s="221"/>
      <c r="N210" s="221"/>
      <c r="O210" s="221"/>
      <c r="P210" s="221"/>
      <c r="Q210" s="221"/>
      <c r="R210" s="221"/>
      <c r="S210" s="221"/>
      <c r="T210" s="221"/>
      <c r="U210" s="221"/>
      <c r="V210" s="221"/>
      <c r="W210" s="221"/>
      <c r="X210" s="221"/>
      <c r="Y210" s="211"/>
      <c r="Z210" s="211"/>
      <c r="AA210" s="211"/>
      <c r="AB210" s="211"/>
      <c r="AC210" s="211"/>
      <c r="AD210" s="211"/>
      <c r="AE210" s="211"/>
      <c r="AF210" s="211"/>
      <c r="AG210" s="211" t="s">
        <v>189</v>
      </c>
      <c r="AH210" s="211">
        <v>0</v>
      </c>
      <c r="AI210" s="211"/>
      <c r="AJ210" s="211"/>
      <c r="AK210" s="211"/>
      <c r="AL210" s="211"/>
      <c r="AM210" s="211"/>
      <c r="AN210" s="211"/>
      <c r="AO210" s="211"/>
      <c r="AP210" s="211"/>
      <c r="AQ210" s="211"/>
      <c r="AR210" s="211"/>
      <c r="AS210" s="211"/>
      <c r="AT210" s="211"/>
      <c r="AU210" s="211"/>
      <c r="AV210" s="211"/>
      <c r="AW210" s="211"/>
      <c r="AX210" s="211"/>
      <c r="AY210" s="211"/>
      <c r="AZ210" s="211"/>
      <c r="BA210" s="211"/>
      <c r="BB210" s="211"/>
      <c r="BC210" s="211"/>
      <c r="BD210" s="211"/>
      <c r="BE210" s="211"/>
      <c r="BF210" s="211"/>
      <c r="BG210" s="211"/>
      <c r="BH210" s="211"/>
    </row>
    <row r="211" spans="1:60" ht="20.399999999999999" outlineLevel="1" x14ac:dyDescent="0.25">
      <c r="A211" s="230">
        <v>70</v>
      </c>
      <c r="B211" s="231" t="s">
        <v>444</v>
      </c>
      <c r="C211" s="247" t="s">
        <v>445</v>
      </c>
      <c r="D211" s="232" t="s">
        <v>211</v>
      </c>
      <c r="E211" s="233">
        <v>14.021000000000001</v>
      </c>
      <c r="F211" s="234"/>
      <c r="G211" s="235">
        <f>ROUND(E211*F211,2)</f>
        <v>0</v>
      </c>
      <c r="H211" s="234"/>
      <c r="I211" s="235">
        <f>ROUND(E211*H211,2)</f>
        <v>0</v>
      </c>
      <c r="J211" s="234"/>
      <c r="K211" s="235">
        <f>ROUND(E211*J211,2)</f>
        <v>0</v>
      </c>
      <c r="L211" s="235">
        <v>21</v>
      </c>
      <c r="M211" s="235">
        <f>G211*(1+L211/100)</f>
        <v>0</v>
      </c>
      <c r="N211" s="235">
        <v>0</v>
      </c>
      <c r="O211" s="235">
        <f>ROUND(E211*N211,2)</f>
        <v>0</v>
      </c>
      <c r="P211" s="235">
        <v>6.8000000000000005E-2</v>
      </c>
      <c r="Q211" s="235">
        <f>ROUND(E211*P211,2)</f>
        <v>0.95</v>
      </c>
      <c r="R211" s="235" t="s">
        <v>376</v>
      </c>
      <c r="S211" s="235" t="s">
        <v>158</v>
      </c>
      <c r="T211" s="236" t="s">
        <v>158</v>
      </c>
      <c r="U211" s="221">
        <v>0.3</v>
      </c>
      <c r="V211" s="221">
        <f>ROUND(E211*U211,2)</f>
        <v>4.21</v>
      </c>
      <c r="W211" s="221"/>
      <c r="X211" s="221" t="s">
        <v>184</v>
      </c>
      <c r="Y211" s="211"/>
      <c r="Z211" s="211"/>
      <c r="AA211" s="211"/>
      <c r="AB211" s="211"/>
      <c r="AC211" s="211"/>
      <c r="AD211" s="211"/>
      <c r="AE211" s="211"/>
      <c r="AF211" s="211"/>
      <c r="AG211" s="211" t="s">
        <v>185</v>
      </c>
      <c r="AH211" s="211"/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211"/>
      <c r="AS211" s="211"/>
      <c r="AT211" s="211"/>
      <c r="AU211" s="211"/>
      <c r="AV211" s="211"/>
      <c r="AW211" s="211"/>
      <c r="AX211" s="211"/>
      <c r="AY211" s="211"/>
      <c r="AZ211" s="211"/>
      <c r="BA211" s="211"/>
      <c r="BB211" s="211"/>
      <c r="BC211" s="211"/>
      <c r="BD211" s="211"/>
      <c r="BE211" s="211"/>
      <c r="BF211" s="211"/>
      <c r="BG211" s="211"/>
      <c r="BH211" s="211"/>
    </row>
    <row r="212" spans="1:60" outlineLevel="1" x14ac:dyDescent="0.25">
      <c r="A212" s="218"/>
      <c r="B212" s="219"/>
      <c r="C212" s="263" t="s">
        <v>446</v>
      </c>
      <c r="D212" s="257"/>
      <c r="E212" s="257"/>
      <c r="F212" s="257"/>
      <c r="G212" s="257"/>
      <c r="H212" s="221"/>
      <c r="I212" s="221"/>
      <c r="J212" s="221"/>
      <c r="K212" s="221"/>
      <c r="L212" s="221"/>
      <c r="M212" s="221"/>
      <c r="N212" s="221"/>
      <c r="O212" s="221"/>
      <c r="P212" s="221"/>
      <c r="Q212" s="221"/>
      <c r="R212" s="221"/>
      <c r="S212" s="221"/>
      <c r="T212" s="221"/>
      <c r="U212" s="221"/>
      <c r="V212" s="221"/>
      <c r="W212" s="221"/>
      <c r="X212" s="221"/>
      <c r="Y212" s="211"/>
      <c r="Z212" s="211"/>
      <c r="AA212" s="211"/>
      <c r="AB212" s="211"/>
      <c r="AC212" s="211"/>
      <c r="AD212" s="211"/>
      <c r="AE212" s="211"/>
      <c r="AF212" s="211"/>
      <c r="AG212" s="211" t="s">
        <v>187</v>
      </c>
      <c r="AH212" s="211"/>
      <c r="AI212" s="211"/>
      <c r="AJ212" s="211"/>
      <c r="AK212" s="211"/>
      <c r="AL212" s="211"/>
      <c r="AM212" s="211"/>
      <c r="AN212" s="211"/>
      <c r="AO212" s="211"/>
      <c r="AP212" s="211"/>
      <c r="AQ212" s="211"/>
      <c r="AR212" s="211"/>
      <c r="AS212" s="211"/>
      <c r="AT212" s="211"/>
      <c r="AU212" s="211"/>
      <c r="AV212" s="211"/>
      <c r="AW212" s="211"/>
      <c r="AX212" s="211"/>
      <c r="AY212" s="211"/>
      <c r="AZ212" s="211"/>
      <c r="BA212" s="211"/>
      <c r="BB212" s="211"/>
      <c r="BC212" s="211"/>
      <c r="BD212" s="211"/>
      <c r="BE212" s="211"/>
      <c r="BF212" s="211"/>
      <c r="BG212" s="211"/>
      <c r="BH212" s="211"/>
    </row>
    <row r="213" spans="1:60" outlineLevel="1" x14ac:dyDescent="0.25">
      <c r="A213" s="218"/>
      <c r="B213" s="219"/>
      <c r="C213" s="264" t="s">
        <v>447</v>
      </c>
      <c r="D213" s="251"/>
      <c r="E213" s="252">
        <v>14.021000000000001</v>
      </c>
      <c r="F213" s="221"/>
      <c r="G213" s="221"/>
      <c r="H213" s="221"/>
      <c r="I213" s="221"/>
      <c r="J213" s="221"/>
      <c r="K213" s="221"/>
      <c r="L213" s="221"/>
      <c r="M213" s="221"/>
      <c r="N213" s="221"/>
      <c r="O213" s="221"/>
      <c r="P213" s="221"/>
      <c r="Q213" s="221"/>
      <c r="R213" s="221"/>
      <c r="S213" s="221"/>
      <c r="T213" s="221"/>
      <c r="U213" s="221"/>
      <c r="V213" s="221"/>
      <c r="W213" s="221"/>
      <c r="X213" s="221"/>
      <c r="Y213" s="211"/>
      <c r="Z213" s="211"/>
      <c r="AA213" s="211"/>
      <c r="AB213" s="211"/>
      <c r="AC213" s="211"/>
      <c r="AD213" s="211"/>
      <c r="AE213" s="211"/>
      <c r="AF213" s="211"/>
      <c r="AG213" s="211" t="s">
        <v>189</v>
      </c>
      <c r="AH213" s="211">
        <v>0</v>
      </c>
      <c r="AI213" s="211"/>
      <c r="AJ213" s="211"/>
      <c r="AK213" s="211"/>
      <c r="AL213" s="211"/>
      <c r="AM213" s="211"/>
      <c r="AN213" s="211"/>
      <c r="AO213" s="211"/>
      <c r="AP213" s="211"/>
      <c r="AQ213" s="211"/>
      <c r="AR213" s="211"/>
      <c r="AS213" s="211"/>
      <c r="AT213" s="211"/>
      <c r="AU213" s="211"/>
      <c r="AV213" s="211"/>
      <c r="AW213" s="211"/>
      <c r="AX213" s="211"/>
      <c r="AY213" s="211"/>
      <c r="AZ213" s="211"/>
      <c r="BA213" s="211"/>
      <c r="BB213" s="211"/>
      <c r="BC213" s="211"/>
      <c r="BD213" s="211"/>
      <c r="BE213" s="211"/>
      <c r="BF213" s="211"/>
      <c r="BG213" s="211"/>
      <c r="BH213" s="211"/>
    </row>
    <row r="214" spans="1:60" ht="20.399999999999999" outlineLevel="1" x14ac:dyDescent="0.25">
      <c r="A214" s="230">
        <v>71</v>
      </c>
      <c r="B214" s="231" t="s">
        <v>448</v>
      </c>
      <c r="C214" s="247" t="s">
        <v>449</v>
      </c>
      <c r="D214" s="232" t="s">
        <v>211</v>
      </c>
      <c r="E214" s="233">
        <v>18.899999999999999</v>
      </c>
      <c r="F214" s="234"/>
      <c r="G214" s="235">
        <f>ROUND(E214*F214,2)</f>
        <v>0</v>
      </c>
      <c r="H214" s="234"/>
      <c r="I214" s="235">
        <f>ROUND(E214*H214,2)</f>
        <v>0</v>
      </c>
      <c r="J214" s="234"/>
      <c r="K214" s="235">
        <f>ROUND(E214*J214,2)</f>
        <v>0</v>
      </c>
      <c r="L214" s="235">
        <v>21</v>
      </c>
      <c r="M214" s="235">
        <f>G214*(1+L214/100)</f>
        <v>0</v>
      </c>
      <c r="N214" s="235">
        <v>0</v>
      </c>
      <c r="O214" s="235">
        <f>ROUND(E214*N214,2)</f>
        <v>0</v>
      </c>
      <c r="P214" s="235">
        <v>8.8999999999999996E-2</v>
      </c>
      <c r="Q214" s="235">
        <f>ROUND(E214*P214,2)</f>
        <v>1.68</v>
      </c>
      <c r="R214" s="235" t="s">
        <v>376</v>
      </c>
      <c r="S214" s="235" t="s">
        <v>158</v>
      </c>
      <c r="T214" s="236" t="s">
        <v>158</v>
      </c>
      <c r="U214" s="221">
        <v>0.6</v>
      </c>
      <c r="V214" s="221">
        <f>ROUND(E214*U214,2)</f>
        <v>11.34</v>
      </c>
      <c r="W214" s="221"/>
      <c r="X214" s="221" t="s">
        <v>184</v>
      </c>
      <c r="Y214" s="211"/>
      <c r="Z214" s="211"/>
      <c r="AA214" s="211"/>
      <c r="AB214" s="211"/>
      <c r="AC214" s="211"/>
      <c r="AD214" s="211"/>
      <c r="AE214" s="211"/>
      <c r="AF214" s="211"/>
      <c r="AG214" s="211" t="s">
        <v>185</v>
      </c>
      <c r="AH214" s="211"/>
      <c r="AI214" s="211"/>
      <c r="AJ214" s="211"/>
      <c r="AK214" s="211"/>
      <c r="AL214" s="211"/>
      <c r="AM214" s="211"/>
      <c r="AN214" s="211"/>
      <c r="AO214" s="211"/>
      <c r="AP214" s="211"/>
      <c r="AQ214" s="211"/>
      <c r="AR214" s="211"/>
      <c r="AS214" s="211"/>
      <c r="AT214" s="211"/>
      <c r="AU214" s="211"/>
      <c r="AV214" s="211"/>
      <c r="AW214" s="211"/>
      <c r="AX214" s="211"/>
      <c r="AY214" s="211"/>
      <c r="AZ214" s="211"/>
      <c r="BA214" s="211"/>
      <c r="BB214" s="211"/>
      <c r="BC214" s="211"/>
      <c r="BD214" s="211"/>
      <c r="BE214" s="211"/>
      <c r="BF214" s="211"/>
      <c r="BG214" s="211"/>
      <c r="BH214" s="211"/>
    </row>
    <row r="215" spans="1:60" outlineLevel="1" x14ac:dyDescent="0.25">
      <c r="A215" s="218"/>
      <c r="B215" s="219"/>
      <c r="C215" s="263" t="s">
        <v>446</v>
      </c>
      <c r="D215" s="257"/>
      <c r="E215" s="257"/>
      <c r="F215" s="257"/>
      <c r="G215" s="257"/>
      <c r="H215" s="221"/>
      <c r="I215" s="221"/>
      <c r="J215" s="221"/>
      <c r="K215" s="221"/>
      <c r="L215" s="221"/>
      <c r="M215" s="221"/>
      <c r="N215" s="221"/>
      <c r="O215" s="221"/>
      <c r="P215" s="221"/>
      <c r="Q215" s="221"/>
      <c r="R215" s="221"/>
      <c r="S215" s="221"/>
      <c r="T215" s="221"/>
      <c r="U215" s="221"/>
      <c r="V215" s="221"/>
      <c r="W215" s="221"/>
      <c r="X215" s="221"/>
      <c r="Y215" s="211"/>
      <c r="Z215" s="211"/>
      <c r="AA215" s="211"/>
      <c r="AB215" s="211"/>
      <c r="AC215" s="211"/>
      <c r="AD215" s="211"/>
      <c r="AE215" s="211"/>
      <c r="AF215" s="211"/>
      <c r="AG215" s="211" t="s">
        <v>187</v>
      </c>
      <c r="AH215" s="211"/>
      <c r="AI215" s="211"/>
      <c r="AJ215" s="211"/>
      <c r="AK215" s="211"/>
      <c r="AL215" s="211"/>
      <c r="AM215" s="211"/>
      <c r="AN215" s="211"/>
      <c r="AO215" s="211"/>
      <c r="AP215" s="211"/>
      <c r="AQ215" s="211"/>
      <c r="AR215" s="211"/>
      <c r="AS215" s="211"/>
      <c r="AT215" s="211"/>
      <c r="AU215" s="211"/>
      <c r="AV215" s="211"/>
      <c r="AW215" s="211"/>
      <c r="AX215" s="211"/>
      <c r="AY215" s="211"/>
      <c r="AZ215" s="211"/>
      <c r="BA215" s="211"/>
      <c r="BB215" s="211"/>
      <c r="BC215" s="211"/>
      <c r="BD215" s="211"/>
      <c r="BE215" s="211"/>
      <c r="BF215" s="211"/>
      <c r="BG215" s="211"/>
      <c r="BH215" s="211"/>
    </row>
    <row r="216" spans="1:60" outlineLevel="1" x14ac:dyDescent="0.25">
      <c r="A216" s="218"/>
      <c r="B216" s="219"/>
      <c r="C216" s="264" t="s">
        <v>310</v>
      </c>
      <c r="D216" s="251"/>
      <c r="E216" s="252"/>
      <c r="F216" s="221"/>
      <c r="G216" s="221"/>
      <c r="H216" s="221"/>
      <c r="I216" s="221"/>
      <c r="J216" s="221"/>
      <c r="K216" s="221"/>
      <c r="L216" s="221"/>
      <c r="M216" s="221"/>
      <c r="N216" s="221"/>
      <c r="O216" s="221"/>
      <c r="P216" s="221"/>
      <c r="Q216" s="221"/>
      <c r="R216" s="221"/>
      <c r="S216" s="221"/>
      <c r="T216" s="221"/>
      <c r="U216" s="221"/>
      <c r="V216" s="221"/>
      <c r="W216" s="221"/>
      <c r="X216" s="221"/>
      <c r="Y216" s="211"/>
      <c r="Z216" s="211"/>
      <c r="AA216" s="211"/>
      <c r="AB216" s="211"/>
      <c r="AC216" s="211"/>
      <c r="AD216" s="211"/>
      <c r="AE216" s="211"/>
      <c r="AF216" s="211"/>
      <c r="AG216" s="211" t="s">
        <v>189</v>
      </c>
      <c r="AH216" s="211">
        <v>0</v>
      </c>
      <c r="AI216" s="211"/>
      <c r="AJ216" s="211"/>
      <c r="AK216" s="211"/>
      <c r="AL216" s="211"/>
      <c r="AM216" s="211"/>
      <c r="AN216" s="211"/>
      <c r="AO216" s="211"/>
      <c r="AP216" s="211"/>
      <c r="AQ216" s="211"/>
      <c r="AR216" s="211"/>
      <c r="AS216" s="211"/>
      <c r="AT216" s="211"/>
      <c r="AU216" s="211"/>
      <c r="AV216" s="211"/>
      <c r="AW216" s="211"/>
      <c r="AX216" s="211"/>
      <c r="AY216" s="211"/>
      <c r="AZ216" s="211"/>
      <c r="BA216" s="211"/>
      <c r="BB216" s="211"/>
      <c r="BC216" s="211"/>
      <c r="BD216" s="211"/>
      <c r="BE216" s="211"/>
      <c r="BF216" s="211"/>
      <c r="BG216" s="211"/>
      <c r="BH216" s="211"/>
    </row>
    <row r="217" spans="1:60" outlineLevel="1" x14ac:dyDescent="0.25">
      <c r="A217" s="218"/>
      <c r="B217" s="219"/>
      <c r="C217" s="264" t="s">
        <v>312</v>
      </c>
      <c r="D217" s="251"/>
      <c r="E217" s="252">
        <v>15.66</v>
      </c>
      <c r="F217" s="221"/>
      <c r="G217" s="221"/>
      <c r="H217" s="221"/>
      <c r="I217" s="221"/>
      <c r="J217" s="221"/>
      <c r="K217" s="221"/>
      <c r="L217" s="221"/>
      <c r="M217" s="221"/>
      <c r="N217" s="221"/>
      <c r="O217" s="221"/>
      <c r="P217" s="221"/>
      <c r="Q217" s="221"/>
      <c r="R217" s="221"/>
      <c r="S217" s="221"/>
      <c r="T217" s="221"/>
      <c r="U217" s="221"/>
      <c r="V217" s="221"/>
      <c r="W217" s="221"/>
      <c r="X217" s="221"/>
      <c r="Y217" s="211"/>
      <c r="Z217" s="211"/>
      <c r="AA217" s="211"/>
      <c r="AB217" s="211"/>
      <c r="AC217" s="211"/>
      <c r="AD217" s="211"/>
      <c r="AE217" s="211"/>
      <c r="AF217" s="211"/>
      <c r="AG217" s="211" t="s">
        <v>189</v>
      </c>
      <c r="AH217" s="211">
        <v>0</v>
      </c>
      <c r="AI217" s="211"/>
      <c r="AJ217" s="211"/>
      <c r="AK217" s="211"/>
      <c r="AL217" s="211"/>
      <c r="AM217" s="211"/>
      <c r="AN217" s="211"/>
      <c r="AO217" s="211"/>
      <c r="AP217" s="211"/>
      <c r="AQ217" s="211"/>
      <c r="AR217" s="211"/>
      <c r="AS217" s="211"/>
      <c r="AT217" s="211"/>
      <c r="AU217" s="211"/>
      <c r="AV217" s="211"/>
      <c r="AW217" s="211"/>
      <c r="AX217" s="211"/>
      <c r="AY217" s="211"/>
      <c r="AZ217" s="211"/>
      <c r="BA217" s="211"/>
      <c r="BB217" s="211"/>
      <c r="BC217" s="211"/>
      <c r="BD217" s="211"/>
      <c r="BE217" s="211"/>
      <c r="BF217" s="211"/>
      <c r="BG217" s="211"/>
      <c r="BH217" s="211"/>
    </row>
    <row r="218" spans="1:60" outlineLevel="1" x14ac:dyDescent="0.25">
      <c r="A218" s="218"/>
      <c r="B218" s="219"/>
      <c r="C218" s="264" t="s">
        <v>313</v>
      </c>
      <c r="D218" s="251"/>
      <c r="E218" s="252">
        <v>3.24</v>
      </c>
      <c r="F218" s="221"/>
      <c r="G218" s="221"/>
      <c r="H218" s="221"/>
      <c r="I218" s="221"/>
      <c r="J218" s="221"/>
      <c r="K218" s="221"/>
      <c r="L218" s="221"/>
      <c r="M218" s="221"/>
      <c r="N218" s="221"/>
      <c r="O218" s="221"/>
      <c r="P218" s="221"/>
      <c r="Q218" s="221"/>
      <c r="R218" s="221"/>
      <c r="S218" s="221"/>
      <c r="T218" s="221"/>
      <c r="U218" s="221"/>
      <c r="V218" s="221"/>
      <c r="W218" s="221"/>
      <c r="X218" s="221"/>
      <c r="Y218" s="211"/>
      <c r="Z218" s="211"/>
      <c r="AA218" s="211"/>
      <c r="AB218" s="211"/>
      <c r="AC218" s="211"/>
      <c r="AD218" s="211"/>
      <c r="AE218" s="211"/>
      <c r="AF218" s="211"/>
      <c r="AG218" s="211" t="s">
        <v>189</v>
      </c>
      <c r="AH218" s="211">
        <v>0</v>
      </c>
      <c r="AI218" s="211"/>
      <c r="AJ218" s="211"/>
      <c r="AK218" s="211"/>
      <c r="AL218" s="211"/>
      <c r="AM218" s="211"/>
      <c r="AN218" s="211"/>
      <c r="AO218" s="211"/>
      <c r="AP218" s="211"/>
      <c r="AQ218" s="211"/>
      <c r="AR218" s="211"/>
      <c r="AS218" s="211"/>
      <c r="AT218" s="211"/>
      <c r="AU218" s="211"/>
      <c r="AV218" s="211"/>
      <c r="AW218" s="211"/>
      <c r="AX218" s="211"/>
      <c r="AY218" s="211"/>
      <c r="AZ218" s="211"/>
      <c r="BA218" s="211"/>
      <c r="BB218" s="211"/>
      <c r="BC218" s="211"/>
      <c r="BD218" s="211"/>
      <c r="BE218" s="211"/>
      <c r="BF218" s="211"/>
      <c r="BG218" s="211"/>
      <c r="BH218" s="211"/>
    </row>
    <row r="219" spans="1:60" outlineLevel="1" x14ac:dyDescent="0.25">
      <c r="A219" s="230">
        <v>72</v>
      </c>
      <c r="B219" s="231" t="s">
        <v>450</v>
      </c>
      <c r="C219" s="247" t="s">
        <v>451</v>
      </c>
      <c r="D219" s="232" t="s">
        <v>205</v>
      </c>
      <c r="E219" s="233">
        <v>6.3</v>
      </c>
      <c r="F219" s="234"/>
      <c r="G219" s="235">
        <f>ROUND(E219*F219,2)</f>
        <v>0</v>
      </c>
      <c r="H219" s="234"/>
      <c r="I219" s="235">
        <f>ROUND(E219*H219,2)</f>
        <v>0</v>
      </c>
      <c r="J219" s="234"/>
      <c r="K219" s="235">
        <f>ROUND(E219*J219,2)</f>
        <v>0</v>
      </c>
      <c r="L219" s="235">
        <v>21</v>
      </c>
      <c r="M219" s="235">
        <f>G219*(1+L219/100)</f>
        <v>0</v>
      </c>
      <c r="N219" s="235">
        <v>0</v>
      </c>
      <c r="O219" s="235">
        <f>ROUND(E219*N219,2)</f>
        <v>0</v>
      </c>
      <c r="P219" s="235">
        <v>1.3500000000000001E-3</v>
      </c>
      <c r="Q219" s="235">
        <f>ROUND(E219*P219,2)</f>
        <v>0.01</v>
      </c>
      <c r="R219" s="235" t="s">
        <v>452</v>
      </c>
      <c r="S219" s="235" t="s">
        <v>158</v>
      </c>
      <c r="T219" s="236" t="s">
        <v>158</v>
      </c>
      <c r="U219" s="221">
        <v>0.08</v>
      </c>
      <c r="V219" s="221">
        <f>ROUND(E219*U219,2)</f>
        <v>0.5</v>
      </c>
      <c r="W219" s="221"/>
      <c r="X219" s="221" t="s">
        <v>184</v>
      </c>
      <c r="Y219" s="211"/>
      <c r="Z219" s="211"/>
      <c r="AA219" s="211"/>
      <c r="AB219" s="211"/>
      <c r="AC219" s="211"/>
      <c r="AD219" s="211"/>
      <c r="AE219" s="211"/>
      <c r="AF219" s="211"/>
      <c r="AG219" s="211" t="s">
        <v>185</v>
      </c>
      <c r="AH219" s="211"/>
      <c r="AI219" s="211"/>
      <c r="AJ219" s="211"/>
      <c r="AK219" s="211"/>
      <c r="AL219" s="211"/>
      <c r="AM219" s="211"/>
      <c r="AN219" s="211"/>
      <c r="AO219" s="211"/>
      <c r="AP219" s="211"/>
      <c r="AQ219" s="211"/>
      <c r="AR219" s="211"/>
      <c r="AS219" s="211"/>
      <c r="AT219" s="211"/>
      <c r="AU219" s="211"/>
      <c r="AV219" s="211"/>
      <c r="AW219" s="211"/>
      <c r="AX219" s="211"/>
      <c r="AY219" s="211"/>
      <c r="AZ219" s="211"/>
      <c r="BA219" s="211"/>
      <c r="BB219" s="211"/>
      <c r="BC219" s="211"/>
      <c r="BD219" s="211"/>
      <c r="BE219" s="211"/>
      <c r="BF219" s="211"/>
      <c r="BG219" s="211"/>
      <c r="BH219" s="211"/>
    </row>
    <row r="220" spans="1:60" outlineLevel="1" x14ac:dyDescent="0.25">
      <c r="A220" s="218"/>
      <c r="B220" s="219"/>
      <c r="C220" s="264" t="s">
        <v>422</v>
      </c>
      <c r="D220" s="251"/>
      <c r="E220" s="252">
        <v>4.8</v>
      </c>
      <c r="F220" s="221"/>
      <c r="G220" s="221"/>
      <c r="H220" s="221"/>
      <c r="I220" s="221"/>
      <c r="J220" s="221"/>
      <c r="K220" s="221"/>
      <c r="L220" s="221"/>
      <c r="M220" s="221"/>
      <c r="N220" s="221"/>
      <c r="O220" s="221"/>
      <c r="P220" s="221"/>
      <c r="Q220" s="221"/>
      <c r="R220" s="221"/>
      <c r="S220" s="221"/>
      <c r="T220" s="221"/>
      <c r="U220" s="221"/>
      <c r="V220" s="221"/>
      <c r="W220" s="221"/>
      <c r="X220" s="221"/>
      <c r="Y220" s="211"/>
      <c r="Z220" s="211"/>
      <c r="AA220" s="211"/>
      <c r="AB220" s="211"/>
      <c r="AC220" s="211"/>
      <c r="AD220" s="211"/>
      <c r="AE220" s="211"/>
      <c r="AF220" s="211"/>
      <c r="AG220" s="211" t="s">
        <v>189</v>
      </c>
      <c r="AH220" s="211">
        <v>0</v>
      </c>
      <c r="AI220" s="211"/>
      <c r="AJ220" s="211"/>
      <c r="AK220" s="211"/>
      <c r="AL220" s="211"/>
      <c r="AM220" s="211"/>
      <c r="AN220" s="211"/>
      <c r="AO220" s="211"/>
      <c r="AP220" s="211"/>
      <c r="AQ220" s="211"/>
      <c r="AR220" s="211"/>
      <c r="AS220" s="211"/>
      <c r="AT220" s="211"/>
      <c r="AU220" s="211"/>
      <c r="AV220" s="211"/>
      <c r="AW220" s="211"/>
      <c r="AX220" s="211"/>
      <c r="AY220" s="211"/>
      <c r="AZ220" s="211"/>
      <c r="BA220" s="211"/>
      <c r="BB220" s="211"/>
      <c r="BC220" s="211"/>
      <c r="BD220" s="211"/>
      <c r="BE220" s="211"/>
      <c r="BF220" s="211"/>
      <c r="BG220" s="211"/>
      <c r="BH220" s="211"/>
    </row>
    <row r="221" spans="1:60" outlineLevel="1" x14ac:dyDescent="0.25">
      <c r="A221" s="218"/>
      <c r="B221" s="219"/>
      <c r="C221" s="264" t="s">
        <v>423</v>
      </c>
      <c r="D221" s="251"/>
      <c r="E221" s="252">
        <v>1.5</v>
      </c>
      <c r="F221" s="221"/>
      <c r="G221" s="221"/>
      <c r="H221" s="221"/>
      <c r="I221" s="221"/>
      <c r="J221" s="221"/>
      <c r="K221" s="221"/>
      <c r="L221" s="221"/>
      <c r="M221" s="221"/>
      <c r="N221" s="221"/>
      <c r="O221" s="221"/>
      <c r="P221" s="221"/>
      <c r="Q221" s="221"/>
      <c r="R221" s="221"/>
      <c r="S221" s="221"/>
      <c r="T221" s="221"/>
      <c r="U221" s="221"/>
      <c r="V221" s="221"/>
      <c r="W221" s="221"/>
      <c r="X221" s="221"/>
      <c r="Y221" s="211"/>
      <c r="Z221" s="211"/>
      <c r="AA221" s="211"/>
      <c r="AB221" s="211"/>
      <c r="AC221" s="211"/>
      <c r="AD221" s="211"/>
      <c r="AE221" s="211"/>
      <c r="AF221" s="211"/>
      <c r="AG221" s="211" t="s">
        <v>189</v>
      </c>
      <c r="AH221" s="211">
        <v>0</v>
      </c>
      <c r="AI221" s="211"/>
      <c r="AJ221" s="211"/>
      <c r="AK221" s="211"/>
      <c r="AL221" s="211"/>
      <c r="AM221" s="211"/>
      <c r="AN221" s="211"/>
      <c r="AO221" s="211"/>
      <c r="AP221" s="211"/>
      <c r="AQ221" s="211"/>
      <c r="AR221" s="211"/>
      <c r="AS221" s="211"/>
      <c r="AT221" s="211"/>
      <c r="AU221" s="211"/>
      <c r="AV221" s="211"/>
      <c r="AW221" s="211"/>
      <c r="AX221" s="211"/>
      <c r="AY221" s="211"/>
      <c r="AZ221" s="211"/>
      <c r="BA221" s="211"/>
      <c r="BB221" s="211"/>
      <c r="BC221" s="211"/>
      <c r="BD221" s="211"/>
      <c r="BE221" s="211"/>
      <c r="BF221" s="211"/>
      <c r="BG221" s="211"/>
      <c r="BH221" s="211"/>
    </row>
    <row r="222" spans="1:60" outlineLevel="1" x14ac:dyDescent="0.25">
      <c r="A222" s="237">
        <v>73</v>
      </c>
      <c r="B222" s="238" t="s">
        <v>453</v>
      </c>
      <c r="C222" s="246" t="s">
        <v>454</v>
      </c>
      <c r="D222" s="239" t="s">
        <v>455</v>
      </c>
      <c r="E222" s="240">
        <v>1</v>
      </c>
      <c r="F222" s="241"/>
      <c r="G222" s="242">
        <f>ROUND(E222*F222,2)</f>
        <v>0</v>
      </c>
      <c r="H222" s="241"/>
      <c r="I222" s="242">
        <f>ROUND(E222*H222,2)</f>
        <v>0</v>
      </c>
      <c r="J222" s="241"/>
      <c r="K222" s="242">
        <f>ROUND(E222*J222,2)</f>
        <v>0</v>
      </c>
      <c r="L222" s="242">
        <v>21</v>
      </c>
      <c r="M222" s="242">
        <f>G222*(1+L222/100)</f>
        <v>0</v>
      </c>
      <c r="N222" s="242">
        <v>5.0000000000000002E-5</v>
      </c>
      <c r="O222" s="242">
        <f>ROUND(E222*N222,2)</f>
        <v>0</v>
      </c>
      <c r="P222" s="242">
        <v>1E-3</v>
      </c>
      <c r="Q222" s="242">
        <f>ROUND(E222*P222,2)</f>
        <v>0</v>
      </c>
      <c r="R222" s="242"/>
      <c r="S222" s="242" t="s">
        <v>340</v>
      </c>
      <c r="T222" s="243" t="s">
        <v>159</v>
      </c>
      <c r="U222" s="221">
        <v>9.7000000000000003E-2</v>
      </c>
      <c r="V222" s="221">
        <f>ROUND(E222*U222,2)</f>
        <v>0.1</v>
      </c>
      <c r="W222" s="221"/>
      <c r="X222" s="221" t="s">
        <v>184</v>
      </c>
      <c r="Y222" s="211"/>
      <c r="Z222" s="211"/>
      <c r="AA222" s="211"/>
      <c r="AB222" s="211"/>
      <c r="AC222" s="211"/>
      <c r="AD222" s="211"/>
      <c r="AE222" s="211"/>
      <c r="AF222" s="211"/>
      <c r="AG222" s="211" t="s">
        <v>185</v>
      </c>
      <c r="AH222" s="211"/>
      <c r="AI222" s="211"/>
      <c r="AJ222" s="211"/>
      <c r="AK222" s="211"/>
      <c r="AL222" s="211"/>
      <c r="AM222" s="211"/>
      <c r="AN222" s="211"/>
      <c r="AO222" s="211"/>
      <c r="AP222" s="211"/>
      <c r="AQ222" s="211"/>
      <c r="AR222" s="211"/>
      <c r="AS222" s="211"/>
      <c r="AT222" s="211"/>
      <c r="AU222" s="211"/>
      <c r="AV222" s="211"/>
      <c r="AW222" s="211"/>
      <c r="AX222" s="211"/>
      <c r="AY222" s="211"/>
      <c r="AZ222" s="211"/>
      <c r="BA222" s="211"/>
      <c r="BB222" s="211"/>
      <c r="BC222" s="211"/>
      <c r="BD222" s="211"/>
      <c r="BE222" s="211"/>
      <c r="BF222" s="211"/>
      <c r="BG222" s="211"/>
      <c r="BH222" s="211"/>
    </row>
    <row r="223" spans="1:60" x14ac:dyDescent="0.25">
      <c r="A223" s="224" t="s">
        <v>153</v>
      </c>
      <c r="B223" s="225" t="s">
        <v>88</v>
      </c>
      <c r="C223" s="245" t="s">
        <v>89</v>
      </c>
      <c r="D223" s="226"/>
      <c r="E223" s="227"/>
      <c r="F223" s="228"/>
      <c r="G223" s="228">
        <f>SUMIF(AG224:AG225,"&lt;&gt;NOR",G224:G225)</f>
        <v>0</v>
      </c>
      <c r="H223" s="228"/>
      <c r="I223" s="228">
        <f>SUM(I224:I225)</f>
        <v>0</v>
      </c>
      <c r="J223" s="228"/>
      <c r="K223" s="228">
        <f>SUM(K224:K225)</f>
        <v>0</v>
      </c>
      <c r="L223" s="228"/>
      <c r="M223" s="228">
        <f>SUM(M224:M225)</f>
        <v>0</v>
      </c>
      <c r="N223" s="228"/>
      <c r="O223" s="228">
        <f>SUM(O224:O225)</f>
        <v>0</v>
      </c>
      <c r="P223" s="228"/>
      <c r="Q223" s="228">
        <f>SUM(Q224:Q225)</f>
        <v>0</v>
      </c>
      <c r="R223" s="228"/>
      <c r="S223" s="228"/>
      <c r="T223" s="229"/>
      <c r="U223" s="223"/>
      <c r="V223" s="223">
        <f>SUM(V224:V225)</f>
        <v>29.01</v>
      </c>
      <c r="W223" s="223"/>
      <c r="X223" s="223"/>
      <c r="AG223" t="s">
        <v>154</v>
      </c>
    </row>
    <row r="224" spans="1:60" ht="30.6" outlineLevel="1" x14ac:dyDescent="0.25">
      <c r="A224" s="230">
        <v>74</v>
      </c>
      <c r="B224" s="231" t="s">
        <v>456</v>
      </c>
      <c r="C224" s="247" t="s">
        <v>457</v>
      </c>
      <c r="D224" s="232" t="s">
        <v>199</v>
      </c>
      <c r="E224" s="233">
        <v>15.33334</v>
      </c>
      <c r="F224" s="234"/>
      <c r="G224" s="235">
        <f>ROUND(E224*F224,2)</f>
        <v>0</v>
      </c>
      <c r="H224" s="234"/>
      <c r="I224" s="235">
        <f>ROUND(E224*H224,2)</f>
        <v>0</v>
      </c>
      <c r="J224" s="234"/>
      <c r="K224" s="235">
        <f>ROUND(E224*J224,2)</f>
        <v>0</v>
      </c>
      <c r="L224" s="235">
        <v>21</v>
      </c>
      <c r="M224" s="235">
        <f>G224*(1+L224/100)</f>
        <v>0</v>
      </c>
      <c r="N224" s="235">
        <v>0</v>
      </c>
      <c r="O224" s="235">
        <f>ROUND(E224*N224,2)</f>
        <v>0</v>
      </c>
      <c r="P224" s="235">
        <v>0</v>
      </c>
      <c r="Q224" s="235">
        <f>ROUND(E224*P224,2)</f>
        <v>0</v>
      </c>
      <c r="R224" s="235" t="s">
        <v>183</v>
      </c>
      <c r="S224" s="235" t="s">
        <v>158</v>
      </c>
      <c r="T224" s="236" t="s">
        <v>158</v>
      </c>
      <c r="U224" s="221">
        <v>1.8919999999999999</v>
      </c>
      <c r="V224" s="221">
        <f>ROUND(E224*U224,2)</f>
        <v>29.01</v>
      </c>
      <c r="W224" s="221"/>
      <c r="X224" s="221" t="s">
        <v>458</v>
      </c>
      <c r="Y224" s="211"/>
      <c r="Z224" s="211"/>
      <c r="AA224" s="211"/>
      <c r="AB224" s="211"/>
      <c r="AC224" s="211"/>
      <c r="AD224" s="211"/>
      <c r="AE224" s="211"/>
      <c r="AF224" s="211"/>
      <c r="AG224" s="211" t="s">
        <v>459</v>
      </c>
      <c r="AH224" s="211"/>
      <c r="AI224" s="211"/>
      <c r="AJ224" s="211"/>
      <c r="AK224" s="211"/>
      <c r="AL224" s="211"/>
      <c r="AM224" s="211"/>
      <c r="AN224" s="211"/>
      <c r="AO224" s="211"/>
      <c r="AP224" s="211"/>
      <c r="AQ224" s="211"/>
      <c r="AR224" s="211"/>
      <c r="AS224" s="211"/>
      <c r="AT224" s="211"/>
      <c r="AU224" s="211"/>
      <c r="AV224" s="211"/>
      <c r="AW224" s="211"/>
      <c r="AX224" s="211"/>
      <c r="AY224" s="211"/>
      <c r="AZ224" s="211"/>
      <c r="BA224" s="211"/>
      <c r="BB224" s="211"/>
      <c r="BC224" s="211"/>
      <c r="BD224" s="211"/>
      <c r="BE224" s="211"/>
      <c r="BF224" s="211"/>
      <c r="BG224" s="211"/>
      <c r="BH224" s="211"/>
    </row>
    <row r="225" spans="1:60" outlineLevel="1" x14ac:dyDescent="0.25">
      <c r="A225" s="218"/>
      <c r="B225" s="219"/>
      <c r="C225" s="263" t="s">
        <v>460</v>
      </c>
      <c r="D225" s="257"/>
      <c r="E225" s="257"/>
      <c r="F225" s="257"/>
      <c r="G225" s="257"/>
      <c r="H225" s="221"/>
      <c r="I225" s="221"/>
      <c r="J225" s="221"/>
      <c r="K225" s="221"/>
      <c r="L225" s="221"/>
      <c r="M225" s="221"/>
      <c r="N225" s="221"/>
      <c r="O225" s="221"/>
      <c r="P225" s="221"/>
      <c r="Q225" s="221"/>
      <c r="R225" s="221"/>
      <c r="S225" s="221"/>
      <c r="T225" s="221"/>
      <c r="U225" s="221"/>
      <c r="V225" s="221"/>
      <c r="W225" s="221"/>
      <c r="X225" s="221"/>
      <c r="Y225" s="211"/>
      <c r="Z225" s="211"/>
      <c r="AA225" s="211"/>
      <c r="AB225" s="211"/>
      <c r="AC225" s="211"/>
      <c r="AD225" s="211"/>
      <c r="AE225" s="211"/>
      <c r="AF225" s="211"/>
      <c r="AG225" s="211" t="s">
        <v>187</v>
      </c>
      <c r="AH225" s="211"/>
      <c r="AI225" s="211"/>
      <c r="AJ225" s="211"/>
      <c r="AK225" s="211"/>
      <c r="AL225" s="211"/>
      <c r="AM225" s="211"/>
      <c r="AN225" s="211"/>
      <c r="AO225" s="211"/>
      <c r="AP225" s="211"/>
      <c r="AQ225" s="211"/>
      <c r="AR225" s="211"/>
      <c r="AS225" s="211"/>
      <c r="AT225" s="211"/>
      <c r="AU225" s="211"/>
      <c r="AV225" s="211"/>
      <c r="AW225" s="211"/>
      <c r="AX225" s="211"/>
      <c r="AY225" s="211"/>
      <c r="AZ225" s="211"/>
      <c r="BA225" s="211"/>
      <c r="BB225" s="211"/>
      <c r="BC225" s="211"/>
      <c r="BD225" s="211"/>
      <c r="BE225" s="211"/>
      <c r="BF225" s="211"/>
      <c r="BG225" s="211"/>
      <c r="BH225" s="211"/>
    </row>
    <row r="226" spans="1:60" x14ac:dyDescent="0.25">
      <c r="A226" s="224" t="s">
        <v>153</v>
      </c>
      <c r="B226" s="225" t="s">
        <v>90</v>
      </c>
      <c r="C226" s="245" t="s">
        <v>91</v>
      </c>
      <c r="D226" s="226"/>
      <c r="E226" s="227"/>
      <c r="F226" s="228"/>
      <c r="G226" s="228">
        <f>SUMIF(AG227:AG231,"&lt;&gt;NOR",G227:G231)</f>
        <v>0</v>
      </c>
      <c r="H226" s="228"/>
      <c r="I226" s="228">
        <f>SUM(I227:I231)</f>
        <v>0</v>
      </c>
      <c r="J226" s="228"/>
      <c r="K226" s="228">
        <f>SUM(K227:K231)</f>
        <v>0</v>
      </c>
      <c r="L226" s="228"/>
      <c r="M226" s="228">
        <f>SUM(M227:M231)</f>
        <v>0</v>
      </c>
      <c r="N226" s="228"/>
      <c r="O226" s="228">
        <f>SUM(O227:O231)</f>
        <v>0.02</v>
      </c>
      <c r="P226" s="228"/>
      <c r="Q226" s="228">
        <f>SUM(Q227:Q231)</f>
        <v>0</v>
      </c>
      <c r="R226" s="228"/>
      <c r="S226" s="228"/>
      <c r="T226" s="229"/>
      <c r="U226" s="223"/>
      <c r="V226" s="223">
        <f>SUM(V227:V231)</f>
        <v>2.7899999999999996</v>
      </c>
      <c r="W226" s="223"/>
      <c r="X226" s="223"/>
      <c r="AG226" t="s">
        <v>154</v>
      </c>
    </row>
    <row r="227" spans="1:60" outlineLevel="1" x14ac:dyDescent="0.25">
      <c r="A227" s="237">
        <v>75</v>
      </c>
      <c r="B227" s="238" t="s">
        <v>461</v>
      </c>
      <c r="C227" s="246" t="s">
        <v>462</v>
      </c>
      <c r="D227" s="239" t="s">
        <v>211</v>
      </c>
      <c r="E227" s="240">
        <v>4.32</v>
      </c>
      <c r="F227" s="241"/>
      <c r="G227" s="242">
        <f>ROUND(E227*F227,2)</f>
        <v>0</v>
      </c>
      <c r="H227" s="241"/>
      <c r="I227" s="242">
        <f>ROUND(E227*H227,2)</f>
        <v>0</v>
      </c>
      <c r="J227" s="241"/>
      <c r="K227" s="242">
        <f>ROUND(E227*J227,2)</f>
        <v>0</v>
      </c>
      <c r="L227" s="242">
        <v>21</v>
      </c>
      <c r="M227" s="242">
        <f>G227*(1+L227/100)</f>
        <v>0</v>
      </c>
      <c r="N227" s="242">
        <v>3.6800000000000001E-3</v>
      </c>
      <c r="O227" s="242">
        <f>ROUND(E227*N227,2)</f>
        <v>0.02</v>
      </c>
      <c r="P227" s="242">
        <v>0</v>
      </c>
      <c r="Q227" s="242">
        <f>ROUND(E227*P227,2)</f>
        <v>0</v>
      </c>
      <c r="R227" s="242" t="s">
        <v>463</v>
      </c>
      <c r="S227" s="242" t="s">
        <v>158</v>
      </c>
      <c r="T227" s="243" t="s">
        <v>158</v>
      </c>
      <c r="U227" s="221">
        <v>0.38500000000000001</v>
      </c>
      <c r="V227" s="221">
        <f>ROUND(E227*U227,2)</f>
        <v>1.66</v>
      </c>
      <c r="W227" s="221"/>
      <c r="X227" s="221" t="s">
        <v>184</v>
      </c>
      <c r="Y227" s="211"/>
      <c r="Z227" s="211"/>
      <c r="AA227" s="211"/>
      <c r="AB227" s="211"/>
      <c r="AC227" s="211"/>
      <c r="AD227" s="211"/>
      <c r="AE227" s="211"/>
      <c r="AF227" s="211"/>
      <c r="AG227" s="211" t="s">
        <v>185</v>
      </c>
      <c r="AH227" s="211"/>
      <c r="AI227" s="211"/>
      <c r="AJ227" s="211"/>
      <c r="AK227" s="211"/>
      <c r="AL227" s="211"/>
      <c r="AM227" s="211"/>
      <c r="AN227" s="211"/>
      <c r="AO227" s="211"/>
      <c r="AP227" s="211"/>
      <c r="AQ227" s="211"/>
      <c r="AR227" s="211"/>
      <c r="AS227" s="211"/>
      <c r="AT227" s="211"/>
      <c r="AU227" s="211"/>
      <c r="AV227" s="211"/>
      <c r="AW227" s="211"/>
      <c r="AX227" s="211"/>
      <c r="AY227" s="211"/>
      <c r="AZ227" s="211"/>
      <c r="BA227" s="211"/>
      <c r="BB227" s="211"/>
      <c r="BC227" s="211"/>
      <c r="BD227" s="211"/>
      <c r="BE227" s="211"/>
      <c r="BF227" s="211"/>
      <c r="BG227" s="211"/>
      <c r="BH227" s="211"/>
    </row>
    <row r="228" spans="1:60" ht="20.399999999999999" outlineLevel="1" x14ac:dyDescent="0.25">
      <c r="A228" s="237">
        <v>76</v>
      </c>
      <c r="B228" s="238" t="s">
        <v>464</v>
      </c>
      <c r="C228" s="246" t="s">
        <v>465</v>
      </c>
      <c r="D228" s="239" t="s">
        <v>205</v>
      </c>
      <c r="E228" s="240">
        <v>7.5</v>
      </c>
      <c r="F228" s="241"/>
      <c r="G228" s="242">
        <f>ROUND(E228*F228,2)</f>
        <v>0</v>
      </c>
      <c r="H228" s="241"/>
      <c r="I228" s="242">
        <f>ROUND(E228*H228,2)</f>
        <v>0</v>
      </c>
      <c r="J228" s="241"/>
      <c r="K228" s="242">
        <f>ROUND(E228*J228,2)</f>
        <v>0</v>
      </c>
      <c r="L228" s="242">
        <v>21</v>
      </c>
      <c r="M228" s="242">
        <f>G228*(1+L228/100)</f>
        <v>0</v>
      </c>
      <c r="N228" s="242">
        <v>3.2000000000000003E-4</v>
      </c>
      <c r="O228" s="242">
        <f>ROUND(E228*N228,2)</f>
        <v>0</v>
      </c>
      <c r="P228" s="242">
        <v>0</v>
      </c>
      <c r="Q228" s="242">
        <f>ROUND(E228*P228,2)</f>
        <v>0</v>
      </c>
      <c r="R228" s="242" t="s">
        <v>463</v>
      </c>
      <c r="S228" s="242" t="s">
        <v>158</v>
      </c>
      <c r="T228" s="243" t="s">
        <v>158</v>
      </c>
      <c r="U228" s="221">
        <v>0.11</v>
      </c>
      <c r="V228" s="221">
        <f>ROUND(E228*U228,2)</f>
        <v>0.83</v>
      </c>
      <c r="W228" s="221"/>
      <c r="X228" s="221" t="s">
        <v>184</v>
      </c>
      <c r="Y228" s="211"/>
      <c r="Z228" s="211"/>
      <c r="AA228" s="211"/>
      <c r="AB228" s="211"/>
      <c r="AC228" s="211"/>
      <c r="AD228" s="211"/>
      <c r="AE228" s="211"/>
      <c r="AF228" s="211"/>
      <c r="AG228" s="211" t="s">
        <v>185</v>
      </c>
      <c r="AH228" s="211"/>
      <c r="AI228" s="211"/>
      <c r="AJ228" s="211"/>
      <c r="AK228" s="211"/>
      <c r="AL228" s="211"/>
      <c r="AM228" s="211"/>
      <c r="AN228" s="211"/>
      <c r="AO228" s="211"/>
      <c r="AP228" s="211"/>
      <c r="AQ228" s="211"/>
      <c r="AR228" s="211"/>
      <c r="AS228" s="211"/>
      <c r="AT228" s="211"/>
      <c r="AU228" s="211"/>
      <c r="AV228" s="211"/>
      <c r="AW228" s="211"/>
      <c r="AX228" s="211"/>
      <c r="AY228" s="211"/>
      <c r="AZ228" s="211"/>
      <c r="BA228" s="211"/>
      <c r="BB228" s="211"/>
      <c r="BC228" s="211"/>
      <c r="BD228" s="211"/>
      <c r="BE228" s="211"/>
      <c r="BF228" s="211"/>
      <c r="BG228" s="211"/>
      <c r="BH228" s="211"/>
    </row>
    <row r="229" spans="1:60" ht="20.399999999999999" outlineLevel="1" x14ac:dyDescent="0.25">
      <c r="A229" s="237">
        <v>77</v>
      </c>
      <c r="B229" s="238" t="s">
        <v>466</v>
      </c>
      <c r="C229" s="246" t="s">
        <v>467</v>
      </c>
      <c r="D229" s="239" t="s">
        <v>194</v>
      </c>
      <c r="E229" s="240">
        <v>4</v>
      </c>
      <c r="F229" s="241"/>
      <c r="G229" s="242">
        <f>ROUND(E229*F229,2)</f>
        <v>0</v>
      </c>
      <c r="H229" s="241"/>
      <c r="I229" s="242">
        <f>ROUND(E229*H229,2)</f>
        <v>0</v>
      </c>
      <c r="J229" s="241"/>
      <c r="K229" s="242">
        <f>ROUND(E229*J229,2)</f>
        <v>0</v>
      </c>
      <c r="L229" s="242">
        <v>21</v>
      </c>
      <c r="M229" s="242">
        <f>G229*(1+L229/100)</f>
        <v>0</v>
      </c>
      <c r="N229" s="242">
        <v>4.2999999999999999E-4</v>
      </c>
      <c r="O229" s="242">
        <f>ROUND(E229*N229,2)</f>
        <v>0</v>
      </c>
      <c r="P229" s="242">
        <v>0</v>
      </c>
      <c r="Q229" s="242">
        <f>ROUND(E229*P229,2)</f>
        <v>0</v>
      </c>
      <c r="R229" s="242" t="s">
        <v>463</v>
      </c>
      <c r="S229" s="242" t="s">
        <v>158</v>
      </c>
      <c r="T229" s="243" t="s">
        <v>158</v>
      </c>
      <c r="U229" s="221">
        <v>6.7000000000000004E-2</v>
      </c>
      <c r="V229" s="221">
        <f>ROUND(E229*U229,2)</f>
        <v>0.27</v>
      </c>
      <c r="W229" s="221"/>
      <c r="X229" s="221" t="s">
        <v>184</v>
      </c>
      <c r="Y229" s="211"/>
      <c r="Z229" s="211"/>
      <c r="AA229" s="211"/>
      <c r="AB229" s="211"/>
      <c r="AC229" s="211"/>
      <c r="AD229" s="211"/>
      <c r="AE229" s="211"/>
      <c r="AF229" s="211"/>
      <c r="AG229" s="211" t="s">
        <v>185</v>
      </c>
      <c r="AH229" s="211"/>
      <c r="AI229" s="211"/>
      <c r="AJ229" s="211"/>
      <c r="AK229" s="211"/>
      <c r="AL229" s="211"/>
      <c r="AM229" s="211"/>
      <c r="AN229" s="211"/>
      <c r="AO229" s="211"/>
      <c r="AP229" s="211"/>
      <c r="AQ229" s="211"/>
      <c r="AR229" s="211"/>
      <c r="AS229" s="211"/>
      <c r="AT229" s="211"/>
      <c r="AU229" s="211"/>
      <c r="AV229" s="211"/>
      <c r="AW229" s="211"/>
      <c r="AX229" s="211"/>
      <c r="AY229" s="211"/>
      <c r="AZ229" s="211"/>
      <c r="BA229" s="211"/>
      <c r="BB229" s="211"/>
      <c r="BC229" s="211"/>
      <c r="BD229" s="211"/>
      <c r="BE229" s="211"/>
      <c r="BF229" s="211"/>
      <c r="BG229" s="211"/>
      <c r="BH229" s="211"/>
    </row>
    <row r="230" spans="1:60" outlineLevel="1" x14ac:dyDescent="0.25">
      <c r="A230" s="230">
        <v>78</v>
      </c>
      <c r="B230" s="231" t="s">
        <v>468</v>
      </c>
      <c r="C230" s="247" t="s">
        <v>469</v>
      </c>
      <c r="D230" s="232" t="s">
        <v>199</v>
      </c>
      <c r="E230" s="233">
        <v>2.002E-2</v>
      </c>
      <c r="F230" s="234"/>
      <c r="G230" s="235">
        <f>ROUND(E230*F230,2)</f>
        <v>0</v>
      </c>
      <c r="H230" s="234"/>
      <c r="I230" s="235">
        <f>ROUND(E230*H230,2)</f>
        <v>0</v>
      </c>
      <c r="J230" s="234"/>
      <c r="K230" s="235">
        <f>ROUND(E230*J230,2)</f>
        <v>0</v>
      </c>
      <c r="L230" s="235">
        <v>21</v>
      </c>
      <c r="M230" s="235">
        <f>G230*(1+L230/100)</f>
        <v>0</v>
      </c>
      <c r="N230" s="235">
        <v>0</v>
      </c>
      <c r="O230" s="235">
        <f>ROUND(E230*N230,2)</f>
        <v>0</v>
      </c>
      <c r="P230" s="235">
        <v>0</v>
      </c>
      <c r="Q230" s="235">
        <f>ROUND(E230*P230,2)</f>
        <v>0</v>
      </c>
      <c r="R230" s="235" t="s">
        <v>463</v>
      </c>
      <c r="S230" s="235" t="s">
        <v>158</v>
      </c>
      <c r="T230" s="236" t="s">
        <v>158</v>
      </c>
      <c r="U230" s="221">
        <v>1.5669999999999999</v>
      </c>
      <c r="V230" s="221">
        <f>ROUND(E230*U230,2)</f>
        <v>0.03</v>
      </c>
      <c r="W230" s="221"/>
      <c r="X230" s="221" t="s">
        <v>458</v>
      </c>
      <c r="Y230" s="211"/>
      <c r="Z230" s="211"/>
      <c r="AA230" s="211"/>
      <c r="AB230" s="211"/>
      <c r="AC230" s="211"/>
      <c r="AD230" s="211"/>
      <c r="AE230" s="211"/>
      <c r="AF230" s="211"/>
      <c r="AG230" s="211" t="s">
        <v>459</v>
      </c>
      <c r="AH230" s="211"/>
      <c r="AI230" s="211"/>
      <c r="AJ230" s="211"/>
      <c r="AK230" s="211"/>
      <c r="AL230" s="211"/>
      <c r="AM230" s="211"/>
      <c r="AN230" s="211"/>
      <c r="AO230" s="211"/>
      <c r="AP230" s="211"/>
      <c r="AQ230" s="211"/>
      <c r="AR230" s="211"/>
      <c r="AS230" s="211"/>
      <c r="AT230" s="211"/>
      <c r="AU230" s="211"/>
      <c r="AV230" s="211"/>
      <c r="AW230" s="211"/>
      <c r="AX230" s="211"/>
      <c r="AY230" s="211"/>
      <c r="AZ230" s="211"/>
      <c r="BA230" s="211"/>
      <c r="BB230" s="211"/>
      <c r="BC230" s="211"/>
      <c r="BD230" s="211"/>
      <c r="BE230" s="211"/>
      <c r="BF230" s="211"/>
      <c r="BG230" s="211"/>
      <c r="BH230" s="211"/>
    </row>
    <row r="231" spans="1:60" outlineLevel="1" x14ac:dyDescent="0.25">
      <c r="A231" s="218"/>
      <c r="B231" s="219"/>
      <c r="C231" s="263" t="s">
        <v>470</v>
      </c>
      <c r="D231" s="257"/>
      <c r="E231" s="257"/>
      <c r="F231" s="257"/>
      <c r="G231" s="257"/>
      <c r="H231" s="221"/>
      <c r="I231" s="221"/>
      <c r="J231" s="221"/>
      <c r="K231" s="221"/>
      <c r="L231" s="221"/>
      <c r="M231" s="221"/>
      <c r="N231" s="221"/>
      <c r="O231" s="221"/>
      <c r="P231" s="221"/>
      <c r="Q231" s="221"/>
      <c r="R231" s="221"/>
      <c r="S231" s="221"/>
      <c r="T231" s="221"/>
      <c r="U231" s="221"/>
      <c r="V231" s="221"/>
      <c r="W231" s="221"/>
      <c r="X231" s="221"/>
      <c r="Y231" s="211"/>
      <c r="Z231" s="211"/>
      <c r="AA231" s="211"/>
      <c r="AB231" s="211"/>
      <c r="AC231" s="211"/>
      <c r="AD231" s="211"/>
      <c r="AE231" s="211"/>
      <c r="AF231" s="211"/>
      <c r="AG231" s="211" t="s">
        <v>187</v>
      </c>
      <c r="AH231" s="211"/>
      <c r="AI231" s="211"/>
      <c r="AJ231" s="211"/>
      <c r="AK231" s="211"/>
      <c r="AL231" s="211"/>
      <c r="AM231" s="211"/>
      <c r="AN231" s="211"/>
      <c r="AO231" s="211"/>
      <c r="AP231" s="211"/>
      <c r="AQ231" s="211"/>
      <c r="AR231" s="211"/>
      <c r="AS231" s="211"/>
      <c r="AT231" s="211"/>
      <c r="AU231" s="211"/>
      <c r="AV231" s="211"/>
      <c r="AW231" s="211"/>
      <c r="AX231" s="211"/>
      <c r="AY231" s="211"/>
      <c r="AZ231" s="211"/>
      <c r="BA231" s="211"/>
      <c r="BB231" s="211"/>
      <c r="BC231" s="211"/>
      <c r="BD231" s="211"/>
      <c r="BE231" s="211"/>
      <c r="BF231" s="211"/>
      <c r="BG231" s="211"/>
      <c r="BH231" s="211"/>
    </row>
    <row r="232" spans="1:60" x14ac:dyDescent="0.25">
      <c r="A232" s="224" t="s">
        <v>153</v>
      </c>
      <c r="B232" s="225" t="s">
        <v>92</v>
      </c>
      <c r="C232" s="245" t="s">
        <v>93</v>
      </c>
      <c r="D232" s="226"/>
      <c r="E232" s="227"/>
      <c r="F232" s="228"/>
      <c r="G232" s="228">
        <f>SUMIF(AG233:AG249,"&lt;&gt;NOR",G233:G249)</f>
        <v>0</v>
      </c>
      <c r="H232" s="228"/>
      <c r="I232" s="228">
        <f>SUM(I233:I249)</f>
        <v>0</v>
      </c>
      <c r="J232" s="228"/>
      <c r="K232" s="228">
        <f>SUM(K233:K249)</f>
        <v>0</v>
      </c>
      <c r="L232" s="228"/>
      <c r="M232" s="228">
        <f>SUM(M233:M249)</f>
        <v>0</v>
      </c>
      <c r="N232" s="228"/>
      <c r="O232" s="228">
        <f>SUM(O233:O249)</f>
        <v>0.1</v>
      </c>
      <c r="P232" s="228"/>
      <c r="Q232" s="228">
        <f>SUM(Q233:Q249)</f>
        <v>0</v>
      </c>
      <c r="R232" s="228"/>
      <c r="S232" s="228"/>
      <c r="T232" s="229"/>
      <c r="U232" s="223"/>
      <c r="V232" s="223">
        <f>SUM(V233:V249)</f>
        <v>12.200000000000001</v>
      </c>
      <c r="W232" s="223"/>
      <c r="X232" s="223"/>
      <c r="AG232" t="s">
        <v>154</v>
      </c>
    </row>
    <row r="233" spans="1:60" outlineLevel="1" x14ac:dyDescent="0.25">
      <c r="A233" s="230">
        <v>79</v>
      </c>
      <c r="B233" s="231" t="s">
        <v>471</v>
      </c>
      <c r="C233" s="247" t="s">
        <v>472</v>
      </c>
      <c r="D233" s="232" t="s">
        <v>211</v>
      </c>
      <c r="E233" s="233">
        <v>18.381</v>
      </c>
      <c r="F233" s="234"/>
      <c r="G233" s="235">
        <f>ROUND(E233*F233,2)</f>
        <v>0</v>
      </c>
      <c r="H233" s="234"/>
      <c r="I233" s="235">
        <f>ROUND(E233*H233,2)</f>
        <v>0</v>
      </c>
      <c r="J233" s="234"/>
      <c r="K233" s="235">
        <f>ROUND(E233*J233,2)</f>
        <v>0</v>
      </c>
      <c r="L233" s="235">
        <v>21</v>
      </c>
      <c r="M233" s="235">
        <f>G233*(1+L233/100)</f>
        <v>0</v>
      </c>
      <c r="N233" s="235">
        <v>5.2999999999999998E-4</v>
      </c>
      <c r="O233" s="235">
        <f>ROUND(E233*N233,2)</f>
        <v>0.01</v>
      </c>
      <c r="P233" s="235">
        <v>0</v>
      </c>
      <c r="Q233" s="235">
        <f>ROUND(E233*P233,2)</f>
        <v>0</v>
      </c>
      <c r="R233" s="235" t="s">
        <v>473</v>
      </c>
      <c r="S233" s="235" t="s">
        <v>158</v>
      </c>
      <c r="T233" s="236" t="s">
        <v>158</v>
      </c>
      <c r="U233" s="221">
        <v>0.23</v>
      </c>
      <c r="V233" s="221">
        <f>ROUND(E233*U233,2)</f>
        <v>4.2300000000000004</v>
      </c>
      <c r="W233" s="221"/>
      <c r="X233" s="221" t="s">
        <v>184</v>
      </c>
      <c r="Y233" s="211"/>
      <c r="Z233" s="211"/>
      <c r="AA233" s="211"/>
      <c r="AB233" s="211"/>
      <c r="AC233" s="211"/>
      <c r="AD233" s="211"/>
      <c r="AE233" s="211"/>
      <c r="AF233" s="211"/>
      <c r="AG233" s="211" t="s">
        <v>185</v>
      </c>
      <c r="AH233" s="211"/>
      <c r="AI233" s="211"/>
      <c r="AJ233" s="211"/>
      <c r="AK233" s="211"/>
      <c r="AL233" s="211"/>
      <c r="AM233" s="211"/>
      <c r="AN233" s="211"/>
      <c r="AO233" s="211"/>
      <c r="AP233" s="211"/>
      <c r="AQ233" s="211"/>
      <c r="AR233" s="211"/>
      <c r="AS233" s="211"/>
      <c r="AT233" s="211"/>
      <c r="AU233" s="211"/>
      <c r="AV233" s="211"/>
      <c r="AW233" s="211"/>
      <c r="AX233" s="211"/>
      <c r="AY233" s="211"/>
      <c r="AZ233" s="211"/>
      <c r="BA233" s="211"/>
      <c r="BB233" s="211"/>
      <c r="BC233" s="211"/>
      <c r="BD233" s="211"/>
      <c r="BE233" s="211"/>
      <c r="BF233" s="211"/>
      <c r="BG233" s="211"/>
      <c r="BH233" s="211"/>
    </row>
    <row r="234" spans="1:60" outlineLevel="1" x14ac:dyDescent="0.25">
      <c r="A234" s="218"/>
      <c r="B234" s="219"/>
      <c r="C234" s="264" t="s">
        <v>474</v>
      </c>
      <c r="D234" s="251"/>
      <c r="E234" s="252">
        <v>14.420999999999999</v>
      </c>
      <c r="F234" s="221"/>
      <c r="G234" s="221"/>
      <c r="H234" s="221"/>
      <c r="I234" s="221"/>
      <c r="J234" s="221"/>
      <c r="K234" s="221"/>
      <c r="L234" s="221"/>
      <c r="M234" s="221"/>
      <c r="N234" s="221"/>
      <c r="O234" s="221"/>
      <c r="P234" s="221"/>
      <c r="Q234" s="221"/>
      <c r="R234" s="221"/>
      <c r="S234" s="221"/>
      <c r="T234" s="221"/>
      <c r="U234" s="221"/>
      <c r="V234" s="221"/>
      <c r="W234" s="221"/>
      <c r="X234" s="221"/>
      <c r="Y234" s="211"/>
      <c r="Z234" s="211"/>
      <c r="AA234" s="211"/>
      <c r="AB234" s="211"/>
      <c r="AC234" s="211"/>
      <c r="AD234" s="211"/>
      <c r="AE234" s="211"/>
      <c r="AF234" s="211"/>
      <c r="AG234" s="211" t="s">
        <v>189</v>
      </c>
      <c r="AH234" s="211">
        <v>0</v>
      </c>
      <c r="AI234" s="211"/>
      <c r="AJ234" s="211"/>
      <c r="AK234" s="211"/>
      <c r="AL234" s="211"/>
      <c r="AM234" s="211"/>
      <c r="AN234" s="211"/>
      <c r="AO234" s="211"/>
      <c r="AP234" s="211"/>
      <c r="AQ234" s="211"/>
      <c r="AR234" s="211"/>
      <c r="AS234" s="211"/>
      <c r="AT234" s="211"/>
      <c r="AU234" s="211"/>
      <c r="AV234" s="211"/>
      <c r="AW234" s="211"/>
      <c r="AX234" s="211"/>
      <c r="AY234" s="211"/>
      <c r="AZ234" s="211"/>
      <c r="BA234" s="211"/>
      <c r="BB234" s="211"/>
      <c r="BC234" s="211"/>
      <c r="BD234" s="211"/>
      <c r="BE234" s="211"/>
      <c r="BF234" s="211"/>
      <c r="BG234" s="211"/>
      <c r="BH234" s="211"/>
    </row>
    <row r="235" spans="1:60" outlineLevel="1" x14ac:dyDescent="0.25">
      <c r="A235" s="218"/>
      <c r="B235" s="219"/>
      <c r="C235" s="264" t="s">
        <v>475</v>
      </c>
      <c r="D235" s="251"/>
      <c r="E235" s="252">
        <v>3.96</v>
      </c>
      <c r="F235" s="221"/>
      <c r="G235" s="221"/>
      <c r="H235" s="221"/>
      <c r="I235" s="221"/>
      <c r="J235" s="221"/>
      <c r="K235" s="221"/>
      <c r="L235" s="221"/>
      <c r="M235" s="221"/>
      <c r="N235" s="221"/>
      <c r="O235" s="221"/>
      <c r="P235" s="221"/>
      <c r="Q235" s="221"/>
      <c r="R235" s="221"/>
      <c r="S235" s="221"/>
      <c r="T235" s="221"/>
      <c r="U235" s="221"/>
      <c r="V235" s="221"/>
      <c r="W235" s="221"/>
      <c r="X235" s="221"/>
      <c r="Y235" s="211"/>
      <c r="Z235" s="211"/>
      <c r="AA235" s="211"/>
      <c r="AB235" s="211"/>
      <c r="AC235" s="211"/>
      <c r="AD235" s="211"/>
      <c r="AE235" s="211"/>
      <c r="AF235" s="211"/>
      <c r="AG235" s="211" t="s">
        <v>189</v>
      </c>
      <c r="AH235" s="211">
        <v>0</v>
      </c>
      <c r="AI235" s="211"/>
      <c r="AJ235" s="211"/>
      <c r="AK235" s="211"/>
      <c r="AL235" s="211"/>
      <c r="AM235" s="211"/>
      <c r="AN235" s="211"/>
      <c r="AO235" s="211"/>
      <c r="AP235" s="211"/>
      <c r="AQ235" s="211"/>
      <c r="AR235" s="211"/>
      <c r="AS235" s="211"/>
      <c r="AT235" s="211"/>
      <c r="AU235" s="211"/>
      <c r="AV235" s="211"/>
      <c r="AW235" s="211"/>
      <c r="AX235" s="211"/>
      <c r="AY235" s="211"/>
      <c r="AZ235" s="211"/>
      <c r="BA235" s="211"/>
      <c r="BB235" s="211"/>
      <c r="BC235" s="211"/>
      <c r="BD235" s="211"/>
      <c r="BE235" s="211"/>
      <c r="BF235" s="211"/>
      <c r="BG235" s="211"/>
      <c r="BH235" s="211"/>
    </row>
    <row r="236" spans="1:60" outlineLevel="1" x14ac:dyDescent="0.25">
      <c r="A236" s="230">
        <v>80</v>
      </c>
      <c r="B236" s="231" t="s">
        <v>476</v>
      </c>
      <c r="C236" s="247" t="s">
        <v>477</v>
      </c>
      <c r="D236" s="232" t="s">
        <v>211</v>
      </c>
      <c r="E236" s="233">
        <v>19.908000000000001</v>
      </c>
      <c r="F236" s="234"/>
      <c r="G236" s="235">
        <f>ROUND(E236*F236,2)</f>
        <v>0</v>
      </c>
      <c r="H236" s="234"/>
      <c r="I236" s="235">
        <f>ROUND(E236*H236,2)</f>
        <v>0</v>
      </c>
      <c r="J236" s="234"/>
      <c r="K236" s="235">
        <f>ROUND(E236*J236,2)</f>
        <v>0</v>
      </c>
      <c r="L236" s="235">
        <v>21</v>
      </c>
      <c r="M236" s="235">
        <f>G236*(1+L236/100)</f>
        <v>0</v>
      </c>
      <c r="N236" s="235">
        <v>2.3000000000000001E-4</v>
      </c>
      <c r="O236" s="235">
        <f>ROUND(E236*N236,2)</f>
        <v>0</v>
      </c>
      <c r="P236" s="235">
        <v>0</v>
      </c>
      <c r="Q236" s="235">
        <f>ROUND(E236*P236,2)</f>
        <v>0</v>
      </c>
      <c r="R236" s="235" t="s">
        <v>473</v>
      </c>
      <c r="S236" s="235" t="s">
        <v>158</v>
      </c>
      <c r="T236" s="236" t="s">
        <v>158</v>
      </c>
      <c r="U236" s="221">
        <v>0.18</v>
      </c>
      <c r="V236" s="221">
        <f>ROUND(E236*U236,2)</f>
        <v>3.58</v>
      </c>
      <c r="W236" s="221"/>
      <c r="X236" s="221" t="s">
        <v>184</v>
      </c>
      <c r="Y236" s="211"/>
      <c r="Z236" s="211"/>
      <c r="AA236" s="211"/>
      <c r="AB236" s="211"/>
      <c r="AC236" s="211"/>
      <c r="AD236" s="211"/>
      <c r="AE236" s="211"/>
      <c r="AF236" s="211"/>
      <c r="AG236" s="211" t="s">
        <v>318</v>
      </c>
      <c r="AH236" s="211"/>
      <c r="AI236" s="211"/>
      <c r="AJ236" s="211"/>
      <c r="AK236" s="211"/>
      <c r="AL236" s="211"/>
      <c r="AM236" s="211"/>
      <c r="AN236" s="211"/>
      <c r="AO236" s="211"/>
      <c r="AP236" s="211"/>
      <c r="AQ236" s="211"/>
      <c r="AR236" s="211"/>
      <c r="AS236" s="211"/>
      <c r="AT236" s="211"/>
      <c r="AU236" s="211"/>
      <c r="AV236" s="211"/>
      <c r="AW236" s="211"/>
      <c r="AX236" s="211"/>
      <c r="AY236" s="211"/>
      <c r="AZ236" s="211"/>
      <c r="BA236" s="211"/>
      <c r="BB236" s="211"/>
      <c r="BC236" s="211"/>
      <c r="BD236" s="211"/>
      <c r="BE236" s="211"/>
      <c r="BF236" s="211"/>
      <c r="BG236" s="211"/>
      <c r="BH236" s="211"/>
    </row>
    <row r="237" spans="1:60" outlineLevel="1" x14ac:dyDescent="0.25">
      <c r="A237" s="218"/>
      <c r="B237" s="219"/>
      <c r="C237" s="264" t="s">
        <v>478</v>
      </c>
      <c r="D237" s="251"/>
      <c r="E237" s="252">
        <v>19.908000000000001</v>
      </c>
      <c r="F237" s="221"/>
      <c r="G237" s="221"/>
      <c r="H237" s="221"/>
      <c r="I237" s="221"/>
      <c r="J237" s="221"/>
      <c r="K237" s="221"/>
      <c r="L237" s="221"/>
      <c r="M237" s="221"/>
      <c r="N237" s="221"/>
      <c r="O237" s="221"/>
      <c r="P237" s="221"/>
      <c r="Q237" s="221"/>
      <c r="R237" s="221"/>
      <c r="S237" s="221"/>
      <c r="T237" s="221"/>
      <c r="U237" s="221"/>
      <c r="V237" s="221"/>
      <c r="W237" s="221"/>
      <c r="X237" s="221"/>
      <c r="Y237" s="211"/>
      <c r="Z237" s="211"/>
      <c r="AA237" s="211"/>
      <c r="AB237" s="211"/>
      <c r="AC237" s="211"/>
      <c r="AD237" s="211"/>
      <c r="AE237" s="211"/>
      <c r="AF237" s="211"/>
      <c r="AG237" s="211" t="s">
        <v>189</v>
      </c>
      <c r="AH237" s="211">
        <v>0</v>
      </c>
      <c r="AI237" s="211"/>
      <c r="AJ237" s="211"/>
      <c r="AK237" s="211"/>
      <c r="AL237" s="211"/>
      <c r="AM237" s="211"/>
      <c r="AN237" s="211"/>
      <c r="AO237" s="211"/>
      <c r="AP237" s="211"/>
      <c r="AQ237" s="211"/>
      <c r="AR237" s="211"/>
      <c r="AS237" s="211"/>
      <c r="AT237" s="211"/>
      <c r="AU237" s="211"/>
      <c r="AV237" s="211"/>
      <c r="AW237" s="211"/>
      <c r="AX237" s="211"/>
      <c r="AY237" s="211"/>
      <c r="AZ237" s="211"/>
      <c r="BA237" s="211"/>
      <c r="BB237" s="211"/>
      <c r="BC237" s="211"/>
      <c r="BD237" s="211"/>
      <c r="BE237" s="211"/>
      <c r="BF237" s="211"/>
      <c r="BG237" s="211"/>
      <c r="BH237" s="211"/>
    </row>
    <row r="238" spans="1:60" ht="20.399999999999999" outlineLevel="1" x14ac:dyDescent="0.25">
      <c r="A238" s="230">
        <v>81</v>
      </c>
      <c r="B238" s="231" t="s">
        <v>479</v>
      </c>
      <c r="C238" s="247" t="s">
        <v>480</v>
      </c>
      <c r="D238" s="232" t="s">
        <v>211</v>
      </c>
      <c r="E238" s="233">
        <v>28.565999999999999</v>
      </c>
      <c r="F238" s="234"/>
      <c r="G238" s="235">
        <f>ROUND(E238*F238,2)</f>
        <v>0</v>
      </c>
      <c r="H238" s="234"/>
      <c r="I238" s="235">
        <f>ROUND(E238*H238,2)</f>
        <v>0</v>
      </c>
      <c r="J238" s="234"/>
      <c r="K238" s="235">
        <f>ROUND(E238*J238,2)</f>
        <v>0</v>
      </c>
      <c r="L238" s="235">
        <v>21</v>
      </c>
      <c r="M238" s="235">
        <f>G238*(1+L238/100)</f>
        <v>0</v>
      </c>
      <c r="N238" s="235">
        <v>1.9000000000000001E-4</v>
      </c>
      <c r="O238" s="235">
        <f>ROUND(E238*N238,2)</f>
        <v>0.01</v>
      </c>
      <c r="P238" s="235">
        <v>0</v>
      </c>
      <c r="Q238" s="235">
        <f>ROUND(E238*P238,2)</f>
        <v>0</v>
      </c>
      <c r="R238" s="235" t="s">
        <v>473</v>
      </c>
      <c r="S238" s="235" t="s">
        <v>158</v>
      </c>
      <c r="T238" s="236" t="s">
        <v>158</v>
      </c>
      <c r="U238" s="221">
        <v>0.14000000000000001</v>
      </c>
      <c r="V238" s="221">
        <f>ROUND(E238*U238,2)</f>
        <v>4</v>
      </c>
      <c r="W238" s="221"/>
      <c r="X238" s="221" t="s">
        <v>184</v>
      </c>
      <c r="Y238" s="211"/>
      <c r="Z238" s="211"/>
      <c r="AA238" s="211"/>
      <c r="AB238" s="211"/>
      <c r="AC238" s="211"/>
      <c r="AD238" s="211"/>
      <c r="AE238" s="211"/>
      <c r="AF238" s="211"/>
      <c r="AG238" s="211" t="s">
        <v>318</v>
      </c>
      <c r="AH238" s="211"/>
      <c r="AI238" s="211"/>
      <c r="AJ238" s="211"/>
      <c r="AK238" s="211"/>
      <c r="AL238" s="211"/>
      <c r="AM238" s="211"/>
      <c r="AN238" s="211"/>
      <c r="AO238" s="211"/>
      <c r="AP238" s="211"/>
      <c r="AQ238" s="211"/>
      <c r="AR238" s="211"/>
      <c r="AS238" s="211"/>
      <c r="AT238" s="211"/>
      <c r="AU238" s="211"/>
      <c r="AV238" s="211"/>
      <c r="AW238" s="211"/>
      <c r="AX238" s="211"/>
      <c r="AY238" s="211"/>
      <c r="AZ238" s="211"/>
      <c r="BA238" s="211"/>
      <c r="BB238" s="211"/>
      <c r="BC238" s="211"/>
      <c r="BD238" s="211"/>
      <c r="BE238" s="211"/>
      <c r="BF238" s="211"/>
      <c r="BG238" s="211"/>
      <c r="BH238" s="211"/>
    </row>
    <row r="239" spans="1:60" outlineLevel="1" x14ac:dyDescent="0.25">
      <c r="A239" s="218"/>
      <c r="B239" s="219"/>
      <c r="C239" s="264" t="s">
        <v>481</v>
      </c>
      <c r="D239" s="251"/>
      <c r="E239" s="252">
        <v>28.565999999999999</v>
      </c>
      <c r="F239" s="221"/>
      <c r="G239" s="221"/>
      <c r="H239" s="221"/>
      <c r="I239" s="221"/>
      <c r="J239" s="221"/>
      <c r="K239" s="221"/>
      <c r="L239" s="221"/>
      <c r="M239" s="221"/>
      <c r="N239" s="221"/>
      <c r="O239" s="221"/>
      <c r="P239" s="221"/>
      <c r="Q239" s="221"/>
      <c r="R239" s="221"/>
      <c r="S239" s="221"/>
      <c r="T239" s="221"/>
      <c r="U239" s="221"/>
      <c r="V239" s="221"/>
      <c r="W239" s="221"/>
      <c r="X239" s="221"/>
      <c r="Y239" s="211"/>
      <c r="Z239" s="211"/>
      <c r="AA239" s="211"/>
      <c r="AB239" s="211"/>
      <c r="AC239" s="211"/>
      <c r="AD239" s="211"/>
      <c r="AE239" s="211"/>
      <c r="AF239" s="211"/>
      <c r="AG239" s="211" t="s">
        <v>189</v>
      </c>
      <c r="AH239" s="211">
        <v>0</v>
      </c>
      <c r="AI239" s="211"/>
      <c r="AJ239" s="211"/>
      <c r="AK239" s="211"/>
      <c r="AL239" s="211"/>
      <c r="AM239" s="211"/>
      <c r="AN239" s="211"/>
      <c r="AO239" s="211"/>
      <c r="AP239" s="211"/>
      <c r="AQ239" s="211"/>
      <c r="AR239" s="211"/>
      <c r="AS239" s="211"/>
      <c r="AT239" s="211"/>
      <c r="AU239" s="211"/>
      <c r="AV239" s="211"/>
      <c r="AW239" s="211"/>
      <c r="AX239" s="211"/>
      <c r="AY239" s="211"/>
      <c r="AZ239" s="211"/>
      <c r="BA239" s="211"/>
      <c r="BB239" s="211"/>
      <c r="BC239" s="211"/>
      <c r="BD239" s="211"/>
      <c r="BE239" s="211"/>
      <c r="BF239" s="211"/>
      <c r="BG239" s="211"/>
      <c r="BH239" s="211"/>
    </row>
    <row r="240" spans="1:60" outlineLevel="1" x14ac:dyDescent="0.25">
      <c r="A240" s="230">
        <v>82</v>
      </c>
      <c r="B240" s="231" t="s">
        <v>482</v>
      </c>
      <c r="C240" s="247" t="s">
        <v>483</v>
      </c>
      <c r="D240" s="232" t="s">
        <v>211</v>
      </c>
      <c r="E240" s="233">
        <v>1.395</v>
      </c>
      <c r="F240" s="234"/>
      <c r="G240" s="235">
        <f>ROUND(E240*F240,2)</f>
        <v>0</v>
      </c>
      <c r="H240" s="234"/>
      <c r="I240" s="235">
        <f>ROUND(E240*H240,2)</f>
        <v>0</v>
      </c>
      <c r="J240" s="234"/>
      <c r="K240" s="235">
        <f>ROUND(E240*J240,2)</f>
        <v>0</v>
      </c>
      <c r="L240" s="235">
        <v>21</v>
      </c>
      <c r="M240" s="235">
        <f>G240*(1+L240/100)</f>
        <v>0</v>
      </c>
      <c r="N240" s="235">
        <v>3.0000000000000001E-3</v>
      </c>
      <c r="O240" s="235">
        <f>ROUND(E240*N240,2)</f>
        <v>0</v>
      </c>
      <c r="P240" s="235">
        <v>0</v>
      </c>
      <c r="Q240" s="235">
        <f>ROUND(E240*P240,2)</f>
        <v>0</v>
      </c>
      <c r="R240" s="235" t="s">
        <v>473</v>
      </c>
      <c r="S240" s="235" t="s">
        <v>158</v>
      </c>
      <c r="T240" s="236" t="s">
        <v>158</v>
      </c>
      <c r="U240" s="221">
        <v>0.28000000000000003</v>
      </c>
      <c r="V240" s="221">
        <f>ROUND(E240*U240,2)</f>
        <v>0.39</v>
      </c>
      <c r="W240" s="221"/>
      <c r="X240" s="221" t="s">
        <v>184</v>
      </c>
      <c r="Y240" s="211"/>
      <c r="Z240" s="211"/>
      <c r="AA240" s="211"/>
      <c r="AB240" s="211"/>
      <c r="AC240" s="211"/>
      <c r="AD240" s="211"/>
      <c r="AE240" s="211"/>
      <c r="AF240" s="211"/>
      <c r="AG240" s="211" t="s">
        <v>185</v>
      </c>
      <c r="AH240" s="211"/>
      <c r="AI240" s="211"/>
      <c r="AJ240" s="211"/>
      <c r="AK240" s="211"/>
      <c r="AL240" s="211"/>
      <c r="AM240" s="211"/>
      <c r="AN240" s="211"/>
      <c r="AO240" s="211"/>
      <c r="AP240" s="211"/>
      <c r="AQ240" s="211"/>
      <c r="AR240" s="211"/>
      <c r="AS240" s="211"/>
      <c r="AT240" s="211"/>
      <c r="AU240" s="211"/>
      <c r="AV240" s="211"/>
      <c r="AW240" s="211"/>
      <c r="AX240" s="211"/>
      <c r="AY240" s="211"/>
      <c r="AZ240" s="211"/>
      <c r="BA240" s="211"/>
      <c r="BB240" s="211"/>
      <c r="BC240" s="211"/>
      <c r="BD240" s="211"/>
      <c r="BE240" s="211"/>
      <c r="BF240" s="211"/>
      <c r="BG240" s="211"/>
      <c r="BH240" s="211"/>
    </row>
    <row r="241" spans="1:60" outlineLevel="1" x14ac:dyDescent="0.25">
      <c r="A241" s="218"/>
      <c r="B241" s="219"/>
      <c r="C241" s="267" t="s">
        <v>484</v>
      </c>
      <c r="D241" s="260"/>
      <c r="E241" s="260"/>
      <c r="F241" s="260"/>
      <c r="G241" s="260"/>
      <c r="H241" s="221"/>
      <c r="I241" s="221"/>
      <c r="J241" s="221"/>
      <c r="K241" s="221"/>
      <c r="L241" s="221"/>
      <c r="M241" s="221"/>
      <c r="N241" s="221"/>
      <c r="O241" s="221"/>
      <c r="P241" s="221"/>
      <c r="Q241" s="221"/>
      <c r="R241" s="221"/>
      <c r="S241" s="221"/>
      <c r="T241" s="221"/>
      <c r="U241" s="221"/>
      <c r="V241" s="221"/>
      <c r="W241" s="221"/>
      <c r="X241" s="221"/>
      <c r="Y241" s="211"/>
      <c r="Z241" s="211"/>
      <c r="AA241" s="211"/>
      <c r="AB241" s="211"/>
      <c r="AC241" s="211"/>
      <c r="AD241" s="211"/>
      <c r="AE241" s="211"/>
      <c r="AF241" s="211"/>
      <c r="AG241" s="211" t="s">
        <v>337</v>
      </c>
      <c r="AH241" s="211"/>
      <c r="AI241" s="211"/>
      <c r="AJ241" s="211"/>
      <c r="AK241" s="211"/>
      <c r="AL241" s="211"/>
      <c r="AM241" s="211"/>
      <c r="AN241" s="211"/>
      <c r="AO241" s="211"/>
      <c r="AP241" s="211"/>
      <c r="AQ241" s="211"/>
      <c r="AR241" s="211"/>
      <c r="AS241" s="211"/>
      <c r="AT241" s="211"/>
      <c r="AU241" s="211"/>
      <c r="AV241" s="211"/>
      <c r="AW241" s="211"/>
      <c r="AX241" s="211"/>
      <c r="AY241" s="211"/>
      <c r="AZ241" s="211"/>
      <c r="BA241" s="258" t="str">
        <f>C241</f>
        <v>Očištění povrchu stěny od prachu, nařezání izolačních desek na požadovaný rozměr, nanesení lepicího tmelu, osazení desek.</v>
      </c>
      <c r="BB241" s="211"/>
      <c r="BC241" s="211"/>
      <c r="BD241" s="211"/>
      <c r="BE241" s="211"/>
      <c r="BF241" s="211"/>
      <c r="BG241" s="211"/>
      <c r="BH241" s="211"/>
    </row>
    <row r="242" spans="1:60" outlineLevel="1" x14ac:dyDescent="0.25">
      <c r="A242" s="218"/>
      <c r="B242" s="219"/>
      <c r="C242" s="264" t="s">
        <v>485</v>
      </c>
      <c r="D242" s="251"/>
      <c r="E242" s="252">
        <v>1.395</v>
      </c>
      <c r="F242" s="221"/>
      <c r="G242" s="221"/>
      <c r="H242" s="221"/>
      <c r="I242" s="221"/>
      <c r="J242" s="221"/>
      <c r="K242" s="221"/>
      <c r="L242" s="221"/>
      <c r="M242" s="221"/>
      <c r="N242" s="221"/>
      <c r="O242" s="221"/>
      <c r="P242" s="221"/>
      <c r="Q242" s="221"/>
      <c r="R242" s="221"/>
      <c r="S242" s="221"/>
      <c r="T242" s="221"/>
      <c r="U242" s="221"/>
      <c r="V242" s="221"/>
      <c r="W242" s="221"/>
      <c r="X242" s="221"/>
      <c r="Y242" s="211"/>
      <c r="Z242" s="211"/>
      <c r="AA242" s="211"/>
      <c r="AB242" s="211"/>
      <c r="AC242" s="211"/>
      <c r="AD242" s="211"/>
      <c r="AE242" s="211"/>
      <c r="AF242" s="211"/>
      <c r="AG242" s="211" t="s">
        <v>189</v>
      </c>
      <c r="AH242" s="211">
        <v>0</v>
      </c>
      <c r="AI242" s="211"/>
      <c r="AJ242" s="211"/>
      <c r="AK242" s="211"/>
      <c r="AL242" s="211"/>
      <c r="AM242" s="211"/>
      <c r="AN242" s="211"/>
      <c r="AO242" s="211"/>
      <c r="AP242" s="211"/>
      <c r="AQ242" s="211"/>
      <c r="AR242" s="211"/>
      <c r="AS242" s="211"/>
      <c r="AT242" s="211"/>
      <c r="AU242" s="211"/>
      <c r="AV242" s="211"/>
      <c r="AW242" s="211"/>
      <c r="AX242" s="211"/>
      <c r="AY242" s="211"/>
      <c r="AZ242" s="211"/>
      <c r="BA242" s="211"/>
      <c r="BB242" s="211"/>
      <c r="BC242" s="211"/>
      <c r="BD242" s="211"/>
      <c r="BE242" s="211"/>
      <c r="BF242" s="211"/>
      <c r="BG242" s="211"/>
      <c r="BH242" s="211"/>
    </row>
    <row r="243" spans="1:60" ht="30.6" outlineLevel="1" x14ac:dyDescent="0.25">
      <c r="A243" s="230">
        <v>83</v>
      </c>
      <c r="B243" s="231" t="s">
        <v>486</v>
      </c>
      <c r="C243" s="247" t="s">
        <v>487</v>
      </c>
      <c r="D243" s="232" t="s">
        <v>211</v>
      </c>
      <c r="E243" s="233">
        <v>1.60425</v>
      </c>
      <c r="F243" s="234"/>
      <c r="G243" s="235">
        <f>ROUND(E243*F243,2)</f>
        <v>0</v>
      </c>
      <c r="H243" s="234"/>
      <c r="I243" s="235">
        <f>ROUND(E243*H243,2)</f>
        <v>0</v>
      </c>
      <c r="J243" s="234"/>
      <c r="K243" s="235">
        <f>ROUND(E243*J243,2)</f>
        <v>0</v>
      </c>
      <c r="L243" s="235">
        <v>21</v>
      </c>
      <c r="M243" s="235">
        <f>G243*(1+L243/100)</f>
        <v>0</v>
      </c>
      <c r="N243" s="235">
        <v>1.39E-3</v>
      </c>
      <c r="O243" s="235">
        <f>ROUND(E243*N243,2)</f>
        <v>0</v>
      </c>
      <c r="P243" s="235">
        <v>0</v>
      </c>
      <c r="Q243" s="235">
        <f>ROUND(E243*P243,2)</f>
        <v>0</v>
      </c>
      <c r="R243" s="235" t="s">
        <v>325</v>
      </c>
      <c r="S243" s="235" t="s">
        <v>158</v>
      </c>
      <c r="T243" s="236" t="s">
        <v>158</v>
      </c>
      <c r="U243" s="221">
        <v>0</v>
      </c>
      <c r="V243" s="221">
        <f>ROUND(E243*U243,2)</f>
        <v>0</v>
      </c>
      <c r="W243" s="221"/>
      <c r="X243" s="221" t="s">
        <v>326</v>
      </c>
      <c r="Y243" s="211"/>
      <c r="Z243" s="211"/>
      <c r="AA243" s="211"/>
      <c r="AB243" s="211"/>
      <c r="AC243" s="211"/>
      <c r="AD243" s="211"/>
      <c r="AE243" s="211"/>
      <c r="AF243" s="211"/>
      <c r="AG243" s="211" t="s">
        <v>327</v>
      </c>
      <c r="AH243" s="211"/>
      <c r="AI243" s="211"/>
      <c r="AJ243" s="211"/>
      <c r="AK243" s="211"/>
      <c r="AL243" s="211"/>
      <c r="AM243" s="211"/>
      <c r="AN243" s="211"/>
      <c r="AO243" s="211"/>
      <c r="AP243" s="211"/>
      <c r="AQ243" s="211"/>
      <c r="AR243" s="211"/>
      <c r="AS243" s="211"/>
      <c r="AT243" s="211"/>
      <c r="AU243" s="211"/>
      <c r="AV243" s="211"/>
      <c r="AW243" s="211"/>
      <c r="AX243" s="211"/>
      <c r="AY243" s="211"/>
      <c r="AZ243" s="211"/>
      <c r="BA243" s="211"/>
      <c r="BB243" s="211"/>
      <c r="BC243" s="211"/>
      <c r="BD243" s="211"/>
      <c r="BE243" s="211"/>
      <c r="BF243" s="211"/>
      <c r="BG243" s="211"/>
      <c r="BH243" s="211"/>
    </row>
    <row r="244" spans="1:60" outlineLevel="1" x14ac:dyDescent="0.25">
      <c r="A244" s="218"/>
      <c r="B244" s="219"/>
      <c r="C244" s="264" t="s">
        <v>488</v>
      </c>
      <c r="D244" s="251"/>
      <c r="E244" s="252">
        <v>1.60425</v>
      </c>
      <c r="F244" s="221"/>
      <c r="G244" s="221"/>
      <c r="H244" s="221"/>
      <c r="I244" s="221"/>
      <c r="J244" s="221"/>
      <c r="K244" s="221"/>
      <c r="L244" s="221"/>
      <c r="M244" s="221"/>
      <c r="N244" s="221"/>
      <c r="O244" s="221"/>
      <c r="P244" s="221"/>
      <c r="Q244" s="221"/>
      <c r="R244" s="221"/>
      <c r="S244" s="221"/>
      <c r="T244" s="221"/>
      <c r="U244" s="221"/>
      <c r="V244" s="221"/>
      <c r="W244" s="221"/>
      <c r="X244" s="221"/>
      <c r="Y244" s="211"/>
      <c r="Z244" s="211"/>
      <c r="AA244" s="211"/>
      <c r="AB244" s="211"/>
      <c r="AC244" s="211"/>
      <c r="AD244" s="211"/>
      <c r="AE244" s="211"/>
      <c r="AF244" s="211"/>
      <c r="AG244" s="211" t="s">
        <v>189</v>
      </c>
      <c r="AH244" s="211">
        <v>0</v>
      </c>
      <c r="AI244" s="211"/>
      <c r="AJ244" s="211"/>
      <c r="AK244" s="211"/>
      <c r="AL244" s="211"/>
      <c r="AM244" s="211"/>
      <c r="AN244" s="211"/>
      <c r="AO244" s="211"/>
      <c r="AP244" s="211"/>
      <c r="AQ244" s="211"/>
      <c r="AR244" s="211"/>
      <c r="AS244" s="211"/>
      <c r="AT244" s="211"/>
      <c r="AU244" s="211"/>
      <c r="AV244" s="211"/>
      <c r="AW244" s="211"/>
      <c r="AX244" s="211"/>
      <c r="AY244" s="211"/>
      <c r="AZ244" s="211"/>
      <c r="BA244" s="211"/>
      <c r="BB244" s="211"/>
      <c r="BC244" s="211"/>
      <c r="BD244" s="211"/>
      <c r="BE244" s="211"/>
      <c r="BF244" s="211"/>
      <c r="BG244" s="211"/>
      <c r="BH244" s="211"/>
    </row>
    <row r="245" spans="1:60" ht="20.399999999999999" outlineLevel="1" x14ac:dyDescent="0.25">
      <c r="A245" s="230">
        <v>84</v>
      </c>
      <c r="B245" s="231" t="s">
        <v>489</v>
      </c>
      <c r="C245" s="247" t="s">
        <v>490</v>
      </c>
      <c r="D245" s="232" t="s">
        <v>211</v>
      </c>
      <c r="E245" s="233">
        <v>21.500640000000001</v>
      </c>
      <c r="F245" s="234"/>
      <c r="G245" s="235">
        <f>ROUND(E245*F245,2)</f>
        <v>0</v>
      </c>
      <c r="H245" s="234"/>
      <c r="I245" s="235">
        <f>ROUND(E245*H245,2)</f>
        <v>0</v>
      </c>
      <c r="J245" s="234"/>
      <c r="K245" s="235">
        <f>ROUND(E245*J245,2)</f>
        <v>0</v>
      </c>
      <c r="L245" s="235">
        <v>21</v>
      </c>
      <c r="M245" s="235">
        <f>G245*(1+L245/100)</f>
        <v>0</v>
      </c>
      <c r="N245" s="235">
        <v>2.8E-3</v>
      </c>
      <c r="O245" s="235">
        <f>ROUND(E245*N245,2)</f>
        <v>0.06</v>
      </c>
      <c r="P245" s="235">
        <v>0</v>
      </c>
      <c r="Q245" s="235">
        <f>ROUND(E245*P245,2)</f>
        <v>0</v>
      </c>
      <c r="R245" s="235" t="s">
        <v>325</v>
      </c>
      <c r="S245" s="235" t="s">
        <v>158</v>
      </c>
      <c r="T245" s="236" t="s">
        <v>158</v>
      </c>
      <c r="U245" s="221">
        <v>0</v>
      </c>
      <c r="V245" s="221">
        <f>ROUND(E245*U245,2)</f>
        <v>0</v>
      </c>
      <c r="W245" s="221"/>
      <c r="X245" s="221" t="s">
        <v>326</v>
      </c>
      <c r="Y245" s="211"/>
      <c r="Z245" s="211"/>
      <c r="AA245" s="211"/>
      <c r="AB245" s="211"/>
      <c r="AC245" s="211"/>
      <c r="AD245" s="211"/>
      <c r="AE245" s="211"/>
      <c r="AF245" s="211"/>
      <c r="AG245" s="211" t="s">
        <v>327</v>
      </c>
      <c r="AH245" s="211"/>
      <c r="AI245" s="211"/>
      <c r="AJ245" s="211"/>
      <c r="AK245" s="211"/>
      <c r="AL245" s="211"/>
      <c r="AM245" s="211"/>
      <c r="AN245" s="211"/>
      <c r="AO245" s="211"/>
      <c r="AP245" s="211"/>
      <c r="AQ245" s="211"/>
      <c r="AR245" s="211"/>
      <c r="AS245" s="211"/>
      <c r="AT245" s="211"/>
      <c r="AU245" s="211"/>
      <c r="AV245" s="211"/>
      <c r="AW245" s="211"/>
      <c r="AX245" s="211"/>
      <c r="AY245" s="211"/>
      <c r="AZ245" s="211"/>
      <c r="BA245" s="211"/>
      <c r="BB245" s="211"/>
      <c r="BC245" s="211"/>
      <c r="BD245" s="211"/>
      <c r="BE245" s="211"/>
      <c r="BF245" s="211"/>
      <c r="BG245" s="211"/>
      <c r="BH245" s="211"/>
    </row>
    <row r="246" spans="1:60" outlineLevel="1" x14ac:dyDescent="0.25">
      <c r="A246" s="218"/>
      <c r="B246" s="219"/>
      <c r="C246" s="264" t="s">
        <v>491</v>
      </c>
      <c r="D246" s="251"/>
      <c r="E246" s="252">
        <v>21.500640000000001</v>
      </c>
      <c r="F246" s="221"/>
      <c r="G246" s="221"/>
      <c r="H246" s="221"/>
      <c r="I246" s="221"/>
      <c r="J246" s="221"/>
      <c r="K246" s="221"/>
      <c r="L246" s="221"/>
      <c r="M246" s="221"/>
      <c r="N246" s="221"/>
      <c r="O246" s="221"/>
      <c r="P246" s="221"/>
      <c r="Q246" s="221"/>
      <c r="R246" s="221"/>
      <c r="S246" s="221"/>
      <c r="T246" s="221"/>
      <c r="U246" s="221"/>
      <c r="V246" s="221"/>
      <c r="W246" s="221"/>
      <c r="X246" s="221"/>
      <c r="Y246" s="211"/>
      <c r="Z246" s="211"/>
      <c r="AA246" s="211"/>
      <c r="AB246" s="211"/>
      <c r="AC246" s="211"/>
      <c r="AD246" s="211"/>
      <c r="AE246" s="211"/>
      <c r="AF246" s="211"/>
      <c r="AG246" s="211" t="s">
        <v>189</v>
      </c>
      <c r="AH246" s="211">
        <v>0</v>
      </c>
      <c r="AI246" s="211"/>
      <c r="AJ246" s="211"/>
      <c r="AK246" s="211"/>
      <c r="AL246" s="211"/>
      <c r="AM246" s="211"/>
      <c r="AN246" s="211"/>
      <c r="AO246" s="211"/>
      <c r="AP246" s="211"/>
      <c r="AQ246" s="211"/>
      <c r="AR246" s="211"/>
      <c r="AS246" s="211"/>
      <c r="AT246" s="211"/>
      <c r="AU246" s="211"/>
      <c r="AV246" s="211"/>
      <c r="AW246" s="211"/>
      <c r="AX246" s="211"/>
      <c r="AY246" s="211"/>
      <c r="AZ246" s="211"/>
      <c r="BA246" s="211"/>
      <c r="BB246" s="211"/>
      <c r="BC246" s="211"/>
      <c r="BD246" s="211"/>
      <c r="BE246" s="211"/>
      <c r="BF246" s="211"/>
      <c r="BG246" s="211"/>
      <c r="BH246" s="211"/>
    </row>
    <row r="247" spans="1:60" ht="20.399999999999999" outlineLevel="1" x14ac:dyDescent="0.25">
      <c r="A247" s="230">
        <v>85</v>
      </c>
      <c r="B247" s="231" t="s">
        <v>492</v>
      </c>
      <c r="C247" s="247" t="s">
        <v>493</v>
      </c>
      <c r="D247" s="232" t="s">
        <v>211</v>
      </c>
      <c r="E247" s="233">
        <v>19.851479999999999</v>
      </c>
      <c r="F247" s="234"/>
      <c r="G247" s="235">
        <f>ROUND(E247*F247,2)</f>
        <v>0</v>
      </c>
      <c r="H247" s="234"/>
      <c r="I247" s="235">
        <f>ROUND(E247*H247,2)</f>
        <v>0</v>
      </c>
      <c r="J247" s="234"/>
      <c r="K247" s="235">
        <f>ROUND(E247*J247,2)</f>
        <v>0</v>
      </c>
      <c r="L247" s="235">
        <v>21</v>
      </c>
      <c r="M247" s="235">
        <f>G247*(1+L247/100)</f>
        <v>0</v>
      </c>
      <c r="N247" s="235">
        <v>1.1999999999999999E-3</v>
      </c>
      <c r="O247" s="235">
        <f>ROUND(E247*N247,2)</f>
        <v>0.02</v>
      </c>
      <c r="P247" s="235">
        <v>0</v>
      </c>
      <c r="Q247" s="235">
        <f>ROUND(E247*P247,2)</f>
        <v>0</v>
      </c>
      <c r="R247" s="235" t="s">
        <v>325</v>
      </c>
      <c r="S247" s="235" t="s">
        <v>158</v>
      </c>
      <c r="T247" s="236" t="s">
        <v>158</v>
      </c>
      <c r="U247" s="221">
        <v>0</v>
      </c>
      <c r="V247" s="221">
        <f>ROUND(E247*U247,2)</f>
        <v>0</v>
      </c>
      <c r="W247" s="221"/>
      <c r="X247" s="221" t="s">
        <v>326</v>
      </c>
      <c r="Y247" s="211"/>
      <c r="Z247" s="211"/>
      <c r="AA247" s="211"/>
      <c r="AB247" s="211"/>
      <c r="AC247" s="211"/>
      <c r="AD247" s="211"/>
      <c r="AE247" s="211"/>
      <c r="AF247" s="211"/>
      <c r="AG247" s="211" t="s">
        <v>327</v>
      </c>
      <c r="AH247" s="211"/>
      <c r="AI247" s="211"/>
      <c r="AJ247" s="211"/>
      <c r="AK247" s="211"/>
      <c r="AL247" s="211"/>
      <c r="AM247" s="211"/>
      <c r="AN247" s="211"/>
      <c r="AO247" s="211"/>
      <c r="AP247" s="211"/>
      <c r="AQ247" s="211"/>
      <c r="AR247" s="211"/>
      <c r="AS247" s="211"/>
      <c r="AT247" s="211"/>
      <c r="AU247" s="211"/>
      <c r="AV247" s="211"/>
      <c r="AW247" s="211"/>
      <c r="AX247" s="211"/>
      <c r="AY247" s="211"/>
      <c r="AZ247" s="211"/>
      <c r="BA247" s="211"/>
      <c r="BB247" s="211"/>
      <c r="BC247" s="211"/>
      <c r="BD247" s="211"/>
      <c r="BE247" s="211"/>
      <c r="BF247" s="211"/>
      <c r="BG247" s="211"/>
      <c r="BH247" s="211"/>
    </row>
    <row r="248" spans="1:60" outlineLevel="1" x14ac:dyDescent="0.25">
      <c r="A248" s="218"/>
      <c r="B248" s="219"/>
      <c r="C248" s="264" t="s">
        <v>494</v>
      </c>
      <c r="D248" s="251"/>
      <c r="E248" s="252">
        <v>15.574680000000001</v>
      </c>
      <c r="F248" s="221"/>
      <c r="G248" s="221"/>
      <c r="H248" s="221"/>
      <c r="I248" s="221"/>
      <c r="J248" s="221"/>
      <c r="K248" s="221"/>
      <c r="L248" s="221"/>
      <c r="M248" s="221"/>
      <c r="N248" s="221"/>
      <c r="O248" s="221"/>
      <c r="P248" s="221"/>
      <c r="Q248" s="221"/>
      <c r="R248" s="221"/>
      <c r="S248" s="221"/>
      <c r="T248" s="221"/>
      <c r="U248" s="221"/>
      <c r="V248" s="221"/>
      <c r="W248" s="221"/>
      <c r="X248" s="221"/>
      <c r="Y248" s="211"/>
      <c r="Z248" s="211"/>
      <c r="AA248" s="211"/>
      <c r="AB248" s="211"/>
      <c r="AC248" s="211"/>
      <c r="AD248" s="211"/>
      <c r="AE248" s="211"/>
      <c r="AF248" s="211"/>
      <c r="AG248" s="211" t="s">
        <v>189</v>
      </c>
      <c r="AH248" s="211">
        <v>0</v>
      </c>
      <c r="AI248" s="211"/>
      <c r="AJ248" s="211"/>
      <c r="AK248" s="211"/>
      <c r="AL248" s="211"/>
      <c r="AM248" s="211"/>
      <c r="AN248" s="211"/>
      <c r="AO248" s="211"/>
      <c r="AP248" s="211"/>
      <c r="AQ248" s="211"/>
      <c r="AR248" s="211"/>
      <c r="AS248" s="211"/>
      <c r="AT248" s="211"/>
      <c r="AU248" s="211"/>
      <c r="AV248" s="211"/>
      <c r="AW248" s="211"/>
      <c r="AX248" s="211"/>
      <c r="AY248" s="211"/>
      <c r="AZ248" s="211"/>
      <c r="BA248" s="211"/>
      <c r="BB248" s="211"/>
      <c r="BC248" s="211"/>
      <c r="BD248" s="211"/>
      <c r="BE248" s="211"/>
      <c r="BF248" s="211"/>
      <c r="BG248" s="211"/>
      <c r="BH248" s="211"/>
    </row>
    <row r="249" spans="1:60" outlineLevel="1" x14ac:dyDescent="0.25">
      <c r="A249" s="218"/>
      <c r="B249" s="219"/>
      <c r="C249" s="264" t="s">
        <v>495</v>
      </c>
      <c r="D249" s="251"/>
      <c r="E249" s="252">
        <v>4.2767999999999997</v>
      </c>
      <c r="F249" s="221"/>
      <c r="G249" s="221"/>
      <c r="H249" s="221"/>
      <c r="I249" s="221"/>
      <c r="J249" s="221"/>
      <c r="K249" s="221"/>
      <c r="L249" s="221"/>
      <c r="M249" s="221"/>
      <c r="N249" s="221"/>
      <c r="O249" s="221"/>
      <c r="P249" s="221"/>
      <c r="Q249" s="221"/>
      <c r="R249" s="221"/>
      <c r="S249" s="221"/>
      <c r="T249" s="221"/>
      <c r="U249" s="221"/>
      <c r="V249" s="221"/>
      <c r="W249" s="221"/>
      <c r="X249" s="221"/>
      <c r="Y249" s="211"/>
      <c r="Z249" s="211"/>
      <c r="AA249" s="211"/>
      <c r="AB249" s="211"/>
      <c r="AC249" s="211"/>
      <c r="AD249" s="211"/>
      <c r="AE249" s="211"/>
      <c r="AF249" s="211"/>
      <c r="AG249" s="211" t="s">
        <v>189</v>
      </c>
      <c r="AH249" s="211">
        <v>0</v>
      </c>
      <c r="AI249" s="211"/>
      <c r="AJ249" s="211"/>
      <c r="AK249" s="211"/>
      <c r="AL249" s="211"/>
      <c r="AM249" s="211"/>
      <c r="AN249" s="211"/>
      <c r="AO249" s="211"/>
      <c r="AP249" s="211"/>
      <c r="AQ249" s="211"/>
      <c r="AR249" s="211"/>
      <c r="AS249" s="211"/>
      <c r="AT249" s="211"/>
      <c r="AU249" s="211"/>
      <c r="AV249" s="211"/>
      <c r="AW249" s="211"/>
      <c r="AX249" s="211"/>
      <c r="AY249" s="211"/>
      <c r="AZ249" s="211"/>
      <c r="BA249" s="211"/>
      <c r="BB249" s="211"/>
      <c r="BC249" s="211"/>
      <c r="BD249" s="211"/>
      <c r="BE249" s="211"/>
      <c r="BF249" s="211"/>
      <c r="BG249" s="211"/>
      <c r="BH249" s="211"/>
    </row>
    <row r="250" spans="1:60" x14ac:dyDescent="0.25">
      <c r="A250" s="224" t="s">
        <v>153</v>
      </c>
      <c r="B250" s="225" t="s">
        <v>94</v>
      </c>
      <c r="C250" s="245" t="s">
        <v>95</v>
      </c>
      <c r="D250" s="226"/>
      <c r="E250" s="227"/>
      <c r="F250" s="228"/>
      <c r="G250" s="228">
        <f>SUMIF(AG251:AG251,"&lt;&gt;NOR",G251:G251)</f>
        <v>0</v>
      </c>
      <c r="H250" s="228"/>
      <c r="I250" s="228">
        <f>SUM(I251:I251)</f>
        <v>0</v>
      </c>
      <c r="J250" s="228"/>
      <c r="K250" s="228">
        <f>SUM(K251:K251)</f>
        <v>0</v>
      </c>
      <c r="L250" s="228"/>
      <c r="M250" s="228">
        <f>SUM(M251:M251)</f>
        <v>0</v>
      </c>
      <c r="N250" s="228"/>
      <c r="O250" s="228">
        <f>SUM(O251:O251)</f>
        <v>0</v>
      </c>
      <c r="P250" s="228"/>
      <c r="Q250" s="228">
        <f>SUM(Q251:Q251)</f>
        <v>0</v>
      </c>
      <c r="R250" s="228"/>
      <c r="S250" s="228"/>
      <c r="T250" s="229"/>
      <c r="U250" s="223"/>
      <c r="V250" s="223">
        <f>SUM(V251:V251)</f>
        <v>0</v>
      </c>
      <c r="W250" s="223"/>
      <c r="X250" s="223"/>
      <c r="AG250" t="s">
        <v>154</v>
      </c>
    </row>
    <row r="251" spans="1:60" outlineLevel="1" x14ac:dyDescent="0.25">
      <c r="A251" s="237">
        <v>86</v>
      </c>
      <c r="B251" s="238" t="s">
        <v>496</v>
      </c>
      <c r="C251" s="246" t="s">
        <v>497</v>
      </c>
      <c r="D251" s="239" t="s">
        <v>498</v>
      </c>
      <c r="E251" s="240">
        <v>1</v>
      </c>
      <c r="F251" s="241"/>
      <c r="G251" s="242">
        <f>ROUND(E251*F251,2)</f>
        <v>0</v>
      </c>
      <c r="H251" s="241"/>
      <c r="I251" s="242">
        <f>ROUND(E251*H251,2)</f>
        <v>0</v>
      </c>
      <c r="J251" s="241"/>
      <c r="K251" s="242">
        <f>ROUND(E251*J251,2)</f>
        <v>0</v>
      </c>
      <c r="L251" s="242">
        <v>21</v>
      </c>
      <c r="M251" s="242">
        <f>G251*(1+L251/100)</f>
        <v>0</v>
      </c>
      <c r="N251" s="242">
        <v>0</v>
      </c>
      <c r="O251" s="242">
        <f>ROUND(E251*N251,2)</f>
        <v>0</v>
      </c>
      <c r="P251" s="242">
        <v>0</v>
      </c>
      <c r="Q251" s="242">
        <f>ROUND(E251*P251,2)</f>
        <v>0</v>
      </c>
      <c r="R251" s="242"/>
      <c r="S251" s="242" t="s">
        <v>340</v>
      </c>
      <c r="T251" s="243" t="s">
        <v>159</v>
      </c>
      <c r="U251" s="221">
        <v>0</v>
      </c>
      <c r="V251" s="221">
        <f>ROUND(E251*U251,2)</f>
        <v>0</v>
      </c>
      <c r="W251" s="221"/>
      <c r="X251" s="221" t="s">
        <v>184</v>
      </c>
      <c r="Y251" s="211"/>
      <c r="Z251" s="211"/>
      <c r="AA251" s="211"/>
      <c r="AB251" s="211"/>
      <c r="AC251" s="211"/>
      <c r="AD251" s="211"/>
      <c r="AE251" s="211"/>
      <c r="AF251" s="211"/>
      <c r="AG251" s="211" t="s">
        <v>185</v>
      </c>
      <c r="AH251" s="211"/>
      <c r="AI251" s="211"/>
      <c r="AJ251" s="211"/>
      <c r="AK251" s="211"/>
      <c r="AL251" s="211"/>
      <c r="AM251" s="211"/>
      <c r="AN251" s="211"/>
      <c r="AO251" s="211"/>
      <c r="AP251" s="211"/>
      <c r="AQ251" s="211"/>
      <c r="AR251" s="211"/>
      <c r="AS251" s="211"/>
      <c r="AT251" s="211"/>
      <c r="AU251" s="211"/>
      <c r="AV251" s="211"/>
      <c r="AW251" s="211"/>
      <c r="AX251" s="211"/>
      <c r="AY251" s="211"/>
      <c r="AZ251" s="211"/>
      <c r="BA251" s="211"/>
      <c r="BB251" s="211"/>
      <c r="BC251" s="211"/>
      <c r="BD251" s="211"/>
      <c r="BE251" s="211"/>
      <c r="BF251" s="211"/>
      <c r="BG251" s="211"/>
      <c r="BH251" s="211"/>
    </row>
    <row r="252" spans="1:60" x14ac:dyDescent="0.25">
      <c r="A252" s="224" t="s">
        <v>153</v>
      </c>
      <c r="B252" s="225" t="s">
        <v>96</v>
      </c>
      <c r="C252" s="245" t="s">
        <v>97</v>
      </c>
      <c r="D252" s="226"/>
      <c r="E252" s="227"/>
      <c r="F252" s="228"/>
      <c r="G252" s="228">
        <f>SUMIF(AG253:AG253,"&lt;&gt;NOR",G253:G253)</f>
        <v>0</v>
      </c>
      <c r="H252" s="228"/>
      <c r="I252" s="228">
        <f>SUM(I253:I253)</f>
        <v>0</v>
      </c>
      <c r="J252" s="228"/>
      <c r="K252" s="228">
        <f>SUM(K253:K253)</f>
        <v>0</v>
      </c>
      <c r="L252" s="228"/>
      <c r="M252" s="228">
        <f>SUM(M253:M253)</f>
        <v>0</v>
      </c>
      <c r="N252" s="228"/>
      <c r="O252" s="228">
        <f>SUM(O253:O253)</f>
        <v>0</v>
      </c>
      <c r="P252" s="228"/>
      <c r="Q252" s="228">
        <f>SUM(Q253:Q253)</f>
        <v>0</v>
      </c>
      <c r="R252" s="228"/>
      <c r="S252" s="228"/>
      <c r="T252" s="229"/>
      <c r="U252" s="223"/>
      <c r="V252" s="223">
        <f>SUM(V253:V253)</f>
        <v>0</v>
      </c>
      <c r="W252" s="223"/>
      <c r="X252" s="223"/>
      <c r="AG252" t="s">
        <v>154</v>
      </c>
    </row>
    <row r="253" spans="1:60" outlineLevel="1" x14ac:dyDescent="0.25">
      <c r="A253" s="237">
        <v>87</v>
      </c>
      <c r="B253" s="238" t="s">
        <v>499</v>
      </c>
      <c r="C253" s="246" t="s">
        <v>500</v>
      </c>
      <c r="D253" s="239" t="s">
        <v>498</v>
      </c>
      <c r="E253" s="240">
        <v>1</v>
      </c>
      <c r="F253" s="241"/>
      <c r="G253" s="242">
        <f>ROUND(E253*F253,2)</f>
        <v>0</v>
      </c>
      <c r="H253" s="241"/>
      <c r="I253" s="242">
        <f>ROUND(E253*H253,2)</f>
        <v>0</v>
      </c>
      <c r="J253" s="241"/>
      <c r="K253" s="242">
        <f>ROUND(E253*J253,2)</f>
        <v>0</v>
      </c>
      <c r="L253" s="242">
        <v>21</v>
      </c>
      <c r="M253" s="242">
        <f>G253*(1+L253/100)</f>
        <v>0</v>
      </c>
      <c r="N253" s="242">
        <v>0</v>
      </c>
      <c r="O253" s="242">
        <f>ROUND(E253*N253,2)</f>
        <v>0</v>
      </c>
      <c r="P253" s="242">
        <v>0</v>
      </c>
      <c r="Q253" s="242">
        <f>ROUND(E253*P253,2)</f>
        <v>0</v>
      </c>
      <c r="R253" s="242"/>
      <c r="S253" s="242" t="s">
        <v>340</v>
      </c>
      <c r="T253" s="243" t="s">
        <v>159</v>
      </c>
      <c r="U253" s="221">
        <v>0</v>
      </c>
      <c r="V253" s="221">
        <f>ROUND(E253*U253,2)</f>
        <v>0</v>
      </c>
      <c r="W253" s="221"/>
      <c r="X253" s="221" t="s">
        <v>184</v>
      </c>
      <c r="Y253" s="211"/>
      <c r="Z253" s="211"/>
      <c r="AA253" s="211"/>
      <c r="AB253" s="211"/>
      <c r="AC253" s="211"/>
      <c r="AD253" s="211"/>
      <c r="AE253" s="211"/>
      <c r="AF253" s="211"/>
      <c r="AG253" s="211" t="s">
        <v>185</v>
      </c>
      <c r="AH253" s="211"/>
      <c r="AI253" s="211"/>
      <c r="AJ253" s="211"/>
      <c r="AK253" s="211"/>
      <c r="AL253" s="211"/>
      <c r="AM253" s="211"/>
      <c r="AN253" s="211"/>
      <c r="AO253" s="211"/>
      <c r="AP253" s="211"/>
      <c r="AQ253" s="211"/>
      <c r="AR253" s="211"/>
      <c r="AS253" s="211"/>
      <c r="AT253" s="211"/>
      <c r="AU253" s="211"/>
      <c r="AV253" s="211"/>
      <c r="AW253" s="211"/>
      <c r="AX253" s="211"/>
      <c r="AY253" s="211"/>
      <c r="AZ253" s="211"/>
      <c r="BA253" s="211"/>
      <c r="BB253" s="211"/>
      <c r="BC253" s="211"/>
      <c r="BD253" s="211"/>
      <c r="BE253" s="211"/>
      <c r="BF253" s="211"/>
      <c r="BG253" s="211"/>
      <c r="BH253" s="211"/>
    </row>
    <row r="254" spans="1:60" x14ac:dyDescent="0.25">
      <c r="A254" s="224" t="s">
        <v>153</v>
      </c>
      <c r="B254" s="225" t="s">
        <v>98</v>
      </c>
      <c r="C254" s="245" t="s">
        <v>99</v>
      </c>
      <c r="D254" s="226"/>
      <c r="E254" s="227"/>
      <c r="F254" s="228"/>
      <c r="G254" s="228">
        <f>SUMIF(AG255:AG274,"&lt;&gt;NOR",G255:G274)</f>
        <v>0</v>
      </c>
      <c r="H254" s="228"/>
      <c r="I254" s="228">
        <f>SUM(I255:I274)</f>
        <v>0</v>
      </c>
      <c r="J254" s="228"/>
      <c r="K254" s="228">
        <f>SUM(K255:K274)</f>
        <v>0</v>
      </c>
      <c r="L254" s="228"/>
      <c r="M254" s="228">
        <f>SUM(M255:M274)</f>
        <v>0</v>
      </c>
      <c r="N254" s="228"/>
      <c r="O254" s="228">
        <f>SUM(O255:O274)</f>
        <v>7.0000000000000007E-2</v>
      </c>
      <c r="P254" s="228"/>
      <c r="Q254" s="228">
        <f>SUM(Q255:Q274)</f>
        <v>0.05</v>
      </c>
      <c r="R254" s="228"/>
      <c r="S254" s="228"/>
      <c r="T254" s="229"/>
      <c r="U254" s="223"/>
      <c r="V254" s="223">
        <f>SUM(V255:V274)</f>
        <v>10.319999999999999</v>
      </c>
      <c r="W254" s="223"/>
      <c r="X254" s="223"/>
      <c r="AG254" t="s">
        <v>154</v>
      </c>
    </row>
    <row r="255" spans="1:60" outlineLevel="1" x14ac:dyDescent="0.25">
      <c r="A255" s="237">
        <v>88</v>
      </c>
      <c r="B255" s="238" t="s">
        <v>501</v>
      </c>
      <c r="C255" s="246" t="s">
        <v>502</v>
      </c>
      <c r="D255" s="239" t="s">
        <v>455</v>
      </c>
      <c r="E255" s="240">
        <v>1</v>
      </c>
      <c r="F255" s="241"/>
      <c r="G255" s="242">
        <f>ROUND(E255*F255,2)</f>
        <v>0</v>
      </c>
      <c r="H255" s="241"/>
      <c r="I255" s="242">
        <f>ROUND(E255*H255,2)</f>
        <v>0</v>
      </c>
      <c r="J255" s="241"/>
      <c r="K255" s="242">
        <f>ROUND(E255*J255,2)</f>
        <v>0</v>
      </c>
      <c r="L255" s="242">
        <v>21</v>
      </c>
      <c r="M255" s="242">
        <f>G255*(1+L255/100)</f>
        <v>0</v>
      </c>
      <c r="N255" s="242">
        <v>0</v>
      </c>
      <c r="O255" s="242">
        <f>ROUND(E255*N255,2)</f>
        <v>0</v>
      </c>
      <c r="P255" s="242">
        <v>3.4200000000000001E-2</v>
      </c>
      <c r="Q255" s="242">
        <f>ROUND(E255*P255,2)</f>
        <v>0.03</v>
      </c>
      <c r="R255" s="242" t="s">
        <v>503</v>
      </c>
      <c r="S255" s="242" t="s">
        <v>158</v>
      </c>
      <c r="T255" s="243" t="s">
        <v>158</v>
      </c>
      <c r="U255" s="221">
        <v>0.46500000000000002</v>
      </c>
      <c r="V255" s="221">
        <f>ROUND(E255*U255,2)</f>
        <v>0.47</v>
      </c>
      <c r="W255" s="221"/>
      <c r="X255" s="221" t="s">
        <v>184</v>
      </c>
      <c r="Y255" s="211"/>
      <c r="Z255" s="211"/>
      <c r="AA255" s="211"/>
      <c r="AB255" s="211"/>
      <c r="AC255" s="211"/>
      <c r="AD255" s="211"/>
      <c r="AE255" s="211"/>
      <c r="AF255" s="211"/>
      <c r="AG255" s="211" t="s">
        <v>185</v>
      </c>
      <c r="AH255" s="211"/>
      <c r="AI255" s="211"/>
      <c r="AJ255" s="211"/>
      <c r="AK255" s="211"/>
      <c r="AL255" s="211"/>
      <c r="AM255" s="211"/>
      <c r="AN255" s="211"/>
      <c r="AO255" s="211"/>
      <c r="AP255" s="211"/>
      <c r="AQ255" s="211"/>
      <c r="AR255" s="211"/>
      <c r="AS255" s="211"/>
      <c r="AT255" s="211"/>
      <c r="AU255" s="211"/>
      <c r="AV255" s="211"/>
      <c r="AW255" s="211"/>
      <c r="AX255" s="211"/>
      <c r="AY255" s="211"/>
      <c r="AZ255" s="211"/>
      <c r="BA255" s="211"/>
      <c r="BB255" s="211"/>
      <c r="BC255" s="211"/>
      <c r="BD255" s="211"/>
      <c r="BE255" s="211"/>
      <c r="BF255" s="211"/>
      <c r="BG255" s="211"/>
      <c r="BH255" s="211"/>
    </row>
    <row r="256" spans="1:60" ht="20.399999999999999" outlineLevel="1" x14ac:dyDescent="0.25">
      <c r="A256" s="237">
        <v>89</v>
      </c>
      <c r="B256" s="238" t="s">
        <v>504</v>
      </c>
      <c r="C256" s="246" t="s">
        <v>505</v>
      </c>
      <c r="D256" s="239" t="s">
        <v>455</v>
      </c>
      <c r="E256" s="240">
        <v>1</v>
      </c>
      <c r="F256" s="241"/>
      <c r="G256" s="242">
        <f>ROUND(E256*F256,2)</f>
        <v>0</v>
      </c>
      <c r="H256" s="241"/>
      <c r="I256" s="242">
        <f>ROUND(E256*H256,2)</f>
        <v>0</v>
      </c>
      <c r="J256" s="241"/>
      <c r="K256" s="242">
        <f>ROUND(E256*J256,2)</f>
        <v>0</v>
      </c>
      <c r="L256" s="242">
        <v>21</v>
      </c>
      <c r="M256" s="242">
        <f>G256*(1+L256/100)</f>
        <v>0</v>
      </c>
      <c r="N256" s="242">
        <v>1.8890000000000001E-2</v>
      </c>
      <c r="O256" s="242">
        <f>ROUND(E256*N256,2)</f>
        <v>0.02</v>
      </c>
      <c r="P256" s="242">
        <v>0</v>
      </c>
      <c r="Q256" s="242">
        <f>ROUND(E256*P256,2)</f>
        <v>0</v>
      </c>
      <c r="R256" s="242" t="s">
        <v>503</v>
      </c>
      <c r="S256" s="242" t="s">
        <v>158</v>
      </c>
      <c r="T256" s="243" t="s">
        <v>158</v>
      </c>
      <c r="U256" s="221">
        <v>0.97299999999999998</v>
      </c>
      <c r="V256" s="221">
        <f>ROUND(E256*U256,2)</f>
        <v>0.97</v>
      </c>
      <c r="W256" s="221"/>
      <c r="X256" s="221" t="s">
        <v>184</v>
      </c>
      <c r="Y256" s="211"/>
      <c r="Z256" s="211"/>
      <c r="AA256" s="211"/>
      <c r="AB256" s="211"/>
      <c r="AC256" s="211"/>
      <c r="AD256" s="211"/>
      <c r="AE256" s="211"/>
      <c r="AF256" s="211"/>
      <c r="AG256" s="211" t="s">
        <v>318</v>
      </c>
      <c r="AH256" s="211"/>
      <c r="AI256" s="211"/>
      <c r="AJ256" s="211"/>
      <c r="AK256" s="211"/>
      <c r="AL256" s="211"/>
      <c r="AM256" s="211"/>
      <c r="AN256" s="211"/>
      <c r="AO256" s="211"/>
      <c r="AP256" s="211"/>
      <c r="AQ256" s="211"/>
      <c r="AR256" s="211"/>
      <c r="AS256" s="211"/>
      <c r="AT256" s="211"/>
      <c r="AU256" s="211"/>
      <c r="AV256" s="211"/>
      <c r="AW256" s="211"/>
      <c r="AX256" s="211"/>
      <c r="AY256" s="211"/>
      <c r="AZ256" s="211"/>
      <c r="BA256" s="211"/>
      <c r="BB256" s="211"/>
      <c r="BC256" s="211"/>
      <c r="BD256" s="211"/>
      <c r="BE256" s="211"/>
      <c r="BF256" s="211"/>
      <c r="BG256" s="211"/>
      <c r="BH256" s="211"/>
    </row>
    <row r="257" spans="1:60" outlineLevel="1" x14ac:dyDescent="0.25">
      <c r="A257" s="237">
        <v>90</v>
      </c>
      <c r="B257" s="238" t="s">
        <v>506</v>
      </c>
      <c r="C257" s="246" t="s">
        <v>507</v>
      </c>
      <c r="D257" s="239" t="s">
        <v>455</v>
      </c>
      <c r="E257" s="240">
        <v>1</v>
      </c>
      <c r="F257" s="241"/>
      <c r="G257" s="242">
        <f>ROUND(E257*F257,2)</f>
        <v>0</v>
      </c>
      <c r="H257" s="241"/>
      <c r="I257" s="242">
        <f>ROUND(E257*H257,2)</f>
        <v>0</v>
      </c>
      <c r="J257" s="241"/>
      <c r="K257" s="242">
        <f>ROUND(E257*J257,2)</f>
        <v>0</v>
      </c>
      <c r="L257" s="242">
        <v>21</v>
      </c>
      <c r="M257" s="242">
        <f>G257*(1+L257/100)</f>
        <v>0</v>
      </c>
      <c r="N257" s="242">
        <v>0</v>
      </c>
      <c r="O257" s="242">
        <f>ROUND(E257*N257,2)</f>
        <v>0</v>
      </c>
      <c r="P257" s="242">
        <v>1.9460000000000002E-2</v>
      </c>
      <c r="Q257" s="242">
        <f>ROUND(E257*P257,2)</f>
        <v>0.02</v>
      </c>
      <c r="R257" s="242" t="s">
        <v>503</v>
      </c>
      <c r="S257" s="242" t="s">
        <v>158</v>
      </c>
      <c r="T257" s="243" t="s">
        <v>158</v>
      </c>
      <c r="U257" s="221">
        <v>0.38200000000000001</v>
      </c>
      <c r="V257" s="221">
        <f>ROUND(E257*U257,2)</f>
        <v>0.38</v>
      </c>
      <c r="W257" s="221"/>
      <c r="X257" s="221" t="s">
        <v>184</v>
      </c>
      <c r="Y257" s="211"/>
      <c r="Z257" s="211"/>
      <c r="AA257" s="211"/>
      <c r="AB257" s="211"/>
      <c r="AC257" s="211"/>
      <c r="AD257" s="211"/>
      <c r="AE257" s="211"/>
      <c r="AF257" s="211"/>
      <c r="AG257" s="211" t="s">
        <v>185</v>
      </c>
      <c r="AH257" s="211"/>
      <c r="AI257" s="211"/>
      <c r="AJ257" s="211"/>
      <c r="AK257" s="211"/>
      <c r="AL257" s="211"/>
      <c r="AM257" s="211"/>
      <c r="AN257" s="211"/>
      <c r="AO257" s="211"/>
      <c r="AP257" s="211"/>
      <c r="AQ257" s="211"/>
      <c r="AR257" s="211"/>
      <c r="AS257" s="211"/>
      <c r="AT257" s="211"/>
      <c r="AU257" s="211"/>
      <c r="AV257" s="211"/>
      <c r="AW257" s="211"/>
      <c r="AX257" s="211"/>
      <c r="AY257" s="211"/>
      <c r="AZ257" s="211"/>
      <c r="BA257" s="211"/>
      <c r="BB257" s="211"/>
      <c r="BC257" s="211"/>
      <c r="BD257" s="211"/>
      <c r="BE257" s="211"/>
      <c r="BF257" s="211"/>
      <c r="BG257" s="211"/>
      <c r="BH257" s="211"/>
    </row>
    <row r="258" spans="1:60" outlineLevel="1" x14ac:dyDescent="0.25">
      <c r="A258" s="237">
        <v>91</v>
      </c>
      <c r="B258" s="238" t="s">
        <v>508</v>
      </c>
      <c r="C258" s="246" t="s">
        <v>509</v>
      </c>
      <c r="D258" s="239" t="s">
        <v>455</v>
      </c>
      <c r="E258" s="240">
        <v>2</v>
      </c>
      <c r="F258" s="241"/>
      <c r="G258" s="242">
        <f>ROUND(E258*F258,2)</f>
        <v>0</v>
      </c>
      <c r="H258" s="241"/>
      <c r="I258" s="242">
        <f>ROUND(E258*H258,2)</f>
        <v>0</v>
      </c>
      <c r="J258" s="241"/>
      <c r="K258" s="242">
        <f>ROUND(E258*J258,2)</f>
        <v>0</v>
      </c>
      <c r="L258" s="242">
        <v>21</v>
      </c>
      <c r="M258" s="242">
        <f>G258*(1+L258/100)</f>
        <v>0</v>
      </c>
      <c r="N258" s="242">
        <v>1.7010000000000001E-2</v>
      </c>
      <c r="O258" s="242">
        <f>ROUND(E258*N258,2)</f>
        <v>0.03</v>
      </c>
      <c r="P258" s="242">
        <v>0</v>
      </c>
      <c r="Q258" s="242">
        <f>ROUND(E258*P258,2)</f>
        <v>0</v>
      </c>
      <c r="R258" s="242" t="s">
        <v>503</v>
      </c>
      <c r="S258" s="242" t="s">
        <v>158</v>
      </c>
      <c r="T258" s="243" t="s">
        <v>158</v>
      </c>
      <c r="U258" s="221">
        <v>1.1890000000000001</v>
      </c>
      <c r="V258" s="221">
        <f>ROUND(E258*U258,2)</f>
        <v>2.38</v>
      </c>
      <c r="W258" s="221"/>
      <c r="X258" s="221" t="s">
        <v>184</v>
      </c>
      <c r="Y258" s="211"/>
      <c r="Z258" s="211"/>
      <c r="AA258" s="211"/>
      <c r="AB258" s="211"/>
      <c r="AC258" s="211"/>
      <c r="AD258" s="211"/>
      <c r="AE258" s="211"/>
      <c r="AF258" s="211"/>
      <c r="AG258" s="211" t="s">
        <v>318</v>
      </c>
      <c r="AH258" s="211"/>
      <c r="AI258" s="211"/>
      <c r="AJ258" s="211"/>
      <c r="AK258" s="211"/>
      <c r="AL258" s="211"/>
      <c r="AM258" s="211"/>
      <c r="AN258" s="211"/>
      <c r="AO258" s="211"/>
      <c r="AP258" s="211"/>
      <c r="AQ258" s="211"/>
      <c r="AR258" s="211"/>
      <c r="AS258" s="211"/>
      <c r="AT258" s="211"/>
      <c r="AU258" s="211"/>
      <c r="AV258" s="211"/>
      <c r="AW258" s="211"/>
      <c r="AX258" s="211"/>
      <c r="AY258" s="211"/>
      <c r="AZ258" s="211"/>
      <c r="BA258" s="211"/>
      <c r="BB258" s="211"/>
      <c r="BC258" s="211"/>
      <c r="BD258" s="211"/>
      <c r="BE258" s="211"/>
      <c r="BF258" s="211"/>
      <c r="BG258" s="211"/>
      <c r="BH258" s="211"/>
    </row>
    <row r="259" spans="1:60" outlineLevel="1" x14ac:dyDescent="0.25">
      <c r="A259" s="237">
        <v>92</v>
      </c>
      <c r="B259" s="238" t="s">
        <v>510</v>
      </c>
      <c r="C259" s="246" t="s">
        <v>511</v>
      </c>
      <c r="D259" s="239" t="s">
        <v>455</v>
      </c>
      <c r="E259" s="240">
        <v>1</v>
      </c>
      <c r="F259" s="241"/>
      <c r="G259" s="242">
        <f>ROUND(E259*F259,2)</f>
        <v>0</v>
      </c>
      <c r="H259" s="241"/>
      <c r="I259" s="242">
        <f>ROUND(E259*H259,2)</f>
        <v>0</v>
      </c>
      <c r="J259" s="241"/>
      <c r="K259" s="242">
        <f>ROUND(E259*J259,2)</f>
        <v>0</v>
      </c>
      <c r="L259" s="242">
        <v>21</v>
      </c>
      <c r="M259" s="242">
        <f>G259*(1+L259/100)</f>
        <v>0</v>
      </c>
      <c r="N259" s="242">
        <v>1.2999999999999999E-3</v>
      </c>
      <c r="O259" s="242">
        <f>ROUND(E259*N259,2)</f>
        <v>0</v>
      </c>
      <c r="P259" s="242">
        <v>0</v>
      </c>
      <c r="Q259" s="242">
        <f>ROUND(E259*P259,2)</f>
        <v>0</v>
      </c>
      <c r="R259" s="242" t="s">
        <v>503</v>
      </c>
      <c r="S259" s="242" t="s">
        <v>158</v>
      </c>
      <c r="T259" s="243" t="s">
        <v>158</v>
      </c>
      <c r="U259" s="221">
        <v>0.33</v>
      </c>
      <c r="V259" s="221">
        <f>ROUND(E259*U259,2)</f>
        <v>0.33</v>
      </c>
      <c r="W259" s="221"/>
      <c r="X259" s="221" t="s">
        <v>184</v>
      </c>
      <c r="Y259" s="211"/>
      <c r="Z259" s="211"/>
      <c r="AA259" s="211"/>
      <c r="AB259" s="211"/>
      <c r="AC259" s="211"/>
      <c r="AD259" s="211"/>
      <c r="AE259" s="211"/>
      <c r="AF259" s="211"/>
      <c r="AG259" s="211" t="s">
        <v>318</v>
      </c>
      <c r="AH259" s="211"/>
      <c r="AI259" s="211"/>
      <c r="AJ259" s="211"/>
      <c r="AK259" s="211"/>
      <c r="AL259" s="211"/>
      <c r="AM259" s="211"/>
      <c r="AN259" s="211"/>
      <c r="AO259" s="211"/>
      <c r="AP259" s="211"/>
      <c r="AQ259" s="211"/>
      <c r="AR259" s="211"/>
      <c r="AS259" s="211"/>
      <c r="AT259" s="211"/>
      <c r="AU259" s="211"/>
      <c r="AV259" s="211"/>
      <c r="AW259" s="211"/>
      <c r="AX259" s="211"/>
      <c r="AY259" s="211"/>
      <c r="AZ259" s="211"/>
      <c r="BA259" s="211"/>
      <c r="BB259" s="211"/>
      <c r="BC259" s="211"/>
      <c r="BD259" s="211"/>
      <c r="BE259" s="211"/>
      <c r="BF259" s="211"/>
      <c r="BG259" s="211"/>
      <c r="BH259" s="211"/>
    </row>
    <row r="260" spans="1:60" outlineLevel="1" x14ac:dyDescent="0.25">
      <c r="A260" s="237">
        <v>93</v>
      </c>
      <c r="B260" s="238" t="s">
        <v>512</v>
      </c>
      <c r="C260" s="246" t="s">
        <v>513</v>
      </c>
      <c r="D260" s="239" t="s">
        <v>455</v>
      </c>
      <c r="E260" s="240">
        <v>1</v>
      </c>
      <c r="F260" s="241"/>
      <c r="G260" s="242">
        <f>ROUND(E260*F260,2)</f>
        <v>0</v>
      </c>
      <c r="H260" s="241"/>
      <c r="I260" s="242">
        <f>ROUND(E260*H260,2)</f>
        <v>0</v>
      </c>
      <c r="J260" s="241"/>
      <c r="K260" s="242">
        <f>ROUND(E260*J260,2)</f>
        <v>0</v>
      </c>
      <c r="L260" s="242">
        <v>21</v>
      </c>
      <c r="M260" s="242">
        <f>G260*(1+L260/100)</f>
        <v>0</v>
      </c>
      <c r="N260" s="242">
        <v>2E-3</v>
      </c>
      <c r="O260" s="242">
        <f>ROUND(E260*N260,2)</f>
        <v>0</v>
      </c>
      <c r="P260" s="242">
        <v>0</v>
      </c>
      <c r="Q260" s="242">
        <f>ROUND(E260*P260,2)</f>
        <v>0</v>
      </c>
      <c r="R260" s="242" t="s">
        <v>503</v>
      </c>
      <c r="S260" s="242" t="s">
        <v>158</v>
      </c>
      <c r="T260" s="243" t="s">
        <v>158</v>
      </c>
      <c r="U260" s="221">
        <v>0.38</v>
      </c>
      <c r="V260" s="221">
        <f>ROUND(E260*U260,2)</f>
        <v>0.38</v>
      </c>
      <c r="W260" s="221"/>
      <c r="X260" s="221" t="s">
        <v>184</v>
      </c>
      <c r="Y260" s="211"/>
      <c r="Z260" s="211"/>
      <c r="AA260" s="211"/>
      <c r="AB260" s="211"/>
      <c r="AC260" s="211"/>
      <c r="AD260" s="211"/>
      <c r="AE260" s="211"/>
      <c r="AF260" s="211"/>
      <c r="AG260" s="211" t="s">
        <v>318</v>
      </c>
      <c r="AH260" s="211"/>
      <c r="AI260" s="211"/>
      <c r="AJ260" s="211"/>
      <c r="AK260" s="211"/>
      <c r="AL260" s="211"/>
      <c r="AM260" s="211"/>
      <c r="AN260" s="211"/>
      <c r="AO260" s="211"/>
      <c r="AP260" s="211"/>
      <c r="AQ260" s="211"/>
      <c r="AR260" s="211"/>
      <c r="AS260" s="211"/>
      <c r="AT260" s="211"/>
      <c r="AU260" s="211"/>
      <c r="AV260" s="211"/>
      <c r="AW260" s="211"/>
      <c r="AX260" s="211"/>
      <c r="AY260" s="211"/>
      <c r="AZ260" s="211"/>
      <c r="BA260" s="211"/>
      <c r="BB260" s="211"/>
      <c r="BC260" s="211"/>
      <c r="BD260" s="211"/>
      <c r="BE260" s="211"/>
      <c r="BF260" s="211"/>
      <c r="BG260" s="211"/>
      <c r="BH260" s="211"/>
    </row>
    <row r="261" spans="1:60" outlineLevel="1" x14ac:dyDescent="0.25">
      <c r="A261" s="237">
        <v>94</v>
      </c>
      <c r="B261" s="238" t="s">
        <v>514</v>
      </c>
      <c r="C261" s="246" t="s">
        <v>515</v>
      </c>
      <c r="D261" s="239" t="s">
        <v>455</v>
      </c>
      <c r="E261" s="240">
        <v>1</v>
      </c>
      <c r="F261" s="241"/>
      <c r="G261" s="242">
        <f>ROUND(E261*F261,2)</f>
        <v>0</v>
      </c>
      <c r="H261" s="241"/>
      <c r="I261" s="242">
        <f>ROUND(E261*H261,2)</f>
        <v>0</v>
      </c>
      <c r="J261" s="241"/>
      <c r="K261" s="242">
        <f>ROUND(E261*J261,2)</f>
        <v>0</v>
      </c>
      <c r="L261" s="242">
        <v>21</v>
      </c>
      <c r="M261" s="242">
        <f>G261*(1+L261/100)</f>
        <v>0</v>
      </c>
      <c r="N261" s="242">
        <v>2.2000000000000001E-3</v>
      </c>
      <c r="O261" s="242">
        <f>ROUND(E261*N261,2)</f>
        <v>0</v>
      </c>
      <c r="P261" s="242">
        <v>0</v>
      </c>
      <c r="Q261" s="242">
        <f>ROUND(E261*P261,2)</f>
        <v>0</v>
      </c>
      <c r="R261" s="242" t="s">
        <v>503</v>
      </c>
      <c r="S261" s="242" t="s">
        <v>158</v>
      </c>
      <c r="T261" s="243" t="s">
        <v>158</v>
      </c>
      <c r="U261" s="221">
        <v>0.38</v>
      </c>
      <c r="V261" s="221">
        <f>ROUND(E261*U261,2)</f>
        <v>0.38</v>
      </c>
      <c r="W261" s="221"/>
      <c r="X261" s="221" t="s">
        <v>184</v>
      </c>
      <c r="Y261" s="211"/>
      <c r="Z261" s="211"/>
      <c r="AA261" s="211"/>
      <c r="AB261" s="211"/>
      <c r="AC261" s="211"/>
      <c r="AD261" s="211"/>
      <c r="AE261" s="211"/>
      <c r="AF261" s="211"/>
      <c r="AG261" s="211" t="s">
        <v>318</v>
      </c>
      <c r="AH261" s="211"/>
      <c r="AI261" s="211"/>
      <c r="AJ261" s="211"/>
      <c r="AK261" s="211"/>
      <c r="AL261" s="211"/>
      <c r="AM261" s="211"/>
      <c r="AN261" s="211"/>
      <c r="AO261" s="211"/>
      <c r="AP261" s="211"/>
      <c r="AQ261" s="211"/>
      <c r="AR261" s="211"/>
      <c r="AS261" s="211"/>
      <c r="AT261" s="211"/>
      <c r="AU261" s="211"/>
      <c r="AV261" s="211"/>
      <c r="AW261" s="211"/>
      <c r="AX261" s="211"/>
      <c r="AY261" s="211"/>
      <c r="AZ261" s="211"/>
      <c r="BA261" s="211"/>
      <c r="BB261" s="211"/>
      <c r="BC261" s="211"/>
      <c r="BD261" s="211"/>
      <c r="BE261" s="211"/>
      <c r="BF261" s="211"/>
      <c r="BG261" s="211"/>
      <c r="BH261" s="211"/>
    </row>
    <row r="262" spans="1:60" outlineLevel="1" x14ac:dyDescent="0.25">
      <c r="A262" s="237">
        <v>95</v>
      </c>
      <c r="B262" s="238" t="s">
        <v>516</v>
      </c>
      <c r="C262" s="246" t="s">
        <v>517</v>
      </c>
      <c r="D262" s="239" t="s">
        <v>455</v>
      </c>
      <c r="E262" s="240">
        <v>3</v>
      </c>
      <c r="F262" s="241"/>
      <c r="G262" s="242">
        <f>ROUND(E262*F262,2)</f>
        <v>0</v>
      </c>
      <c r="H262" s="241"/>
      <c r="I262" s="242">
        <f>ROUND(E262*H262,2)</f>
        <v>0</v>
      </c>
      <c r="J262" s="241"/>
      <c r="K262" s="242">
        <f>ROUND(E262*J262,2)</f>
        <v>0</v>
      </c>
      <c r="L262" s="242">
        <v>21</v>
      </c>
      <c r="M262" s="242">
        <f>G262*(1+L262/100)</f>
        <v>0</v>
      </c>
      <c r="N262" s="242">
        <v>3.0000000000000001E-5</v>
      </c>
      <c r="O262" s="242">
        <f>ROUND(E262*N262,2)</f>
        <v>0</v>
      </c>
      <c r="P262" s="242">
        <v>0</v>
      </c>
      <c r="Q262" s="242">
        <f>ROUND(E262*P262,2)</f>
        <v>0</v>
      </c>
      <c r="R262" s="242" t="s">
        <v>503</v>
      </c>
      <c r="S262" s="242" t="s">
        <v>158</v>
      </c>
      <c r="T262" s="243" t="s">
        <v>158</v>
      </c>
      <c r="U262" s="221">
        <v>0.33</v>
      </c>
      <c r="V262" s="221">
        <f>ROUND(E262*U262,2)</f>
        <v>0.99</v>
      </c>
      <c r="W262" s="221"/>
      <c r="X262" s="221" t="s">
        <v>184</v>
      </c>
      <c r="Y262" s="211"/>
      <c r="Z262" s="211"/>
      <c r="AA262" s="211"/>
      <c r="AB262" s="211"/>
      <c r="AC262" s="211"/>
      <c r="AD262" s="211"/>
      <c r="AE262" s="211"/>
      <c r="AF262" s="211"/>
      <c r="AG262" s="211" t="s">
        <v>185</v>
      </c>
      <c r="AH262" s="211"/>
      <c r="AI262" s="211"/>
      <c r="AJ262" s="211"/>
      <c r="AK262" s="211"/>
      <c r="AL262" s="211"/>
      <c r="AM262" s="211"/>
      <c r="AN262" s="211"/>
      <c r="AO262" s="211"/>
      <c r="AP262" s="211"/>
      <c r="AQ262" s="211"/>
      <c r="AR262" s="211"/>
      <c r="AS262" s="211"/>
      <c r="AT262" s="211"/>
      <c r="AU262" s="211"/>
      <c r="AV262" s="211"/>
      <c r="AW262" s="211"/>
      <c r="AX262" s="211"/>
      <c r="AY262" s="211"/>
      <c r="AZ262" s="211"/>
      <c r="BA262" s="211"/>
      <c r="BB262" s="211"/>
      <c r="BC262" s="211"/>
      <c r="BD262" s="211"/>
      <c r="BE262" s="211"/>
      <c r="BF262" s="211"/>
      <c r="BG262" s="211"/>
      <c r="BH262" s="211"/>
    </row>
    <row r="263" spans="1:60" outlineLevel="1" x14ac:dyDescent="0.25">
      <c r="A263" s="237">
        <v>96</v>
      </c>
      <c r="B263" s="238" t="s">
        <v>518</v>
      </c>
      <c r="C263" s="246" t="s">
        <v>519</v>
      </c>
      <c r="D263" s="239" t="s">
        <v>194</v>
      </c>
      <c r="E263" s="240">
        <v>1</v>
      </c>
      <c r="F263" s="241"/>
      <c r="G263" s="242">
        <f>ROUND(E263*F263,2)</f>
        <v>0</v>
      </c>
      <c r="H263" s="241"/>
      <c r="I263" s="242">
        <f>ROUND(E263*H263,2)</f>
        <v>0</v>
      </c>
      <c r="J263" s="241"/>
      <c r="K263" s="242">
        <f>ROUND(E263*J263,2)</f>
        <v>0</v>
      </c>
      <c r="L263" s="242">
        <v>21</v>
      </c>
      <c r="M263" s="242">
        <f>G263*(1+L263/100)</f>
        <v>0</v>
      </c>
      <c r="N263" s="242">
        <v>0</v>
      </c>
      <c r="O263" s="242">
        <f>ROUND(E263*N263,2)</f>
        <v>0</v>
      </c>
      <c r="P263" s="242">
        <v>4.8999999999999998E-4</v>
      </c>
      <c r="Q263" s="242">
        <f>ROUND(E263*P263,2)</f>
        <v>0</v>
      </c>
      <c r="R263" s="242" t="s">
        <v>503</v>
      </c>
      <c r="S263" s="242" t="s">
        <v>158</v>
      </c>
      <c r="T263" s="243" t="s">
        <v>158</v>
      </c>
      <c r="U263" s="221">
        <v>0.114</v>
      </c>
      <c r="V263" s="221">
        <f>ROUND(E263*U263,2)</f>
        <v>0.11</v>
      </c>
      <c r="W263" s="221"/>
      <c r="X263" s="221" t="s">
        <v>184</v>
      </c>
      <c r="Y263" s="211"/>
      <c r="Z263" s="211"/>
      <c r="AA263" s="211"/>
      <c r="AB263" s="211"/>
      <c r="AC263" s="211"/>
      <c r="AD263" s="211"/>
      <c r="AE263" s="211"/>
      <c r="AF263" s="211"/>
      <c r="AG263" s="211" t="s">
        <v>185</v>
      </c>
      <c r="AH263" s="211"/>
      <c r="AI263" s="211"/>
      <c r="AJ263" s="211"/>
      <c r="AK263" s="211"/>
      <c r="AL263" s="211"/>
      <c r="AM263" s="211"/>
      <c r="AN263" s="211"/>
      <c r="AO263" s="211"/>
      <c r="AP263" s="211"/>
      <c r="AQ263" s="211"/>
      <c r="AR263" s="211"/>
      <c r="AS263" s="211"/>
      <c r="AT263" s="211"/>
      <c r="AU263" s="211"/>
      <c r="AV263" s="211"/>
      <c r="AW263" s="211"/>
      <c r="AX263" s="211"/>
      <c r="AY263" s="211"/>
      <c r="AZ263" s="211"/>
      <c r="BA263" s="211"/>
      <c r="BB263" s="211"/>
      <c r="BC263" s="211"/>
      <c r="BD263" s="211"/>
      <c r="BE263" s="211"/>
      <c r="BF263" s="211"/>
      <c r="BG263" s="211"/>
      <c r="BH263" s="211"/>
    </row>
    <row r="264" spans="1:60" ht="30.6" outlineLevel="1" x14ac:dyDescent="0.25">
      <c r="A264" s="237">
        <v>97</v>
      </c>
      <c r="B264" s="238" t="s">
        <v>520</v>
      </c>
      <c r="C264" s="246" t="s">
        <v>521</v>
      </c>
      <c r="D264" s="239" t="s">
        <v>194</v>
      </c>
      <c r="E264" s="240">
        <v>4</v>
      </c>
      <c r="F264" s="241"/>
      <c r="G264" s="242">
        <f>ROUND(E264*F264,2)</f>
        <v>0</v>
      </c>
      <c r="H264" s="241"/>
      <c r="I264" s="242">
        <f>ROUND(E264*H264,2)</f>
        <v>0</v>
      </c>
      <c r="J264" s="241"/>
      <c r="K264" s="242">
        <f>ROUND(E264*J264,2)</f>
        <v>0</v>
      </c>
      <c r="L264" s="242">
        <v>21</v>
      </c>
      <c r="M264" s="242">
        <f>G264*(1+L264/100)</f>
        <v>0</v>
      </c>
      <c r="N264" s="242">
        <v>1.72E-3</v>
      </c>
      <c r="O264" s="242">
        <f>ROUND(E264*N264,2)</f>
        <v>0.01</v>
      </c>
      <c r="P264" s="242">
        <v>0</v>
      </c>
      <c r="Q264" s="242">
        <f>ROUND(E264*P264,2)</f>
        <v>0</v>
      </c>
      <c r="R264" s="242" t="s">
        <v>503</v>
      </c>
      <c r="S264" s="242" t="s">
        <v>158</v>
      </c>
      <c r="T264" s="243" t="s">
        <v>158</v>
      </c>
      <c r="U264" s="221">
        <v>0.47599999999999998</v>
      </c>
      <c r="V264" s="221">
        <f>ROUND(E264*U264,2)</f>
        <v>1.9</v>
      </c>
      <c r="W264" s="221"/>
      <c r="X264" s="221" t="s">
        <v>184</v>
      </c>
      <c r="Y264" s="211"/>
      <c r="Z264" s="211"/>
      <c r="AA264" s="211"/>
      <c r="AB264" s="211"/>
      <c r="AC264" s="211"/>
      <c r="AD264" s="211"/>
      <c r="AE264" s="211"/>
      <c r="AF264" s="211"/>
      <c r="AG264" s="211" t="s">
        <v>318</v>
      </c>
      <c r="AH264" s="211"/>
      <c r="AI264" s="211"/>
      <c r="AJ264" s="211"/>
      <c r="AK264" s="211"/>
      <c r="AL264" s="211"/>
      <c r="AM264" s="211"/>
      <c r="AN264" s="211"/>
      <c r="AO264" s="211"/>
      <c r="AP264" s="211"/>
      <c r="AQ264" s="211"/>
      <c r="AR264" s="211"/>
      <c r="AS264" s="211"/>
      <c r="AT264" s="211"/>
      <c r="AU264" s="211"/>
      <c r="AV264" s="211"/>
      <c r="AW264" s="211"/>
      <c r="AX264" s="211"/>
      <c r="AY264" s="211"/>
      <c r="AZ264" s="211"/>
      <c r="BA264" s="211"/>
      <c r="BB264" s="211"/>
      <c r="BC264" s="211"/>
      <c r="BD264" s="211"/>
      <c r="BE264" s="211"/>
      <c r="BF264" s="211"/>
      <c r="BG264" s="211"/>
      <c r="BH264" s="211"/>
    </row>
    <row r="265" spans="1:60" outlineLevel="1" x14ac:dyDescent="0.25">
      <c r="A265" s="237">
        <v>98</v>
      </c>
      <c r="B265" s="238" t="s">
        <v>522</v>
      </c>
      <c r="C265" s="246" t="s">
        <v>523</v>
      </c>
      <c r="D265" s="239" t="s">
        <v>455</v>
      </c>
      <c r="E265" s="240">
        <v>1</v>
      </c>
      <c r="F265" s="241"/>
      <c r="G265" s="242">
        <f>ROUND(E265*F265,2)</f>
        <v>0</v>
      </c>
      <c r="H265" s="241"/>
      <c r="I265" s="242">
        <f>ROUND(E265*H265,2)</f>
        <v>0</v>
      </c>
      <c r="J265" s="241"/>
      <c r="K265" s="242">
        <f>ROUND(E265*J265,2)</f>
        <v>0</v>
      </c>
      <c r="L265" s="242">
        <v>21</v>
      </c>
      <c r="M265" s="242">
        <f>G265*(1+L265/100)</f>
        <v>0</v>
      </c>
      <c r="N265" s="242">
        <v>0</v>
      </c>
      <c r="O265" s="242">
        <f>ROUND(E265*N265,2)</f>
        <v>0</v>
      </c>
      <c r="P265" s="242">
        <v>1.56E-3</v>
      </c>
      <c r="Q265" s="242">
        <f>ROUND(E265*P265,2)</f>
        <v>0</v>
      </c>
      <c r="R265" s="242" t="s">
        <v>503</v>
      </c>
      <c r="S265" s="242" t="s">
        <v>158</v>
      </c>
      <c r="T265" s="243" t="s">
        <v>158</v>
      </c>
      <c r="U265" s="221">
        <v>0.217</v>
      </c>
      <c r="V265" s="221">
        <f>ROUND(E265*U265,2)</f>
        <v>0.22</v>
      </c>
      <c r="W265" s="221"/>
      <c r="X265" s="221" t="s">
        <v>184</v>
      </c>
      <c r="Y265" s="211"/>
      <c r="Z265" s="211"/>
      <c r="AA265" s="211"/>
      <c r="AB265" s="211"/>
      <c r="AC265" s="211"/>
      <c r="AD265" s="211"/>
      <c r="AE265" s="211"/>
      <c r="AF265" s="211"/>
      <c r="AG265" s="211" t="s">
        <v>185</v>
      </c>
      <c r="AH265" s="211"/>
      <c r="AI265" s="211"/>
      <c r="AJ265" s="211"/>
      <c r="AK265" s="211"/>
      <c r="AL265" s="211"/>
      <c r="AM265" s="211"/>
      <c r="AN265" s="211"/>
      <c r="AO265" s="211"/>
      <c r="AP265" s="211"/>
      <c r="AQ265" s="211"/>
      <c r="AR265" s="211"/>
      <c r="AS265" s="211"/>
      <c r="AT265" s="211"/>
      <c r="AU265" s="211"/>
      <c r="AV265" s="211"/>
      <c r="AW265" s="211"/>
      <c r="AX265" s="211"/>
      <c r="AY265" s="211"/>
      <c r="AZ265" s="211"/>
      <c r="BA265" s="211"/>
      <c r="BB265" s="211"/>
      <c r="BC265" s="211"/>
      <c r="BD265" s="211"/>
      <c r="BE265" s="211"/>
      <c r="BF265" s="211"/>
      <c r="BG265" s="211"/>
      <c r="BH265" s="211"/>
    </row>
    <row r="266" spans="1:60" outlineLevel="1" x14ac:dyDescent="0.25">
      <c r="A266" s="237">
        <v>99</v>
      </c>
      <c r="B266" s="238" t="s">
        <v>524</v>
      </c>
      <c r="C266" s="246" t="s">
        <v>525</v>
      </c>
      <c r="D266" s="239" t="s">
        <v>194</v>
      </c>
      <c r="E266" s="240">
        <v>1</v>
      </c>
      <c r="F266" s="241"/>
      <c r="G266" s="242">
        <f>ROUND(E266*F266,2)</f>
        <v>0</v>
      </c>
      <c r="H266" s="241"/>
      <c r="I266" s="242">
        <f>ROUND(E266*H266,2)</f>
        <v>0</v>
      </c>
      <c r="J266" s="241"/>
      <c r="K266" s="242">
        <f>ROUND(E266*J266,2)</f>
        <v>0</v>
      </c>
      <c r="L266" s="242">
        <v>21</v>
      </c>
      <c r="M266" s="242">
        <f>G266*(1+L266/100)</f>
        <v>0</v>
      </c>
      <c r="N266" s="242">
        <v>0</v>
      </c>
      <c r="O266" s="242">
        <f>ROUND(E266*N266,2)</f>
        <v>0</v>
      </c>
      <c r="P266" s="242">
        <v>8.4999999999999995E-4</v>
      </c>
      <c r="Q266" s="242">
        <f>ROUND(E266*P266,2)</f>
        <v>0</v>
      </c>
      <c r="R266" s="242" t="s">
        <v>503</v>
      </c>
      <c r="S266" s="242" t="s">
        <v>158</v>
      </c>
      <c r="T266" s="243" t="s">
        <v>158</v>
      </c>
      <c r="U266" s="221">
        <v>3.7999999999999999E-2</v>
      </c>
      <c r="V266" s="221">
        <f>ROUND(E266*U266,2)</f>
        <v>0.04</v>
      </c>
      <c r="W266" s="221"/>
      <c r="X266" s="221" t="s">
        <v>184</v>
      </c>
      <c r="Y266" s="211"/>
      <c r="Z266" s="211"/>
      <c r="AA266" s="211"/>
      <c r="AB266" s="211"/>
      <c r="AC266" s="211"/>
      <c r="AD266" s="211"/>
      <c r="AE266" s="211"/>
      <c r="AF266" s="211"/>
      <c r="AG266" s="211" t="s">
        <v>318</v>
      </c>
      <c r="AH266" s="211"/>
      <c r="AI266" s="211"/>
      <c r="AJ266" s="211"/>
      <c r="AK266" s="211"/>
      <c r="AL266" s="211"/>
      <c r="AM266" s="211"/>
      <c r="AN266" s="211"/>
      <c r="AO266" s="211"/>
      <c r="AP266" s="211"/>
      <c r="AQ266" s="211"/>
      <c r="AR266" s="211"/>
      <c r="AS266" s="211"/>
      <c r="AT266" s="211"/>
      <c r="AU266" s="211"/>
      <c r="AV266" s="211"/>
      <c r="AW266" s="211"/>
      <c r="AX266" s="211"/>
      <c r="AY266" s="211"/>
      <c r="AZ266" s="211"/>
      <c r="BA266" s="211"/>
      <c r="BB266" s="211"/>
      <c r="BC266" s="211"/>
      <c r="BD266" s="211"/>
      <c r="BE266" s="211"/>
      <c r="BF266" s="211"/>
      <c r="BG266" s="211"/>
      <c r="BH266" s="211"/>
    </row>
    <row r="267" spans="1:60" ht="40.799999999999997" outlineLevel="1" x14ac:dyDescent="0.25">
      <c r="A267" s="237">
        <v>100</v>
      </c>
      <c r="B267" s="238" t="s">
        <v>526</v>
      </c>
      <c r="C267" s="246" t="s">
        <v>527</v>
      </c>
      <c r="D267" s="239" t="s">
        <v>455</v>
      </c>
      <c r="E267" s="240">
        <v>1</v>
      </c>
      <c r="F267" s="241"/>
      <c r="G267" s="242">
        <f>ROUND(E267*F267,2)</f>
        <v>0</v>
      </c>
      <c r="H267" s="241"/>
      <c r="I267" s="242">
        <f>ROUND(E267*H267,2)</f>
        <v>0</v>
      </c>
      <c r="J267" s="241"/>
      <c r="K267" s="242">
        <f>ROUND(E267*J267,2)</f>
        <v>0</v>
      </c>
      <c r="L267" s="242">
        <v>21</v>
      </c>
      <c r="M267" s="242">
        <f>G267*(1+L267/100)</f>
        <v>0</v>
      </c>
      <c r="N267" s="242">
        <v>8.9999999999999993E-3</v>
      </c>
      <c r="O267" s="242">
        <f>ROUND(E267*N267,2)</f>
        <v>0.01</v>
      </c>
      <c r="P267" s="242">
        <v>0</v>
      </c>
      <c r="Q267" s="242">
        <f>ROUND(E267*P267,2)</f>
        <v>0</v>
      </c>
      <c r="R267" s="242" t="s">
        <v>503</v>
      </c>
      <c r="S267" s="242" t="s">
        <v>158</v>
      </c>
      <c r="T267" s="243" t="s">
        <v>158</v>
      </c>
      <c r="U267" s="221">
        <v>1.77</v>
      </c>
      <c r="V267" s="221">
        <f>ROUND(E267*U267,2)</f>
        <v>1.77</v>
      </c>
      <c r="W267" s="221"/>
      <c r="X267" s="221" t="s">
        <v>184</v>
      </c>
      <c r="Y267" s="211"/>
      <c r="Z267" s="211"/>
      <c r="AA267" s="211"/>
      <c r="AB267" s="211"/>
      <c r="AC267" s="211"/>
      <c r="AD267" s="211"/>
      <c r="AE267" s="211"/>
      <c r="AF267" s="211"/>
      <c r="AG267" s="211" t="s">
        <v>185</v>
      </c>
      <c r="AH267" s="211"/>
      <c r="AI267" s="211"/>
      <c r="AJ267" s="211"/>
      <c r="AK267" s="211"/>
      <c r="AL267" s="211"/>
      <c r="AM267" s="211"/>
      <c r="AN267" s="211"/>
      <c r="AO267" s="211"/>
      <c r="AP267" s="211"/>
      <c r="AQ267" s="211"/>
      <c r="AR267" s="211"/>
      <c r="AS267" s="211"/>
      <c r="AT267" s="211"/>
      <c r="AU267" s="211"/>
      <c r="AV267" s="211"/>
      <c r="AW267" s="211"/>
      <c r="AX267" s="211"/>
      <c r="AY267" s="211"/>
      <c r="AZ267" s="211"/>
      <c r="BA267" s="211"/>
      <c r="BB267" s="211"/>
      <c r="BC267" s="211"/>
      <c r="BD267" s="211"/>
      <c r="BE267" s="211"/>
      <c r="BF267" s="211"/>
      <c r="BG267" s="211"/>
      <c r="BH267" s="211"/>
    </row>
    <row r="268" spans="1:60" outlineLevel="1" x14ac:dyDescent="0.25">
      <c r="A268" s="237">
        <v>101</v>
      </c>
      <c r="B268" s="238" t="s">
        <v>528</v>
      </c>
      <c r="C268" s="246" t="s">
        <v>529</v>
      </c>
      <c r="D268" s="239" t="s">
        <v>194</v>
      </c>
      <c r="E268" s="240">
        <v>1</v>
      </c>
      <c r="F268" s="241"/>
      <c r="G268" s="242">
        <f>ROUND(E268*F268,2)</f>
        <v>0</v>
      </c>
      <c r="H268" s="241"/>
      <c r="I268" s="242">
        <f>ROUND(E268*H268,2)</f>
        <v>0</v>
      </c>
      <c r="J268" s="241"/>
      <c r="K268" s="242">
        <f>ROUND(E268*J268,2)</f>
        <v>0</v>
      </c>
      <c r="L268" s="242">
        <v>21</v>
      </c>
      <c r="M268" s="242">
        <f>G268*(1+L268/100)</f>
        <v>0</v>
      </c>
      <c r="N268" s="242">
        <v>0</v>
      </c>
      <c r="O268" s="242">
        <f>ROUND(E268*N268,2)</f>
        <v>0</v>
      </c>
      <c r="P268" s="242">
        <v>0</v>
      </c>
      <c r="Q268" s="242">
        <f>ROUND(E268*P268,2)</f>
        <v>0</v>
      </c>
      <c r="R268" s="242"/>
      <c r="S268" s="242" t="s">
        <v>340</v>
      </c>
      <c r="T268" s="243" t="s">
        <v>159</v>
      </c>
      <c r="U268" s="221">
        <v>0</v>
      </c>
      <c r="V268" s="221">
        <f>ROUND(E268*U268,2)</f>
        <v>0</v>
      </c>
      <c r="W268" s="221"/>
      <c r="X268" s="221" t="s">
        <v>326</v>
      </c>
      <c r="Y268" s="211"/>
      <c r="Z268" s="211"/>
      <c r="AA268" s="211"/>
      <c r="AB268" s="211"/>
      <c r="AC268" s="211"/>
      <c r="AD268" s="211"/>
      <c r="AE268" s="211"/>
      <c r="AF268" s="211"/>
      <c r="AG268" s="211" t="s">
        <v>530</v>
      </c>
      <c r="AH268" s="211"/>
      <c r="AI268" s="211"/>
      <c r="AJ268" s="211"/>
      <c r="AK268" s="211"/>
      <c r="AL268" s="211"/>
      <c r="AM268" s="211"/>
      <c r="AN268" s="211"/>
      <c r="AO268" s="211"/>
      <c r="AP268" s="211"/>
      <c r="AQ268" s="211"/>
      <c r="AR268" s="211"/>
      <c r="AS268" s="211"/>
      <c r="AT268" s="211"/>
      <c r="AU268" s="211"/>
      <c r="AV268" s="211"/>
      <c r="AW268" s="211"/>
      <c r="AX268" s="211"/>
      <c r="AY268" s="211"/>
      <c r="AZ268" s="211"/>
      <c r="BA268" s="211"/>
      <c r="BB268" s="211"/>
      <c r="BC268" s="211"/>
      <c r="BD268" s="211"/>
      <c r="BE268" s="211"/>
      <c r="BF268" s="211"/>
      <c r="BG268" s="211"/>
      <c r="BH268" s="211"/>
    </row>
    <row r="269" spans="1:60" outlineLevel="1" x14ac:dyDescent="0.25">
      <c r="A269" s="237">
        <v>102</v>
      </c>
      <c r="B269" s="238" t="s">
        <v>531</v>
      </c>
      <c r="C269" s="246" t="s">
        <v>532</v>
      </c>
      <c r="D269" s="239" t="s">
        <v>194</v>
      </c>
      <c r="E269" s="240">
        <v>1</v>
      </c>
      <c r="F269" s="241"/>
      <c r="G269" s="242">
        <f>ROUND(E269*F269,2)</f>
        <v>0</v>
      </c>
      <c r="H269" s="241"/>
      <c r="I269" s="242">
        <f>ROUND(E269*H269,2)</f>
        <v>0</v>
      </c>
      <c r="J269" s="241"/>
      <c r="K269" s="242">
        <f>ROUND(E269*J269,2)</f>
        <v>0</v>
      </c>
      <c r="L269" s="242">
        <v>21</v>
      </c>
      <c r="M269" s="242">
        <f>G269*(1+L269/100)</f>
        <v>0</v>
      </c>
      <c r="N269" s="242">
        <v>2E-3</v>
      </c>
      <c r="O269" s="242">
        <f>ROUND(E269*N269,2)</f>
        <v>0</v>
      </c>
      <c r="P269" s="242">
        <v>0</v>
      </c>
      <c r="Q269" s="242">
        <f>ROUND(E269*P269,2)</f>
        <v>0</v>
      </c>
      <c r="R269" s="242" t="s">
        <v>325</v>
      </c>
      <c r="S269" s="242" t="s">
        <v>158</v>
      </c>
      <c r="T269" s="243" t="s">
        <v>158</v>
      </c>
      <c r="U269" s="221">
        <v>0</v>
      </c>
      <c r="V269" s="221">
        <f>ROUND(E269*U269,2)</f>
        <v>0</v>
      </c>
      <c r="W269" s="221"/>
      <c r="X269" s="221" t="s">
        <v>326</v>
      </c>
      <c r="Y269" s="211"/>
      <c r="Z269" s="211"/>
      <c r="AA269" s="211"/>
      <c r="AB269" s="211"/>
      <c r="AC269" s="211"/>
      <c r="AD269" s="211"/>
      <c r="AE269" s="211"/>
      <c r="AF269" s="211"/>
      <c r="AG269" s="211" t="s">
        <v>530</v>
      </c>
      <c r="AH269" s="211"/>
      <c r="AI269" s="211"/>
      <c r="AJ269" s="211"/>
      <c r="AK269" s="211"/>
      <c r="AL269" s="211"/>
      <c r="AM269" s="211"/>
      <c r="AN269" s="211"/>
      <c r="AO269" s="211"/>
      <c r="AP269" s="211"/>
      <c r="AQ269" s="211"/>
      <c r="AR269" s="211"/>
      <c r="AS269" s="211"/>
      <c r="AT269" s="211"/>
      <c r="AU269" s="211"/>
      <c r="AV269" s="211"/>
      <c r="AW269" s="211"/>
      <c r="AX269" s="211"/>
      <c r="AY269" s="211"/>
      <c r="AZ269" s="211"/>
      <c r="BA269" s="211"/>
      <c r="BB269" s="211"/>
      <c r="BC269" s="211"/>
      <c r="BD269" s="211"/>
      <c r="BE269" s="211"/>
      <c r="BF269" s="211"/>
      <c r="BG269" s="211"/>
      <c r="BH269" s="211"/>
    </row>
    <row r="270" spans="1:60" outlineLevel="1" x14ac:dyDescent="0.25">
      <c r="A270" s="237">
        <v>103</v>
      </c>
      <c r="B270" s="238" t="s">
        <v>533</v>
      </c>
      <c r="C270" s="246" t="s">
        <v>534</v>
      </c>
      <c r="D270" s="239" t="s">
        <v>194</v>
      </c>
      <c r="E270" s="240">
        <v>1</v>
      </c>
      <c r="F270" s="241"/>
      <c r="G270" s="242">
        <f>ROUND(E270*F270,2)</f>
        <v>0</v>
      </c>
      <c r="H270" s="241"/>
      <c r="I270" s="242">
        <f>ROUND(E270*H270,2)</f>
        <v>0</v>
      </c>
      <c r="J270" s="241"/>
      <c r="K270" s="242">
        <f>ROUND(E270*J270,2)</f>
        <v>0</v>
      </c>
      <c r="L270" s="242">
        <v>21</v>
      </c>
      <c r="M270" s="242">
        <f>G270*(1+L270/100)</f>
        <v>0</v>
      </c>
      <c r="N270" s="242">
        <v>1.1999999999999999E-3</v>
      </c>
      <c r="O270" s="242">
        <f>ROUND(E270*N270,2)</f>
        <v>0</v>
      </c>
      <c r="P270" s="242">
        <v>0</v>
      </c>
      <c r="Q270" s="242">
        <f>ROUND(E270*P270,2)</f>
        <v>0</v>
      </c>
      <c r="R270" s="242" t="s">
        <v>325</v>
      </c>
      <c r="S270" s="242" t="s">
        <v>158</v>
      </c>
      <c r="T270" s="243" t="s">
        <v>158</v>
      </c>
      <c r="U270" s="221">
        <v>0</v>
      </c>
      <c r="V270" s="221">
        <f>ROUND(E270*U270,2)</f>
        <v>0</v>
      </c>
      <c r="W270" s="221"/>
      <c r="X270" s="221" t="s">
        <v>326</v>
      </c>
      <c r="Y270" s="211"/>
      <c r="Z270" s="211"/>
      <c r="AA270" s="211"/>
      <c r="AB270" s="211"/>
      <c r="AC270" s="211"/>
      <c r="AD270" s="211"/>
      <c r="AE270" s="211"/>
      <c r="AF270" s="211"/>
      <c r="AG270" s="211" t="s">
        <v>530</v>
      </c>
      <c r="AH270" s="211"/>
      <c r="AI270" s="211"/>
      <c r="AJ270" s="211"/>
      <c r="AK270" s="211"/>
      <c r="AL270" s="211"/>
      <c r="AM270" s="211"/>
      <c r="AN270" s="211"/>
      <c r="AO270" s="211"/>
      <c r="AP270" s="211"/>
      <c r="AQ270" s="211"/>
      <c r="AR270" s="211"/>
      <c r="AS270" s="211"/>
      <c r="AT270" s="211"/>
      <c r="AU270" s="211"/>
      <c r="AV270" s="211"/>
      <c r="AW270" s="211"/>
      <c r="AX270" s="211"/>
      <c r="AY270" s="211"/>
      <c r="AZ270" s="211"/>
      <c r="BA270" s="211"/>
      <c r="BB270" s="211"/>
      <c r="BC270" s="211"/>
      <c r="BD270" s="211"/>
      <c r="BE270" s="211"/>
      <c r="BF270" s="211"/>
      <c r="BG270" s="211"/>
      <c r="BH270" s="211"/>
    </row>
    <row r="271" spans="1:60" outlineLevel="1" x14ac:dyDescent="0.25">
      <c r="A271" s="237">
        <v>104</v>
      </c>
      <c r="B271" s="238" t="s">
        <v>535</v>
      </c>
      <c r="C271" s="246" t="s">
        <v>536</v>
      </c>
      <c r="D271" s="239" t="s">
        <v>194</v>
      </c>
      <c r="E271" s="240">
        <v>1</v>
      </c>
      <c r="F271" s="241"/>
      <c r="G271" s="242">
        <f>ROUND(E271*F271,2)</f>
        <v>0</v>
      </c>
      <c r="H271" s="241"/>
      <c r="I271" s="242">
        <f>ROUND(E271*H271,2)</f>
        <v>0</v>
      </c>
      <c r="J271" s="241"/>
      <c r="K271" s="242">
        <f>ROUND(E271*J271,2)</f>
        <v>0</v>
      </c>
      <c r="L271" s="242">
        <v>21</v>
      </c>
      <c r="M271" s="242">
        <f>G271*(1+L271/100)</f>
        <v>0</v>
      </c>
      <c r="N271" s="242">
        <v>3.8999999999999998E-3</v>
      </c>
      <c r="O271" s="242">
        <f>ROUND(E271*N271,2)</f>
        <v>0</v>
      </c>
      <c r="P271" s="242">
        <v>0</v>
      </c>
      <c r="Q271" s="242">
        <f>ROUND(E271*P271,2)</f>
        <v>0</v>
      </c>
      <c r="R271" s="242" t="s">
        <v>325</v>
      </c>
      <c r="S271" s="242" t="s">
        <v>158</v>
      </c>
      <c r="T271" s="243" t="s">
        <v>158</v>
      </c>
      <c r="U271" s="221">
        <v>0</v>
      </c>
      <c r="V271" s="221">
        <f>ROUND(E271*U271,2)</f>
        <v>0</v>
      </c>
      <c r="W271" s="221"/>
      <c r="X271" s="221" t="s">
        <v>326</v>
      </c>
      <c r="Y271" s="211"/>
      <c r="Z271" s="211"/>
      <c r="AA271" s="211"/>
      <c r="AB271" s="211"/>
      <c r="AC271" s="211"/>
      <c r="AD271" s="211"/>
      <c r="AE271" s="211"/>
      <c r="AF271" s="211"/>
      <c r="AG271" s="211" t="s">
        <v>530</v>
      </c>
      <c r="AH271" s="211"/>
      <c r="AI271" s="211"/>
      <c r="AJ271" s="211"/>
      <c r="AK271" s="211"/>
      <c r="AL271" s="211"/>
      <c r="AM271" s="211"/>
      <c r="AN271" s="211"/>
      <c r="AO271" s="211"/>
      <c r="AP271" s="211"/>
      <c r="AQ271" s="211"/>
      <c r="AR271" s="211"/>
      <c r="AS271" s="211"/>
      <c r="AT271" s="211"/>
      <c r="AU271" s="211"/>
      <c r="AV271" s="211"/>
      <c r="AW271" s="211"/>
      <c r="AX271" s="211"/>
      <c r="AY271" s="211"/>
      <c r="AZ271" s="211"/>
      <c r="BA271" s="211"/>
      <c r="BB271" s="211"/>
      <c r="BC271" s="211"/>
      <c r="BD271" s="211"/>
      <c r="BE271" s="211"/>
      <c r="BF271" s="211"/>
      <c r="BG271" s="211"/>
      <c r="BH271" s="211"/>
    </row>
    <row r="272" spans="1:60" outlineLevel="1" x14ac:dyDescent="0.25">
      <c r="A272" s="230">
        <v>105</v>
      </c>
      <c r="B272" s="231" t="s">
        <v>537</v>
      </c>
      <c r="C272" s="247" t="s">
        <v>538</v>
      </c>
      <c r="D272" s="232" t="s">
        <v>194</v>
      </c>
      <c r="E272" s="233">
        <v>1</v>
      </c>
      <c r="F272" s="234"/>
      <c r="G272" s="235">
        <f>ROUND(E272*F272,2)</f>
        <v>0</v>
      </c>
      <c r="H272" s="234"/>
      <c r="I272" s="235">
        <f>ROUND(E272*H272,2)</f>
        <v>0</v>
      </c>
      <c r="J272" s="234"/>
      <c r="K272" s="235">
        <f>ROUND(E272*J272,2)</f>
        <v>0</v>
      </c>
      <c r="L272" s="235">
        <v>21</v>
      </c>
      <c r="M272" s="235">
        <f>G272*(1+L272/100)</f>
        <v>0</v>
      </c>
      <c r="N272" s="235">
        <v>2E-3</v>
      </c>
      <c r="O272" s="235">
        <f>ROUND(E272*N272,2)</f>
        <v>0</v>
      </c>
      <c r="P272" s="235">
        <v>0</v>
      </c>
      <c r="Q272" s="235">
        <f>ROUND(E272*P272,2)</f>
        <v>0</v>
      </c>
      <c r="R272" s="235" t="s">
        <v>325</v>
      </c>
      <c r="S272" s="235" t="s">
        <v>158</v>
      </c>
      <c r="T272" s="236" t="s">
        <v>158</v>
      </c>
      <c r="U272" s="221">
        <v>0</v>
      </c>
      <c r="V272" s="221">
        <f>ROUND(E272*U272,2)</f>
        <v>0</v>
      </c>
      <c r="W272" s="221"/>
      <c r="X272" s="221" t="s">
        <v>326</v>
      </c>
      <c r="Y272" s="211"/>
      <c r="Z272" s="211"/>
      <c r="AA272" s="211"/>
      <c r="AB272" s="211"/>
      <c r="AC272" s="211"/>
      <c r="AD272" s="211"/>
      <c r="AE272" s="211"/>
      <c r="AF272" s="211"/>
      <c r="AG272" s="211" t="s">
        <v>530</v>
      </c>
      <c r="AH272" s="211"/>
      <c r="AI272" s="211"/>
      <c r="AJ272" s="211"/>
      <c r="AK272" s="211"/>
      <c r="AL272" s="211"/>
      <c r="AM272" s="211"/>
      <c r="AN272" s="211"/>
      <c r="AO272" s="211"/>
      <c r="AP272" s="211"/>
      <c r="AQ272" s="211"/>
      <c r="AR272" s="211"/>
      <c r="AS272" s="211"/>
      <c r="AT272" s="211"/>
      <c r="AU272" s="211"/>
      <c r="AV272" s="211"/>
      <c r="AW272" s="211"/>
      <c r="AX272" s="211"/>
      <c r="AY272" s="211"/>
      <c r="AZ272" s="211"/>
      <c r="BA272" s="211"/>
      <c r="BB272" s="211"/>
      <c r="BC272" s="211"/>
      <c r="BD272" s="211"/>
      <c r="BE272" s="211"/>
      <c r="BF272" s="211"/>
      <c r="BG272" s="211"/>
      <c r="BH272" s="211"/>
    </row>
    <row r="273" spans="1:60" outlineLevel="1" x14ac:dyDescent="0.25">
      <c r="A273" s="218">
        <v>106</v>
      </c>
      <c r="B273" s="219" t="s">
        <v>539</v>
      </c>
      <c r="C273" s="268" t="s">
        <v>540</v>
      </c>
      <c r="D273" s="220" t="s">
        <v>0</v>
      </c>
      <c r="E273" s="261"/>
      <c r="F273" s="222"/>
      <c r="G273" s="221">
        <f>ROUND(E273*F273,2)</f>
        <v>0</v>
      </c>
      <c r="H273" s="222"/>
      <c r="I273" s="221">
        <f>ROUND(E273*H273,2)</f>
        <v>0</v>
      </c>
      <c r="J273" s="222"/>
      <c r="K273" s="221">
        <f>ROUND(E273*J273,2)</f>
        <v>0</v>
      </c>
      <c r="L273" s="221">
        <v>21</v>
      </c>
      <c r="M273" s="221">
        <f>G273*(1+L273/100)</f>
        <v>0</v>
      </c>
      <c r="N273" s="221">
        <v>0</v>
      </c>
      <c r="O273" s="221">
        <f>ROUND(E273*N273,2)</f>
        <v>0</v>
      </c>
      <c r="P273" s="221">
        <v>0</v>
      </c>
      <c r="Q273" s="221">
        <f>ROUND(E273*P273,2)</f>
        <v>0</v>
      </c>
      <c r="R273" s="221" t="s">
        <v>503</v>
      </c>
      <c r="S273" s="221" t="s">
        <v>158</v>
      </c>
      <c r="T273" s="221" t="s">
        <v>158</v>
      </c>
      <c r="U273" s="221">
        <v>0</v>
      </c>
      <c r="V273" s="221">
        <f>ROUND(E273*U273,2)</f>
        <v>0</v>
      </c>
      <c r="W273" s="221"/>
      <c r="X273" s="221" t="s">
        <v>458</v>
      </c>
      <c r="Y273" s="211"/>
      <c r="Z273" s="211"/>
      <c r="AA273" s="211"/>
      <c r="AB273" s="211"/>
      <c r="AC273" s="211"/>
      <c r="AD273" s="211"/>
      <c r="AE273" s="211"/>
      <c r="AF273" s="211"/>
      <c r="AG273" s="211" t="s">
        <v>459</v>
      </c>
      <c r="AH273" s="211"/>
      <c r="AI273" s="211"/>
      <c r="AJ273" s="211"/>
      <c r="AK273" s="211"/>
      <c r="AL273" s="211"/>
      <c r="AM273" s="211"/>
      <c r="AN273" s="211"/>
      <c r="AO273" s="211"/>
      <c r="AP273" s="211"/>
      <c r="AQ273" s="211"/>
      <c r="AR273" s="211"/>
      <c r="AS273" s="211"/>
      <c r="AT273" s="211"/>
      <c r="AU273" s="211"/>
      <c r="AV273" s="211"/>
      <c r="AW273" s="211"/>
      <c r="AX273" s="211"/>
      <c r="AY273" s="211"/>
      <c r="AZ273" s="211"/>
      <c r="BA273" s="211"/>
      <c r="BB273" s="211"/>
      <c r="BC273" s="211"/>
      <c r="BD273" s="211"/>
      <c r="BE273" s="211"/>
      <c r="BF273" s="211"/>
      <c r="BG273" s="211"/>
      <c r="BH273" s="211"/>
    </row>
    <row r="274" spans="1:60" outlineLevel="1" x14ac:dyDescent="0.25">
      <c r="A274" s="218"/>
      <c r="B274" s="219"/>
      <c r="C274" s="269" t="s">
        <v>541</v>
      </c>
      <c r="D274" s="262"/>
      <c r="E274" s="262"/>
      <c r="F274" s="262"/>
      <c r="G274" s="262"/>
      <c r="H274" s="221"/>
      <c r="I274" s="221"/>
      <c r="J274" s="221"/>
      <c r="K274" s="221"/>
      <c r="L274" s="221"/>
      <c r="M274" s="221"/>
      <c r="N274" s="221"/>
      <c r="O274" s="221"/>
      <c r="P274" s="221"/>
      <c r="Q274" s="221"/>
      <c r="R274" s="221"/>
      <c r="S274" s="221"/>
      <c r="T274" s="221"/>
      <c r="U274" s="221"/>
      <c r="V274" s="221"/>
      <c r="W274" s="221"/>
      <c r="X274" s="221"/>
      <c r="Y274" s="211"/>
      <c r="Z274" s="211"/>
      <c r="AA274" s="211"/>
      <c r="AB274" s="211"/>
      <c r="AC274" s="211"/>
      <c r="AD274" s="211"/>
      <c r="AE274" s="211"/>
      <c r="AF274" s="211"/>
      <c r="AG274" s="211" t="s">
        <v>187</v>
      </c>
      <c r="AH274" s="211"/>
      <c r="AI274" s="211"/>
      <c r="AJ274" s="211"/>
      <c r="AK274" s="211"/>
      <c r="AL274" s="211"/>
      <c r="AM274" s="211"/>
      <c r="AN274" s="211"/>
      <c r="AO274" s="211"/>
      <c r="AP274" s="211"/>
      <c r="AQ274" s="211"/>
      <c r="AR274" s="211"/>
      <c r="AS274" s="211"/>
      <c r="AT274" s="211"/>
      <c r="AU274" s="211"/>
      <c r="AV274" s="211"/>
      <c r="AW274" s="211"/>
      <c r="AX274" s="211"/>
      <c r="AY274" s="211"/>
      <c r="AZ274" s="211"/>
      <c r="BA274" s="211"/>
      <c r="BB274" s="211"/>
      <c r="BC274" s="211"/>
      <c r="BD274" s="211"/>
      <c r="BE274" s="211"/>
      <c r="BF274" s="211"/>
      <c r="BG274" s="211"/>
      <c r="BH274" s="211"/>
    </row>
    <row r="275" spans="1:60" x14ac:dyDescent="0.25">
      <c r="A275" s="224" t="s">
        <v>153</v>
      </c>
      <c r="B275" s="225" t="s">
        <v>100</v>
      </c>
      <c r="C275" s="245" t="s">
        <v>101</v>
      </c>
      <c r="D275" s="226"/>
      <c r="E275" s="227"/>
      <c r="F275" s="228"/>
      <c r="G275" s="228">
        <f>SUMIF(AG276:AG276,"&lt;&gt;NOR",G276:G276)</f>
        <v>0</v>
      </c>
      <c r="H275" s="228"/>
      <c r="I275" s="228">
        <f>SUM(I276:I276)</f>
        <v>0</v>
      </c>
      <c r="J275" s="228"/>
      <c r="K275" s="228">
        <f>SUM(K276:K276)</f>
        <v>0</v>
      </c>
      <c r="L275" s="228"/>
      <c r="M275" s="228">
        <f>SUM(M276:M276)</f>
        <v>0</v>
      </c>
      <c r="N275" s="228"/>
      <c r="O275" s="228">
        <f>SUM(O276:O276)</f>
        <v>0</v>
      </c>
      <c r="P275" s="228"/>
      <c r="Q275" s="228">
        <f>SUM(Q276:Q276)</f>
        <v>0</v>
      </c>
      <c r="R275" s="228"/>
      <c r="S275" s="228"/>
      <c r="T275" s="229"/>
      <c r="U275" s="223"/>
      <c r="V275" s="223">
        <f>SUM(V276:V276)</f>
        <v>0</v>
      </c>
      <c r="W275" s="223"/>
      <c r="X275" s="223"/>
      <c r="AG275" t="s">
        <v>154</v>
      </c>
    </row>
    <row r="276" spans="1:60" ht="20.399999999999999" outlineLevel="1" x14ac:dyDescent="0.25">
      <c r="A276" s="237">
        <v>107</v>
      </c>
      <c r="B276" s="238" t="s">
        <v>542</v>
      </c>
      <c r="C276" s="246" t="s">
        <v>543</v>
      </c>
      <c r="D276" s="239" t="s">
        <v>455</v>
      </c>
      <c r="E276" s="240">
        <v>1</v>
      </c>
      <c r="F276" s="241"/>
      <c r="G276" s="242">
        <f>ROUND(E276*F276,2)</f>
        <v>0</v>
      </c>
      <c r="H276" s="241"/>
      <c r="I276" s="242">
        <f>ROUND(E276*H276,2)</f>
        <v>0</v>
      </c>
      <c r="J276" s="241"/>
      <c r="K276" s="242">
        <f>ROUND(E276*J276,2)</f>
        <v>0</v>
      </c>
      <c r="L276" s="242">
        <v>21</v>
      </c>
      <c r="M276" s="242">
        <f>G276*(1+L276/100)</f>
        <v>0</v>
      </c>
      <c r="N276" s="242">
        <v>0</v>
      </c>
      <c r="O276" s="242">
        <f>ROUND(E276*N276,2)</f>
        <v>0</v>
      </c>
      <c r="P276" s="242">
        <v>0</v>
      </c>
      <c r="Q276" s="242">
        <f>ROUND(E276*P276,2)</f>
        <v>0</v>
      </c>
      <c r="R276" s="242"/>
      <c r="S276" s="242" t="s">
        <v>340</v>
      </c>
      <c r="T276" s="243" t="s">
        <v>159</v>
      </c>
      <c r="U276" s="221">
        <v>0</v>
      </c>
      <c r="V276" s="221">
        <f>ROUND(E276*U276,2)</f>
        <v>0</v>
      </c>
      <c r="W276" s="221"/>
      <c r="X276" s="221" t="s">
        <v>184</v>
      </c>
      <c r="Y276" s="211"/>
      <c r="Z276" s="211"/>
      <c r="AA276" s="211"/>
      <c r="AB276" s="211"/>
      <c r="AC276" s="211"/>
      <c r="AD276" s="211"/>
      <c r="AE276" s="211"/>
      <c r="AF276" s="211"/>
      <c r="AG276" s="211" t="s">
        <v>185</v>
      </c>
      <c r="AH276" s="211"/>
      <c r="AI276" s="211"/>
      <c r="AJ276" s="211"/>
      <c r="AK276" s="211"/>
      <c r="AL276" s="211"/>
      <c r="AM276" s="211"/>
      <c r="AN276" s="211"/>
      <c r="AO276" s="211"/>
      <c r="AP276" s="211"/>
      <c r="AQ276" s="211"/>
      <c r="AR276" s="211"/>
      <c r="AS276" s="211"/>
      <c r="AT276" s="211"/>
      <c r="AU276" s="211"/>
      <c r="AV276" s="211"/>
      <c r="AW276" s="211"/>
      <c r="AX276" s="211"/>
      <c r="AY276" s="211"/>
      <c r="AZ276" s="211"/>
      <c r="BA276" s="211"/>
      <c r="BB276" s="211"/>
      <c r="BC276" s="211"/>
      <c r="BD276" s="211"/>
      <c r="BE276" s="211"/>
      <c r="BF276" s="211"/>
      <c r="BG276" s="211"/>
      <c r="BH276" s="211"/>
    </row>
    <row r="277" spans="1:60" x14ac:dyDescent="0.25">
      <c r="A277" s="224" t="s">
        <v>153</v>
      </c>
      <c r="B277" s="225" t="s">
        <v>102</v>
      </c>
      <c r="C277" s="245" t="s">
        <v>103</v>
      </c>
      <c r="D277" s="226"/>
      <c r="E277" s="227"/>
      <c r="F277" s="228"/>
      <c r="G277" s="228">
        <f>SUMIF(AG278:AG303,"&lt;&gt;NOR",G278:G303)</f>
        <v>0</v>
      </c>
      <c r="H277" s="228"/>
      <c r="I277" s="228">
        <f>SUM(I278:I303)</f>
        <v>0</v>
      </c>
      <c r="J277" s="228"/>
      <c r="K277" s="228">
        <f>SUM(K278:K303)</f>
        <v>0</v>
      </c>
      <c r="L277" s="228"/>
      <c r="M277" s="228">
        <f>SUM(M278:M303)</f>
        <v>0</v>
      </c>
      <c r="N277" s="228"/>
      <c r="O277" s="228">
        <f>SUM(O278:O303)</f>
        <v>0.95000000000000007</v>
      </c>
      <c r="P277" s="228"/>
      <c r="Q277" s="228">
        <f>SUM(Q278:Q303)</f>
        <v>0</v>
      </c>
      <c r="R277" s="228"/>
      <c r="S277" s="228"/>
      <c r="T277" s="229"/>
      <c r="U277" s="223"/>
      <c r="V277" s="223">
        <f>SUM(V278:V303)</f>
        <v>30.79</v>
      </c>
      <c r="W277" s="223"/>
      <c r="X277" s="223"/>
      <c r="AG277" t="s">
        <v>154</v>
      </c>
    </row>
    <row r="278" spans="1:60" ht="20.399999999999999" outlineLevel="1" x14ac:dyDescent="0.25">
      <c r="A278" s="237">
        <v>108</v>
      </c>
      <c r="B278" s="238" t="s">
        <v>544</v>
      </c>
      <c r="C278" s="246" t="s">
        <v>545</v>
      </c>
      <c r="D278" s="239" t="s">
        <v>194</v>
      </c>
      <c r="E278" s="240">
        <v>15</v>
      </c>
      <c r="F278" s="241"/>
      <c r="G278" s="242">
        <f>ROUND(E278*F278,2)</f>
        <v>0</v>
      </c>
      <c r="H278" s="241"/>
      <c r="I278" s="242">
        <f>ROUND(E278*H278,2)</f>
        <v>0</v>
      </c>
      <c r="J278" s="241"/>
      <c r="K278" s="242">
        <f>ROUND(E278*J278,2)</f>
        <v>0</v>
      </c>
      <c r="L278" s="242">
        <v>21</v>
      </c>
      <c r="M278" s="242">
        <f>G278*(1+L278/100)</f>
        <v>0</v>
      </c>
      <c r="N278" s="242">
        <v>3.32E-3</v>
      </c>
      <c r="O278" s="242">
        <f>ROUND(E278*N278,2)</f>
        <v>0.05</v>
      </c>
      <c r="P278" s="242">
        <v>0</v>
      </c>
      <c r="Q278" s="242">
        <f>ROUND(E278*P278,2)</f>
        <v>0</v>
      </c>
      <c r="R278" s="242" t="s">
        <v>546</v>
      </c>
      <c r="S278" s="242" t="s">
        <v>158</v>
      </c>
      <c r="T278" s="243" t="s">
        <v>158</v>
      </c>
      <c r="U278" s="221">
        <v>0.38</v>
      </c>
      <c r="V278" s="221">
        <f>ROUND(E278*U278,2)</f>
        <v>5.7</v>
      </c>
      <c r="W278" s="221"/>
      <c r="X278" s="221" t="s">
        <v>184</v>
      </c>
      <c r="Y278" s="211"/>
      <c r="Z278" s="211"/>
      <c r="AA278" s="211"/>
      <c r="AB278" s="211"/>
      <c r="AC278" s="211"/>
      <c r="AD278" s="211"/>
      <c r="AE278" s="211"/>
      <c r="AF278" s="211"/>
      <c r="AG278" s="211" t="s">
        <v>318</v>
      </c>
      <c r="AH278" s="211"/>
      <c r="AI278" s="211"/>
      <c r="AJ278" s="211"/>
      <c r="AK278" s="211"/>
      <c r="AL278" s="211"/>
      <c r="AM278" s="211"/>
      <c r="AN278" s="211"/>
      <c r="AO278" s="211"/>
      <c r="AP278" s="211"/>
      <c r="AQ278" s="211"/>
      <c r="AR278" s="211"/>
      <c r="AS278" s="211"/>
      <c r="AT278" s="211"/>
      <c r="AU278" s="211"/>
      <c r="AV278" s="211"/>
      <c r="AW278" s="211"/>
      <c r="AX278" s="211"/>
      <c r="AY278" s="211"/>
      <c r="AZ278" s="211"/>
      <c r="BA278" s="211"/>
      <c r="BB278" s="211"/>
      <c r="BC278" s="211"/>
      <c r="BD278" s="211"/>
      <c r="BE278" s="211"/>
      <c r="BF278" s="211"/>
      <c r="BG278" s="211"/>
      <c r="BH278" s="211"/>
    </row>
    <row r="279" spans="1:60" ht="30.6" outlineLevel="1" x14ac:dyDescent="0.25">
      <c r="A279" s="230">
        <v>109</v>
      </c>
      <c r="B279" s="231" t="s">
        <v>547</v>
      </c>
      <c r="C279" s="247" t="s">
        <v>548</v>
      </c>
      <c r="D279" s="232" t="s">
        <v>205</v>
      </c>
      <c r="E279" s="233">
        <v>38.384999999999998</v>
      </c>
      <c r="F279" s="234"/>
      <c r="G279" s="235">
        <f>ROUND(E279*F279,2)</f>
        <v>0</v>
      </c>
      <c r="H279" s="234"/>
      <c r="I279" s="235">
        <f>ROUND(E279*H279,2)</f>
        <v>0</v>
      </c>
      <c r="J279" s="234"/>
      <c r="K279" s="235">
        <f>ROUND(E279*J279,2)</f>
        <v>0</v>
      </c>
      <c r="L279" s="235">
        <v>21</v>
      </c>
      <c r="M279" s="235">
        <f>G279*(1+L279/100)</f>
        <v>0</v>
      </c>
      <c r="N279" s="235">
        <v>9.8999999999999999E-4</v>
      </c>
      <c r="O279" s="235">
        <f>ROUND(E279*N279,2)</f>
        <v>0.04</v>
      </c>
      <c r="P279" s="235">
        <v>0</v>
      </c>
      <c r="Q279" s="235">
        <f>ROUND(E279*P279,2)</f>
        <v>0</v>
      </c>
      <c r="R279" s="235" t="s">
        <v>546</v>
      </c>
      <c r="S279" s="235" t="s">
        <v>158</v>
      </c>
      <c r="T279" s="236" t="s">
        <v>158</v>
      </c>
      <c r="U279" s="221">
        <v>0.41</v>
      </c>
      <c r="V279" s="221">
        <f>ROUND(E279*U279,2)</f>
        <v>15.74</v>
      </c>
      <c r="W279" s="221"/>
      <c r="X279" s="221" t="s">
        <v>184</v>
      </c>
      <c r="Y279" s="211"/>
      <c r="Z279" s="211"/>
      <c r="AA279" s="211"/>
      <c r="AB279" s="211"/>
      <c r="AC279" s="211"/>
      <c r="AD279" s="211"/>
      <c r="AE279" s="211"/>
      <c r="AF279" s="211"/>
      <c r="AG279" s="211" t="s">
        <v>318</v>
      </c>
      <c r="AH279" s="211"/>
      <c r="AI279" s="211"/>
      <c r="AJ279" s="211"/>
      <c r="AK279" s="211"/>
      <c r="AL279" s="211"/>
      <c r="AM279" s="211"/>
      <c r="AN279" s="211"/>
      <c r="AO279" s="211"/>
      <c r="AP279" s="211"/>
      <c r="AQ279" s="211"/>
      <c r="AR279" s="211"/>
      <c r="AS279" s="211"/>
      <c r="AT279" s="211"/>
      <c r="AU279" s="211"/>
      <c r="AV279" s="211"/>
      <c r="AW279" s="211"/>
      <c r="AX279" s="211"/>
      <c r="AY279" s="211"/>
      <c r="AZ279" s="211"/>
      <c r="BA279" s="211"/>
      <c r="BB279" s="211"/>
      <c r="BC279" s="211"/>
      <c r="BD279" s="211"/>
      <c r="BE279" s="211"/>
      <c r="BF279" s="211"/>
      <c r="BG279" s="211"/>
      <c r="BH279" s="211"/>
    </row>
    <row r="280" spans="1:60" outlineLevel="1" x14ac:dyDescent="0.25">
      <c r="A280" s="218"/>
      <c r="B280" s="219"/>
      <c r="C280" s="264" t="s">
        <v>549</v>
      </c>
      <c r="D280" s="251"/>
      <c r="E280" s="252">
        <v>7.2</v>
      </c>
      <c r="F280" s="221"/>
      <c r="G280" s="221"/>
      <c r="H280" s="221"/>
      <c r="I280" s="221"/>
      <c r="J280" s="221"/>
      <c r="K280" s="221"/>
      <c r="L280" s="221"/>
      <c r="M280" s="221"/>
      <c r="N280" s="221"/>
      <c r="O280" s="221"/>
      <c r="P280" s="221"/>
      <c r="Q280" s="221"/>
      <c r="R280" s="221"/>
      <c r="S280" s="221"/>
      <c r="T280" s="221"/>
      <c r="U280" s="221"/>
      <c r="V280" s="221"/>
      <c r="W280" s="221"/>
      <c r="X280" s="221"/>
      <c r="Y280" s="211"/>
      <c r="Z280" s="211"/>
      <c r="AA280" s="211"/>
      <c r="AB280" s="211"/>
      <c r="AC280" s="211"/>
      <c r="AD280" s="211"/>
      <c r="AE280" s="211"/>
      <c r="AF280" s="211"/>
      <c r="AG280" s="211" t="s">
        <v>189</v>
      </c>
      <c r="AH280" s="211">
        <v>0</v>
      </c>
      <c r="AI280" s="211"/>
      <c r="AJ280" s="211"/>
      <c r="AK280" s="211"/>
      <c r="AL280" s="211"/>
      <c r="AM280" s="211"/>
      <c r="AN280" s="211"/>
      <c r="AO280" s="211"/>
      <c r="AP280" s="211"/>
      <c r="AQ280" s="211"/>
      <c r="AR280" s="211"/>
      <c r="AS280" s="211"/>
      <c r="AT280" s="211"/>
      <c r="AU280" s="211"/>
      <c r="AV280" s="211"/>
      <c r="AW280" s="211"/>
      <c r="AX280" s="211"/>
      <c r="AY280" s="211"/>
      <c r="AZ280" s="211"/>
      <c r="BA280" s="211"/>
      <c r="BB280" s="211"/>
      <c r="BC280" s="211"/>
      <c r="BD280" s="211"/>
      <c r="BE280" s="211"/>
      <c r="BF280" s="211"/>
      <c r="BG280" s="211"/>
      <c r="BH280" s="211"/>
    </row>
    <row r="281" spans="1:60" outlineLevel="1" x14ac:dyDescent="0.25">
      <c r="A281" s="218"/>
      <c r="B281" s="219"/>
      <c r="C281" s="264" t="s">
        <v>550</v>
      </c>
      <c r="D281" s="251"/>
      <c r="E281" s="252">
        <v>7.2</v>
      </c>
      <c r="F281" s="221"/>
      <c r="G281" s="221"/>
      <c r="H281" s="221"/>
      <c r="I281" s="221"/>
      <c r="J281" s="221"/>
      <c r="K281" s="221"/>
      <c r="L281" s="221"/>
      <c r="M281" s="221"/>
      <c r="N281" s="221"/>
      <c r="O281" s="221"/>
      <c r="P281" s="221"/>
      <c r="Q281" s="221"/>
      <c r="R281" s="221"/>
      <c r="S281" s="221"/>
      <c r="T281" s="221"/>
      <c r="U281" s="221"/>
      <c r="V281" s="221"/>
      <c r="W281" s="221"/>
      <c r="X281" s="221"/>
      <c r="Y281" s="211"/>
      <c r="Z281" s="211"/>
      <c r="AA281" s="211"/>
      <c r="AB281" s="211"/>
      <c r="AC281" s="211"/>
      <c r="AD281" s="211"/>
      <c r="AE281" s="211"/>
      <c r="AF281" s="211"/>
      <c r="AG281" s="211" t="s">
        <v>189</v>
      </c>
      <c r="AH281" s="211">
        <v>0</v>
      </c>
      <c r="AI281" s="211"/>
      <c r="AJ281" s="211"/>
      <c r="AK281" s="211"/>
      <c r="AL281" s="211"/>
      <c r="AM281" s="211"/>
      <c r="AN281" s="211"/>
      <c r="AO281" s="211"/>
      <c r="AP281" s="211"/>
      <c r="AQ281" s="211"/>
      <c r="AR281" s="211"/>
      <c r="AS281" s="211"/>
      <c r="AT281" s="211"/>
      <c r="AU281" s="211"/>
      <c r="AV281" s="211"/>
      <c r="AW281" s="211"/>
      <c r="AX281" s="211"/>
      <c r="AY281" s="211"/>
      <c r="AZ281" s="211"/>
      <c r="BA281" s="211"/>
      <c r="BB281" s="211"/>
      <c r="BC281" s="211"/>
      <c r="BD281" s="211"/>
      <c r="BE281" s="211"/>
      <c r="BF281" s="211"/>
      <c r="BG281" s="211"/>
      <c r="BH281" s="211"/>
    </row>
    <row r="282" spans="1:60" outlineLevel="1" x14ac:dyDescent="0.25">
      <c r="A282" s="218"/>
      <c r="B282" s="219"/>
      <c r="C282" s="264" t="s">
        <v>551</v>
      </c>
      <c r="D282" s="251"/>
      <c r="E282" s="252">
        <v>23.984999999999999</v>
      </c>
      <c r="F282" s="221"/>
      <c r="G282" s="221"/>
      <c r="H282" s="221"/>
      <c r="I282" s="221"/>
      <c r="J282" s="221"/>
      <c r="K282" s="221"/>
      <c r="L282" s="221"/>
      <c r="M282" s="221"/>
      <c r="N282" s="221"/>
      <c r="O282" s="221"/>
      <c r="P282" s="221"/>
      <c r="Q282" s="221"/>
      <c r="R282" s="221"/>
      <c r="S282" s="221"/>
      <c r="T282" s="221"/>
      <c r="U282" s="221"/>
      <c r="V282" s="221"/>
      <c r="W282" s="221"/>
      <c r="X282" s="221"/>
      <c r="Y282" s="211"/>
      <c r="Z282" s="211"/>
      <c r="AA282" s="211"/>
      <c r="AB282" s="211"/>
      <c r="AC282" s="211"/>
      <c r="AD282" s="211"/>
      <c r="AE282" s="211"/>
      <c r="AF282" s="211"/>
      <c r="AG282" s="211" t="s">
        <v>189</v>
      </c>
      <c r="AH282" s="211">
        <v>0</v>
      </c>
      <c r="AI282" s="211"/>
      <c r="AJ282" s="211"/>
      <c r="AK282" s="211"/>
      <c r="AL282" s="211"/>
      <c r="AM282" s="211"/>
      <c r="AN282" s="211"/>
      <c r="AO282" s="211"/>
      <c r="AP282" s="211"/>
      <c r="AQ282" s="211"/>
      <c r="AR282" s="211"/>
      <c r="AS282" s="211"/>
      <c r="AT282" s="211"/>
      <c r="AU282" s="211"/>
      <c r="AV282" s="211"/>
      <c r="AW282" s="211"/>
      <c r="AX282" s="211"/>
      <c r="AY282" s="211"/>
      <c r="AZ282" s="211"/>
      <c r="BA282" s="211"/>
      <c r="BB282" s="211"/>
      <c r="BC282" s="211"/>
      <c r="BD282" s="211"/>
      <c r="BE282" s="211"/>
      <c r="BF282" s="211"/>
      <c r="BG282" s="211"/>
      <c r="BH282" s="211"/>
    </row>
    <row r="283" spans="1:60" ht="30.6" outlineLevel="1" x14ac:dyDescent="0.25">
      <c r="A283" s="230">
        <v>110</v>
      </c>
      <c r="B283" s="231" t="s">
        <v>552</v>
      </c>
      <c r="C283" s="247" t="s">
        <v>553</v>
      </c>
      <c r="D283" s="232" t="s">
        <v>211</v>
      </c>
      <c r="E283" s="233">
        <v>24.228000000000002</v>
      </c>
      <c r="F283" s="234"/>
      <c r="G283" s="235">
        <f>ROUND(E283*F283,2)</f>
        <v>0</v>
      </c>
      <c r="H283" s="234"/>
      <c r="I283" s="235">
        <f>ROUND(E283*H283,2)</f>
        <v>0</v>
      </c>
      <c r="J283" s="234"/>
      <c r="K283" s="235">
        <f>ROUND(E283*J283,2)</f>
        <v>0</v>
      </c>
      <c r="L283" s="235">
        <v>21</v>
      </c>
      <c r="M283" s="235">
        <f>G283*(1+L283/100)</f>
        <v>0</v>
      </c>
      <c r="N283" s="235">
        <v>0</v>
      </c>
      <c r="O283" s="235">
        <f>ROUND(E283*N283,2)</f>
        <v>0</v>
      </c>
      <c r="P283" s="235">
        <v>0</v>
      </c>
      <c r="Q283" s="235">
        <f>ROUND(E283*P283,2)</f>
        <v>0</v>
      </c>
      <c r="R283" s="235" t="s">
        <v>546</v>
      </c>
      <c r="S283" s="235" t="s">
        <v>158</v>
      </c>
      <c r="T283" s="236" t="s">
        <v>158</v>
      </c>
      <c r="U283" s="221">
        <v>0.27</v>
      </c>
      <c r="V283" s="221">
        <f>ROUND(E283*U283,2)</f>
        <v>6.54</v>
      </c>
      <c r="W283" s="221"/>
      <c r="X283" s="221" t="s">
        <v>184</v>
      </c>
      <c r="Y283" s="211"/>
      <c r="Z283" s="211"/>
      <c r="AA283" s="211"/>
      <c r="AB283" s="211"/>
      <c r="AC283" s="211"/>
      <c r="AD283" s="211"/>
      <c r="AE283" s="211"/>
      <c r="AF283" s="211"/>
      <c r="AG283" s="211" t="s">
        <v>318</v>
      </c>
      <c r="AH283" s="211"/>
      <c r="AI283" s="211"/>
      <c r="AJ283" s="211"/>
      <c r="AK283" s="211"/>
      <c r="AL283" s="211"/>
      <c r="AM283" s="211"/>
      <c r="AN283" s="211"/>
      <c r="AO283" s="211"/>
      <c r="AP283" s="211"/>
      <c r="AQ283" s="211"/>
      <c r="AR283" s="211"/>
      <c r="AS283" s="211"/>
      <c r="AT283" s="211"/>
      <c r="AU283" s="211"/>
      <c r="AV283" s="211"/>
      <c r="AW283" s="211"/>
      <c r="AX283" s="211"/>
      <c r="AY283" s="211"/>
      <c r="AZ283" s="211"/>
      <c r="BA283" s="211"/>
      <c r="BB283" s="211"/>
      <c r="BC283" s="211"/>
      <c r="BD283" s="211"/>
      <c r="BE283" s="211"/>
      <c r="BF283" s="211"/>
      <c r="BG283" s="211"/>
      <c r="BH283" s="211"/>
    </row>
    <row r="284" spans="1:60" outlineLevel="1" x14ac:dyDescent="0.25">
      <c r="A284" s="218"/>
      <c r="B284" s="219"/>
      <c r="C284" s="264" t="s">
        <v>554</v>
      </c>
      <c r="D284" s="251"/>
      <c r="E284" s="252">
        <v>19.187999999999999</v>
      </c>
      <c r="F284" s="221"/>
      <c r="G284" s="221"/>
      <c r="H284" s="221"/>
      <c r="I284" s="221"/>
      <c r="J284" s="221"/>
      <c r="K284" s="221"/>
      <c r="L284" s="221"/>
      <c r="M284" s="221"/>
      <c r="N284" s="221"/>
      <c r="O284" s="221"/>
      <c r="P284" s="221"/>
      <c r="Q284" s="221"/>
      <c r="R284" s="221"/>
      <c r="S284" s="221"/>
      <c r="T284" s="221"/>
      <c r="U284" s="221"/>
      <c r="V284" s="221"/>
      <c r="W284" s="221"/>
      <c r="X284" s="221"/>
      <c r="Y284" s="211"/>
      <c r="Z284" s="211"/>
      <c r="AA284" s="211"/>
      <c r="AB284" s="211"/>
      <c r="AC284" s="211"/>
      <c r="AD284" s="211"/>
      <c r="AE284" s="211"/>
      <c r="AF284" s="211"/>
      <c r="AG284" s="211" t="s">
        <v>189</v>
      </c>
      <c r="AH284" s="211">
        <v>0</v>
      </c>
      <c r="AI284" s="211"/>
      <c r="AJ284" s="211"/>
      <c r="AK284" s="211"/>
      <c r="AL284" s="211"/>
      <c r="AM284" s="211"/>
      <c r="AN284" s="211"/>
      <c r="AO284" s="211"/>
      <c r="AP284" s="211"/>
      <c r="AQ284" s="211"/>
      <c r="AR284" s="211"/>
      <c r="AS284" s="211"/>
      <c r="AT284" s="211"/>
      <c r="AU284" s="211"/>
      <c r="AV284" s="211"/>
      <c r="AW284" s="211"/>
      <c r="AX284" s="211"/>
      <c r="AY284" s="211"/>
      <c r="AZ284" s="211"/>
      <c r="BA284" s="211"/>
      <c r="BB284" s="211"/>
      <c r="BC284" s="211"/>
      <c r="BD284" s="211"/>
      <c r="BE284" s="211"/>
      <c r="BF284" s="211"/>
      <c r="BG284" s="211"/>
      <c r="BH284" s="211"/>
    </row>
    <row r="285" spans="1:60" outlineLevel="1" x14ac:dyDescent="0.25">
      <c r="A285" s="218"/>
      <c r="B285" s="219"/>
      <c r="C285" s="264" t="s">
        <v>555</v>
      </c>
      <c r="D285" s="251"/>
      <c r="E285" s="252">
        <v>5.04</v>
      </c>
      <c r="F285" s="221"/>
      <c r="G285" s="221"/>
      <c r="H285" s="221"/>
      <c r="I285" s="221"/>
      <c r="J285" s="221"/>
      <c r="K285" s="221"/>
      <c r="L285" s="221"/>
      <c r="M285" s="221"/>
      <c r="N285" s="221"/>
      <c r="O285" s="221"/>
      <c r="P285" s="221"/>
      <c r="Q285" s="221"/>
      <c r="R285" s="221"/>
      <c r="S285" s="221"/>
      <c r="T285" s="221"/>
      <c r="U285" s="221"/>
      <c r="V285" s="221"/>
      <c r="W285" s="221"/>
      <c r="X285" s="221"/>
      <c r="Y285" s="211"/>
      <c r="Z285" s="211"/>
      <c r="AA285" s="211"/>
      <c r="AB285" s="211"/>
      <c r="AC285" s="211"/>
      <c r="AD285" s="211"/>
      <c r="AE285" s="211"/>
      <c r="AF285" s="211"/>
      <c r="AG285" s="211" t="s">
        <v>189</v>
      </c>
      <c r="AH285" s="211">
        <v>0</v>
      </c>
      <c r="AI285" s="211"/>
      <c r="AJ285" s="211"/>
      <c r="AK285" s="211"/>
      <c r="AL285" s="211"/>
      <c r="AM285" s="211"/>
      <c r="AN285" s="211"/>
      <c r="AO285" s="211"/>
      <c r="AP285" s="211"/>
      <c r="AQ285" s="211"/>
      <c r="AR285" s="211"/>
      <c r="AS285" s="211"/>
      <c r="AT285" s="211"/>
      <c r="AU285" s="211"/>
      <c r="AV285" s="211"/>
      <c r="AW285" s="211"/>
      <c r="AX285" s="211"/>
      <c r="AY285" s="211"/>
      <c r="AZ285" s="211"/>
      <c r="BA285" s="211"/>
      <c r="BB285" s="211"/>
      <c r="BC285" s="211"/>
      <c r="BD285" s="211"/>
      <c r="BE285" s="211"/>
      <c r="BF285" s="211"/>
      <c r="BG285" s="211"/>
      <c r="BH285" s="211"/>
    </row>
    <row r="286" spans="1:60" ht="20.399999999999999" outlineLevel="1" x14ac:dyDescent="0.25">
      <c r="A286" s="230">
        <v>111</v>
      </c>
      <c r="B286" s="231" t="s">
        <v>556</v>
      </c>
      <c r="C286" s="247" t="s">
        <v>557</v>
      </c>
      <c r="D286" s="232" t="s">
        <v>211</v>
      </c>
      <c r="E286" s="233">
        <v>19.187999999999999</v>
      </c>
      <c r="F286" s="234"/>
      <c r="G286" s="235">
        <f>ROUND(E286*F286,2)</f>
        <v>0</v>
      </c>
      <c r="H286" s="234"/>
      <c r="I286" s="235">
        <f>ROUND(E286*H286,2)</f>
        <v>0</v>
      </c>
      <c r="J286" s="234"/>
      <c r="K286" s="235">
        <f>ROUND(E286*J286,2)</f>
        <v>0</v>
      </c>
      <c r="L286" s="235">
        <v>21</v>
      </c>
      <c r="M286" s="235">
        <f>G286*(1+L286/100)</f>
        <v>0</v>
      </c>
      <c r="N286" s="235">
        <v>0</v>
      </c>
      <c r="O286" s="235">
        <f>ROUND(E286*N286,2)</f>
        <v>0</v>
      </c>
      <c r="P286" s="235">
        <v>0</v>
      </c>
      <c r="Q286" s="235">
        <f>ROUND(E286*P286,2)</f>
        <v>0</v>
      </c>
      <c r="R286" s="235" t="s">
        <v>546</v>
      </c>
      <c r="S286" s="235" t="s">
        <v>158</v>
      </c>
      <c r="T286" s="236" t="s">
        <v>158</v>
      </c>
      <c r="U286" s="221">
        <v>0.06</v>
      </c>
      <c r="V286" s="221">
        <f>ROUND(E286*U286,2)</f>
        <v>1.1499999999999999</v>
      </c>
      <c r="W286" s="221"/>
      <c r="X286" s="221" t="s">
        <v>184</v>
      </c>
      <c r="Y286" s="211"/>
      <c r="Z286" s="211"/>
      <c r="AA286" s="211"/>
      <c r="AB286" s="211"/>
      <c r="AC286" s="211"/>
      <c r="AD286" s="211"/>
      <c r="AE286" s="211"/>
      <c r="AF286" s="211"/>
      <c r="AG286" s="211" t="s">
        <v>318</v>
      </c>
      <c r="AH286" s="211"/>
      <c r="AI286" s="211"/>
      <c r="AJ286" s="211"/>
      <c r="AK286" s="211"/>
      <c r="AL286" s="211"/>
      <c r="AM286" s="211"/>
      <c r="AN286" s="211"/>
      <c r="AO286" s="211"/>
      <c r="AP286" s="211"/>
      <c r="AQ286" s="211"/>
      <c r="AR286" s="211"/>
      <c r="AS286" s="211"/>
      <c r="AT286" s="211"/>
      <c r="AU286" s="211"/>
      <c r="AV286" s="211"/>
      <c r="AW286" s="211"/>
      <c r="AX286" s="211"/>
      <c r="AY286" s="211"/>
      <c r="AZ286" s="211"/>
      <c r="BA286" s="211"/>
      <c r="BB286" s="211"/>
      <c r="BC286" s="211"/>
      <c r="BD286" s="211"/>
      <c r="BE286" s="211"/>
      <c r="BF286" s="211"/>
      <c r="BG286" s="211"/>
      <c r="BH286" s="211"/>
    </row>
    <row r="287" spans="1:60" outlineLevel="1" x14ac:dyDescent="0.25">
      <c r="A287" s="218"/>
      <c r="B287" s="219"/>
      <c r="C287" s="264" t="s">
        <v>554</v>
      </c>
      <c r="D287" s="251"/>
      <c r="E287" s="252">
        <v>19.187999999999999</v>
      </c>
      <c r="F287" s="221"/>
      <c r="G287" s="221"/>
      <c r="H287" s="221"/>
      <c r="I287" s="221"/>
      <c r="J287" s="221"/>
      <c r="K287" s="221"/>
      <c r="L287" s="221"/>
      <c r="M287" s="221"/>
      <c r="N287" s="221"/>
      <c r="O287" s="221"/>
      <c r="P287" s="221"/>
      <c r="Q287" s="221"/>
      <c r="R287" s="221"/>
      <c r="S287" s="221"/>
      <c r="T287" s="221"/>
      <c r="U287" s="221"/>
      <c r="V287" s="221"/>
      <c r="W287" s="221"/>
      <c r="X287" s="221"/>
      <c r="Y287" s="211"/>
      <c r="Z287" s="211"/>
      <c r="AA287" s="211"/>
      <c r="AB287" s="211"/>
      <c r="AC287" s="211"/>
      <c r="AD287" s="211"/>
      <c r="AE287" s="211"/>
      <c r="AF287" s="211"/>
      <c r="AG287" s="211" t="s">
        <v>189</v>
      </c>
      <c r="AH287" s="211">
        <v>0</v>
      </c>
      <c r="AI287" s="211"/>
      <c r="AJ287" s="211"/>
      <c r="AK287" s="211"/>
      <c r="AL287" s="211"/>
      <c r="AM287" s="211"/>
      <c r="AN287" s="211"/>
      <c r="AO287" s="211"/>
      <c r="AP287" s="211"/>
      <c r="AQ287" s="211"/>
      <c r="AR287" s="211"/>
      <c r="AS287" s="211"/>
      <c r="AT287" s="211"/>
      <c r="AU287" s="211"/>
      <c r="AV287" s="211"/>
      <c r="AW287" s="211"/>
      <c r="AX287" s="211"/>
      <c r="AY287" s="211"/>
      <c r="AZ287" s="211"/>
      <c r="BA287" s="211"/>
      <c r="BB287" s="211"/>
      <c r="BC287" s="211"/>
      <c r="BD287" s="211"/>
      <c r="BE287" s="211"/>
      <c r="BF287" s="211"/>
      <c r="BG287" s="211"/>
      <c r="BH287" s="211"/>
    </row>
    <row r="288" spans="1:60" outlineLevel="1" x14ac:dyDescent="0.25">
      <c r="A288" s="237">
        <v>112</v>
      </c>
      <c r="B288" s="238" t="s">
        <v>558</v>
      </c>
      <c r="C288" s="246" t="s">
        <v>559</v>
      </c>
      <c r="D288" s="239" t="s">
        <v>182</v>
      </c>
      <c r="E288" s="240">
        <v>1.98</v>
      </c>
      <c r="F288" s="241"/>
      <c r="G288" s="242">
        <f>ROUND(E288*F288,2)</f>
        <v>0</v>
      </c>
      <c r="H288" s="241"/>
      <c r="I288" s="242">
        <f>ROUND(E288*H288,2)</f>
        <v>0</v>
      </c>
      <c r="J288" s="241"/>
      <c r="K288" s="242">
        <f>ROUND(E288*J288,2)</f>
        <v>0</v>
      </c>
      <c r="L288" s="242">
        <v>21</v>
      </c>
      <c r="M288" s="242">
        <f>G288*(1+L288/100)</f>
        <v>0</v>
      </c>
      <c r="N288" s="242">
        <v>2.3570000000000001E-2</v>
      </c>
      <c r="O288" s="242">
        <f>ROUND(E288*N288,2)</f>
        <v>0.05</v>
      </c>
      <c r="P288" s="242">
        <v>0</v>
      </c>
      <c r="Q288" s="242">
        <f>ROUND(E288*P288,2)</f>
        <v>0</v>
      </c>
      <c r="R288" s="242" t="s">
        <v>546</v>
      </c>
      <c r="S288" s="242" t="s">
        <v>158</v>
      </c>
      <c r="T288" s="243" t="s">
        <v>158</v>
      </c>
      <c r="U288" s="221">
        <v>0</v>
      </c>
      <c r="V288" s="221">
        <f>ROUND(E288*U288,2)</f>
        <v>0</v>
      </c>
      <c r="W288" s="221"/>
      <c r="X288" s="221" t="s">
        <v>184</v>
      </c>
      <c r="Y288" s="211"/>
      <c r="Z288" s="211"/>
      <c r="AA288" s="211"/>
      <c r="AB288" s="211"/>
      <c r="AC288" s="211"/>
      <c r="AD288" s="211"/>
      <c r="AE288" s="211"/>
      <c r="AF288" s="211"/>
      <c r="AG288" s="211" t="s">
        <v>318</v>
      </c>
      <c r="AH288" s="211"/>
      <c r="AI288" s="211"/>
      <c r="AJ288" s="211"/>
      <c r="AK288" s="211"/>
      <c r="AL288" s="211"/>
      <c r="AM288" s="211"/>
      <c r="AN288" s="211"/>
      <c r="AO288" s="211"/>
      <c r="AP288" s="211"/>
      <c r="AQ288" s="211"/>
      <c r="AR288" s="211"/>
      <c r="AS288" s="211"/>
      <c r="AT288" s="211"/>
      <c r="AU288" s="211"/>
      <c r="AV288" s="211"/>
      <c r="AW288" s="211"/>
      <c r="AX288" s="211"/>
      <c r="AY288" s="211"/>
      <c r="AZ288" s="211"/>
      <c r="BA288" s="211"/>
      <c r="BB288" s="211"/>
      <c r="BC288" s="211"/>
      <c r="BD288" s="211"/>
      <c r="BE288" s="211"/>
      <c r="BF288" s="211"/>
      <c r="BG288" s="211"/>
      <c r="BH288" s="211"/>
    </row>
    <row r="289" spans="1:60" ht="20.399999999999999" outlineLevel="1" x14ac:dyDescent="0.25">
      <c r="A289" s="237">
        <v>113</v>
      </c>
      <c r="B289" s="238" t="s">
        <v>560</v>
      </c>
      <c r="C289" s="246" t="s">
        <v>561</v>
      </c>
      <c r="D289" s="239" t="s">
        <v>182</v>
      </c>
      <c r="E289" s="240">
        <v>1.98</v>
      </c>
      <c r="F289" s="241"/>
      <c r="G289" s="242">
        <f>ROUND(E289*F289,2)</f>
        <v>0</v>
      </c>
      <c r="H289" s="241"/>
      <c r="I289" s="242">
        <f>ROUND(E289*H289,2)</f>
        <v>0</v>
      </c>
      <c r="J289" s="241"/>
      <c r="K289" s="242">
        <f>ROUND(E289*J289,2)</f>
        <v>0</v>
      </c>
      <c r="L289" s="242">
        <v>21</v>
      </c>
      <c r="M289" s="242">
        <f>G289*(1+L289/100)</f>
        <v>0</v>
      </c>
      <c r="N289" s="242">
        <v>1.6500000000000001E-2</v>
      </c>
      <c r="O289" s="242">
        <f>ROUND(E289*N289,2)</f>
        <v>0.03</v>
      </c>
      <c r="P289" s="242">
        <v>0</v>
      </c>
      <c r="Q289" s="242">
        <f>ROUND(E289*P289,2)</f>
        <v>0</v>
      </c>
      <c r="R289" s="242" t="s">
        <v>546</v>
      </c>
      <c r="S289" s="242" t="s">
        <v>158</v>
      </c>
      <c r="T289" s="243" t="s">
        <v>158</v>
      </c>
      <c r="U289" s="221">
        <v>0</v>
      </c>
      <c r="V289" s="221">
        <f>ROUND(E289*U289,2)</f>
        <v>0</v>
      </c>
      <c r="W289" s="221"/>
      <c r="X289" s="221" t="s">
        <v>184</v>
      </c>
      <c r="Y289" s="211"/>
      <c r="Z289" s="211"/>
      <c r="AA289" s="211"/>
      <c r="AB289" s="211"/>
      <c r="AC289" s="211"/>
      <c r="AD289" s="211"/>
      <c r="AE289" s="211"/>
      <c r="AF289" s="211"/>
      <c r="AG289" s="211" t="s">
        <v>185</v>
      </c>
      <c r="AH289" s="211"/>
      <c r="AI289" s="211"/>
      <c r="AJ289" s="211"/>
      <c r="AK289" s="211"/>
      <c r="AL289" s="211"/>
      <c r="AM289" s="211"/>
      <c r="AN289" s="211"/>
      <c r="AO289" s="211"/>
      <c r="AP289" s="211"/>
      <c r="AQ289" s="211"/>
      <c r="AR289" s="211"/>
      <c r="AS289" s="211"/>
      <c r="AT289" s="211"/>
      <c r="AU289" s="211"/>
      <c r="AV289" s="211"/>
      <c r="AW289" s="211"/>
      <c r="AX289" s="211"/>
      <c r="AY289" s="211"/>
      <c r="AZ289" s="211"/>
      <c r="BA289" s="211"/>
      <c r="BB289" s="211"/>
      <c r="BC289" s="211"/>
      <c r="BD289" s="211"/>
      <c r="BE289" s="211"/>
      <c r="BF289" s="211"/>
      <c r="BG289" s="211"/>
      <c r="BH289" s="211"/>
    </row>
    <row r="290" spans="1:60" outlineLevel="1" x14ac:dyDescent="0.25">
      <c r="A290" s="237">
        <v>114</v>
      </c>
      <c r="B290" s="238" t="s">
        <v>562</v>
      </c>
      <c r="C290" s="246" t="s">
        <v>563</v>
      </c>
      <c r="D290" s="239" t="s">
        <v>455</v>
      </c>
      <c r="E290" s="240">
        <v>1</v>
      </c>
      <c r="F290" s="241"/>
      <c r="G290" s="242">
        <f>ROUND(E290*F290,2)</f>
        <v>0</v>
      </c>
      <c r="H290" s="241"/>
      <c r="I290" s="242">
        <f>ROUND(E290*H290,2)</f>
        <v>0</v>
      </c>
      <c r="J290" s="241"/>
      <c r="K290" s="242">
        <f>ROUND(E290*J290,2)</f>
        <v>0</v>
      </c>
      <c r="L290" s="242">
        <v>21</v>
      </c>
      <c r="M290" s="242">
        <f>G290*(1+L290/100)</f>
        <v>0</v>
      </c>
      <c r="N290" s="242">
        <v>0</v>
      </c>
      <c r="O290" s="242">
        <f>ROUND(E290*N290,2)</f>
        <v>0</v>
      </c>
      <c r="P290" s="242">
        <v>0</v>
      </c>
      <c r="Q290" s="242">
        <f>ROUND(E290*P290,2)</f>
        <v>0</v>
      </c>
      <c r="R290" s="242"/>
      <c r="S290" s="242" t="s">
        <v>340</v>
      </c>
      <c r="T290" s="243" t="s">
        <v>159</v>
      </c>
      <c r="U290" s="221">
        <v>0</v>
      </c>
      <c r="V290" s="221">
        <f>ROUND(E290*U290,2)</f>
        <v>0</v>
      </c>
      <c r="W290" s="221"/>
      <c r="X290" s="221" t="s">
        <v>184</v>
      </c>
      <c r="Y290" s="211"/>
      <c r="Z290" s="211"/>
      <c r="AA290" s="211"/>
      <c r="AB290" s="211"/>
      <c r="AC290" s="211"/>
      <c r="AD290" s="211"/>
      <c r="AE290" s="211"/>
      <c r="AF290" s="211"/>
      <c r="AG290" s="211" t="s">
        <v>196</v>
      </c>
      <c r="AH290" s="211"/>
      <c r="AI290" s="211"/>
      <c r="AJ290" s="211"/>
      <c r="AK290" s="211"/>
      <c r="AL290" s="211"/>
      <c r="AM290" s="211"/>
      <c r="AN290" s="211"/>
      <c r="AO290" s="211"/>
      <c r="AP290" s="211"/>
      <c r="AQ290" s="211"/>
      <c r="AR290" s="211"/>
      <c r="AS290" s="211"/>
      <c r="AT290" s="211"/>
      <c r="AU290" s="211"/>
      <c r="AV290" s="211"/>
      <c r="AW290" s="211"/>
      <c r="AX290" s="211"/>
      <c r="AY290" s="211"/>
      <c r="AZ290" s="211"/>
      <c r="BA290" s="211"/>
      <c r="BB290" s="211"/>
      <c r="BC290" s="211"/>
      <c r="BD290" s="211"/>
      <c r="BE290" s="211"/>
      <c r="BF290" s="211"/>
      <c r="BG290" s="211"/>
      <c r="BH290" s="211"/>
    </row>
    <row r="291" spans="1:60" outlineLevel="1" x14ac:dyDescent="0.25">
      <c r="A291" s="237">
        <v>115</v>
      </c>
      <c r="B291" s="238" t="s">
        <v>564</v>
      </c>
      <c r="C291" s="246" t="s">
        <v>565</v>
      </c>
      <c r="D291" s="239" t="s">
        <v>205</v>
      </c>
      <c r="E291" s="240">
        <v>90</v>
      </c>
      <c r="F291" s="241"/>
      <c r="G291" s="242">
        <f>ROUND(E291*F291,2)</f>
        <v>0</v>
      </c>
      <c r="H291" s="241"/>
      <c r="I291" s="242">
        <f>ROUND(E291*H291,2)</f>
        <v>0</v>
      </c>
      <c r="J291" s="241"/>
      <c r="K291" s="242">
        <f>ROUND(E291*J291,2)</f>
        <v>0</v>
      </c>
      <c r="L291" s="242">
        <v>21</v>
      </c>
      <c r="M291" s="242">
        <f>G291*(1+L291/100)</f>
        <v>0</v>
      </c>
      <c r="N291" s="242">
        <v>1E-3</v>
      </c>
      <c r="O291" s="242">
        <f>ROUND(E291*N291,2)</f>
        <v>0.09</v>
      </c>
      <c r="P291" s="242">
        <v>0</v>
      </c>
      <c r="Q291" s="242">
        <f>ROUND(E291*P291,2)</f>
        <v>0</v>
      </c>
      <c r="R291" s="242" t="s">
        <v>325</v>
      </c>
      <c r="S291" s="242" t="s">
        <v>158</v>
      </c>
      <c r="T291" s="243" t="s">
        <v>158</v>
      </c>
      <c r="U291" s="221">
        <v>0</v>
      </c>
      <c r="V291" s="221">
        <f>ROUND(E291*U291,2)</f>
        <v>0</v>
      </c>
      <c r="W291" s="221"/>
      <c r="X291" s="221" t="s">
        <v>326</v>
      </c>
      <c r="Y291" s="211"/>
      <c r="Z291" s="211"/>
      <c r="AA291" s="211"/>
      <c r="AB291" s="211"/>
      <c r="AC291" s="211"/>
      <c r="AD291" s="211"/>
      <c r="AE291" s="211"/>
      <c r="AF291" s="211"/>
      <c r="AG291" s="211" t="s">
        <v>530</v>
      </c>
      <c r="AH291" s="211"/>
      <c r="AI291" s="211"/>
      <c r="AJ291" s="211"/>
      <c r="AK291" s="211"/>
      <c r="AL291" s="211"/>
      <c r="AM291" s="211"/>
      <c r="AN291" s="211"/>
      <c r="AO291" s="211"/>
      <c r="AP291" s="211"/>
      <c r="AQ291" s="211"/>
      <c r="AR291" s="211"/>
      <c r="AS291" s="211"/>
      <c r="AT291" s="211"/>
      <c r="AU291" s="211"/>
      <c r="AV291" s="211"/>
      <c r="AW291" s="211"/>
      <c r="AX291" s="211"/>
      <c r="AY291" s="211"/>
      <c r="AZ291" s="211"/>
      <c r="BA291" s="211"/>
      <c r="BB291" s="211"/>
      <c r="BC291" s="211"/>
      <c r="BD291" s="211"/>
      <c r="BE291" s="211"/>
      <c r="BF291" s="211"/>
      <c r="BG291" s="211"/>
      <c r="BH291" s="211"/>
    </row>
    <row r="292" spans="1:60" outlineLevel="1" x14ac:dyDescent="0.25">
      <c r="A292" s="230">
        <v>116</v>
      </c>
      <c r="B292" s="231" t="s">
        <v>566</v>
      </c>
      <c r="C292" s="247" t="s">
        <v>567</v>
      </c>
      <c r="D292" s="232" t="s">
        <v>182</v>
      </c>
      <c r="E292" s="233">
        <v>0.58631999999999995</v>
      </c>
      <c r="F292" s="234"/>
      <c r="G292" s="235">
        <f>ROUND(E292*F292,2)</f>
        <v>0</v>
      </c>
      <c r="H292" s="234"/>
      <c r="I292" s="235">
        <f>ROUND(E292*H292,2)</f>
        <v>0</v>
      </c>
      <c r="J292" s="234"/>
      <c r="K292" s="235">
        <f>ROUND(E292*J292,2)</f>
        <v>0</v>
      </c>
      <c r="L292" s="235">
        <v>21</v>
      </c>
      <c r="M292" s="235">
        <f>G292*(1+L292/100)</f>
        <v>0</v>
      </c>
      <c r="N292" s="235">
        <v>0.55000000000000004</v>
      </c>
      <c r="O292" s="235">
        <f>ROUND(E292*N292,2)</f>
        <v>0.32</v>
      </c>
      <c r="P292" s="235">
        <v>0</v>
      </c>
      <c r="Q292" s="235">
        <f>ROUND(E292*P292,2)</f>
        <v>0</v>
      </c>
      <c r="R292" s="235" t="s">
        <v>325</v>
      </c>
      <c r="S292" s="235" t="s">
        <v>158</v>
      </c>
      <c r="T292" s="236" t="s">
        <v>158</v>
      </c>
      <c r="U292" s="221">
        <v>0</v>
      </c>
      <c r="V292" s="221">
        <f>ROUND(E292*U292,2)</f>
        <v>0</v>
      </c>
      <c r="W292" s="221"/>
      <c r="X292" s="221" t="s">
        <v>326</v>
      </c>
      <c r="Y292" s="211"/>
      <c r="Z292" s="211"/>
      <c r="AA292" s="211"/>
      <c r="AB292" s="211"/>
      <c r="AC292" s="211"/>
      <c r="AD292" s="211"/>
      <c r="AE292" s="211"/>
      <c r="AF292" s="211"/>
      <c r="AG292" s="211" t="s">
        <v>530</v>
      </c>
      <c r="AH292" s="211"/>
      <c r="AI292" s="211"/>
      <c r="AJ292" s="211"/>
      <c r="AK292" s="211"/>
      <c r="AL292" s="211"/>
      <c r="AM292" s="211"/>
      <c r="AN292" s="211"/>
      <c r="AO292" s="211"/>
      <c r="AP292" s="211"/>
      <c r="AQ292" s="211"/>
      <c r="AR292" s="211"/>
      <c r="AS292" s="211"/>
      <c r="AT292" s="211"/>
      <c r="AU292" s="211"/>
      <c r="AV292" s="211"/>
      <c r="AW292" s="211"/>
      <c r="AX292" s="211"/>
      <c r="AY292" s="211"/>
      <c r="AZ292" s="211"/>
      <c r="BA292" s="211"/>
      <c r="BB292" s="211"/>
      <c r="BC292" s="211"/>
      <c r="BD292" s="211"/>
      <c r="BE292" s="211"/>
      <c r="BF292" s="211"/>
      <c r="BG292" s="211"/>
      <c r="BH292" s="211"/>
    </row>
    <row r="293" spans="1:60" outlineLevel="1" x14ac:dyDescent="0.25">
      <c r="A293" s="218"/>
      <c r="B293" s="219"/>
      <c r="C293" s="264" t="s">
        <v>568</v>
      </c>
      <c r="D293" s="251"/>
      <c r="E293" s="252">
        <v>0.46434999999999998</v>
      </c>
      <c r="F293" s="221"/>
      <c r="G293" s="221"/>
      <c r="H293" s="221"/>
      <c r="I293" s="221"/>
      <c r="J293" s="221"/>
      <c r="K293" s="221"/>
      <c r="L293" s="221"/>
      <c r="M293" s="221"/>
      <c r="N293" s="221"/>
      <c r="O293" s="221"/>
      <c r="P293" s="221"/>
      <c r="Q293" s="221"/>
      <c r="R293" s="221"/>
      <c r="S293" s="221"/>
      <c r="T293" s="221"/>
      <c r="U293" s="221"/>
      <c r="V293" s="221"/>
      <c r="W293" s="221"/>
      <c r="X293" s="221"/>
      <c r="Y293" s="211"/>
      <c r="Z293" s="211"/>
      <c r="AA293" s="211"/>
      <c r="AB293" s="211"/>
      <c r="AC293" s="211"/>
      <c r="AD293" s="211"/>
      <c r="AE293" s="211"/>
      <c r="AF293" s="211"/>
      <c r="AG293" s="211" t="s">
        <v>189</v>
      </c>
      <c r="AH293" s="211">
        <v>0</v>
      </c>
      <c r="AI293" s="211"/>
      <c r="AJ293" s="211"/>
      <c r="AK293" s="211"/>
      <c r="AL293" s="211"/>
      <c r="AM293" s="211"/>
      <c r="AN293" s="211"/>
      <c r="AO293" s="211"/>
      <c r="AP293" s="211"/>
      <c r="AQ293" s="211"/>
      <c r="AR293" s="211"/>
      <c r="AS293" s="211"/>
      <c r="AT293" s="211"/>
      <c r="AU293" s="211"/>
      <c r="AV293" s="211"/>
      <c r="AW293" s="211"/>
      <c r="AX293" s="211"/>
      <c r="AY293" s="211"/>
      <c r="AZ293" s="211"/>
      <c r="BA293" s="211"/>
      <c r="BB293" s="211"/>
      <c r="BC293" s="211"/>
      <c r="BD293" s="211"/>
      <c r="BE293" s="211"/>
      <c r="BF293" s="211"/>
      <c r="BG293" s="211"/>
      <c r="BH293" s="211"/>
    </row>
    <row r="294" spans="1:60" outlineLevel="1" x14ac:dyDescent="0.25">
      <c r="A294" s="218"/>
      <c r="B294" s="219"/>
      <c r="C294" s="264" t="s">
        <v>569</v>
      </c>
      <c r="D294" s="251"/>
      <c r="E294" s="252">
        <v>0.12197</v>
      </c>
      <c r="F294" s="221"/>
      <c r="G294" s="221"/>
      <c r="H294" s="221"/>
      <c r="I294" s="221"/>
      <c r="J294" s="221"/>
      <c r="K294" s="221"/>
      <c r="L294" s="221"/>
      <c r="M294" s="221"/>
      <c r="N294" s="221"/>
      <c r="O294" s="221"/>
      <c r="P294" s="221"/>
      <c r="Q294" s="221"/>
      <c r="R294" s="221"/>
      <c r="S294" s="221"/>
      <c r="T294" s="221"/>
      <c r="U294" s="221"/>
      <c r="V294" s="221"/>
      <c r="W294" s="221"/>
      <c r="X294" s="221"/>
      <c r="Y294" s="211"/>
      <c r="Z294" s="211"/>
      <c r="AA294" s="211"/>
      <c r="AB294" s="211"/>
      <c r="AC294" s="211"/>
      <c r="AD294" s="211"/>
      <c r="AE294" s="211"/>
      <c r="AF294" s="211"/>
      <c r="AG294" s="211" t="s">
        <v>189</v>
      </c>
      <c r="AH294" s="211">
        <v>0</v>
      </c>
      <c r="AI294" s="211"/>
      <c r="AJ294" s="211"/>
      <c r="AK294" s="211"/>
      <c r="AL294" s="211"/>
      <c r="AM294" s="211"/>
      <c r="AN294" s="211"/>
      <c r="AO294" s="211"/>
      <c r="AP294" s="211"/>
      <c r="AQ294" s="211"/>
      <c r="AR294" s="211"/>
      <c r="AS294" s="211"/>
      <c r="AT294" s="211"/>
      <c r="AU294" s="211"/>
      <c r="AV294" s="211"/>
      <c r="AW294" s="211"/>
      <c r="AX294" s="211"/>
      <c r="AY294" s="211"/>
      <c r="AZ294" s="211"/>
      <c r="BA294" s="211"/>
      <c r="BB294" s="211"/>
      <c r="BC294" s="211"/>
      <c r="BD294" s="211"/>
      <c r="BE294" s="211"/>
      <c r="BF294" s="211"/>
      <c r="BG294" s="211"/>
      <c r="BH294" s="211"/>
    </row>
    <row r="295" spans="1:60" outlineLevel="1" x14ac:dyDescent="0.25">
      <c r="A295" s="230">
        <v>117</v>
      </c>
      <c r="B295" s="231" t="s">
        <v>570</v>
      </c>
      <c r="C295" s="247" t="s">
        <v>571</v>
      </c>
      <c r="D295" s="232" t="s">
        <v>182</v>
      </c>
      <c r="E295" s="233">
        <v>0.67173000000000005</v>
      </c>
      <c r="F295" s="234"/>
      <c r="G295" s="235">
        <f>ROUND(E295*F295,2)</f>
        <v>0</v>
      </c>
      <c r="H295" s="234"/>
      <c r="I295" s="235">
        <f>ROUND(E295*H295,2)</f>
        <v>0</v>
      </c>
      <c r="J295" s="234"/>
      <c r="K295" s="235">
        <f>ROUND(E295*J295,2)</f>
        <v>0</v>
      </c>
      <c r="L295" s="235">
        <v>21</v>
      </c>
      <c r="M295" s="235">
        <f>G295*(1+L295/100)</f>
        <v>0</v>
      </c>
      <c r="N295" s="235">
        <v>0.55000000000000004</v>
      </c>
      <c r="O295" s="235">
        <f>ROUND(E295*N295,2)</f>
        <v>0.37</v>
      </c>
      <c r="P295" s="235">
        <v>0</v>
      </c>
      <c r="Q295" s="235">
        <f>ROUND(E295*P295,2)</f>
        <v>0</v>
      </c>
      <c r="R295" s="235" t="s">
        <v>325</v>
      </c>
      <c r="S295" s="235" t="s">
        <v>158</v>
      </c>
      <c r="T295" s="236" t="s">
        <v>158</v>
      </c>
      <c r="U295" s="221">
        <v>0</v>
      </c>
      <c r="V295" s="221">
        <f>ROUND(E295*U295,2)</f>
        <v>0</v>
      </c>
      <c r="W295" s="221"/>
      <c r="X295" s="221" t="s">
        <v>326</v>
      </c>
      <c r="Y295" s="211"/>
      <c r="Z295" s="211"/>
      <c r="AA295" s="211"/>
      <c r="AB295" s="211"/>
      <c r="AC295" s="211"/>
      <c r="AD295" s="211"/>
      <c r="AE295" s="211"/>
      <c r="AF295" s="211"/>
      <c r="AG295" s="211" t="s">
        <v>530</v>
      </c>
      <c r="AH295" s="211"/>
      <c r="AI295" s="211"/>
      <c r="AJ295" s="211"/>
      <c r="AK295" s="211"/>
      <c r="AL295" s="211"/>
      <c r="AM295" s="211"/>
      <c r="AN295" s="211"/>
      <c r="AO295" s="211"/>
      <c r="AP295" s="211"/>
      <c r="AQ295" s="211"/>
      <c r="AR295" s="211"/>
      <c r="AS295" s="211"/>
      <c r="AT295" s="211"/>
      <c r="AU295" s="211"/>
      <c r="AV295" s="211"/>
      <c r="AW295" s="211"/>
      <c r="AX295" s="211"/>
      <c r="AY295" s="211"/>
      <c r="AZ295" s="211"/>
      <c r="BA295" s="211"/>
      <c r="BB295" s="211"/>
      <c r="BC295" s="211"/>
      <c r="BD295" s="211"/>
      <c r="BE295" s="211"/>
      <c r="BF295" s="211"/>
      <c r="BG295" s="211"/>
      <c r="BH295" s="211"/>
    </row>
    <row r="296" spans="1:60" outlineLevel="1" x14ac:dyDescent="0.25">
      <c r="A296" s="218"/>
      <c r="B296" s="219"/>
      <c r="C296" s="270" t="s">
        <v>572</v>
      </c>
      <c r="D296" s="255"/>
      <c r="E296" s="256"/>
      <c r="F296" s="221"/>
      <c r="G296" s="221"/>
      <c r="H296" s="221"/>
      <c r="I296" s="221"/>
      <c r="J296" s="221"/>
      <c r="K296" s="221"/>
      <c r="L296" s="221"/>
      <c r="M296" s="221"/>
      <c r="N296" s="221"/>
      <c r="O296" s="221"/>
      <c r="P296" s="221"/>
      <c r="Q296" s="221"/>
      <c r="R296" s="221"/>
      <c r="S296" s="221"/>
      <c r="T296" s="221"/>
      <c r="U296" s="221"/>
      <c r="V296" s="221"/>
      <c r="W296" s="221"/>
      <c r="X296" s="221"/>
      <c r="Y296" s="211"/>
      <c r="Z296" s="211"/>
      <c r="AA296" s="211"/>
      <c r="AB296" s="211"/>
      <c r="AC296" s="211"/>
      <c r="AD296" s="211"/>
      <c r="AE296" s="211"/>
      <c r="AF296" s="211"/>
      <c r="AG296" s="211" t="s">
        <v>189</v>
      </c>
      <c r="AH296" s="211"/>
      <c r="AI296" s="211"/>
      <c r="AJ296" s="211"/>
      <c r="AK296" s="211"/>
      <c r="AL296" s="211"/>
      <c r="AM296" s="211"/>
      <c r="AN296" s="211"/>
      <c r="AO296" s="211"/>
      <c r="AP296" s="211"/>
      <c r="AQ296" s="211"/>
      <c r="AR296" s="211"/>
      <c r="AS296" s="211"/>
      <c r="AT296" s="211"/>
      <c r="AU296" s="211"/>
      <c r="AV296" s="211"/>
      <c r="AW296" s="211"/>
      <c r="AX296" s="211"/>
      <c r="AY296" s="211"/>
      <c r="AZ296" s="211"/>
      <c r="BA296" s="211"/>
      <c r="BB296" s="211"/>
      <c r="BC296" s="211"/>
      <c r="BD296" s="211"/>
      <c r="BE296" s="211"/>
      <c r="BF296" s="211"/>
      <c r="BG296" s="211"/>
      <c r="BH296" s="211"/>
    </row>
    <row r="297" spans="1:60" outlineLevel="1" x14ac:dyDescent="0.25">
      <c r="A297" s="218"/>
      <c r="B297" s="219"/>
      <c r="C297" s="271" t="s">
        <v>573</v>
      </c>
      <c r="D297" s="255"/>
      <c r="E297" s="256">
        <v>0.1152</v>
      </c>
      <c r="F297" s="221"/>
      <c r="G297" s="221"/>
      <c r="H297" s="221"/>
      <c r="I297" s="221"/>
      <c r="J297" s="221"/>
      <c r="K297" s="221"/>
      <c r="L297" s="221"/>
      <c r="M297" s="221"/>
      <c r="N297" s="221"/>
      <c r="O297" s="221"/>
      <c r="P297" s="221"/>
      <c r="Q297" s="221"/>
      <c r="R297" s="221"/>
      <c r="S297" s="221"/>
      <c r="T297" s="221"/>
      <c r="U297" s="221"/>
      <c r="V297" s="221"/>
      <c r="W297" s="221"/>
      <c r="X297" s="221"/>
      <c r="Y297" s="211"/>
      <c r="Z297" s="211"/>
      <c r="AA297" s="211"/>
      <c r="AB297" s="211"/>
      <c r="AC297" s="211"/>
      <c r="AD297" s="211"/>
      <c r="AE297" s="211"/>
      <c r="AF297" s="211"/>
      <c r="AG297" s="211" t="s">
        <v>189</v>
      </c>
      <c r="AH297" s="211">
        <v>2</v>
      </c>
      <c r="AI297" s="211"/>
      <c r="AJ297" s="211"/>
      <c r="AK297" s="211"/>
      <c r="AL297" s="211"/>
      <c r="AM297" s="211"/>
      <c r="AN297" s="211"/>
      <c r="AO297" s="211"/>
      <c r="AP297" s="211"/>
      <c r="AQ297" s="211"/>
      <c r="AR297" s="211"/>
      <c r="AS297" s="211"/>
      <c r="AT297" s="211"/>
      <c r="AU297" s="211"/>
      <c r="AV297" s="211"/>
      <c r="AW297" s="211"/>
      <c r="AX297" s="211"/>
      <c r="AY297" s="211"/>
      <c r="AZ297" s="211"/>
      <c r="BA297" s="211"/>
      <c r="BB297" s="211"/>
      <c r="BC297" s="211"/>
      <c r="BD297" s="211"/>
      <c r="BE297" s="211"/>
      <c r="BF297" s="211"/>
      <c r="BG297" s="211"/>
      <c r="BH297" s="211"/>
    </row>
    <row r="298" spans="1:60" outlineLevel="1" x14ac:dyDescent="0.25">
      <c r="A298" s="218"/>
      <c r="B298" s="219"/>
      <c r="C298" s="271" t="s">
        <v>574</v>
      </c>
      <c r="D298" s="255"/>
      <c r="E298" s="256">
        <v>0.1008</v>
      </c>
      <c r="F298" s="221"/>
      <c r="G298" s="221"/>
      <c r="H298" s="221"/>
      <c r="I298" s="221"/>
      <c r="J298" s="221"/>
      <c r="K298" s="221"/>
      <c r="L298" s="221"/>
      <c r="M298" s="221"/>
      <c r="N298" s="221"/>
      <c r="O298" s="221"/>
      <c r="P298" s="221"/>
      <c r="Q298" s="221"/>
      <c r="R298" s="221"/>
      <c r="S298" s="221"/>
      <c r="T298" s="221"/>
      <c r="U298" s="221"/>
      <c r="V298" s="221"/>
      <c r="W298" s="221"/>
      <c r="X298" s="221"/>
      <c r="Y298" s="211"/>
      <c r="Z298" s="211"/>
      <c r="AA298" s="211"/>
      <c r="AB298" s="211"/>
      <c r="AC298" s="211"/>
      <c r="AD298" s="211"/>
      <c r="AE298" s="211"/>
      <c r="AF298" s="211"/>
      <c r="AG298" s="211" t="s">
        <v>189</v>
      </c>
      <c r="AH298" s="211">
        <v>2</v>
      </c>
      <c r="AI298" s="211"/>
      <c r="AJ298" s="211"/>
      <c r="AK298" s="211"/>
      <c r="AL298" s="211"/>
      <c r="AM298" s="211"/>
      <c r="AN298" s="211"/>
      <c r="AO298" s="211"/>
      <c r="AP298" s="211"/>
      <c r="AQ298" s="211"/>
      <c r="AR298" s="211"/>
      <c r="AS298" s="211"/>
      <c r="AT298" s="211"/>
      <c r="AU298" s="211"/>
      <c r="AV298" s="211"/>
      <c r="AW298" s="211"/>
      <c r="AX298" s="211"/>
      <c r="AY298" s="211"/>
      <c r="AZ298" s="211"/>
      <c r="BA298" s="211"/>
      <c r="BB298" s="211"/>
      <c r="BC298" s="211"/>
      <c r="BD298" s="211"/>
      <c r="BE298" s="211"/>
      <c r="BF298" s="211"/>
      <c r="BG298" s="211"/>
      <c r="BH298" s="211"/>
    </row>
    <row r="299" spans="1:60" outlineLevel="1" x14ac:dyDescent="0.25">
      <c r="A299" s="218"/>
      <c r="B299" s="219"/>
      <c r="C299" s="271" t="s">
        <v>575</v>
      </c>
      <c r="D299" s="255"/>
      <c r="E299" s="256">
        <v>0.38375999999999999</v>
      </c>
      <c r="F299" s="221"/>
      <c r="G299" s="221"/>
      <c r="H299" s="221"/>
      <c r="I299" s="221"/>
      <c r="J299" s="221"/>
      <c r="K299" s="221"/>
      <c r="L299" s="221"/>
      <c r="M299" s="221"/>
      <c r="N299" s="221"/>
      <c r="O299" s="221"/>
      <c r="P299" s="221"/>
      <c r="Q299" s="221"/>
      <c r="R299" s="221"/>
      <c r="S299" s="221"/>
      <c r="T299" s="221"/>
      <c r="U299" s="221"/>
      <c r="V299" s="221"/>
      <c r="W299" s="221"/>
      <c r="X299" s="221"/>
      <c r="Y299" s="211"/>
      <c r="Z299" s="211"/>
      <c r="AA299" s="211"/>
      <c r="AB299" s="211"/>
      <c r="AC299" s="211"/>
      <c r="AD299" s="211"/>
      <c r="AE299" s="211"/>
      <c r="AF299" s="211"/>
      <c r="AG299" s="211" t="s">
        <v>189</v>
      </c>
      <c r="AH299" s="211">
        <v>2</v>
      </c>
      <c r="AI299" s="211"/>
      <c r="AJ299" s="211"/>
      <c r="AK299" s="211"/>
      <c r="AL299" s="211"/>
      <c r="AM299" s="211"/>
      <c r="AN299" s="211"/>
      <c r="AO299" s="211"/>
      <c r="AP299" s="211"/>
      <c r="AQ299" s="211"/>
      <c r="AR299" s="211"/>
      <c r="AS299" s="211"/>
      <c r="AT299" s="211"/>
      <c r="AU299" s="211"/>
      <c r="AV299" s="211"/>
      <c r="AW299" s="211"/>
      <c r="AX299" s="211"/>
      <c r="AY299" s="211"/>
      <c r="AZ299" s="211"/>
      <c r="BA299" s="211"/>
      <c r="BB299" s="211"/>
      <c r="BC299" s="211"/>
      <c r="BD299" s="211"/>
      <c r="BE299" s="211"/>
      <c r="BF299" s="211"/>
      <c r="BG299" s="211"/>
      <c r="BH299" s="211"/>
    </row>
    <row r="300" spans="1:60" outlineLevel="1" x14ac:dyDescent="0.25">
      <c r="A300" s="218"/>
      <c r="B300" s="219"/>
      <c r="C300" s="270" t="s">
        <v>576</v>
      </c>
      <c r="D300" s="255"/>
      <c r="E300" s="256"/>
      <c r="F300" s="221"/>
      <c r="G300" s="221"/>
      <c r="H300" s="221"/>
      <c r="I300" s="221"/>
      <c r="J300" s="221"/>
      <c r="K300" s="221"/>
      <c r="L300" s="221"/>
      <c r="M300" s="221"/>
      <c r="N300" s="221"/>
      <c r="O300" s="221"/>
      <c r="P300" s="221"/>
      <c r="Q300" s="221"/>
      <c r="R300" s="221"/>
      <c r="S300" s="221"/>
      <c r="T300" s="221"/>
      <c r="U300" s="221"/>
      <c r="V300" s="221"/>
      <c r="W300" s="221"/>
      <c r="X300" s="221"/>
      <c r="Y300" s="211"/>
      <c r="Z300" s="211"/>
      <c r="AA300" s="211"/>
      <c r="AB300" s="211"/>
      <c r="AC300" s="211"/>
      <c r="AD300" s="211"/>
      <c r="AE300" s="211"/>
      <c r="AF300" s="211"/>
      <c r="AG300" s="211" t="s">
        <v>189</v>
      </c>
      <c r="AH300" s="211"/>
      <c r="AI300" s="211"/>
      <c r="AJ300" s="211"/>
      <c r="AK300" s="211"/>
      <c r="AL300" s="211"/>
      <c r="AM300" s="211"/>
      <c r="AN300" s="211"/>
      <c r="AO300" s="211"/>
      <c r="AP300" s="211"/>
      <c r="AQ300" s="211"/>
      <c r="AR300" s="211"/>
      <c r="AS300" s="211"/>
      <c r="AT300" s="211"/>
      <c r="AU300" s="211"/>
      <c r="AV300" s="211"/>
      <c r="AW300" s="211"/>
      <c r="AX300" s="211"/>
      <c r="AY300" s="211"/>
      <c r="AZ300" s="211"/>
      <c r="BA300" s="211"/>
      <c r="BB300" s="211"/>
      <c r="BC300" s="211"/>
      <c r="BD300" s="211"/>
      <c r="BE300" s="211"/>
      <c r="BF300" s="211"/>
      <c r="BG300" s="211"/>
      <c r="BH300" s="211"/>
    </row>
    <row r="301" spans="1:60" outlineLevel="1" x14ac:dyDescent="0.25">
      <c r="A301" s="218"/>
      <c r="B301" s="219"/>
      <c r="C301" s="264" t="s">
        <v>577</v>
      </c>
      <c r="D301" s="251"/>
      <c r="E301" s="252">
        <v>0.67173000000000005</v>
      </c>
      <c r="F301" s="221"/>
      <c r="G301" s="221"/>
      <c r="H301" s="221"/>
      <c r="I301" s="221"/>
      <c r="J301" s="221"/>
      <c r="K301" s="221"/>
      <c r="L301" s="221"/>
      <c r="M301" s="221"/>
      <c r="N301" s="221"/>
      <c r="O301" s="221"/>
      <c r="P301" s="221"/>
      <c r="Q301" s="221"/>
      <c r="R301" s="221"/>
      <c r="S301" s="221"/>
      <c r="T301" s="221"/>
      <c r="U301" s="221"/>
      <c r="V301" s="221"/>
      <c r="W301" s="221"/>
      <c r="X301" s="221"/>
      <c r="Y301" s="211"/>
      <c r="Z301" s="211"/>
      <c r="AA301" s="211"/>
      <c r="AB301" s="211"/>
      <c r="AC301" s="211"/>
      <c r="AD301" s="211"/>
      <c r="AE301" s="211"/>
      <c r="AF301" s="211"/>
      <c r="AG301" s="211" t="s">
        <v>189</v>
      </c>
      <c r="AH301" s="211">
        <v>0</v>
      </c>
      <c r="AI301" s="211"/>
      <c r="AJ301" s="211"/>
      <c r="AK301" s="211"/>
      <c r="AL301" s="211"/>
      <c r="AM301" s="211"/>
      <c r="AN301" s="211"/>
      <c r="AO301" s="211"/>
      <c r="AP301" s="211"/>
      <c r="AQ301" s="211"/>
      <c r="AR301" s="211"/>
      <c r="AS301" s="211"/>
      <c r="AT301" s="211"/>
      <c r="AU301" s="211"/>
      <c r="AV301" s="211"/>
      <c r="AW301" s="211"/>
      <c r="AX301" s="211"/>
      <c r="AY301" s="211"/>
      <c r="AZ301" s="211"/>
      <c r="BA301" s="211"/>
      <c r="BB301" s="211"/>
      <c r="BC301" s="211"/>
      <c r="BD301" s="211"/>
      <c r="BE301" s="211"/>
      <c r="BF301" s="211"/>
      <c r="BG301" s="211"/>
      <c r="BH301" s="211"/>
    </row>
    <row r="302" spans="1:60" outlineLevel="1" x14ac:dyDescent="0.25">
      <c r="A302" s="230">
        <v>118</v>
      </c>
      <c r="B302" s="231" t="s">
        <v>578</v>
      </c>
      <c r="C302" s="247" t="s">
        <v>579</v>
      </c>
      <c r="D302" s="232" t="s">
        <v>199</v>
      </c>
      <c r="E302" s="233">
        <v>0.94906999999999997</v>
      </c>
      <c r="F302" s="234"/>
      <c r="G302" s="235">
        <f>ROUND(E302*F302,2)</f>
        <v>0</v>
      </c>
      <c r="H302" s="234"/>
      <c r="I302" s="235">
        <f>ROUND(E302*H302,2)</f>
        <v>0</v>
      </c>
      <c r="J302" s="234"/>
      <c r="K302" s="235">
        <f>ROUND(E302*J302,2)</f>
        <v>0</v>
      </c>
      <c r="L302" s="235">
        <v>21</v>
      </c>
      <c r="M302" s="235">
        <f>G302*(1+L302/100)</f>
        <v>0</v>
      </c>
      <c r="N302" s="235">
        <v>0</v>
      </c>
      <c r="O302" s="235">
        <f>ROUND(E302*N302,2)</f>
        <v>0</v>
      </c>
      <c r="P302" s="235">
        <v>0</v>
      </c>
      <c r="Q302" s="235">
        <f>ROUND(E302*P302,2)</f>
        <v>0</v>
      </c>
      <c r="R302" s="235" t="s">
        <v>546</v>
      </c>
      <c r="S302" s="235" t="s">
        <v>158</v>
      </c>
      <c r="T302" s="236" t="s">
        <v>158</v>
      </c>
      <c r="U302" s="221">
        <v>1.75</v>
      </c>
      <c r="V302" s="221">
        <f>ROUND(E302*U302,2)</f>
        <v>1.66</v>
      </c>
      <c r="W302" s="221"/>
      <c r="X302" s="221" t="s">
        <v>458</v>
      </c>
      <c r="Y302" s="211"/>
      <c r="Z302" s="211"/>
      <c r="AA302" s="211"/>
      <c r="AB302" s="211"/>
      <c r="AC302" s="211"/>
      <c r="AD302" s="211"/>
      <c r="AE302" s="211"/>
      <c r="AF302" s="211"/>
      <c r="AG302" s="211" t="s">
        <v>459</v>
      </c>
      <c r="AH302" s="211"/>
      <c r="AI302" s="211"/>
      <c r="AJ302" s="211"/>
      <c r="AK302" s="211"/>
      <c r="AL302" s="211"/>
      <c r="AM302" s="211"/>
      <c r="AN302" s="211"/>
      <c r="AO302" s="211"/>
      <c r="AP302" s="211"/>
      <c r="AQ302" s="211"/>
      <c r="AR302" s="211"/>
      <c r="AS302" s="211"/>
      <c r="AT302" s="211"/>
      <c r="AU302" s="211"/>
      <c r="AV302" s="211"/>
      <c r="AW302" s="211"/>
      <c r="AX302" s="211"/>
      <c r="AY302" s="211"/>
      <c r="AZ302" s="211"/>
      <c r="BA302" s="211"/>
      <c r="BB302" s="211"/>
      <c r="BC302" s="211"/>
      <c r="BD302" s="211"/>
      <c r="BE302" s="211"/>
      <c r="BF302" s="211"/>
      <c r="BG302" s="211"/>
      <c r="BH302" s="211"/>
    </row>
    <row r="303" spans="1:60" outlineLevel="1" x14ac:dyDescent="0.25">
      <c r="A303" s="218"/>
      <c r="B303" s="219"/>
      <c r="C303" s="263" t="s">
        <v>580</v>
      </c>
      <c r="D303" s="257"/>
      <c r="E303" s="257"/>
      <c r="F303" s="257"/>
      <c r="G303" s="257"/>
      <c r="H303" s="221"/>
      <c r="I303" s="221"/>
      <c r="J303" s="221"/>
      <c r="K303" s="221"/>
      <c r="L303" s="221"/>
      <c r="M303" s="221"/>
      <c r="N303" s="221"/>
      <c r="O303" s="221"/>
      <c r="P303" s="221"/>
      <c r="Q303" s="221"/>
      <c r="R303" s="221"/>
      <c r="S303" s="221"/>
      <c r="T303" s="221"/>
      <c r="U303" s="221"/>
      <c r="V303" s="221"/>
      <c r="W303" s="221"/>
      <c r="X303" s="221"/>
      <c r="Y303" s="211"/>
      <c r="Z303" s="211"/>
      <c r="AA303" s="211"/>
      <c r="AB303" s="211"/>
      <c r="AC303" s="211"/>
      <c r="AD303" s="211"/>
      <c r="AE303" s="211"/>
      <c r="AF303" s="211"/>
      <c r="AG303" s="211" t="s">
        <v>187</v>
      </c>
      <c r="AH303" s="211"/>
      <c r="AI303" s="211"/>
      <c r="AJ303" s="211"/>
      <c r="AK303" s="211"/>
      <c r="AL303" s="211"/>
      <c r="AM303" s="211"/>
      <c r="AN303" s="211"/>
      <c r="AO303" s="211"/>
      <c r="AP303" s="211"/>
      <c r="AQ303" s="211"/>
      <c r="AR303" s="211"/>
      <c r="AS303" s="211"/>
      <c r="AT303" s="211"/>
      <c r="AU303" s="211"/>
      <c r="AV303" s="211"/>
      <c r="AW303" s="211"/>
      <c r="AX303" s="211"/>
      <c r="AY303" s="211"/>
      <c r="AZ303" s="211"/>
      <c r="BA303" s="211"/>
      <c r="BB303" s="211"/>
      <c r="BC303" s="211"/>
      <c r="BD303" s="211"/>
      <c r="BE303" s="211"/>
      <c r="BF303" s="211"/>
      <c r="BG303" s="211"/>
      <c r="BH303" s="211"/>
    </row>
    <row r="304" spans="1:60" x14ac:dyDescent="0.25">
      <c r="A304" s="224" t="s">
        <v>153</v>
      </c>
      <c r="B304" s="225" t="s">
        <v>104</v>
      </c>
      <c r="C304" s="245" t="s">
        <v>105</v>
      </c>
      <c r="D304" s="226"/>
      <c r="E304" s="227"/>
      <c r="F304" s="228"/>
      <c r="G304" s="228">
        <f>SUMIF(AG305:AG321,"&lt;&gt;NOR",G305:G321)</f>
        <v>0</v>
      </c>
      <c r="H304" s="228"/>
      <c r="I304" s="228">
        <f>SUM(I305:I321)</f>
        <v>0</v>
      </c>
      <c r="J304" s="228"/>
      <c r="K304" s="228">
        <f>SUM(K305:K321)</f>
        <v>0</v>
      </c>
      <c r="L304" s="228"/>
      <c r="M304" s="228">
        <f>SUM(M305:M321)</f>
        <v>0</v>
      </c>
      <c r="N304" s="228"/>
      <c r="O304" s="228">
        <f>SUM(O305:O321)</f>
        <v>0.11</v>
      </c>
      <c r="P304" s="228"/>
      <c r="Q304" s="228">
        <f>SUM(Q305:Q321)</f>
        <v>0</v>
      </c>
      <c r="R304" s="228"/>
      <c r="S304" s="228"/>
      <c r="T304" s="229"/>
      <c r="U304" s="223"/>
      <c r="V304" s="223">
        <f>SUM(V305:V321)</f>
        <v>39.389999999999993</v>
      </c>
      <c r="W304" s="223"/>
      <c r="X304" s="223"/>
      <c r="AG304" t="s">
        <v>154</v>
      </c>
    </row>
    <row r="305" spans="1:60" ht="20.399999999999999" outlineLevel="1" x14ac:dyDescent="0.25">
      <c r="A305" s="230">
        <v>119</v>
      </c>
      <c r="B305" s="231" t="s">
        <v>581</v>
      </c>
      <c r="C305" s="247" t="s">
        <v>582</v>
      </c>
      <c r="D305" s="232" t="s">
        <v>211</v>
      </c>
      <c r="E305" s="233">
        <v>21.940999999999999</v>
      </c>
      <c r="F305" s="234"/>
      <c r="G305" s="235">
        <f>ROUND(E305*F305,2)</f>
        <v>0</v>
      </c>
      <c r="H305" s="234"/>
      <c r="I305" s="235">
        <f>ROUND(E305*H305,2)</f>
        <v>0</v>
      </c>
      <c r="J305" s="234"/>
      <c r="K305" s="235">
        <f>ROUND(E305*J305,2)</f>
        <v>0</v>
      </c>
      <c r="L305" s="235">
        <v>21</v>
      </c>
      <c r="M305" s="235">
        <f>G305*(1+L305/100)</f>
        <v>0</v>
      </c>
      <c r="N305" s="235">
        <v>3.0699999999999998E-3</v>
      </c>
      <c r="O305" s="235">
        <f>ROUND(E305*N305,2)</f>
        <v>7.0000000000000007E-2</v>
      </c>
      <c r="P305" s="235">
        <v>0</v>
      </c>
      <c r="Q305" s="235">
        <f>ROUND(E305*P305,2)</f>
        <v>0</v>
      </c>
      <c r="R305" s="235" t="s">
        <v>452</v>
      </c>
      <c r="S305" s="235" t="s">
        <v>158</v>
      </c>
      <c r="T305" s="236" t="s">
        <v>158</v>
      </c>
      <c r="U305" s="221">
        <v>1.28</v>
      </c>
      <c r="V305" s="221">
        <f>ROUND(E305*U305,2)</f>
        <v>28.08</v>
      </c>
      <c r="W305" s="221"/>
      <c r="X305" s="221" t="s">
        <v>184</v>
      </c>
      <c r="Y305" s="211"/>
      <c r="Z305" s="211"/>
      <c r="AA305" s="211"/>
      <c r="AB305" s="211"/>
      <c r="AC305" s="211"/>
      <c r="AD305" s="211"/>
      <c r="AE305" s="211"/>
      <c r="AF305" s="211"/>
      <c r="AG305" s="211" t="s">
        <v>318</v>
      </c>
      <c r="AH305" s="211"/>
      <c r="AI305" s="211"/>
      <c r="AJ305" s="211"/>
      <c r="AK305" s="211"/>
      <c r="AL305" s="211"/>
      <c r="AM305" s="211"/>
      <c r="AN305" s="211"/>
      <c r="AO305" s="211"/>
      <c r="AP305" s="211"/>
      <c r="AQ305" s="211"/>
      <c r="AR305" s="211"/>
      <c r="AS305" s="211"/>
      <c r="AT305" s="211"/>
      <c r="AU305" s="211"/>
      <c r="AV305" s="211"/>
      <c r="AW305" s="211"/>
      <c r="AX305" s="211"/>
      <c r="AY305" s="211"/>
      <c r="AZ305" s="211"/>
      <c r="BA305" s="211"/>
      <c r="BB305" s="211"/>
      <c r="BC305" s="211"/>
      <c r="BD305" s="211"/>
      <c r="BE305" s="211"/>
      <c r="BF305" s="211"/>
      <c r="BG305" s="211"/>
      <c r="BH305" s="211"/>
    </row>
    <row r="306" spans="1:60" outlineLevel="1" x14ac:dyDescent="0.25">
      <c r="A306" s="218"/>
      <c r="B306" s="219"/>
      <c r="C306" s="263" t="s">
        <v>583</v>
      </c>
      <c r="D306" s="257"/>
      <c r="E306" s="257"/>
      <c r="F306" s="257"/>
      <c r="G306" s="257"/>
      <c r="H306" s="221"/>
      <c r="I306" s="221"/>
      <c r="J306" s="221"/>
      <c r="K306" s="221"/>
      <c r="L306" s="221"/>
      <c r="M306" s="221"/>
      <c r="N306" s="221"/>
      <c r="O306" s="221"/>
      <c r="P306" s="221"/>
      <c r="Q306" s="221"/>
      <c r="R306" s="221"/>
      <c r="S306" s="221"/>
      <c r="T306" s="221"/>
      <c r="U306" s="221"/>
      <c r="V306" s="221"/>
      <c r="W306" s="221"/>
      <c r="X306" s="221"/>
      <c r="Y306" s="211"/>
      <c r="Z306" s="211"/>
      <c r="AA306" s="211"/>
      <c r="AB306" s="211"/>
      <c r="AC306" s="211"/>
      <c r="AD306" s="211"/>
      <c r="AE306" s="211"/>
      <c r="AF306" s="211"/>
      <c r="AG306" s="211" t="s">
        <v>187</v>
      </c>
      <c r="AH306" s="211"/>
      <c r="AI306" s="211"/>
      <c r="AJ306" s="211"/>
      <c r="AK306" s="211"/>
      <c r="AL306" s="211"/>
      <c r="AM306" s="211"/>
      <c r="AN306" s="211"/>
      <c r="AO306" s="211"/>
      <c r="AP306" s="211"/>
      <c r="AQ306" s="211"/>
      <c r="AR306" s="211"/>
      <c r="AS306" s="211"/>
      <c r="AT306" s="211"/>
      <c r="AU306" s="211"/>
      <c r="AV306" s="211"/>
      <c r="AW306" s="211"/>
      <c r="AX306" s="211"/>
      <c r="AY306" s="211"/>
      <c r="AZ306" s="211"/>
      <c r="BA306" s="211"/>
      <c r="BB306" s="211"/>
      <c r="BC306" s="211"/>
      <c r="BD306" s="211"/>
      <c r="BE306" s="211"/>
      <c r="BF306" s="211"/>
      <c r="BG306" s="211"/>
      <c r="BH306" s="211"/>
    </row>
    <row r="307" spans="1:60" outlineLevel="1" x14ac:dyDescent="0.25">
      <c r="A307" s="218"/>
      <c r="B307" s="219"/>
      <c r="C307" s="264" t="s">
        <v>584</v>
      </c>
      <c r="D307" s="251"/>
      <c r="E307" s="252">
        <v>21.940999999999999</v>
      </c>
      <c r="F307" s="221"/>
      <c r="G307" s="221"/>
      <c r="H307" s="221"/>
      <c r="I307" s="221"/>
      <c r="J307" s="221"/>
      <c r="K307" s="221"/>
      <c r="L307" s="221"/>
      <c r="M307" s="221"/>
      <c r="N307" s="221"/>
      <c r="O307" s="221"/>
      <c r="P307" s="221"/>
      <c r="Q307" s="221"/>
      <c r="R307" s="221"/>
      <c r="S307" s="221"/>
      <c r="T307" s="221"/>
      <c r="U307" s="221"/>
      <c r="V307" s="221"/>
      <c r="W307" s="221"/>
      <c r="X307" s="221"/>
      <c r="Y307" s="211"/>
      <c r="Z307" s="211"/>
      <c r="AA307" s="211"/>
      <c r="AB307" s="211"/>
      <c r="AC307" s="211"/>
      <c r="AD307" s="211"/>
      <c r="AE307" s="211"/>
      <c r="AF307" s="211"/>
      <c r="AG307" s="211" t="s">
        <v>189</v>
      </c>
      <c r="AH307" s="211">
        <v>0</v>
      </c>
      <c r="AI307" s="211"/>
      <c r="AJ307" s="211"/>
      <c r="AK307" s="211"/>
      <c r="AL307" s="211"/>
      <c r="AM307" s="211"/>
      <c r="AN307" s="211"/>
      <c r="AO307" s="211"/>
      <c r="AP307" s="211"/>
      <c r="AQ307" s="211"/>
      <c r="AR307" s="211"/>
      <c r="AS307" s="211"/>
      <c r="AT307" s="211"/>
      <c r="AU307" s="211"/>
      <c r="AV307" s="211"/>
      <c r="AW307" s="211"/>
      <c r="AX307" s="211"/>
      <c r="AY307" s="211"/>
      <c r="AZ307" s="211"/>
      <c r="BA307" s="211"/>
      <c r="BB307" s="211"/>
      <c r="BC307" s="211"/>
      <c r="BD307" s="211"/>
      <c r="BE307" s="211"/>
      <c r="BF307" s="211"/>
      <c r="BG307" s="211"/>
      <c r="BH307" s="211"/>
    </row>
    <row r="308" spans="1:60" ht="20.399999999999999" outlineLevel="1" x14ac:dyDescent="0.25">
      <c r="A308" s="230">
        <v>120</v>
      </c>
      <c r="B308" s="231" t="s">
        <v>585</v>
      </c>
      <c r="C308" s="247" t="s">
        <v>586</v>
      </c>
      <c r="D308" s="232" t="s">
        <v>205</v>
      </c>
      <c r="E308" s="233">
        <v>7.2</v>
      </c>
      <c r="F308" s="234"/>
      <c r="G308" s="235">
        <f>ROUND(E308*F308,2)</f>
        <v>0</v>
      </c>
      <c r="H308" s="234"/>
      <c r="I308" s="235">
        <f>ROUND(E308*H308,2)</f>
        <v>0</v>
      </c>
      <c r="J308" s="234"/>
      <c r="K308" s="235">
        <f>ROUND(E308*J308,2)</f>
        <v>0</v>
      </c>
      <c r="L308" s="235">
        <v>21</v>
      </c>
      <c r="M308" s="235">
        <f>G308*(1+L308/100)</f>
        <v>0</v>
      </c>
      <c r="N308" s="235">
        <v>1.58E-3</v>
      </c>
      <c r="O308" s="235">
        <f>ROUND(E308*N308,2)</f>
        <v>0.01</v>
      </c>
      <c r="P308" s="235">
        <v>0</v>
      </c>
      <c r="Q308" s="235">
        <f>ROUND(E308*P308,2)</f>
        <v>0</v>
      </c>
      <c r="R308" s="235" t="s">
        <v>452</v>
      </c>
      <c r="S308" s="235" t="s">
        <v>158</v>
      </c>
      <c r="T308" s="236" t="s">
        <v>158</v>
      </c>
      <c r="U308" s="221">
        <v>0.79281999999999997</v>
      </c>
      <c r="V308" s="221">
        <f>ROUND(E308*U308,2)</f>
        <v>5.71</v>
      </c>
      <c r="W308" s="221"/>
      <c r="X308" s="221" t="s">
        <v>184</v>
      </c>
      <c r="Y308" s="211"/>
      <c r="Z308" s="211"/>
      <c r="AA308" s="211"/>
      <c r="AB308" s="211"/>
      <c r="AC308" s="211"/>
      <c r="AD308" s="211"/>
      <c r="AE308" s="211"/>
      <c r="AF308" s="211"/>
      <c r="AG308" s="211" t="s">
        <v>185</v>
      </c>
      <c r="AH308" s="211"/>
      <c r="AI308" s="211"/>
      <c r="AJ308" s="211"/>
      <c r="AK308" s="211"/>
      <c r="AL308" s="211"/>
      <c r="AM308" s="211"/>
      <c r="AN308" s="211"/>
      <c r="AO308" s="211"/>
      <c r="AP308" s="211"/>
      <c r="AQ308" s="211"/>
      <c r="AR308" s="211"/>
      <c r="AS308" s="211"/>
      <c r="AT308" s="211"/>
      <c r="AU308" s="211"/>
      <c r="AV308" s="211"/>
      <c r="AW308" s="211"/>
      <c r="AX308" s="211"/>
      <c r="AY308" s="211"/>
      <c r="AZ308" s="211"/>
      <c r="BA308" s="211"/>
      <c r="BB308" s="211"/>
      <c r="BC308" s="211"/>
      <c r="BD308" s="211"/>
      <c r="BE308" s="211"/>
      <c r="BF308" s="211"/>
      <c r="BG308" s="211"/>
      <c r="BH308" s="211"/>
    </row>
    <row r="309" spans="1:60" outlineLevel="1" x14ac:dyDescent="0.25">
      <c r="A309" s="218"/>
      <c r="B309" s="219"/>
      <c r="C309" s="263" t="s">
        <v>587</v>
      </c>
      <c r="D309" s="257"/>
      <c r="E309" s="257"/>
      <c r="F309" s="257"/>
      <c r="G309" s="257"/>
      <c r="H309" s="221"/>
      <c r="I309" s="221"/>
      <c r="J309" s="221"/>
      <c r="K309" s="221"/>
      <c r="L309" s="221"/>
      <c r="M309" s="221"/>
      <c r="N309" s="221"/>
      <c r="O309" s="221"/>
      <c r="P309" s="221"/>
      <c r="Q309" s="221"/>
      <c r="R309" s="221"/>
      <c r="S309" s="221"/>
      <c r="T309" s="221"/>
      <c r="U309" s="221"/>
      <c r="V309" s="221"/>
      <c r="W309" s="221"/>
      <c r="X309" s="221"/>
      <c r="Y309" s="211"/>
      <c r="Z309" s="211"/>
      <c r="AA309" s="211"/>
      <c r="AB309" s="211"/>
      <c r="AC309" s="211"/>
      <c r="AD309" s="211"/>
      <c r="AE309" s="211"/>
      <c r="AF309" s="211"/>
      <c r="AG309" s="211" t="s">
        <v>187</v>
      </c>
      <c r="AH309" s="211"/>
      <c r="AI309" s="211"/>
      <c r="AJ309" s="211"/>
      <c r="AK309" s="211"/>
      <c r="AL309" s="211"/>
      <c r="AM309" s="211"/>
      <c r="AN309" s="211"/>
      <c r="AO309" s="211"/>
      <c r="AP309" s="211"/>
      <c r="AQ309" s="211"/>
      <c r="AR309" s="211"/>
      <c r="AS309" s="211"/>
      <c r="AT309" s="211"/>
      <c r="AU309" s="211"/>
      <c r="AV309" s="211"/>
      <c r="AW309" s="211"/>
      <c r="AX309" s="211"/>
      <c r="AY309" s="211"/>
      <c r="AZ309" s="211"/>
      <c r="BA309" s="211"/>
      <c r="BB309" s="211"/>
      <c r="BC309" s="211"/>
      <c r="BD309" s="211"/>
      <c r="BE309" s="211"/>
      <c r="BF309" s="211"/>
      <c r="BG309" s="211"/>
      <c r="BH309" s="211"/>
    </row>
    <row r="310" spans="1:60" ht="20.399999999999999" outlineLevel="1" x14ac:dyDescent="0.25">
      <c r="A310" s="237">
        <v>121</v>
      </c>
      <c r="B310" s="238" t="s">
        <v>588</v>
      </c>
      <c r="C310" s="246" t="s">
        <v>589</v>
      </c>
      <c r="D310" s="239" t="s">
        <v>205</v>
      </c>
      <c r="E310" s="240">
        <v>3</v>
      </c>
      <c r="F310" s="241"/>
      <c r="G310" s="242">
        <f>ROUND(E310*F310,2)</f>
        <v>0</v>
      </c>
      <c r="H310" s="241"/>
      <c r="I310" s="242">
        <f>ROUND(E310*H310,2)</f>
        <v>0</v>
      </c>
      <c r="J310" s="241"/>
      <c r="K310" s="242">
        <f>ROUND(E310*J310,2)</f>
        <v>0</v>
      </c>
      <c r="L310" s="242">
        <v>21</v>
      </c>
      <c r="M310" s="242">
        <f>G310*(1+L310/100)</f>
        <v>0</v>
      </c>
      <c r="N310" s="242">
        <v>2.9099999999999998E-3</v>
      </c>
      <c r="O310" s="242">
        <f>ROUND(E310*N310,2)</f>
        <v>0.01</v>
      </c>
      <c r="P310" s="242">
        <v>0</v>
      </c>
      <c r="Q310" s="242">
        <f>ROUND(E310*P310,2)</f>
        <v>0</v>
      </c>
      <c r="R310" s="242" t="s">
        <v>452</v>
      </c>
      <c r="S310" s="242" t="s">
        <v>158</v>
      </c>
      <c r="T310" s="243" t="s">
        <v>158</v>
      </c>
      <c r="U310" s="221">
        <v>0.29399999999999998</v>
      </c>
      <c r="V310" s="221">
        <f>ROUND(E310*U310,2)</f>
        <v>0.88</v>
      </c>
      <c r="W310" s="221"/>
      <c r="X310" s="221" t="s">
        <v>184</v>
      </c>
      <c r="Y310" s="211"/>
      <c r="Z310" s="211"/>
      <c r="AA310" s="211"/>
      <c r="AB310" s="211"/>
      <c r="AC310" s="211"/>
      <c r="AD310" s="211"/>
      <c r="AE310" s="211"/>
      <c r="AF310" s="211"/>
      <c r="AG310" s="211" t="s">
        <v>318</v>
      </c>
      <c r="AH310" s="211"/>
      <c r="AI310" s="211"/>
      <c r="AJ310" s="211"/>
      <c r="AK310" s="211"/>
      <c r="AL310" s="211"/>
      <c r="AM310" s="211"/>
      <c r="AN310" s="211"/>
      <c r="AO310" s="211"/>
      <c r="AP310" s="211"/>
      <c r="AQ310" s="211"/>
      <c r="AR310" s="211"/>
      <c r="AS310" s="211"/>
      <c r="AT310" s="211"/>
      <c r="AU310" s="211"/>
      <c r="AV310" s="211"/>
      <c r="AW310" s="211"/>
      <c r="AX310" s="211"/>
      <c r="AY310" s="211"/>
      <c r="AZ310" s="211"/>
      <c r="BA310" s="211"/>
      <c r="BB310" s="211"/>
      <c r="BC310" s="211"/>
      <c r="BD310" s="211"/>
      <c r="BE310" s="211"/>
      <c r="BF310" s="211"/>
      <c r="BG310" s="211"/>
      <c r="BH310" s="211"/>
    </row>
    <row r="311" spans="1:60" ht="20.399999999999999" outlineLevel="1" x14ac:dyDescent="0.25">
      <c r="A311" s="230">
        <v>122</v>
      </c>
      <c r="B311" s="231" t="s">
        <v>590</v>
      </c>
      <c r="C311" s="247" t="s">
        <v>591</v>
      </c>
      <c r="D311" s="232" t="s">
        <v>205</v>
      </c>
      <c r="E311" s="233">
        <v>1</v>
      </c>
      <c r="F311" s="234"/>
      <c r="G311" s="235">
        <f>ROUND(E311*F311,2)</f>
        <v>0</v>
      </c>
      <c r="H311" s="234"/>
      <c r="I311" s="235">
        <f>ROUND(E311*H311,2)</f>
        <v>0</v>
      </c>
      <c r="J311" s="234"/>
      <c r="K311" s="235">
        <f>ROUND(E311*J311,2)</f>
        <v>0</v>
      </c>
      <c r="L311" s="235">
        <v>21</v>
      </c>
      <c r="M311" s="235">
        <f>G311*(1+L311/100)</f>
        <v>0</v>
      </c>
      <c r="N311" s="235">
        <v>2.0500000000000002E-3</v>
      </c>
      <c r="O311" s="235">
        <f>ROUND(E311*N311,2)</f>
        <v>0</v>
      </c>
      <c r="P311" s="235">
        <v>0</v>
      </c>
      <c r="Q311" s="235">
        <f>ROUND(E311*P311,2)</f>
        <v>0</v>
      </c>
      <c r="R311" s="235" t="s">
        <v>452</v>
      </c>
      <c r="S311" s="235" t="s">
        <v>158</v>
      </c>
      <c r="T311" s="236" t="s">
        <v>158</v>
      </c>
      <c r="U311" s="221">
        <v>0.26400000000000001</v>
      </c>
      <c r="V311" s="221">
        <f>ROUND(E311*U311,2)</f>
        <v>0.26</v>
      </c>
      <c r="W311" s="221"/>
      <c r="X311" s="221" t="s">
        <v>184</v>
      </c>
      <c r="Y311" s="211"/>
      <c r="Z311" s="211"/>
      <c r="AA311" s="211"/>
      <c r="AB311" s="211"/>
      <c r="AC311" s="211"/>
      <c r="AD311" s="211"/>
      <c r="AE311" s="211"/>
      <c r="AF311" s="211"/>
      <c r="AG311" s="211" t="s">
        <v>318</v>
      </c>
      <c r="AH311" s="211"/>
      <c r="AI311" s="211"/>
      <c r="AJ311" s="211"/>
      <c r="AK311" s="211"/>
      <c r="AL311" s="211"/>
      <c r="AM311" s="211"/>
      <c r="AN311" s="211"/>
      <c r="AO311" s="211"/>
      <c r="AP311" s="211"/>
      <c r="AQ311" s="211"/>
      <c r="AR311" s="211"/>
      <c r="AS311" s="211"/>
      <c r="AT311" s="211"/>
      <c r="AU311" s="211"/>
      <c r="AV311" s="211"/>
      <c r="AW311" s="211"/>
      <c r="AX311" s="211"/>
      <c r="AY311" s="211"/>
      <c r="AZ311" s="211"/>
      <c r="BA311" s="211"/>
      <c r="BB311" s="211"/>
      <c r="BC311" s="211"/>
      <c r="BD311" s="211"/>
      <c r="BE311" s="211"/>
      <c r="BF311" s="211"/>
      <c r="BG311" s="211"/>
      <c r="BH311" s="211"/>
    </row>
    <row r="312" spans="1:60" outlineLevel="1" x14ac:dyDescent="0.25">
      <c r="A312" s="218"/>
      <c r="B312" s="219"/>
      <c r="C312" s="263" t="s">
        <v>592</v>
      </c>
      <c r="D312" s="257"/>
      <c r="E312" s="257"/>
      <c r="F312" s="257"/>
      <c r="G312" s="257"/>
      <c r="H312" s="221"/>
      <c r="I312" s="221"/>
      <c r="J312" s="221"/>
      <c r="K312" s="221"/>
      <c r="L312" s="221"/>
      <c r="M312" s="221"/>
      <c r="N312" s="221"/>
      <c r="O312" s="221"/>
      <c r="P312" s="221"/>
      <c r="Q312" s="221"/>
      <c r="R312" s="221"/>
      <c r="S312" s="221"/>
      <c r="T312" s="221"/>
      <c r="U312" s="221"/>
      <c r="V312" s="221"/>
      <c r="W312" s="221"/>
      <c r="X312" s="221"/>
      <c r="Y312" s="211"/>
      <c r="Z312" s="211"/>
      <c r="AA312" s="211"/>
      <c r="AB312" s="211"/>
      <c r="AC312" s="211"/>
      <c r="AD312" s="211"/>
      <c r="AE312" s="211"/>
      <c r="AF312" s="211"/>
      <c r="AG312" s="211" t="s">
        <v>187</v>
      </c>
      <c r="AH312" s="211"/>
      <c r="AI312" s="211"/>
      <c r="AJ312" s="211"/>
      <c r="AK312" s="211"/>
      <c r="AL312" s="211"/>
      <c r="AM312" s="211"/>
      <c r="AN312" s="211"/>
      <c r="AO312" s="211"/>
      <c r="AP312" s="211"/>
      <c r="AQ312" s="211"/>
      <c r="AR312" s="211"/>
      <c r="AS312" s="211"/>
      <c r="AT312" s="211"/>
      <c r="AU312" s="211"/>
      <c r="AV312" s="211"/>
      <c r="AW312" s="211"/>
      <c r="AX312" s="211"/>
      <c r="AY312" s="211"/>
      <c r="AZ312" s="211"/>
      <c r="BA312" s="211"/>
      <c r="BB312" s="211"/>
      <c r="BC312" s="211"/>
      <c r="BD312" s="211"/>
      <c r="BE312" s="211"/>
      <c r="BF312" s="211"/>
      <c r="BG312" s="211"/>
      <c r="BH312" s="211"/>
    </row>
    <row r="313" spans="1:60" ht="30.6" outlineLevel="1" x14ac:dyDescent="0.25">
      <c r="A313" s="237">
        <v>123</v>
      </c>
      <c r="B313" s="238" t="s">
        <v>593</v>
      </c>
      <c r="C313" s="246" t="s">
        <v>594</v>
      </c>
      <c r="D313" s="239" t="s">
        <v>194</v>
      </c>
      <c r="E313" s="240">
        <v>1</v>
      </c>
      <c r="F313" s="241"/>
      <c r="G313" s="242">
        <f>ROUND(E313*F313,2)</f>
        <v>0</v>
      </c>
      <c r="H313" s="241"/>
      <c r="I313" s="242">
        <f>ROUND(E313*H313,2)</f>
        <v>0</v>
      </c>
      <c r="J313" s="241"/>
      <c r="K313" s="242">
        <f>ROUND(E313*J313,2)</f>
        <v>0</v>
      </c>
      <c r="L313" s="242">
        <v>21</v>
      </c>
      <c r="M313" s="242">
        <f>G313*(1+L313/100)</f>
        <v>0</v>
      </c>
      <c r="N313" s="242">
        <v>3.4000000000000002E-4</v>
      </c>
      <c r="O313" s="242">
        <f>ROUND(E313*N313,2)</f>
        <v>0</v>
      </c>
      <c r="P313" s="242">
        <v>0</v>
      </c>
      <c r="Q313" s="242">
        <f>ROUND(E313*P313,2)</f>
        <v>0</v>
      </c>
      <c r="R313" s="242" t="s">
        <v>452</v>
      </c>
      <c r="S313" s="242" t="s">
        <v>158</v>
      </c>
      <c r="T313" s="243" t="s">
        <v>158</v>
      </c>
      <c r="U313" s="221">
        <v>0.41</v>
      </c>
      <c r="V313" s="221">
        <f>ROUND(E313*U313,2)</f>
        <v>0.41</v>
      </c>
      <c r="W313" s="221"/>
      <c r="X313" s="221" t="s">
        <v>184</v>
      </c>
      <c r="Y313" s="211"/>
      <c r="Z313" s="211"/>
      <c r="AA313" s="211"/>
      <c r="AB313" s="211"/>
      <c r="AC313" s="211"/>
      <c r="AD313" s="211"/>
      <c r="AE313" s="211"/>
      <c r="AF313" s="211"/>
      <c r="AG313" s="211" t="s">
        <v>318</v>
      </c>
      <c r="AH313" s="211"/>
      <c r="AI313" s="211"/>
      <c r="AJ313" s="211"/>
      <c r="AK313" s="211"/>
      <c r="AL313" s="211"/>
      <c r="AM313" s="211"/>
      <c r="AN313" s="211"/>
      <c r="AO313" s="211"/>
      <c r="AP313" s="211"/>
      <c r="AQ313" s="211"/>
      <c r="AR313" s="211"/>
      <c r="AS313" s="211"/>
      <c r="AT313" s="211"/>
      <c r="AU313" s="211"/>
      <c r="AV313" s="211"/>
      <c r="AW313" s="211"/>
      <c r="AX313" s="211"/>
      <c r="AY313" s="211"/>
      <c r="AZ313" s="211"/>
      <c r="BA313" s="211"/>
      <c r="BB313" s="211"/>
      <c r="BC313" s="211"/>
      <c r="BD313" s="211"/>
      <c r="BE313" s="211"/>
      <c r="BF313" s="211"/>
      <c r="BG313" s="211"/>
      <c r="BH313" s="211"/>
    </row>
    <row r="314" spans="1:60" ht="20.399999999999999" outlineLevel="1" x14ac:dyDescent="0.25">
      <c r="A314" s="237">
        <v>124</v>
      </c>
      <c r="B314" s="238" t="s">
        <v>595</v>
      </c>
      <c r="C314" s="246" t="s">
        <v>596</v>
      </c>
      <c r="D314" s="239" t="s">
        <v>205</v>
      </c>
      <c r="E314" s="240">
        <v>7.2</v>
      </c>
      <c r="F314" s="241"/>
      <c r="G314" s="242">
        <f>ROUND(E314*F314,2)</f>
        <v>0</v>
      </c>
      <c r="H314" s="241"/>
      <c r="I314" s="242">
        <f>ROUND(E314*H314,2)</f>
        <v>0</v>
      </c>
      <c r="J314" s="241"/>
      <c r="K314" s="242">
        <f>ROUND(E314*J314,2)</f>
        <v>0</v>
      </c>
      <c r="L314" s="242">
        <v>21</v>
      </c>
      <c r="M314" s="242">
        <f>G314*(1+L314/100)</f>
        <v>0</v>
      </c>
      <c r="N314" s="242">
        <v>0</v>
      </c>
      <c r="O314" s="242">
        <f>ROUND(E314*N314,2)</f>
        <v>0</v>
      </c>
      <c r="P314" s="242">
        <v>0</v>
      </c>
      <c r="Q314" s="242">
        <f>ROUND(E314*P314,2)</f>
        <v>0</v>
      </c>
      <c r="R314" s="242" t="s">
        <v>452</v>
      </c>
      <c r="S314" s="242" t="s">
        <v>158</v>
      </c>
      <c r="T314" s="243" t="s">
        <v>158</v>
      </c>
      <c r="U314" s="221">
        <v>5.1749999999999997E-2</v>
      </c>
      <c r="V314" s="221">
        <f>ROUND(E314*U314,2)</f>
        <v>0.37</v>
      </c>
      <c r="W314" s="221"/>
      <c r="X314" s="221" t="s">
        <v>184</v>
      </c>
      <c r="Y314" s="211"/>
      <c r="Z314" s="211"/>
      <c r="AA314" s="211"/>
      <c r="AB314" s="211"/>
      <c r="AC314" s="211"/>
      <c r="AD314" s="211"/>
      <c r="AE314" s="211"/>
      <c r="AF314" s="211"/>
      <c r="AG314" s="211" t="s">
        <v>185</v>
      </c>
      <c r="AH314" s="211"/>
      <c r="AI314" s="211"/>
      <c r="AJ314" s="211"/>
      <c r="AK314" s="211"/>
      <c r="AL314" s="211"/>
      <c r="AM314" s="211"/>
      <c r="AN314" s="211"/>
      <c r="AO314" s="211"/>
      <c r="AP314" s="211"/>
      <c r="AQ314" s="211"/>
      <c r="AR314" s="211"/>
      <c r="AS314" s="211"/>
      <c r="AT314" s="211"/>
      <c r="AU314" s="211"/>
      <c r="AV314" s="211"/>
      <c r="AW314" s="211"/>
      <c r="AX314" s="211"/>
      <c r="AY314" s="211"/>
      <c r="AZ314" s="211"/>
      <c r="BA314" s="211"/>
      <c r="BB314" s="211"/>
      <c r="BC314" s="211"/>
      <c r="BD314" s="211"/>
      <c r="BE314" s="211"/>
      <c r="BF314" s="211"/>
      <c r="BG314" s="211"/>
      <c r="BH314" s="211"/>
    </row>
    <row r="315" spans="1:60" ht="20.399999999999999" outlineLevel="1" x14ac:dyDescent="0.25">
      <c r="A315" s="230">
        <v>125</v>
      </c>
      <c r="B315" s="231" t="s">
        <v>597</v>
      </c>
      <c r="C315" s="247" t="s">
        <v>598</v>
      </c>
      <c r="D315" s="232" t="s">
        <v>205</v>
      </c>
      <c r="E315" s="233">
        <v>11.45</v>
      </c>
      <c r="F315" s="234"/>
      <c r="G315" s="235">
        <f>ROUND(E315*F315,2)</f>
        <v>0</v>
      </c>
      <c r="H315" s="234"/>
      <c r="I315" s="235">
        <f>ROUND(E315*H315,2)</f>
        <v>0</v>
      </c>
      <c r="J315" s="234"/>
      <c r="K315" s="235">
        <f>ROUND(E315*J315,2)</f>
        <v>0</v>
      </c>
      <c r="L315" s="235">
        <v>21</v>
      </c>
      <c r="M315" s="235">
        <f>G315*(1+L315/100)</f>
        <v>0</v>
      </c>
      <c r="N315" s="235">
        <v>1.49E-3</v>
      </c>
      <c r="O315" s="235">
        <f>ROUND(E315*N315,2)</f>
        <v>0.02</v>
      </c>
      <c r="P315" s="235">
        <v>0</v>
      </c>
      <c r="Q315" s="235">
        <f>ROUND(E315*P315,2)</f>
        <v>0</v>
      </c>
      <c r="R315" s="235" t="s">
        <v>452</v>
      </c>
      <c r="S315" s="235" t="s">
        <v>158</v>
      </c>
      <c r="T315" s="236" t="s">
        <v>158</v>
      </c>
      <c r="U315" s="221">
        <v>0.27589999999999998</v>
      </c>
      <c r="V315" s="221">
        <f>ROUND(E315*U315,2)</f>
        <v>3.16</v>
      </c>
      <c r="W315" s="221"/>
      <c r="X315" s="221" t="s">
        <v>184</v>
      </c>
      <c r="Y315" s="211"/>
      <c r="Z315" s="211"/>
      <c r="AA315" s="211"/>
      <c r="AB315" s="211"/>
      <c r="AC315" s="211"/>
      <c r="AD315" s="211"/>
      <c r="AE315" s="211"/>
      <c r="AF315" s="211"/>
      <c r="AG315" s="211" t="s">
        <v>318</v>
      </c>
      <c r="AH315" s="211"/>
      <c r="AI315" s="211"/>
      <c r="AJ315" s="211"/>
      <c r="AK315" s="211"/>
      <c r="AL315" s="211"/>
      <c r="AM315" s="211"/>
      <c r="AN315" s="211"/>
      <c r="AO315" s="211"/>
      <c r="AP315" s="211"/>
      <c r="AQ315" s="211"/>
      <c r="AR315" s="211"/>
      <c r="AS315" s="211"/>
      <c r="AT315" s="211"/>
      <c r="AU315" s="211"/>
      <c r="AV315" s="211"/>
      <c r="AW315" s="211"/>
      <c r="AX315" s="211"/>
      <c r="AY315" s="211"/>
      <c r="AZ315" s="211"/>
      <c r="BA315" s="211"/>
      <c r="BB315" s="211"/>
      <c r="BC315" s="211"/>
      <c r="BD315" s="211"/>
      <c r="BE315" s="211"/>
      <c r="BF315" s="211"/>
      <c r="BG315" s="211"/>
      <c r="BH315" s="211"/>
    </row>
    <row r="316" spans="1:60" outlineLevel="1" x14ac:dyDescent="0.25">
      <c r="A316" s="218"/>
      <c r="B316" s="219"/>
      <c r="C316" s="263" t="s">
        <v>599</v>
      </c>
      <c r="D316" s="257"/>
      <c r="E316" s="257"/>
      <c r="F316" s="257"/>
      <c r="G316" s="257"/>
      <c r="H316" s="221"/>
      <c r="I316" s="221"/>
      <c r="J316" s="221"/>
      <c r="K316" s="221"/>
      <c r="L316" s="221"/>
      <c r="M316" s="221"/>
      <c r="N316" s="221"/>
      <c r="O316" s="221"/>
      <c r="P316" s="221"/>
      <c r="Q316" s="221"/>
      <c r="R316" s="221"/>
      <c r="S316" s="221"/>
      <c r="T316" s="221"/>
      <c r="U316" s="221"/>
      <c r="V316" s="221"/>
      <c r="W316" s="221"/>
      <c r="X316" s="221"/>
      <c r="Y316" s="211"/>
      <c r="Z316" s="211"/>
      <c r="AA316" s="211"/>
      <c r="AB316" s="211"/>
      <c r="AC316" s="211"/>
      <c r="AD316" s="211"/>
      <c r="AE316" s="211"/>
      <c r="AF316" s="211"/>
      <c r="AG316" s="211" t="s">
        <v>187</v>
      </c>
      <c r="AH316" s="211"/>
      <c r="AI316" s="211"/>
      <c r="AJ316" s="211"/>
      <c r="AK316" s="211"/>
      <c r="AL316" s="211"/>
      <c r="AM316" s="211"/>
      <c r="AN316" s="211"/>
      <c r="AO316" s="211"/>
      <c r="AP316" s="211"/>
      <c r="AQ316" s="211"/>
      <c r="AR316" s="211"/>
      <c r="AS316" s="211"/>
      <c r="AT316" s="211"/>
      <c r="AU316" s="211"/>
      <c r="AV316" s="211"/>
      <c r="AW316" s="211"/>
      <c r="AX316" s="211"/>
      <c r="AY316" s="211"/>
      <c r="AZ316" s="211"/>
      <c r="BA316" s="211"/>
      <c r="BB316" s="211"/>
      <c r="BC316" s="211"/>
      <c r="BD316" s="211"/>
      <c r="BE316" s="211"/>
      <c r="BF316" s="211"/>
      <c r="BG316" s="211"/>
      <c r="BH316" s="211"/>
    </row>
    <row r="317" spans="1:60" outlineLevel="1" x14ac:dyDescent="0.25">
      <c r="A317" s="218"/>
      <c r="B317" s="219"/>
      <c r="C317" s="264" t="s">
        <v>600</v>
      </c>
      <c r="D317" s="251"/>
      <c r="E317" s="252">
        <v>4.2</v>
      </c>
      <c r="F317" s="221"/>
      <c r="G317" s="221"/>
      <c r="H317" s="221"/>
      <c r="I317" s="221"/>
      <c r="J317" s="221"/>
      <c r="K317" s="221"/>
      <c r="L317" s="221"/>
      <c r="M317" s="221"/>
      <c r="N317" s="221"/>
      <c r="O317" s="221"/>
      <c r="P317" s="221"/>
      <c r="Q317" s="221"/>
      <c r="R317" s="221"/>
      <c r="S317" s="221"/>
      <c r="T317" s="221"/>
      <c r="U317" s="221"/>
      <c r="V317" s="221"/>
      <c r="W317" s="221"/>
      <c r="X317" s="221"/>
      <c r="Y317" s="211"/>
      <c r="Z317" s="211"/>
      <c r="AA317" s="211"/>
      <c r="AB317" s="211"/>
      <c r="AC317" s="211"/>
      <c r="AD317" s="211"/>
      <c r="AE317" s="211"/>
      <c r="AF317" s="211"/>
      <c r="AG317" s="211" t="s">
        <v>189</v>
      </c>
      <c r="AH317" s="211">
        <v>0</v>
      </c>
      <c r="AI317" s="211"/>
      <c r="AJ317" s="211"/>
      <c r="AK317" s="211"/>
      <c r="AL317" s="211"/>
      <c r="AM317" s="211"/>
      <c r="AN317" s="211"/>
      <c r="AO317" s="211"/>
      <c r="AP317" s="211"/>
      <c r="AQ317" s="211"/>
      <c r="AR317" s="211"/>
      <c r="AS317" s="211"/>
      <c r="AT317" s="211"/>
      <c r="AU317" s="211"/>
      <c r="AV317" s="211"/>
      <c r="AW317" s="211"/>
      <c r="AX317" s="211"/>
      <c r="AY317" s="211"/>
      <c r="AZ317" s="211"/>
      <c r="BA317" s="211"/>
      <c r="BB317" s="211"/>
      <c r="BC317" s="211"/>
      <c r="BD317" s="211"/>
      <c r="BE317" s="211"/>
      <c r="BF317" s="211"/>
      <c r="BG317" s="211"/>
      <c r="BH317" s="211"/>
    </row>
    <row r="318" spans="1:60" outlineLevel="1" x14ac:dyDescent="0.25">
      <c r="A318" s="218"/>
      <c r="B318" s="219"/>
      <c r="C318" s="264" t="s">
        <v>601</v>
      </c>
      <c r="D318" s="251"/>
      <c r="E318" s="252">
        <v>1.5</v>
      </c>
      <c r="F318" s="221"/>
      <c r="G318" s="221"/>
      <c r="H318" s="221"/>
      <c r="I318" s="221"/>
      <c r="J318" s="221"/>
      <c r="K318" s="221"/>
      <c r="L318" s="221"/>
      <c r="M318" s="221"/>
      <c r="N318" s="221"/>
      <c r="O318" s="221"/>
      <c r="P318" s="221"/>
      <c r="Q318" s="221"/>
      <c r="R318" s="221"/>
      <c r="S318" s="221"/>
      <c r="T318" s="221"/>
      <c r="U318" s="221"/>
      <c r="V318" s="221"/>
      <c r="W318" s="221"/>
      <c r="X318" s="221"/>
      <c r="Y318" s="211"/>
      <c r="Z318" s="211"/>
      <c r="AA318" s="211"/>
      <c r="AB318" s="211"/>
      <c r="AC318" s="211"/>
      <c r="AD318" s="211"/>
      <c r="AE318" s="211"/>
      <c r="AF318" s="211"/>
      <c r="AG318" s="211" t="s">
        <v>189</v>
      </c>
      <c r="AH318" s="211">
        <v>0</v>
      </c>
      <c r="AI318" s="211"/>
      <c r="AJ318" s="211"/>
      <c r="AK318" s="211"/>
      <c r="AL318" s="211"/>
      <c r="AM318" s="211"/>
      <c r="AN318" s="211"/>
      <c r="AO318" s="211"/>
      <c r="AP318" s="211"/>
      <c r="AQ318" s="211"/>
      <c r="AR318" s="211"/>
      <c r="AS318" s="211"/>
      <c r="AT318" s="211"/>
      <c r="AU318" s="211"/>
      <c r="AV318" s="211"/>
      <c r="AW318" s="211"/>
      <c r="AX318" s="211"/>
      <c r="AY318" s="211"/>
      <c r="AZ318" s="211"/>
      <c r="BA318" s="211"/>
      <c r="BB318" s="211"/>
      <c r="BC318" s="211"/>
      <c r="BD318" s="211"/>
      <c r="BE318" s="211"/>
      <c r="BF318" s="211"/>
      <c r="BG318" s="211"/>
      <c r="BH318" s="211"/>
    </row>
    <row r="319" spans="1:60" outlineLevel="1" x14ac:dyDescent="0.25">
      <c r="A319" s="218"/>
      <c r="B319" s="219"/>
      <c r="C319" s="264" t="s">
        <v>602</v>
      </c>
      <c r="D319" s="251"/>
      <c r="E319" s="252">
        <v>5.75</v>
      </c>
      <c r="F319" s="221"/>
      <c r="G319" s="221"/>
      <c r="H319" s="221"/>
      <c r="I319" s="221"/>
      <c r="J319" s="221"/>
      <c r="K319" s="221"/>
      <c r="L319" s="221"/>
      <c r="M319" s="221"/>
      <c r="N319" s="221"/>
      <c r="O319" s="221"/>
      <c r="P319" s="221"/>
      <c r="Q319" s="221"/>
      <c r="R319" s="221"/>
      <c r="S319" s="221"/>
      <c r="T319" s="221"/>
      <c r="U319" s="221"/>
      <c r="V319" s="221"/>
      <c r="W319" s="221"/>
      <c r="X319" s="221"/>
      <c r="Y319" s="211"/>
      <c r="Z319" s="211"/>
      <c r="AA319" s="211"/>
      <c r="AB319" s="211"/>
      <c r="AC319" s="211"/>
      <c r="AD319" s="211"/>
      <c r="AE319" s="211"/>
      <c r="AF319" s="211"/>
      <c r="AG319" s="211" t="s">
        <v>189</v>
      </c>
      <c r="AH319" s="211">
        <v>0</v>
      </c>
      <c r="AI319" s="211"/>
      <c r="AJ319" s="211"/>
      <c r="AK319" s="211"/>
      <c r="AL319" s="211"/>
      <c r="AM319" s="211"/>
      <c r="AN319" s="211"/>
      <c r="AO319" s="211"/>
      <c r="AP319" s="211"/>
      <c r="AQ319" s="211"/>
      <c r="AR319" s="211"/>
      <c r="AS319" s="211"/>
      <c r="AT319" s="211"/>
      <c r="AU319" s="211"/>
      <c r="AV319" s="211"/>
      <c r="AW319" s="211"/>
      <c r="AX319" s="211"/>
      <c r="AY319" s="211"/>
      <c r="AZ319" s="211"/>
      <c r="BA319" s="211"/>
      <c r="BB319" s="211"/>
      <c r="BC319" s="211"/>
      <c r="BD319" s="211"/>
      <c r="BE319" s="211"/>
      <c r="BF319" s="211"/>
      <c r="BG319" s="211"/>
      <c r="BH319" s="211"/>
    </row>
    <row r="320" spans="1:60" outlineLevel="1" x14ac:dyDescent="0.25">
      <c r="A320" s="230">
        <v>126</v>
      </c>
      <c r="B320" s="231" t="s">
        <v>603</v>
      </c>
      <c r="C320" s="247" t="s">
        <v>604</v>
      </c>
      <c r="D320" s="232" t="s">
        <v>199</v>
      </c>
      <c r="E320" s="233">
        <v>0.10692</v>
      </c>
      <c r="F320" s="234"/>
      <c r="G320" s="235">
        <f>ROUND(E320*F320,2)</f>
        <v>0</v>
      </c>
      <c r="H320" s="234"/>
      <c r="I320" s="235">
        <f>ROUND(E320*H320,2)</f>
        <v>0</v>
      </c>
      <c r="J320" s="234"/>
      <c r="K320" s="235">
        <f>ROUND(E320*J320,2)</f>
        <v>0</v>
      </c>
      <c r="L320" s="235">
        <v>21</v>
      </c>
      <c r="M320" s="235">
        <f>G320*(1+L320/100)</f>
        <v>0</v>
      </c>
      <c r="N320" s="235">
        <v>0</v>
      </c>
      <c r="O320" s="235">
        <f>ROUND(E320*N320,2)</f>
        <v>0</v>
      </c>
      <c r="P320" s="235">
        <v>0</v>
      </c>
      <c r="Q320" s="235">
        <f>ROUND(E320*P320,2)</f>
        <v>0</v>
      </c>
      <c r="R320" s="235" t="s">
        <v>452</v>
      </c>
      <c r="S320" s="235" t="s">
        <v>158</v>
      </c>
      <c r="T320" s="236" t="s">
        <v>158</v>
      </c>
      <c r="U320" s="221">
        <v>4.82</v>
      </c>
      <c r="V320" s="221">
        <f>ROUND(E320*U320,2)</f>
        <v>0.52</v>
      </c>
      <c r="W320" s="221"/>
      <c r="X320" s="221" t="s">
        <v>458</v>
      </c>
      <c r="Y320" s="211"/>
      <c r="Z320" s="211"/>
      <c r="AA320" s="211"/>
      <c r="AB320" s="211"/>
      <c r="AC320" s="211"/>
      <c r="AD320" s="211"/>
      <c r="AE320" s="211"/>
      <c r="AF320" s="211"/>
      <c r="AG320" s="211" t="s">
        <v>459</v>
      </c>
      <c r="AH320" s="211"/>
      <c r="AI320" s="211"/>
      <c r="AJ320" s="211"/>
      <c r="AK320" s="211"/>
      <c r="AL320" s="211"/>
      <c r="AM320" s="211"/>
      <c r="AN320" s="211"/>
      <c r="AO320" s="211"/>
      <c r="AP320" s="211"/>
      <c r="AQ320" s="211"/>
      <c r="AR320" s="211"/>
      <c r="AS320" s="211"/>
      <c r="AT320" s="211"/>
      <c r="AU320" s="211"/>
      <c r="AV320" s="211"/>
      <c r="AW320" s="211"/>
      <c r="AX320" s="211"/>
      <c r="AY320" s="211"/>
      <c r="AZ320" s="211"/>
      <c r="BA320" s="211"/>
      <c r="BB320" s="211"/>
      <c r="BC320" s="211"/>
      <c r="BD320" s="211"/>
      <c r="BE320" s="211"/>
      <c r="BF320" s="211"/>
      <c r="BG320" s="211"/>
      <c r="BH320" s="211"/>
    </row>
    <row r="321" spans="1:60" outlineLevel="1" x14ac:dyDescent="0.25">
      <c r="A321" s="218"/>
      <c r="B321" s="219"/>
      <c r="C321" s="263" t="s">
        <v>580</v>
      </c>
      <c r="D321" s="257"/>
      <c r="E321" s="257"/>
      <c r="F321" s="257"/>
      <c r="G321" s="257"/>
      <c r="H321" s="221"/>
      <c r="I321" s="221"/>
      <c r="J321" s="221"/>
      <c r="K321" s="221"/>
      <c r="L321" s="221"/>
      <c r="M321" s="221"/>
      <c r="N321" s="221"/>
      <c r="O321" s="221"/>
      <c r="P321" s="221"/>
      <c r="Q321" s="221"/>
      <c r="R321" s="221"/>
      <c r="S321" s="221"/>
      <c r="T321" s="221"/>
      <c r="U321" s="221"/>
      <c r="V321" s="221"/>
      <c r="W321" s="221"/>
      <c r="X321" s="221"/>
      <c r="Y321" s="211"/>
      <c r="Z321" s="211"/>
      <c r="AA321" s="211"/>
      <c r="AB321" s="211"/>
      <c r="AC321" s="211"/>
      <c r="AD321" s="211"/>
      <c r="AE321" s="211"/>
      <c r="AF321" s="211"/>
      <c r="AG321" s="211" t="s">
        <v>187</v>
      </c>
      <c r="AH321" s="211"/>
      <c r="AI321" s="211"/>
      <c r="AJ321" s="211"/>
      <c r="AK321" s="211"/>
      <c r="AL321" s="211"/>
      <c r="AM321" s="211"/>
      <c r="AN321" s="211"/>
      <c r="AO321" s="211"/>
      <c r="AP321" s="211"/>
      <c r="AQ321" s="211"/>
      <c r="AR321" s="211"/>
      <c r="AS321" s="211"/>
      <c r="AT321" s="211"/>
      <c r="AU321" s="211"/>
      <c r="AV321" s="211"/>
      <c r="AW321" s="211"/>
      <c r="AX321" s="211"/>
      <c r="AY321" s="211"/>
      <c r="AZ321" s="211"/>
      <c r="BA321" s="211"/>
      <c r="BB321" s="211"/>
      <c r="BC321" s="211"/>
      <c r="BD321" s="211"/>
      <c r="BE321" s="211"/>
      <c r="BF321" s="211"/>
      <c r="BG321" s="211"/>
      <c r="BH321" s="211"/>
    </row>
    <row r="322" spans="1:60" x14ac:dyDescent="0.25">
      <c r="A322" s="224" t="s">
        <v>153</v>
      </c>
      <c r="B322" s="225" t="s">
        <v>106</v>
      </c>
      <c r="C322" s="245" t="s">
        <v>107</v>
      </c>
      <c r="D322" s="226"/>
      <c r="E322" s="227"/>
      <c r="F322" s="228"/>
      <c r="G322" s="228">
        <f>SUMIF(AG323:AG330,"&lt;&gt;NOR",G323:G330)</f>
        <v>0</v>
      </c>
      <c r="H322" s="228"/>
      <c r="I322" s="228">
        <f>SUM(I323:I330)</f>
        <v>0</v>
      </c>
      <c r="J322" s="228"/>
      <c r="K322" s="228">
        <f>SUM(K323:K330)</f>
        <v>0</v>
      </c>
      <c r="L322" s="228"/>
      <c r="M322" s="228">
        <f>SUM(M323:M330)</f>
        <v>0</v>
      </c>
      <c r="N322" s="228"/>
      <c r="O322" s="228">
        <f>SUM(O323:O330)</f>
        <v>0.01</v>
      </c>
      <c r="P322" s="228"/>
      <c r="Q322" s="228">
        <f>SUM(Q323:Q330)</f>
        <v>0</v>
      </c>
      <c r="R322" s="228"/>
      <c r="S322" s="228"/>
      <c r="T322" s="229"/>
      <c r="U322" s="223"/>
      <c r="V322" s="223">
        <f>SUM(V323:V330)</f>
        <v>4.04</v>
      </c>
      <c r="W322" s="223"/>
      <c r="X322" s="223"/>
      <c r="AG322" t="s">
        <v>154</v>
      </c>
    </row>
    <row r="323" spans="1:60" outlineLevel="1" x14ac:dyDescent="0.25">
      <c r="A323" s="237">
        <v>127</v>
      </c>
      <c r="B323" s="238" t="s">
        <v>605</v>
      </c>
      <c r="C323" s="246" t="s">
        <v>606</v>
      </c>
      <c r="D323" s="239" t="s">
        <v>205</v>
      </c>
      <c r="E323" s="240">
        <v>7.2</v>
      </c>
      <c r="F323" s="241"/>
      <c r="G323" s="242">
        <f>ROUND(E323*F323,2)</f>
        <v>0</v>
      </c>
      <c r="H323" s="241"/>
      <c r="I323" s="242">
        <f>ROUND(E323*H323,2)</f>
        <v>0</v>
      </c>
      <c r="J323" s="241"/>
      <c r="K323" s="242">
        <f>ROUND(E323*J323,2)</f>
        <v>0</v>
      </c>
      <c r="L323" s="242">
        <v>21</v>
      </c>
      <c r="M323" s="242">
        <f>G323*(1+L323/100)</f>
        <v>0</v>
      </c>
      <c r="N323" s="242">
        <v>1E-4</v>
      </c>
      <c r="O323" s="242">
        <f>ROUND(E323*N323,2)</f>
        <v>0</v>
      </c>
      <c r="P323" s="242">
        <v>0</v>
      </c>
      <c r="Q323" s="242">
        <f>ROUND(E323*P323,2)</f>
        <v>0</v>
      </c>
      <c r="R323" s="242" t="s">
        <v>607</v>
      </c>
      <c r="S323" s="242" t="s">
        <v>158</v>
      </c>
      <c r="T323" s="243" t="s">
        <v>158</v>
      </c>
      <c r="U323" s="221">
        <v>0.05</v>
      </c>
      <c r="V323" s="221">
        <f>ROUND(E323*U323,2)</f>
        <v>0.36</v>
      </c>
      <c r="W323" s="221"/>
      <c r="X323" s="221" t="s">
        <v>184</v>
      </c>
      <c r="Y323" s="211"/>
      <c r="Z323" s="211"/>
      <c r="AA323" s="211"/>
      <c r="AB323" s="211"/>
      <c r="AC323" s="211"/>
      <c r="AD323" s="211"/>
      <c r="AE323" s="211"/>
      <c r="AF323" s="211"/>
      <c r="AG323" s="211" t="s">
        <v>185</v>
      </c>
      <c r="AH323" s="211"/>
      <c r="AI323" s="211"/>
      <c r="AJ323" s="211"/>
      <c r="AK323" s="211"/>
      <c r="AL323" s="211"/>
      <c r="AM323" s="211"/>
      <c r="AN323" s="211"/>
      <c r="AO323" s="211"/>
      <c r="AP323" s="211"/>
      <c r="AQ323" s="211"/>
      <c r="AR323" s="211"/>
      <c r="AS323" s="211"/>
      <c r="AT323" s="211"/>
      <c r="AU323" s="211"/>
      <c r="AV323" s="211"/>
      <c r="AW323" s="211"/>
      <c r="AX323" s="211"/>
      <c r="AY323" s="211"/>
      <c r="AZ323" s="211"/>
      <c r="BA323" s="211"/>
      <c r="BB323" s="211"/>
      <c r="BC323" s="211"/>
      <c r="BD323" s="211"/>
      <c r="BE323" s="211"/>
      <c r="BF323" s="211"/>
      <c r="BG323" s="211"/>
      <c r="BH323" s="211"/>
    </row>
    <row r="324" spans="1:60" ht="30.6" outlineLevel="1" x14ac:dyDescent="0.25">
      <c r="A324" s="230">
        <v>128</v>
      </c>
      <c r="B324" s="231" t="s">
        <v>608</v>
      </c>
      <c r="C324" s="247" t="s">
        <v>609</v>
      </c>
      <c r="D324" s="232" t="s">
        <v>211</v>
      </c>
      <c r="E324" s="233">
        <v>19.187999999999999</v>
      </c>
      <c r="F324" s="234"/>
      <c r="G324" s="235">
        <f>ROUND(E324*F324,2)</f>
        <v>0</v>
      </c>
      <c r="H324" s="234"/>
      <c r="I324" s="235">
        <f>ROUND(E324*H324,2)</f>
        <v>0</v>
      </c>
      <c r="J324" s="234"/>
      <c r="K324" s="235">
        <f>ROUND(E324*J324,2)</f>
        <v>0</v>
      </c>
      <c r="L324" s="235">
        <v>21</v>
      </c>
      <c r="M324" s="235">
        <f>G324*(1+L324/100)</f>
        <v>0</v>
      </c>
      <c r="N324" s="235">
        <v>1.8000000000000001E-4</v>
      </c>
      <c r="O324" s="235">
        <f>ROUND(E324*N324,2)</f>
        <v>0</v>
      </c>
      <c r="P324" s="235">
        <v>0</v>
      </c>
      <c r="Q324" s="235">
        <f>ROUND(E324*P324,2)</f>
        <v>0</v>
      </c>
      <c r="R324" s="235" t="s">
        <v>607</v>
      </c>
      <c r="S324" s="235" t="s">
        <v>158</v>
      </c>
      <c r="T324" s="236" t="s">
        <v>158</v>
      </c>
      <c r="U324" s="221">
        <v>0.1</v>
      </c>
      <c r="V324" s="221">
        <f>ROUND(E324*U324,2)</f>
        <v>1.92</v>
      </c>
      <c r="W324" s="221"/>
      <c r="X324" s="221" t="s">
        <v>184</v>
      </c>
      <c r="Y324" s="211"/>
      <c r="Z324" s="211"/>
      <c r="AA324" s="211"/>
      <c r="AB324" s="211"/>
      <c r="AC324" s="211"/>
      <c r="AD324" s="211"/>
      <c r="AE324" s="211"/>
      <c r="AF324" s="211"/>
      <c r="AG324" s="211" t="s">
        <v>185</v>
      </c>
      <c r="AH324" s="211"/>
      <c r="AI324" s="211"/>
      <c r="AJ324" s="211"/>
      <c r="AK324" s="211"/>
      <c r="AL324" s="211"/>
      <c r="AM324" s="211"/>
      <c r="AN324" s="211"/>
      <c r="AO324" s="211"/>
      <c r="AP324" s="211"/>
      <c r="AQ324" s="211"/>
      <c r="AR324" s="211"/>
      <c r="AS324" s="211"/>
      <c r="AT324" s="211"/>
      <c r="AU324" s="211"/>
      <c r="AV324" s="211"/>
      <c r="AW324" s="211"/>
      <c r="AX324" s="211"/>
      <c r="AY324" s="211"/>
      <c r="AZ324" s="211"/>
      <c r="BA324" s="211"/>
      <c r="BB324" s="211"/>
      <c r="BC324" s="211"/>
      <c r="BD324" s="211"/>
      <c r="BE324" s="211"/>
      <c r="BF324" s="211"/>
      <c r="BG324" s="211"/>
      <c r="BH324" s="211"/>
    </row>
    <row r="325" spans="1:60" outlineLevel="1" x14ac:dyDescent="0.25">
      <c r="A325" s="218"/>
      <c r="B325" s="219"/>
      <c r="C325" s="267" t="s">
        <v>610</v>
      </c>
      <c r="D325" s="260"/>
      <c r="E325" s="260"/>
      <c r="F325" s="260"/>
      <c r="G325" s="260"/>
      <c r="H325" s="221"/>
      <c r="I325" s="221"/>
      <c r="J325" s="221"/>
      <c r="K325" s="221"/>
      <c r="L325" s="221"/>
      <c r="M325" s="221"/>
      <c r="N325" s="221"/>
      <c r="O325" s="221"/>
      <c r="P325" s="221"/>
      <c r="Q325" s="221"/>
      <c r="R325" s="221"/>
      <c r="S325" s="221"/>
      <c r="T325" s="221"/>
      <c r="U325" s="221"/>
      <c r="V325" s="221"/>
      <c r="W325" s="221"/>
      <c r="X325" s="221"/>
      <c r="Y325" s="211"/>
      <c r="Z325" s="211"/>
      <c r="AA325" s="211"/>
      <c r="AB325" s="211"/>
      <c r="AC325" s="211"/>
      <c r="AD325" s="211"/>
      <c r="AE325" s="211"/>
      <c r="AF325" s="211"/>
      <c r="AG325" s="211" t="s">
        <v>337</v>
      </c>
      <c r="AH325" s="211"/>
      <c r="AI325" s="211"/>
      <c r="AJ325" s="211"/>
      <c r="AK325" s="211"/>
      <c r="AL325" s="211"/>
      <c r="AM325" s="211"/>
      <c r="AN325" s="211"/>
      <c r="AO325" s="211"/>
      <c r="AP325" s="211"/>
      <c r="AQ325" s="211"/>
      <c r="AR325" s="211"/>
      <c r="AS325" s="211"/>
      <c r="AT325" s="211"/>
      <c r="AU325" s="211"/>
      <c r="AV325" s="211"/>
      <c r="AW325" s="211"/>
      <c r="AX325" s="211"/>
      <c r="AY325" s="211"/>
      <c r="AZ325" s="211"/>
      <c r="BA325" s="211"/>
      <c r="BB325" s="211"/>
      <c r="BC325" s="211"/>
      <c r="BD325" s="211"/>
      <c r="BE325" s="211"/>
      <c r="BF325" s="211"/>
      <c r="BG325" s="211"/>
      <c r="BH325" s="211"/>
    </row>
    <row r="326" spans="1:60" outlineLevel="1" x14ac:dyDescent="0.25">
      <c r="A326" s="218"/>
      <c r="B326" s="219"/>
      <c r="C326" s="264" t="s">
        <v>554</v>
      </c>
      <c r="D326" s="251"/>
      <c r="E326" s="252">
        <v>19.187999999999999</v>
      </c>
      <c r="F326" s="221"/>
      <c r="G326" s="221"/>
      <c r="H326" s="221"/>
      <c r="I326" s="221"/>
      <c r="J326" s="221"/>
      <c r="K326" s="221"/>
      <c r="L326" s="221"/>
      <c r="M326" s="221"/>
      <c r="N326" s="221"/>
      <c r="O326" s="221"/>
      <c r="P326" s="221"/>
      <c r="Q326" s="221"/>
      <c r="R326" s="221"/>
      <c r="S326" s="221"/>
      <c r="T326" s="221"/>
      <c r="U326" s="221"/>
      <c r="V326" s="221"/>
      <c r="W326" s="221"/>
      <c r="X326" s="221"/>
      <c r="Y326" s="211"/>
      <c r="Z326" s="211"/>
      <c r="AA326" s="211"/>
      <c r="AB326" s="211"/>
      <c r="AC326" s="211"/>
      <c r="AD326" s="211"/>
      <c r="AE326" s="211"/>
      <c r="AF326" s="211"/>
      <c r="AG326" s="211" t="s">
        <v>189</v>
      </c>
      <c r="AH326" s="211">
        <v>0</v>
      </c>
      <c r="AI326" s="211"/>
      <c r="AJ326" s="211"/>
      <c r="AK326" s="211"/>
      <c r="AL326" s="211"/>
      <c r="AM326" s="211"/>
      <c r="AN326" s="211"/>
      <c r="AO326" s="211"/>
      <c r="AP326" s="211"/>
      <c r="AQ326" s="211"/>
      <c r="AR326" s="211"/>
      <c r="AS326" s="211"/>
      <c r="AT326" s="211"/>
      <c r="AU326" s="211"/>
      <c r="AV326" s="211"/>
      <c r="AW326" s="211"/>
      <c r="AX326" s="211"/>
      <c r="AY326" s="211"/>
      <c r="AZ326" s="211"/>
      <c r="BA326" s="211"/>
      <c r="BB326" s="211"/>
      <c r="BC326" s="211"/>
      <c r="BD326" s="211"/>
      <c r="BE326" s="211"/>
      <c r="BF326" s="211"/>
      <c r="BG326" s="211"/>
      <c r="BH326" s="211"/>
    </row>
    <row r="327" spans="1:60" outlineLevel="1" x14ac:dyDescent="0.25">
      <c r="A327" s="230">
        <v>129</v>
      </c>
      <c r="B327" s="231" t="s">
        <v>611</v>
      </c>
      <c r="C327" s="247" t="s">
        <v>612</v>
      </c>
      <c r="D327" s="232" t="s">
        <v>211</v>
      </c>
      <c r="E327" s="233">
        <v>19.187999999999999</v>
      </c>
      <c r="F327" s="234"/>
      <c r="G327" s="235">
        <f>ROUND(E327*F327,2)</f>
        <v>0</v>
      </c>
      <c r="H327" s="234"/>
      <c r="I327" s="235">
        <f>ROUND(E327*H327,2)</f>
        <v>0</v>
      </c>
      <c r="J327" s="234"/>
      <c r="K327" s="235">
        <f>ROUND(E327*J327,2)</f>
        <v>0</v>
      </c>
      <c r="L327" s="235">
        <v>21</v>
      </c>
      <c r="M327" s="235">
        <f>G327*(1+L327/100)</f>
        <v>0</v>
      </c>
      <c r="N327" s="235">
        <v>4.6999999999999999E-4</v>
      </c>
      <c r="O327" s="235">
        <f>ROUND(E327*N327,2)</f>
        <v>0.01</v>
      </c>
      <c r="P327" s="235">
        <v>0</v>
      </c>
      <c r="Q327" s="235">
        <f>ROUND(E327*P327,2)</f>
        <v>0</v>
      </c>
      <c r="R327" s="235" t="s">
        <v>607</v>
      </c>
      <c r="S327" s="235" t="s">
        <v>158</v>
      </c>
      <c r="T327" s="236" t="s">
        <v>158</v>
      </c>
      <c r="U327" s="221">
        <v>0.09</v>
      </c>
      <c r="V327" s="221">
        <f>ROUND(E327*U327,2)</f>
        <v>1.73</v>
      </c>
      <c r="W327" s="221"/>
      <c r="X327" s="221" t="s">
        <v>184</v>
      </c>
      <c r="Y327" s="211"/>
      <c r="Z327" s="211"/>
      <c r="AA327" s="211"/>
      <c r="AB327" s="211"/>
      <c r="AC327" s="211"/>
      <c r="AD327" s="211"/>
      <c r="AE327" s="211"/>
      <c r="AF327" s="211"/>
      <c r="AG327" s="211" t="s">
        <v>185</v>
      </c>
      <c r="AH327" s="211"/>
      <c r="AI327" s="211"/>
      <c r="AJ327" s="211"/>
      <c r="AK327" s="211"/>
      <c r="AL327" s="211"/>
      <c r="AM327" s="211"/>
      <c r="AN327" s="211"/>
      <c r="AO327" s="211"/>
      <c r="AP327" s="211"/>
      <c r="AQ327" s="211"/>
      <c r="AR327" s="211"/>
      <c r="AS327" s="211"/>
      <c r="AT327" s="211"/>
      <c r="AU327" s="211"/>
      <c r="AV327" s="211"/>
      <c r="AW327" s="211"/>
      <c r="AX327" s="211"/>
      <c r="AY327" s="211"/>
      <c r="AZ327" s="211"/>
      <c r="BA327" s="211"/>
      <c r="BB327" s="211"/>
      <c r="BC327" s="211"/>
      <c r="BD327" s="211"/>
      <c r="BE327" s="211"/>
      <c r="BF327" s="211"/>
      <c r="BG327" s="211"/>
      <c r="BH327" s="211"/>
    </row>
    <row r="328" spans="1:60" outlineLevel="1" x14ac:dyDescent="0.25">
      <c r="A328" s="218"/>
      <c r="B328" s="219"/>
      <c r="C328" s="264" t="s">
        <v>554</v>
      </c>
      <c r="D328" s="251"/>
      <c r="E328" s="252">
        <v>19.187999999999999</v>
      </c>
      <c r="F328" s="221"/>
      <c r="G328" s="221"/>
      <c r="H328" s="221"/>
      <c r="I328" s="221"/>
      <c r="J328" s="221"/>
      <c r="K328" s="221"/>
      <c r="L328" s="221"/>
      <c r="M328" s="221"/>
      <c r="N328" s="221"/>
      <c r="O328" s="221"/>
      <c r="P328" s="221"/>
      <c r="Q328" s="221"/>
      <c r="R328" s="221"/>
      <c r="S328" s="221"/>
      <c r="T328" s="221"/>
      <c r="U328" s="221"/>
      <c r="V328" s="221"/>
      <c r="W328" s="221"/>
      <c r="X328" s="221"/>
      <c r="Y328" s="211"/>
      <c r="Z328" s="211"/>
      <c r="AA328" s="211"/>
      <c r="AB328" s="211"/>
      <c r="AC328" s="211"/>
      <c r="AD328" s="211"/>
      <c r="AE328" s="211"/>
      <c r="AF328" s="211"/>
      <c r="AG328" s="211" t="s">
        <v>189</v>
      </c>
      <c r="AH328" s="211">
        <v>0</v>
      </c>
      <c r="AI328" s="211"/>
      <c r="AJ328" s="211"/>
      <c r="AK328" s="211"/>
      <c r="AL328" s="211"/>
      <c r="AM328" s="211"/>
      <c r="AN328" s="211"/>
      <c r="AO328" s="211"/>
      <c r="AP328" s="211"/>
      <c r="AQ328" s="211"/>
      <c r="AR328" s="211"/>
      <c r="AS328" s="211"/>
      <c r="AT328" s="211"/>
      <c r="AU328" s="211"/>
      <c r="AV328" s="211"/>
      <c r="AW328" s="211"/>
      <c r="AX328" s="211"/>
      <c r="AY328" s="211"/>
      <c r="AZ328" s="211"/>
      <c r="BA328" s="211"/>
      <c r="BB328" s="211"/>
      <c r="BC328" s="211"/>
      <c r="BD328" s="211"/>
      <c r="BE328" s="211"/>
      <c r="BF328" s="211"/>
      <c r="BG328" s="211"/>
      <c r="BH328" s="211"/>
    </row>
    <row r="329" spans="1:60" outlineLevel="1" x14ac:dyDescent="0.25">
      <c r="A329" s="230">
        <v>130</v>
      </c>
      <c r="B329" s="231" t="s">
        <v>613</v>
      </c>
      <c r="C329" s="247" t="s">
        <v>614</v>
      </c>
      <c r="D329" s="232" t="s">
        <v>199</v>
      </c>
      <c r="E329" s="233">
        <v>1.319E-2</v>
      </c>
      <c r="F329" s="234"/>
      <c r="G329" s="235">
        <f>ROUND(E329*F329,2)</f>
        <v>0</v>
      </c>
      <c r="H329" s="234"/>
      <c r="I329" s="235">
        <f>ROUND(E329*H329,2)</f>
        <v>0</v>
      </c>
      <c r="J329" s="234"/>
      <c r="K329" s="235">
        <f>ROUND(E329*J329,2)</f>
        <v>0</v>
      </c>
      <c r="L329" s="235">
        <v>21</v>
      </c>
      <c r="M329" s="235">
        <f>G329*(1+L329/100)</f>
        <v>0</v>
      </c>
      <c r="N329" s="235">
        <v>0</v>
      </c>
      <c r="O329" s="235">
        <f>ROUND(E329*N329,2)</f>
        <v>0</v>
      </c>
      <c r="P329" s="235">
        <v>0</v>
      </c>
      <c r="Q329" s="235">
        <f>ROUND(E329*P329,2)</f>
        <v>0</v>
      </c>
      <c r="R329" s="235" t="s">
        <v>607</v>
      </c>
      <c r="S329" s="235" t="s">
        <v>158</v>
      </c>
      <c r="T329" s="236" t="s">
        <v>158</v>
      </c>
      <c r="U329" s="221">
        <v>2.33</v>
      </c>
      <c r="V329" s="221">
        <f>ROUND(E329*U329,2)</f>
        <v>0.03</v>
      </c>
      <c r="W329" s="221"/>
      <c r="X329" s="221" t="s">
        <v>458</v>
      </c>
      <c r="Y329" s="211"/>
      <c r="Z329" s="211"/>
      <c r="AA329" s="211"/>
      <c r="AB329" s="211"/>
      <c r="AC329" s="211"/>
      <c r="AD329" s="211"/>
      <c r="AE329" s="211"/>
      <c r="AF329" s="211"/>
      <c r="AG329" s="211" t="s">
        <v>459</v>
      </c>
      <c r="AH329" s="211"/>
      <c r="AI329" s="211"/>
      <c r="AJ329" s="211"/>
      <c r="AK329" s="211"/>
      <c r="AL329" s="211"/>
      <c r="AM329" s="211"/>
      <c r="AN329" s="211"/>
      <c r="AO329" s="211"/>
      <c r="AP329" s="211"/>
      <c r="AQ329" s="211"/>
      <c r="AR329" s="211"/>
      <c r="AS329" s="211"/>
      <c r="AT329" s="211"/>
      <c r="AU329" s="211"/>
      <c r="AV329" s="211"/>
      <c r="AW329" s="211"/>
      <c r="AX329" s="211"/>
      <c r="AY329" s="211"/>
      <c r="AZ329" s="211"/>
      <c r="BA329" s="211"/>
      <c r="BB329" s="211"/>
      <c r="BC329" s="211"/>
      <c r="BD329" s="211"/>
      <c r="BE329" s="211"/>
      <c r="BF329" s="211"/>
      <c r="BG329" s="211"/>
      <c r="BH329" s="211"/>
    </row>
    <row r="330" spans="1:60" outlineLevel="1" x14ac:dyDescent="0.25">
      <c r="A330" s="218"/>
      <c r="B330" s="219"/>
      <c r="C330" s="263" t="s">
        <v>580</v>
      </c>
      <c r="D330" s="257"/>
      <c r="E330" s="257"/>
      <c r="F330" s="257"/>
      <c r="G330" s="257"/>
      <c r="H330" s="221"/>
      <c r="I330" s="221"/>
      <c r="J330" s="221"/>
      <c r="K330" s="221"/>
      <c r="L330" s="221"/>
      <c r="M330" s="221"/>
      <c r="N330" s="221"/>
      <c r="O330" s="221"/>
      <c r="P330" s="221"/>
      <c r="Q330" s="221"/>
      <c r="R330" s="221"/>
      <c r="S330" s="221"/>
      <c r="T330" s="221"/>
      <c r="U330" s="221"/>
      <c r="V330" s="221"/>
      <c r="W330" s="221"/>
      <c r="X330" s="221"/>
      <c r="Y330" s="211"/>
      <c r="Z330" s="211"/>
      <c r="AA330" s="211"/>
      <c r="AB330" s="211"/>
      <c r="AC330" s="211"/>
      <c r="AD330" s="211"/>
      <c r="AE330" s="211"/>
      <c r="AF330" s="211"/>
      <c r="AG330" s="211" t="s">
        <v>187</v>
      </c>
      <c r="AH330" s="211"/>
      <c r="AI330" s="211"/>
      <c r="AJ330" s="211"/>
      <c r="AK330" s="211"/>
      <c r="AL330" s="211"/>
      <c r="AM330" s="211"/>
      <c r="AN330" s="211"/>
      <c r="AO330" s="211"/>
      <c r="AP330" s="211"/>
      <c r="AQ330" s="211"/>
      <c r="AR330" s="211"/>
      <c r="AS330" s="211"/>
      <c r="AT330" s="211"/>
      <c r="AU330" s="211"/>
      <c r="AV330" s="211"/>
      <c r="AW330" s="211"/>
      <c r="AX330" s="211"/>
      <c r="AY330" s="211"/>
      <c r="AZ330" s="211"/>
      <c r="BA330" s="211"/>
      <c r="BB330" s="211"/>
      <c r="BC330" s="211"/>
      <c r="BD330" s="211"/>
      <c r="BE330" s="211"/>
      <c r="BF330" s="211"/>
      <c r="BG330" s="211"/>
      <c r="BH330" s="211"/>
    </row>
    <row r="331" spans="1:60" x14ac:dyDescent="0.25">
      <c r="A331" s="224" t="s">
        <v>153</v>
      </c>
      <c r="B331" s="225" t="s">
        <v>108</v>
      </c>
      <c r="C331" s="245" t="s">
        <v>109</v>
      </c>
      <c r="D331" s="226"/>
      <c r="E331" s="227"/>
      <c r="F331" s="228"/>
      <c r="G331" s="228">
        <f>SUMIF(AG332:AG345,"&lt;&gt;NOR",G332:G345)</f>
        <v>0</v>
      </c>
      <c r="H331" s="228"/>
      <c r="I331" s="228">
        <f>SUM(I332:I345)</f>
        <v>0</v>
      </c>
      <c r="J331" s="228"/>
      <c r="K331" s="228">
        <f>SUM(K332:K345)</f>
        <v>0</v>
      </c>
      <c r="L331" s="228"/>
      <c r="M331" s="228">
        <f>SUM(M332:M345)</f>
        <v>0</v>
      </c>
      <c r="N331" s="228"/>
      <c r="O331" s="228">
        <f>SUM(O332:O345)</f>
        <v>0.01</v>
      </c>
      <c r="P331" s="228"/>
      <c r="Q331" s="228">
        <f>SUM(Q332:Q345)</f>
        <v>0</v>
      </c>
      <c r="R331" s="228"/>
      <c r="S331" s="228"/>
      <c r="T331" s="229"/>
      <c r="U331" s="223"/>
      <c r="V331" s="223">
        <f>SUM(V332:V345)</f>
        <v>2.86</v>
      </c>
      <c r="W331" s="223"/>
      <c r="X331" s="223"/>
      <c r="AG331" t="s">
        <v>154</v>
      </c>
    </row>
    <row r="332" spans="1:60" ht="20.399999999999999" outlineLevel="1" x14ac:dyDescent="0.25">
      <c r="A332" s="237">
        <v>131</v>
      </c>
      <c r="B332" s="238" t="s">
        <v>615</v>
      </c>
      <c r="C332" s="246" t="s">
        <v>616</v>
      </c>
      <c r="D332" s="239" t="s">
        <v>194</v>
      </c>
      <c r="E332" s="240">
        <v>1</v>
      </c>
      <c r="F332" s="241"/>
      <c r="G332" s="242">
        <f>ROUND(E332*F332,2)</f>
        <v>0</v>
      </c>
      <c r="H332" s="241"/>
      <c r="I332" s="242">
        <f>ROUND(E332*H332,2)</f>
        <v>0</v>
      </c>
      <c r="J332" s="241"/>
      <c r="K332" s="242">
        <f>ROUND(E332*J332,2)</f>
        <v>0</v>
      </c>
      <c r="L332" s="242">
        <v>21</v>
      </c>
      <c r="M332" s="242">
        <f>G332*(1+L332/100)</f>
        <v>0</v>
      </c>
      <c r="N332" s="242">
        <v>0</v>
      </c>
      <c r="O332" s="242">
        <f>ROUND(E332*N332,2)</f>
        <v>0</v>
      </c>
      <c r="P332" s="242">
        <v>0</v>
      </c>
      <c r="Q332" s="242">
        <f>ROUND(E332*P332,2)</f>
        <v>0</v>
      </c>
      <c r="R332" s="242" t="s">
        <v>617</v>
      </c>
      <c r="S332" s="242" t="s">
        <v>158</v>
      </c>
      <c r="T332" s="243" t="s">
        <v>158</v>
      </c>
      <c r="U332" s="221">
        <v>2.52</v>
      </c>
      <c r="V332" s="221">
        <f>ROUND(E332*U332,2)</f>
        <v>2.52</v>
      </c>
      <c r="W332" s="221"/>
      <c r="X332" s="221" t="s">
        <v>184</v>
      </c>
      <c r="Y332" s="211"/>
      <c r="Z332" s="211"/>
      <c r="AA332" s="211"/>
      <c r="AB332" s="211"/>
      <c r="AC332" s="211"/>
      <c r="AD332" s="211"/>
      <c r="AE332" s="211"/>
      <c r="AF332" s="211"/>
      <c r="AG332" s="211" t="s">
        <v>185</v>
      </c>
      <c r="AH332" s="211"/>
      <c r="AI332" s="211"/>
      <c r="AJ332" s="211"/>
      <c r="AK332" s="211"/>
      <c r="AL332" s="211"/>
      <c r="AM332" s="211"/>
      <c r="AN332" s="211"/>
      <c r="AO332" s="211"/>
      <c r="AP332" s="211"/>
      <c r="AQ332" s="211"/>
      <c r="AR332" s="211"/>
      <c r="AS332" s="211"/>
      <c r="AT332" s="211"/>
      <c r="AU332" s="211"/>
      <c r="AV332" s="211"/>
      <c r="AW332" s="211"/>
      <c r="AX332" s="211"/>
      <c r="AY332" s="211"/>
      <c r="AZ332" s="211"/>
      <c r="BA332" s="211"/>
      <c r="BB332" s="211"/>
      <c r="BC332" s="211"/>
      <c r="BD332" s="211"/>
      <c r="BE332" s="211"/>
      <c r="BF332" s="211"/>
      <c r="BG332" s="211"/>
      <c r="BH332" s="211"/>
    </row>
    <row r="333" spans="1:60" outlineLevel="1" x14ac:dyDescent="0.25">
      <c r="A333" s="237">
        <v>132</v>
      </c>
      <c r="B333" s="238" t="s">
        <v>618</v>
      </c>
      <c r="C333" s="246" t="s">
        <v>619</v>
      </c>
      <c r="D333" s="239" t="s">
        <v>194</v>
      </c>
      <c r="E333" s="240">
        <v>4</v>
      </c>
      <c r="F333" s="241"/>
      <c r="G333" s="242">
        <f>ROUND(E333*F333,2)</f>
        <v>0</v>
      </c>
      <c r="H333" s="241"/>
      <c r="I333" s="242">
        <f>ROUND(E333*H333,2)</f>
        <v>0</v>
      </c>
      <c r="J333" s="241"/>
      <c r="K333" s="242">
        <f>ROUND(E333*J333,2)</f>
        <v>0</v>
      </c>
      <c r="L333" s="242">
        <v>21</v>
      </c>
      <c r="M333" s="242">
        <f>G333*(1+L333/100)</f>
        <v>0</v>
      </c>
      <c r="N333" s="242">
        <v>2.0000000000000002E-5</v>
      </c>
      <c r="O333" s="242">
        <f>ROUND(E333*N333,2)</f>
        <v>0</v>
      </c>
      <c r="P333" s="242">
        <v>0</v>
      </c>
      <c r="Q333" s="242">
        <f>ROUND(E333*P333,2)</f>
        <v>0</v>
      </c>
      <c r="R333" s="242" t="s">
        <v>620</v>
      </c>
      <c r="S333" s="242" t="s">
        <v>158</v>
      </c>
      <c r="T333" s="243" t="s">
        <v>158</v>
      </c>
      <c r="U333" s="221">
        <v>0.08</v>
      </c>
      <c r="V333" s="221">
        <f>ROUND(E333*U333,2)</f>
        <v>0.32</v>
      </c>
      <c r="W333" s="221"/>
      <c r="X333" s="221" t="s">
        <v>184</v>
      </c>
      <c r="Y333" s="211"/>
      <c r="Z333" s="211"/>
      <c r="AA333" s="211"/>
      <c r="AB333" s="211"/>
      <c r="AC333" s="211"/>
      <c r="AD333" s="211"/>
      <c r="AE333" s="211"/>
      <c r="AF333" s="211"/>
      <c r="AG333" s="211" t="s">
        <v>185</v>
      </c>
      <c r="AH333" s="211"/>
      <c r="AI333" s="211"/>
      <c r="AJ333" s="211"/>
      <c r="AK333" s="211"/>
      <c r="AL333" s="211"/>
      <c r="AM333" s="211"/>
      <c r="AN333" s="211"/>
      <c r="AO333" s="211"/>
      <c r="AP333" s="211"/>
      <c r="AQ333" s="211"/>
      <c r="AR333" s="211"/>
      <c r="AS333" s="211"/>
      <c r="AT333" s="211"/>
      <c r="AU333" s="211"/>
      <c r="AV333" s="211"/>
      <c r="AW333" s="211"/>
      <c r="AX333" s="211"/>
      <c r="AY333" s="211"/>
      <c r="AZ333" s="211"/>
      <c r="BA333" s="211"/>
      <c r="BB333" s="211"/>
      <c r="BC333" s="211"/>
      <c r="BD333" s="211"/>
      <c r="BE333" s="211"/>
      <c r="BF333" s="211"/>
      <c r="BG333" s="211"/>
      <c r="BH333" s="211"/>
    </row>
    <row r="334" spans="1:60" ht="20.399999999999999" outlineLevel="1" x14ac:dyDescent="0.25">
      <c r="A334" s="237">
        <v>133</v>
      </c>
      <c r="B334" s="238" t="s">
        <v>621</v>
      </c>
      <c r="C334" s="246" t="s">
        <v>622</v>
      </c>
      <c r="D334" s="239" t="s">
        <v>194</v>
      </c>
      <c r="E334" s="240">
        <v>2</v>
      </c>
      <c r="F334" s="241"/>
      <c r="G334" s="242">
        <f>ROUND(E334*F334,2)</f>
        <v>0</v>
      </c>
      <c r="H334" s="241"/>
      <c r="I334" s="242">
        <f>ROUND(E334*H334,2)</f>
        <v>0</v>
      </c>
      <c r="J334" s="241"/>
      <c r="K334" s="242">
        <f>ROUND(E334*J334,2)</f>
        <v>0</v>
      </c>
      <c r="L334" s="242">
        <v>21</v>
      </c>
      <c r="M334" s="242">
        <f>G334*(1+L334/100)</f>
        <v>0</v>
      </c>
      <c r="N334" s="242">
        <v>0</v>
      </c>
      <c r="O334" s="242">
        <f>ROUND(E334*N334,2)</f>
        <v>0</v>
      </c>
      <c r="P334" s="242">
        <v>0</v>
      </c>
      <c r="Q334" s="242">
        <f>ROUND(E334*P334,2)</f>
        <v>0</v>
      </c>
      <c r="R334" s="242"/>
      <c r="S334" s="242" t="s">
        <v>340</v>
      </c>
      <c r="T334" s="243" t="s">
        <v>159</v>
      </c>
      <c r="U334" s="221">
        <v>0</v>
      </c>
      <c r="V334" s="221">
        <f>ROUND(E334*U334,2)</f>
        <v>0</v>
      </c>
      <c r="W334" s="221"/>
      <c r="X334" s="221" t="s">
        <v>184</v>
      </c>
      <c r="Y334" s="211"/>
      <c r="Z334" s="211"/>
      <c r="AA334" s="211"/>
      <c r="AB334" s="211"/>
      <c r="AC334" s="211"/>
      <c r="AD334" s="211"/>
      <c r="AE334" s="211"/>
      <c r="AF334" s="211"/>
      <c r="AG334" s="211" t="s">
        <v>196</v>
      </c>
      <c r="AH334" s="211"/>
      <c r="AI334" s="211"/>
      <c r="AJ334" s="211"/>
      <c r="AK334" s="211"/>
      <c r="AL334" s="211"/>
      <c r="AM334" s="211"/>
      <c r="AN334" s="211"/>
      <c r="AO334" s="211"/>
      <c r="AP334" s="211"/>
      <c r="AQ334" s="211"/>
      <c r="AR334" s="211"/>
      <c r="AS334" s="211"/>
      <c r="AT334" s="211"/>
      <c r="AU334" s="211"/>
      <c r="AV334" s="211"/>
      <c r="AW334" s="211"/>
      <c r="AX334" s="211"/>
      <c r="AY334" s="211"/>
      <c r="AZ334" s="211"/>
      <c r="BA334" s="211"/>
      <c r="BB334" s="211"/>
      <c r="BC334" s="211"/>
      <c r="BD334" s="211"/>
      <c r="BE334" s="211"/>
      <c r="BF334" s="211"/>
      <c r="BG334" s="211"/>
      <c r="BH334" s="211"/>
    </row>
    <row r="335" spans="1:60" outlineLevel="1" x14ac:dyDescent="0.25">
      <c r="A335" s="237">
        <v>134</v>
      </c>
      <c r="B335" s="238" t="s">
        <v>623</v>
      </c>
      <c r="C335" s="246" t="s">
        <v>624</v>
      </c>
      <c r="D335" s="239" t="s">
        <v>194</v>
      </c>
      <c r="E335" s="240">
        <v>1</v>
      </c>
      <c r="F335" s="241"/>
      <c r="G335" s="242">
        <f>ROUND(E335*F335,2)</f>
        <v>0</v>
      </c>
      <c r="H335" s="241"/>
      <c r="I335" s="242">
        <f>ROUND(E335*H335,2)</f>
        <v>0</v>
      </c>
      <c r="J335" s="241"/>
      <c r="K335" s="242">
        <f>ROUND(E335*J335,2)</f>
        <v>0</v>
      </c>
      <c r="L335" s="242">
        <v>21</v>
      </c>
      <c r="M335" s="242">
        <f>G335*(1+L335/100)</f>
        <v>0</v>
      </c>
      <c r="N335" s="242">
        <v>0</v>
      </c>
      <c r="O335" s="242">
        <f>ROUND(E335*N335,2)</f>
        <v>0</v>
      </c>
      <c r="P335" s="242">
        <v>0</v>
      </c>
      <c r="Q335" s="242">
        <f>ROUND(E335*P335,2)</f>
        <v>0</v>
      </c>
      <c r="R335" s="242"/>
      <c r="S335" s="242" t="s">
        <v>340</v>
      </c>
      <c r="T335" s="243" t="s">
        <v>159</v>
      </c>
      <c r="U335" s="221">
        <v>0</v>
      </c>
      <c r="V335" s="221">
        <f>ROUND(E335*U335,2)</f>
        <v>0</v>
      </c>
      <c r="W335" s="221"/>
      <c r="X335" s="221" t="s">
        <v>184</v>
      </c>
      <c r="Y335" s="211"/>
      <c r="Z335" s="211"/>
      <c r="AA335" s="211"/>
      <c r="AB335" s="211"/>
      <c r="AC335" s="211"/>
      <c r="AD335" s="211"/>
      <c r="AE335" s="211"/>
      <c r="AF335" s="211"/>
      <c r="AG335" s="211" t="s">
        <v>196</v>
      </c>
      <c r="AH335" s="211"/>
      <c r="AI335" s="211"/>
      <c r="AJ335" s="211"/>
      <c r="AK335" s="211"/>
      <c r="AL335" s="211"/>
      <c r="AM335" s="211"/>
      <c r="AN335" s="211"/>
      <c r="AO335" s="211"/>
      <c r="AP335" s="211"/>
      <c r="AQ335" s="211"/>
      <c r="AR335" s="211"/>
      <c r="AS335" s="211"/>
      <c r="AT335" s="211"/>
      <c r="AU335" s="211"/>
      <c r="AV335" s="211"/>
      <c r="AW335" s="211"/>
      <c r="AX335" s="211"/>
      <c r="AY335" s="211"/>
      <c r="AZ335" s="211"/>
      <c r="BA335" s="211"/>
      <c r="BB335" s="211"/>
      <c r="BC335" s="211"/>
      <c r="BD335" s="211"/>
      <c r="BE335" s="211"/>
      <c r="BF335" s="211"/>
      <c r="BG335" s="211"/>
      <c r="BH335" s="211"/>
    </row>
    <row r="336" spans="1:60" ht="20.399999999999999" outlineLevel="1" x14ac:dyDescent="0.25">
      <c r="A336" s="230">
        <v>135</v>
      </c>
      <c r="B336" s="231" t="s">
        <v>625</v>
      </c>
      <c r="C336" s="247" t="s">
        <v>626</v>
      </c>
      <c r="D336" s="232" t="s">
        <v>627</v>
      </c>
      <c r="E336" s="233">
        <v>12.1</v>
      </c>
      <c r="F336" s="234"/>
      <c r="G336" s="235">
        <f>ROUND(E336*F336,2)</f>
        <v>0</v>
      </c>
      <c r="H336" s="234"/>
      <c r="I336" s="235">
        <f>ROUND(E336*H336,2)</f>
        <v>0</v>
      </c>
      <c r="J336" s="234"/>
      <c r="K336" s="235">
        <f>ROUND(E336*J336,2)</f>
        <v>0</v>
      </c>
      <c r="L336" s="235">
        <v>21</v>
      </c>
      <c r="M336" s="235">
        <f>G336*(1+L336/100)</f>
        <v>0</v>
      </c>
      <c r="N336" s="235">
        <v>0</v>
      </c>
      <c r="O336" s="235">
        <f>ROUND(E336*N336,2)</f>
        <v>0</v>
      </c>
      <c r="P336" s="235">
        <v>0</v>
      </c>
      <c r="Q336" s="235">
        <f>ROUND(E336*P336,2)</f>
        <v>0</v>
      </c>
      <c r="R336" s="235"/>
      <c r="S336" s="235" t="s">
        <v>340</v>
      </c>
      <c r="T336" s="236" t="s">
        <v>159</v>
      </c>
      <c r="U336" s="221">
        <v>0</v>
      </c>
      <c r="V336" s="221">
        <f>ROUND(E336*U336,2)</f>
        <v>0</v>
      </c>
      <c r="W336" s="221"/>
      <c r="X336" s="221" t="s">
        <v>184</v>
      </c>
      <c r="Y336" s="211"/>
      <c r="Z336" s="211"/>
      <c r="AA336" s="211"/>
      <c r="AB336" s="211"/>
      <c r="AC336" s="211"/>
      <c r="AD336" s="211"/>
      <c r="AE336" s="211"/>
      <c r="AF336" s="211"/>
      <c r="AG336" s="211" t="s">
        <v>185</v>
      </c>
      <c r="AH336" s="211"/>
      <c r="AI336" s="211"/>
      <c r="AJ336" s="211"/>
      <c r="AK336" s="211"/>
      <c r="AL336" s="211"/>
      <c r="AM336" s="211"/>
      <c r="AN336" s="211"/>
      <c r="AO336" s="211"/>
      <c r="AP336" s="211"/>
      <c r="AQ336" s="211"/>
      <c r="AR336" s="211"/>
      <c r="AS336" s="211"/>
      <c r="AT336" s="211"/>
      <c r="AU336" s="211"/>
      <c r="AV336" s="211"/>
      <c r="AW336" s="211"/>
      <c r="AX336" s="211"/>
      <c r="AY336" s="211"/>
      <c r="AZ336" s="211"/>
      <c r="BA336" s="211"/>
      <c r="BB336" s="211"/>
      <c r="BC336" s="211"/>
      <c r="BD336" s="211"/>
      <c r="BE336" s="211"/>
      <c r="BF336" s="211"/>
      <c r="BG336" s="211"/>
      <c r="BH336" s="211"/>
    </row>
    <row r="337" spans="1:60" outlineLevel="1" x14ac:dyDescent="0.25">
      <c r="A337" s="218"/>
      <c r="B337" s="219"/>
      <c r="C337" s="264" t="s">
        <v>628</v>
      </c>
      <c r="D337" s="251"/>
      <c r="E337" s="252">
        <v>12.1</v>
      </c>
      <c r="F337" s="221"/>
      <c r="G337" s="221"/>
      <c r="H337" s="221"/>
      <c r="I337" s="221"/>
      <c r="J337" s="221"/>
      <c r="K337" s="221"/>
      <c r="L337" s="221"/>
      <c r="M337" s="221"/>
      <c r="N337" s="221"/>
      <c r="O337" s="221"/>
      <c r="P337" s="221"/>
      <c r="Q337" s="221"/>
      <c r="R337" s="221"/>
      <c r="S337" s="221"/>
      <c r="T337" s="221"/>
      <c r="U337" s="221"/>
      <c r="V337" s="221"/>
      <c r="W337" s="221"/>
      <c r="X337" s="221"/>
      <c r="Y337" s="211"/>
      <c r="Z337" s="211"/>
      <c r="AA337" s="211"/>
      <c r="AB337" s="211"/>
      <c r="AC337" s="211"/>
      <c r="AD337" s="211"/>
      <c r="AE337" s="211"/>
      <c r="AF337" s="211"/>
      <c r="AG337" s="211" t="s">
        <v>189</v>
      </c>
      <c r="AH337" s="211">
        <v>0</v>
      </c>
      <c r="AI337" s="211"/>
      <c r="AJ337" s="211"/>
      <c r="AK337" s="211"/>
      <c r="AL337" s="211"/>
      <c r="AM337" s="211"/>
      <c r="AN337" s="211"/>
      <c r="AO337" s="211"/>
      <c r="AP337" s="211"/>
      <c r="AQ337" s="211"/>
      <c r="AR337" s="211"/>
      <c r="AS337" s="211"/>
      <c r="AT337" s="211"/>
      <c r="AU337" s="211"/>
      <c r="AV337" s="211"/>
      <c r="AW337" s="211"/>
      <c r="AX337" s="211"/>
      <c r="AY337" s="211"/>
      <c r="AZ337" s="211"/>
      <c r="BA337" s="211"/>
      <c r="BB337" s="211"/>
      <c r="BC337" s="211"/>
      <c r="BD337" s="211"/>
      <c r="BE337" s="211"/>
      <c r="BF337" s="211"/>
      <c r="BG337" s="211"/>
      <c r="BH337" s="211"/>
    </row>
    <row r="338" spans="1:60" outlineLevel="1" x14ac:dyDescent="0.25">
      <c r="A338" s="237">
        <v>136</v>
      </c>
      <c r="B338" s="238" t="s">
        <v>629</v>
      </c>
      <c r="C338" s="246" t="s">
        <v>630</v>
      </c>
      <c r="D338" s="239" t="s">
        <v>455</v>
      </c>
      <c r="E338" s="240">
        <v>1</v>
      </c>
      <c r="F338" s="241"/>
      <c r="G338" s="242">
        <f>ROUND(E338*F338,2)</f>
        <v>0</v>
      </c>
      <c r="H338" s="241"/>
      <c r="I338" s="242">
        <f>ROUND(E338*H338,2)</f>
        <v>0</v>
      </c>
      <c r="J338" s="241"/>
      <c r="K338" s="242">
        <f>ROUND(E338*J338,2)</f>
        <v>0</v>
      </c>
      <c r="L338" s="242">
        <v>21</v>
      </c>
      <c r="M338" s="242">
        <f>G338*(1+L338/100)</f>
        <v>0</v>
      </c>
      <c r="N338" s="242">
        <v>0</v>
      </c>
      <c r="O338" s="242">
        <f>ROUND(E338*N338,2)</f>
        <v>0</v>
      </c>
      <c r="P338" s="242">
        <v>0</v>
      </c>
      <c r="Q338" s="242">
        <f>ROUND(E338*P338,2)</f>
        <v>0</v>
      </c>
      <c r="R338" s="242"/>
      <c r="S338" s="242" t="s">
        <v>340</v>
      </c>
      <c r="T338" s="243" t="s">
        <v>159</v>
      </c>
      <c r="U338" s="221">
        <v>0</v>
      </c>
      <c r="V338" s="221">
        <f>ROUND(E338*U338,2)</f>
        <v>0</v>
      </c>
      <c r="W338" s="221"/>
      <c r="X338" s="221" t="s">
        <v>184</v>
      </c>
      <c r="Y338" s="211"/>
      <c r="Z338" s="211"/>
      <c r="AA338" s="211"/>
      <c r="AB338" s="211"/>
      <c r="AC338" s="211"/>
      <c r="AD338" s="211"/>
      <c r="AE338" s="211"/>
      <c r="AF338" s="211"/>
      <c r="AG338" s="211" t="s">
        <v>185</v>
      </c>
      <c r="AH338" s="211"/>
      <c r="AI338" s="211"/>
      <c r="AJ338" s="211"/>
      <c r="AK338" s="211"/>
      <c r="AL338" s="211"/>
      <c r="AM338" s="211"/>
      <c r="AN338" s="211"/>
      <c r="AO338" s="211"/>
      <c r="AP338" s="211"/>
      <c r="AQ338" s="211"/>
      <c r="AR338" s="211"/>
      <c r="AS338" s="211"/>
      <c r="AT338" s="211"/>
      <c r="AU338" s="211"/>
      <c r="AV338" s="211"/>
      <c r="AW338" s="211"/>
      <c r="AX338" s="211"/>
      <c r="AY338" s="211"/>
      <c r="AZ338" s="211"/>
      <c r="BA338" s="211"/>
      <c r="BB338" s="211"/>
      <c r="BC338" s="211"/>
      <c r="BD338" s="211"/>
      <c r="BE338" s="211"/>
      <c r="BF338" s="211"/>
      <c r="BG338" s="211"/>
      <c r="BH338" s="211"/>
    </row>
    <row r="339" spans="1:60" outlineLevel="1" x14ac:dyDescent="0.25">
      <c r="A339" s="230">
        <v>137</v>
      </c>
      <c r="B339" s="231" t="s">
        <v>631</v>
      </c>
      <c r="C339" s="247" t="s">
        <v>632</v>
      </c>
      <c r="D339" s="232" t="s">
        <v>633</v>
      </c>
      <c r="E339" s="233">
        <v>5.04</v>
      </c>
      <c r="F339" s="234"/>
      <c r="G339" s="235">
        <f>ROUND(E339*F339,2)</f>
        <v>0</v>
      </c>
      <c r="H339" s="234"/>
      <c r="I339" s="235">
        <f>ROUND(E339*H339,2)</f>
        <v>0</v>
      </c>
      <c r="J339" s="234"/>
      <c r="K339" s="235">
        <f>ROUND(E339*J339,2)</f>
        <v>0</v>
      </c>
      <c r="L339" s="235">
        <v>21</v>
      </c>
      <c r="M339" s="235">
        <f>G339*(1+L339/100)</f>
        <v>0</v>
      </c>
      <c r="N339" s="235">
        <v>0</v>
      </c>
      <c r="O339" s="235">
        <f>ROUND(E339*N339,2)</f>
        <v>0</v>
      </c>
      <c r="P339" s="235">
        <v>0</v>
      </c>
      <c r="Q339" s="235">
        <f>ROUND(E339*P339,2)</f>
        <v>0</v>
      </c>
      <c r="R339" s="235"/>
      <c r="S339" s="235" t="s">
        <v>340</v>
      </c>
      <c r="T339" s="236" t="s">
        <v>159</v>
      </c>
      <c r="U339" s="221">
        <v>0</v>
      </c>
      <c r="V339" s="221">
        <f>ROUND(E339*U339,2)</f>
        <v>0</v>
      </c>
      <c r="W339" s="221"/>
      <c r="X339" s="221" t="s">
        <v>184</v>
      </c>
      <c r="Y339" s="211"/>
      <c r="Z339" s="211"/>
      <c r="AA339" s="211"/>
      <c r="AB339" s="211"/>
      <c r="AC339" s="211"/>
      <c r="AD339" s="211"/>
      <c r="AE339" s="211"/>
      <c r="AF339" s="211"/>
      <c r="AG339" s="211" t="s">
        <v>185</v>
      </c>
      <c r="AH339" s="211"/>
      <c r="AI339" s="211"/>
      <c r="AJ339" s="211"/>
      <c r="AK339" s="211"/>
      <c r="AL339" s="211"/>
      <c r="AM339" s="211"/>
      <c r="AN339" s="211"/>
      <c r="AO339" s="211"/>
      <c r="AP339" s="211"/>
      <c r="AQ339" s="211"/>
      <c r="AR339" s="211"/>
      <c r="AS339" s="211"/>
      <c r="AT339" s="211"/>
      <c r="AU339" s="211"/>
      <c r="AV339" s="211"/>
      <c r="AW339" s="211"/>
      <c r="AX339" s="211"/>
      <c r="AY339" s="211"/>
      <c r="AZ339" s="211"/>
      <c r="BA339" s="211"/>
      <c r="BB339" s="211"/>
      <c r="BC339" s="211"/>
      <c r="BD339" s="211"/>
      <c r="BE339" s="211"/>
      <c r="BF339" s="211"/>
      <c r="BG339" s="211"/>
      <c r="BH339" s="211"/>
    </row>
    <row r="340" spans="1:60" outlineLevel="1" x14ac:dyDescent="0.25">
      <c r="A340" s="218"/>
      <c r="B340" s="219"/>
      <c r="C340" s="264" t="s">
        <v>555</v>
      </c>
      <c r="D340" s="251"/>
      <c r="E340" s="252">
        <v>5.04</v>
      </c>
      <c r="F340" s="221"/>
      <c r="G340" s="221"/>
      <c r="H340" s="221"/>
      <c r="I340" s="221"/>
      <c r="J340" s="221"/>
      <c r="K340" s="221"/>
      <c r="L340" s="221"/>
      <c r="M340" s="221"/>
      <c r="N340" s="221"/>
      <c r="O340" s="221"/>
      <c r="P340" s="221"/>
      <c r="Q340" s="221"/>
      <c r="R340" s="221"/>
      <c r="S340" s="221"/>
      <c r="T340" s="221"/>
      <c r="U340" s="221"/>
      <c r="V340" s="221"/>
      <c r="W340" s="221"/>
      <c r="X340" s="221"/>
      <c r="Y340" s="211"/>
      <c r="Z340" s="211"/>
      <c r="AA340" s="211"/>
      <c r="AB340" s="211"/>
      <c r="AC340" s="211"/>
      <c r="AD340" s="211"/>
      <c r="AE340" s="211"/>
      <c r="AF340" s="211"/>
      <c r="AG340" s="211" t="s">
        <v>189</v>
      </c>
      <c r="AH340" s="211">
        <v>0</v>
      </c>
      <c r="AI340" s="211"/>
      <c r="AJ340" s="211"/>
      <c r="AK340" s="211"/>
      <c r="AL340" s="211"/>
      <c r="AM340" s="211"/>
      <c r="AN340" s="211"/>
      <c r="AO340" s="211"/>
      <c r="AP340" s="211"/>
      <c r="AQ340" s="211"/>
      <c r="AR340" s="211"/>
      <c r="AS340" s="211"/>
      <c r="AT340" s="211"/>
      <c r="AU340" s="211"/>
      <c r="AV340" s="211"/>
      <c r="AW340" s="211"/>
      <c r="AX340" s="211"/>
      <c r="AY340" s="211"/>
      <c r="AZ340" s="211"/>
      <c r="BA340" s="211"/>
      <c r="BB340" s="211"/>
      <c r="BC340" s="211"/>
      <c r="BD340" s="211"/>
      <c r="BE340" s="211"/>
      <c r="BF340" s="211"/>
      <c r="BG340" s="211"/>
      <c r="BH340" s="211"/>
    </row>
    <row r="341" spans="1:60" outlineLevel="1" x14ac:dyDescent="0.25">
      <c r="A341" s="218"/>
      <c r="B341" s="219"/>
      <c r="C341" s="264" t="s">
        <v>634</v>
      </c>
      <c r="D341" s="251"/>
      <c r="E341" s="252"/>
      <c r="F341" s="221"/>
      <c r="G341" s="221"/>
      <c r="H341" s="221"/>
      <c r="I341" s="221"/>
      <c r="J341" s="221"/>
      <c r="K341" s="221"/>
      <c r="L341" s="221"/>
      <c r="M341" s="221"/>
      <c r="N341" s="221"/>
      <c r="O341" s="221"/>
      <c r="P341" s="221"/>
      <c r="Q341" s="221"/>
      <c r="R341" s="221"/>
      <c r="S341" s="221"/>
      <c r="T341" s="221"/>
      <c r="U341" s="221"/>
      <c r="V341" s="221"/>
      <c r="W341" s="221"/>
      <c r="X341" s="221"/>
      <c r="Y341" s="211"/>
      <c r="Z341" s="211"/>
      <c r="AA341" s="211"/>
      <c r="AB341" s="211"/>
      <c r="AC341" s="211"/>
      <c r="AD341" s="211"/>
      <c r="AE341" s="211"/>
      <c r="AF341" s="211"/>
      <c r="AG341" s="211" t="s">
        <v>189</v>
      </c>
      <c r="AH341" s="211">
        <v>0</v>
      </c>
      <c r="AI341" s="211"/>
      <c r="AJ341" s="211"/>
      <c r="AK341" s="211"/>
      <c r="AL341" s="211"/>
      <c r="AM341" s="211"/>
      <c r="AN341" s="211"/>
      <c r="AO341" s="211"/>
      <c r="AP341" s="211"/>
      <c r="AQ341" s="211"/>
      <c r="AR341" s="211"/>
      <c r="AS341" s="211"/>
      <c r="AT341" s="211"/>
      <c r="AU341" s="211"/>
      <c r="AV341" s="211"/>
      <c r="AW341" s="211"/>
      <c r="AX341" s="211"/>
      <c r="AY341" s="211"/>
      <c r="AZ341" s="211"/>
      <c r="BA341" s="211"/>
      <c r="BB341" s="211"/>
      <c r="BC341" s="211"/>
      <c r="BD341" s="211"/>
      <c r="BE341" s="211"/>
      <c r="BF341" s="211"/>
      <c r="BG341" s="211"/>
      <c r="BH341" s="211"/>
    </row>
    <row r="342" spans="1:60" outlineLevel="1" x14ac:dyDescent="0.25">
      <c r="A342" s="218"/>
      <c r="B342" s="219"/>
      <c r="C342" s="264" t="s">
        <v>635</v>
      </c>
      <c r="D342" s="251"/>
      <c r="E342" s="252"/>
      <c r="F342" s="221"/>
      <c r="G342" s="221"/>
      <c r="H342" s="221"/>
      <c r="I342" s="221"/>
      <c r="J342" s="221"/>
      <c r="K342" s="221"/>
      <c r="L342" s="221"/>
      <c r="M342" s="221"/>
      <c r="N342" s="221"/>
      <c r="O342" s="221"/>
      <c r="P342" s="221"/>
      <c r="Q342" s="221"/>
      <c r="R342" s="221"/>
      <c r="S342" s="221"/>
      <c r="T342" s="221"/>
      <c r="U342" s="221"/>
      <c r="V342" s="221"/>
      <c r="W342" s="221"/>
      <c r="X342" s="221"/>
      <c r="Y342" s="211"/>
      <c r="Z342" s="211"/>
      <c r="AA342" s="211"/>
      <c r="AB342" s="211"/>
      <c r="AC342" s="211"/>
      <c r="AD342" s="211"/>
      <c r="AE342" s="211"/>
      <c r="AF342" s="211"/>
      <c r="AG342" s="211" t="s">
        <v>189</v>
      </c>
      <c r="AH342" s="211">
        <v>0</v>
      </c>
      <c r="AI342" s="211"/>
      <c r="AJ342" s="211"/>
      <c r="AK342" s="211"/>
      <c r="AL342" s="211"/>
      <c r="AM342" s="211"/>
      <c r="AN342" s="211"/>
      <c r="AO342" s="211"/>
      <c r="AP342" s="211"/>
      <c r="AQ342" s="211"/>
      <c r="AR342" s="211"/>
      <c r="AS342" s="211"/>
      <c r="AT342" s="211"/>
      <c r="AU342" s="211"/>
      <c r="AV342" s="211"/>
      <c r="AW342" s="211"/>
      <c r="AX342" s="211"/>
      <c r="AY342" s="211"/>
      <c r="AZ342" s="211"/>
      <c r="BA342" s="211"/>
      <c r="BB342" s="211"/>
      <c r="BC342" s="211"/>
      <c r="BD342" s="211"/>
      <c r="BE342" s="211"/>
      <c r="BF342" s="211"/>
      <c r="BG342" s="211"/>
      <c r="BH342" s="211"/>
    </row>
    <row r="343" spans="1:60" outlineLevel="1" x14ac:dyDescent="0.25">
      <c r="A343" s="237">
        <v>138</v>
      </c>
      <c r="B343" s="238" t="s">
        <v>636</v>
      </c>
      <c r="C343" s="246" t="s">
        <v>637</v>
      </c>
      <c r="D343" s="239" t="s">
        <v>194</v>
      </c>
      <c r="E343" s="240">
        <v>4</v>
      </c>
      <c r="F343" s="241"/>
      <c r="G343" s="242">
        <f>ROUND(E343*F343,2)</f>
        <v>0</v>
      </c>
      <c r="H343" s="241"/>
      <c r="I343" s="242">
        <f>ROUND(E343*H343,2)</f>
        <v>0</v>
      </c>
      <c r="J343" s="241"/>
      <c r="K343" s="242">
        <f>ROUND(E343*J343,2)</f>
        <v>0</v>
      </c>
      <c r="L343" s="242">
        <v>21</v>
      </c>
      <c r="M343" s="242">
        <f>G343*(1+L343/100)</f>
        <v>0</v>
      </c>
      <c r="N343" s="242">
        <v>1.67E-3</v>
      </c>
      <c r="O343" s="242">
        <f>ROUND(E343*N343,2)</f>
        <v>0.01</v>
      </c>
      <c r="P343" s="242">
        <v>0</v>
      </c>
      <c r="Q343" s="242">
        <f>ROUND(E343*P343,2)</f>
        <v>0</v>
      </c>
      <c r="R343" s="242"/>
      <c r="S343" s="242" t="s">
        <v>340</v>
      </c>
      <c r="T343" s="243" t="s">
        <v>159</v>
      </c>
      <c r="U343" s="221">
        <v>0</v>
      </c>
      <c r="V343" s="221">
        <f>ROUND(E343*U343,2)</f>
        <v>0</v>
      </c>
      <c r="W343" s="221"/>
      <c r="X343" s="221" t="s">
        <v>326</v>
      </c>
      <c r="Y343" s="211"/>
      <c r="Z343" s="211"/>
      <c r="AA343" s="211"/>
      <c r="AB343" s="211"/>
      <c r="AC343" s="211"/>
      <c r="AD343" s="211"/>
      <c r="AE343" s="211"/>
      <c r="AF343" s="211"/>
      <c r="AG343" s="211" t="s">
        <v>327</v>
      </c>
      <c r="AH343" s="211"/>
      <c r="AI343" s="211"/>
      <c r="AJ343" s="211"/>
      <c r="AK343" s="211"/>
      <c r="AL343" s="211"/>
      <c r="AM343" s="211"/>
      <c r="AN343" s="211"/>
      <c r="AO343" s="211"/>
      <c r="AP343" s="211"/>
      <c r="AQ343" s="211"/>
      <c r="AR343" s="211"/>
      <c r="AS343" s="211"/>
      <c r="AT343" s="211"/>
      <c r="AU343" s="211"/>
      <c r="AV343" s="211"/>
      <c r="AW343" s="211"/>
      <c r="AX343" s="211"/>
      <c r="AY343" s="211"/>
      <c r="AZ343" s="211"/>
      <c r="BA343" s="211"/>
      <c r="BB343" s="211"/>
      <c r="BC343" s="211"/>
      <c r="BD343" s="211"/>
      <c r="BE343" s="211"/>
      <c r="BF343" s="211"/>
      <c r="BG343" s="211"/>
      <c r="BH343" s="211"/>
    </row>
    <row r="344" spans="1:60" outlineLevel="1" x14ac:dyDescent="0.25">
      <c r="A344" s="230">
        <v>139</v>
      </c>
      <c r="B344" s="231" t="s">
        <v>638</v>
      </c>
      <c r="C344" s="247" t="s">
        <v>639</v>
      </c>
      <c r="D344" s="232" t="s">
        <v>199</v>
      </c>
      <c r="E344" s="233">
        <v>6.7600000000000004E-3</v>
      </c>
      <c r="F344" s="234"/>
      <c r="G344" s="235">
        <f>ROUND(E344*F344,2)</f>
        <v>0</v>
      </c>
      <c r="H344" s="234"/>
      <c r="I344" s="235">
        <f>ROUND(E344*H344,2)</f>
        <v>0</v>
      </c>
      <c r="J344" s="234"/>
      <c r="K344" s="235">
        <f>ROUND(E344*J344,2)</f>
        <v>0</v>
      </c>
      <c r="L344" s="235">
        <v>21</v>
      </c>
      <c r="M344" s="235">
        <f>G344*(1+L344/100)</f>
        <v>0</v>
      </c>
      <c r="N344" s="235">
        <v>0</v>
      </c>
      <c r="O344" s="235">
        <f>ROUND(E344*N344,2)</f>
        <v>0</v>
      </c>
      <c r="P344" s="235">
        <v>0</v>
      </c>
      <c r="Q344" s="235">
        <f>ROUND(E344*P344,2)</f>
        <v>0</v>
      </c>
      <c r="R344" s="235" t="s">
        <v>617</v>
      </c>
      <c r="S344" s="235" t="s">
        <v>158</v>
      </c>
      <c r="T344" s="236" t="s">
        <v>158</v>
      </c>
      <c r="U344" s="221">
        <v>2.4209999999999998</v>
      </c>
      <c r="V344" s="221">
        <f>ROUND(E344*U344,2)</f>
        <v>0.02</v>
      </c>
      <c r="W344" s="221"/>
      <c r="X344" s="221" t="s">
        <v>458</v>
      </c>
      <c r="Y344" s="211"/>
      <c r="Z344" s="211"/>
      <c r="AA344" s="211"/>
      <c r="AB344" s="211"/>
      <c r="AC344" s="211"/>
      <c r="AD344" s="211"/>
      <c r="AE344" s="211"/>
      <c r="AF344" s="211"/>
      <c r="AG344" s="211" t="s">
        <v>459</v>
      </c>
      <c r="AH344" s="211"/>
      <c r="AI344" s="211"/>
      <c r="AJ344" s="211"/>
      <c r="AK344" s="211"/>
      <c r="AL344" s="211"/>
      <c r="AM344" s="211"/>
      <c r="AN344" s="211"/>
      <c r="AO344" s="211"/>
      <c r="AP344" s="211"/>
      <c r="AQ344" s="211"/>
      <c r="AR344" s="211"/>
      <c r="AS344" s="211"/>
      <c r="AT344" s="211"/>
      <c r="AU344" s="211"/>
      <c r="AV344" s="211"/>
      <c r="AW344" s="211"/>
      <c r="AX344" s="211"/>
      <c r="AY344" s="211"/>
      <c r="AZ344" s="211"/>
      <c r="BA344" s="211"/>
      <c r="BB344" s="211"/>
      <c r="BC344" s="211"/>
      <c r="BD344" s="211"/>
      <c r="BE344" s="211"/>
      <c r="BF344" s="211"/>
      <c r="BG344" s="211"/>
      <c r="BH344" s="211"/>
    </row>
    <row r="345" spans="1:60" outlineLevel="1" x14ac:dyDescent="0.25">
      <c r="A345" s="218"/>
      <c r="B345" s="219"/>
      <c r="C345" s="263" t="s">
        <v>580</v>
      </c>
      <c r="D345" s="257"/>
      <c r="E345" s="257"/>
      <c r="F345" s="257"/>
      <c r="G345" s="257"/>
      <c r="H345" s="221"/>
      <c r="I345" s="221"/>
      <c r="J345" s="221"/>
      <c r="K345" s="221"/>
      <c r="L345" s="221"/>
      <c r="M345" s="221"/>
      <c r="N345" s="221"/>
      <c r="O345" s="221"/>
      <c r="P345" s="221"/>
      <c r="Q345" s="221"/>
      <c r="R345" s="221"/>
      <c r="S345" s="221"/>
      <c r="T345" s="221"/>
      <c r="U345" s="221"/>
      <c r="V345" s="221"/>
      <c r="W345" s="221"/>
      <c r="X345" s="221"/>
      <c r="Y345" s="211"/>
      <c r="Z345" s="211"/>
      <c r="AA345" s="211"/>
      <c r="AB345" s="211"/>
      <c r="AC345" s="211"/>
      <c r="AD345" s="211"/>
      <c r="AE345" s="211"/>
      <c r="AF345" s="211"/>
      <c r="AG345" s="211" t="s">
        <v>187</v>
      </c>
      <c r="AH345" s="211"/>
      <c r="AI345" s="211"/>
      <c r="AJ345" s="211"/>
      <c r="AK345" s="211"/>
      <c r="AL345" s="211"/>
      <c r="AM345" s="211"/>
      <c r="AN345" s="211"/>
      <c r="AO345" s="211"/>
      <c r="AP345" s="211"/>
      <c r="AQ345" s="211"/>
      <c r="AR345" s="211"/>
      <c r="AS345" s="211"/>
      <c r="AT345" s="211"/>
      <c r="AU345" s="211"/>
      <c r="AV345" s="211"/>
      <c r="AW345" s="211"/>
      <c r="AX345" s="211"/>
      <c r="AY345" s="211"/>
      <c r="AZ345" s="211"/>
      <c r="BA345" s="211"/>
      <c r="BB345" s="211"/>
      <c r="BC345" s="211"/>
      <c r="BD345" s="211"/>
      <c r="BE345" s="211"/>
      <c r="BF345" s="211"/>
      <c r="BG345" s="211"/>
      <c r="BH345" s="211"/>
    </row>
    <row r="346" spans="1:60" x14ac:dyDescent="0.25">
      <c r="A346" s="224" t="s">
        <v>153</v>
      </c>
      <c r="B346" s="225" t="s">
        <v>110</v>
      </c>
      <c r="C346" s="245" t="s">
        <v>111</v>
      </c>
      <c r="D346" s="226"/>
      <c r="E346" s="227"/>
      <c r="F346" s="228"/>
      <c r="G346" s="228">
        <f>SUMIF(AG347:AG356,"&lt;&gt;NOR",G347:G356)</f>
        <v>0</v>
      </c>
      <c r="H346" s="228"/>
      <c r="I346" s="228">
        <f>SUM(I347:I356)</f>
        <v>0</v>
      </c>
      <c r="J346" s="228"/>
      <c r="K346" s="228">
        <f>SUM(K347:K356)</f>
        <v>0</v>
      </c>
      <c r="L346" s="228"/>
      <c r="M346" s="228">
        <f>SUM(M347:M356)</f>
        <v>0</v>
      </c>
      <c r="N346" s="228"/>
      <c r="O346" s="228">
        <f>SUM(O347:O356)</f>
        <v>0.11</v>
      </c>
      <c r="P346" s="228"/>
      <c r="Q346" s="228">
        <f>SUM(Q347:Q356)</f>
        <v>0</v>
      </c>
      <c r="R346" s="228"/>
      <c r="S346" s="228"/>
      <c r="T346" s="229"/>
      <c r="U346" s="223"/>
      <c r="V346" s="223">
        <f>SUM(V347:V356)</f>
        <v>6.14</v>
      </c>
      <c r="W346" s="223"/>
      <c r="X346" s="223"/>
      <c r="AG346" t="s">
        <v>154</v>
      </c>
    </row>
    <row r="347" spans="1:60" ht="20.399999999999999" outlineLevel="1" x14ac:dyDescent="0.25">
      <c r="A347" s="230">
        <v>140</v>
      </c>
      <c r="B347" s="231" t="s">
        <v>640</v>
      </c>
      <c r="C347" s="247" t="s">
        <v>641</v>
      </c>
      <c r="D347" s="232" t="s">
        <v>211</v>
      </c>
      <c r="E347" s="233">
        <v>4.32</v>
      </c>
      <c r="F347" s="234"/>
      <c r="G347" s="235">
        <f>ROUND(E347*F347,2)</f>
        <v>0</v>
      </c>
      <c r="H347" s="234"/>
      <c r="I347" s="235">
        <f>ROUND(E347*H347,2)</f>
        <v>0</v>
      </c>
      <c r="J347" s="234"/>
      <c r="K347" s="235">
        <f>ROUND(E347*J347,2)</f>
        <v>0</v>
      </c>
      <c r="L347" s="235">
        <v>21</v>
      </c>
      <c r="M347" s="235">
        <f>G347*(1+L347/100)</f>
        <v>0</v>
      </c>
      <c r="N347" s="235">
        <v>5.0400000000000002E-3</v>
      </c>
      <c r="O347" s="235">
        <f>ROUND(E347*N347,2)</f>
        <v>0.02</v>
      </c>
      <c r="P347" s="235">
        <v>0</v>
      </c>
      <c r="Q347" s="235">
        <f>ROUND(E347*P347,2)</f>
        <v>0</v>
      </c>
      <c r="R347" s="235" t="s">
        <v>317</v>
      </c>
      <c r="S347" s="235" t="s">
        <v>158</v>
      </c>
      <c r="T347" s="236" t="s">
        <v>158</v>
      </c>
      <c r="U347" s="221">
        <v>0.97799999999999998</v>
      </c>
      <c r="V347" s="221">
        <f>ROUND(E347*U347,2)</f>
        <v>4.22</v>
      </c>
      <c r="W347" s="221"/>
      <c r="X347" s="221" t="s">
        <v>184</v>
      </c>
      <c r="Y347" s="211"/>
      <c r="Z347" s="211"/>
      <c r="AA347" s="211"/>
      <c r="AB347" s="211"/>
      <c r="AC347" s="211"/>
      <c r="AD347" s="211"/>
      <c r="AE347" s="211"/>
      <c r="AF347" s="211"/>
      <c r="AG347" s="211" t="s">
        <v>318</v>
      </c>
      <c r="AH347" s="211"/>
      <c r="AI347" s="211"/>
      <c r="AJ347" s="211"/>
      <c r="AK347" s="211"/>
      <c r="AL347" s="211"/>
      <c r="AM347" s="211"/>
      <c r="AN347" s="211"/>
      <c r="AO347" s="211"/>
      <c r="AP347" s="211"/>
      <c r="AQ347" s="211"/>
      <c r="AR347" s="211"/>
      <c r="AS347" s="211"/>
      <c r="AT347" s="211"/>
      <c r="AU347" s="211"/>
      <c r="AV347" s="211"/>
      <c r="AW347" s="211"/>
      <c r="AX347" s="211"/>
      <c r="AY347" s="211"/>
      <c r="AZ347" s="211"/>
      <c r="BA347" s="211"/>
      <c r="BB347" s="211"/>
      <c r="BC347" s="211"/>
      <c r="BD347" s="211"/>
      <c r="BE347" s="211"/>
      <c r="BF347" s="211"/>
      <c r="BG347" s="211"/>
      <c r="BH347" s="211"/>
    </row>
    <row r="348" spans="1:60" outlineLevel="1" x14ac:dyDescent="0.25">
      <c r="A348" s="218"/>
      <c r="B348" s="219"/>
      <c r="C348" s="264" t="s">
        <v>642</v>
      </c>
      <c r="D348" s="251"/>
      <c r="E348" s="252">
        <v>4.32</v>
      </c>
      <c r="F348" s="221"/>
      <c r="G348" s="221"/>
      <c r="H348" s="221"/>
      <c r="I348" s="221"/>
      <c r="J348" s="221"/>
      <c r="K348" s="221"/>
      <c r="L348" s="221"/>
      <c r="M348" s="221"/>
      <c r="N348" s="221"/>
      <c r="O348" s="221"/>
      <c r="P348" s="221"/>
      <c r="Q348" s="221"/>
      <c r="R348" s="221"/>
      <c r="S348" s="221"/>
      <c r="T348" s="221"/>
      <c r="U348" s="221"/>
      <c r="V348" s="221"/>
      <c r="W348" s="221"/>
      <c r="X348" s="221"/>
      <c r="Y348" s="211"/>
      <c r="Z348" s="211"/>
      <c r="AA348" s="211"/>
      <c r="AB348" s="211"/>
      <c r="AC348" s="211"/>
      <c r="AD348" s="211"/>
      <c r="AE348" s="211"/>
      <c r="AF348" s="211"/>
      <c r="AG348" s="211" t="s">
        <v>189</v>
      </c>
      <c r="AH348" s="211">
        <v>0</v>
      </c>
      <c r="AI348" s="211"/>
      <c r="AJ348" s="211"/>
      <c r="AK348" s="211"/>
      <c r="AL348" s="211"/>
      <c r="AM348" s="211"/>
      <c r="AN348" s="211"/>
      <c r="AO348" s="211"/>
      <c r="AP348" s="211"/>
      <c r="AQ348" s="211"/>
      <c r="AR348" s="211"/>
      <c r="AS348" s="211"/>
      <c r="AT348" s="211"/>
      <c r="AU348" s="211"/>
      <c r="AV348" s="211"/>
      <c r="AW348" s="211"/>
      <c r="AX348" s="211"/>
      <c r="AY348" s="211"/>
      <c r="AZ348" s="211"/>
      <c r="BA348" s="211"/>
      <c r="BB348" s="211"/>
      <c r="BC348" s="211"/>
      <c r="BD348" s="211"/>
      <c r="BE348" s="211"/>
      <c r="BF348" s="211"/>
      <c r="BG348" s="211"/>
      <c r="BH348" s="211"/>
    </row>
    <row r="349" spans="1:60" ht="30.6" outlineLevel="1" x14ac:dyDescent="0.25">
      <c r="A349" s="237">
        <v>141</v>
      </c>
      <c r="B349" s="238" t="s">
        <v>643</v>
      </c>
      <c r="C349" s="246" t="s">
        <v>644</v>
      </c>
      <c r="D349" s="239" t="s">
        <v>205</v>
      </c>
      <c r="E349" s="240">
        <v>4</v>
      </c>
      <c r="F349" s="241"/>
      <c r="G349" s="242">
        <f>ROUND(E349*F349,2)</f>
        <v>0</v>
      </c>
      <c r="H349" s="241"/>
      <c r="I349" s="242">
        <f>ROUND(E349*H349,2)</f>
        <v>0</v>
      </c>
      <c r="J349" s="241"/>
      <c r="K349" s="242">
        <f>ROUND(E349*J349,2)</f>
        <v>0</v>
      </c>
      <c r="L349" s="242">
        <v>21</v>
      </c>
      <c r="M349" s="242">
        <f>G349*(1+L349/100)</f>
        <v>0</v>
      </c>
      <c r="N349" s="242">
        <v>2.3000000000000001E-4</v>
      </c>
      <c r="O349" s="242">
        <f>ROUND(E349*N349,2)</f>
        <v>0</v>
      </c>
      <c r="P349" s="242">
        <v>0</v>
      </c>
      <c r="Q349" s="242">
        <f>ROUND(E349*P349,2)</f>
        <v>0</v>
      </c>
      <c r="R349" s="242" t="s">
        <v>317</v>
      </c>
      <c r="S349" s="242" t="s">
        <v>158</v>
      </c>
      <c r="T349" s="243" t="s">
        <v>158</v>
      </c>
      <c r="U349" s="221">
        <v>0.28000000000000003</v>
      </c>
      <c r="V349" s="221">
        <f>ROUND(E349*U349,2)</f>
        <v>1.1200000000000001</v>
      </c>
      <c r="W349" s="221"/>
      <c r="X349" s="221" t="s">
        <v>184</v>
      </c>
      <c r="Y349" s="211"/>
      <c r="Z349" s="211"/>
      <c r="AA349" s="211"/>
      <c r="AB349" s="211"/>
      <c r="AC349" s="211"/>
      <c r="AD349" s="211"/>
      <c r="AE349" s="211"/>
      <c r="AF349" s="211"/>
      <c r="AG349" s="211" t="s">
        <v>185</v>
      </c>
      <c r="AH349" s="211"/>
      <c r="AI349" s="211"/>
      <c r="AJ349" s="211"/>
      <c r="AK349" s="211"/>
      <c r="AL349" s="211"/>
      <c r="AM349" s="211"/>
      <c r="AN349" s="211"/>
      <c r="AO349" s="211"/>
      <c r="AP349" s="211"/>
      <c r="AQ349" s="211"/>
      <c r="AR349" s="211"/>
      <c r="AS349" s="211"/>
      <c r="AT349" s="211"/>
      <c r="AU349" s="211"/>
      <c r="AV349" s="211"/>
      <c r="AW349" s="211"/>
      <c r="AX349" s="211"/>
      <c r="AY349" s="211"/>
      <c r="AZ349" s="211"/>
      <c r="BA349" s="211"/>
      <c r="BB349" s="211"/>
      <c r="BC349" s="211"/>
      <c r="BD349" s="211"/>
      <c r="BE349" s="211"/>
      <c r="BF349" s="211"/>
      <c r="BG349" s="211"/>
      <c r="BH349" s="211"/>
    </row>
    <row r="350" spans="1:60" outlineLevel="1" x14ac:dyDescent="0.25">
      <c r="A350" s="230">
        <v>142</v>
      </c>
      <c r="B350" s="231" t="s">
        <v>645</v>
      </c>
      <c r="C350" s="247" t="s">
        <v>646</v>
      </c>
      <c r="D350" s="232" t="s">
        <v>205</v>
      </c>
      <c r="E350" s="233">
        <v>7.5</v>
      </c>
      <c r="F350" s="234"/>
      <c r="G350" s="235">
        <f>ROUND(E350*F350,2)</f>
        <v>0</v>
      </c>
      <c r="H350" s="234"/>
      <c r="I350" s="235">
        <f>ROUND(E350*H350,2)</f>
        <v>0</v>
      </c>
      <c r="J350" s="234"/>
      <c r="K350" s="235">
        <f>ROUND(E350*J350,2)</f>
        <v>0</v>
      </c>
      <c r="L350" s="235">
        <v>21</v>
      </c>
      <c r="M350" s="235">
        <f>G350*(1+L350/100)</f>
        <v>0</v>
      </c>
      <c r="N350" s="235">
        <v>4.0000000000000003E-5</v>
      </c>
      <c r="O350" s="235">
        <f>ROUND(E350*N350,2)</f>
        <v>0</v>
      </c>
      <c r="P350" s="235">
        <v>0</v>
      </c>
      <c r="Q350" s="235">
        <f>ROUND(E350*P350,2)</f>
        <v>0</v>
      </c>
      <c r="R350" s="235" t="s">
        <v>317</v>
      </c>
      <c r="S350" s="235" t="s">
        <v>158</v>
      </c>
      <c r="T350" s="236" t="s">
        <v>158</v>
      </c>
      <c r="U350" s="221">
        <v>7.0000000000000007E-2</v>
      </c>
      <c r="V350" s="221">
        <f>ROUND(E350*U350,2)</f>
        <v>0.53</v>
      </c>
      <c r="W350" s="221"/>
      <c r="X350" s="221" t="s">
        <v>184</v>
      </c>
      <c r="Y350" s="211"/>
      <c r="Z350" s="211"/>
      <c r="AA350" s="211"/>
      <c r="AB350" s="211"/>
      <c r="AC350" s="211"/>
      <c r="AD350" s="211"/>
      <c r="AE350" s="211"/>
      <c r="AF350" s="211"/>
      <c r="AG350" s="211" t="s">
        <v>318</v>
      </c>
      <c r="AH350" s="211"/>
      <c r="AI350" s="211"/>
      <c r="AJ350" s="211"/>
      <c r="AK350" s="211"/>
      <c r="AL350" s="211"/>
      <c r="AM350" s="211"/>
      <c r="AN350" s="211"/>
      <c r="AO350" s="211"/>
      <c r="AP350" s="211"/>
      <c r="AQ350" s="211"/>
      <c r="AR350" s="211"/>
      <c r="AS350" s="211"/>
      <c r="AT350" s="211"/>
      <c r="AU350" s="211"/>
      <c r="AV350" s="211"/>
      <c r="AW350" s="211"/>
      <c r="AX350" s="211"/>
      <c r="AY350" s="211"/>
      <c r="AZ350" s="211"/>
      <c r="BA350" s="211"/>
      <c r="BB350" s="211"/>
      <c r="BC350" s="211"/>
      <c r="BD350" s="211"/>
      <c r="BE350" s="211"/>
      <c r="BF350" s="211"/>
      <c r="BG350" s="211"/>
      <c r="BH350" s="211"/>
    </row>
    <row r="351" spans="1:60" outlineLevel="1" x14ac:dyDescent="0.25">
      <c r="A351" s="218"/>
      <c r="B351" s="219"/>
      <c r="C351" s="264" t="s">
        <v>647</v>
      </c>
      <c r="D351" s="251"/>
      <c r="E351" s="252">
        <v>7.5</v>
      </c>
      <c r="F351" s="221"/>
      <c r="G351" s="221"/>
      <c r="H351" s="221"/>
      <c r="I351" s="221"/>
      <c r="J351" s="221"/>
      <c r="K351" s="221"/>
      <c r="L351" s="221"/>
      <c r="M351" s="221"/>
      <c r="N351" s="221"/>
      <c r="O351" s="221"/>
      <c r="P351" s="221"/>
      <c r="Q351" s="221"/>
      <c r="R351" s="221"/>
      <c r="S351" s="221"/>
      <c r="T351" s="221"/>
      <c r="U351" s="221"/>
      <c r="V351" s="221"/>
      <c r="W351" s="221"/>
      <c r="X351" s="221"/>
      <c r="Y351" s="211"/>
      <c r="Z351" s="211"/>
      <c r="AA351" s="211"/>
      <c r="AB351" s="211"/>
      <c r="AC351" s="211"/>
      <c r="AD351" s="211"/>
      <c r="AE351" s="211"/>
      <c r="AF351" s="211"/>
      <c r="AG351" s="211" t="s">
        <v>189</v>
      </c>
      <c r="AH351" s="211">
        <v>0</v>
      </c>
      <c r="AI351" s="211"/>
      <c r="AJ351" s="211"/>
      <c r="AK351" s="211"/>
      <c r="AL351" s="211"/>
      <c r="AM351" s="211"/>
      <c r="AN351" s="211"/>
      <c r="AO351" s="211"/>
      <c r="AP351" s="211"/>
      <c r="AQ351" s="211"/>
      <c r="AR351" s="211"/>
      <c r="AS351" s="211"/>
      <c r="AT351" s="211"/>
      <c r="AU351" s="211"/>
      <c r="AV351" s="211"/>
      <c r="AW351" s="211"/>
      <c r="AX351" s="211"/>
      <c r="AY351" s="211"/>
      <c r="AZ351" s="211"/>
      <c r="BA351" s="211"/>
      <c r="BB351" s="211"/>
      <c r="BC351" s="211"/>
      <c r="BD351" s="211"/>
      <c r="BE351" s="211"/>
      <c r="BF351" s="211"/>
      <c r="BG351" s="211"/>
      <c r="BH351" s="211"/>
    </row>
    <row r="352" spans="1:60" ht="20.399999999999999" outlineLevel="1" x14ac:dyDescent="0.25">
      <c r="A352" s="237">
        <v>143</v>
      </c>
      <c r="B352" s="238" t="s">
        <v>648</v>
      </c>
      <c r="C352" s="246" t="s">
        <v>649</v>
      </c>
      <c r="D352" s="239" t="s">
        <v>211</v>
      </c>
      <c r="E352" s="240">
        <v>4.32</v>
      </c>
      <c r="F352" s="241"/>
      <c r="G352" s="242">
        <f>ROUND(E352*F352,2)</f>
        <v>0</v>
      </c>
      <c r="H352" s="241"/>
      <c r="I352" s="242">
        <f>ROUND(E352*H352,2)</f>
        <v>0</v>
      </c>
      <c r="J352" s="241"/>
      <c r="K352" s="242">
        <f>ROUND(E352*J352,2)</f>
        <v>0</v>
      </c>
      <c r="L352" s="242">
        <v>21</v>
      </c>
      <c r="M352" s="242">
        <f>G352*(1+L352/100)</f>
        <v>0</v>
      </c>
      <c r="N352" s="242">
        <v>0</v>
      </c>
      <c r="O352" s="242">
        <f>ROUND(E352*N352,2)</f>
        <v>0</v>
      </c>
      <c r="P352" s="242">
        <v>0</v>
      </c>
      <c r="Q352" s="242">
        <f>ROUND(E352*P352,2)</f>
        <v>0</v>
      </c>
      <c r="R352" s="242" t="s">
        <v>317</v>
      </c>
      <c r="S352" s="242" t="s">
        <v>158</v>
      </c>
      <c r="T352" s="243" t="s">
        <v>158</v>
      </c>
      <c r="U352" s="221">
        <v>0.03</v>
      </c>
      <c r="V352" s="221">
        <f>ROUND(E352*U352,2)</f>
        <v>0.13</v>
      </c>
      <c r="W352" s="221"/>
      <c r="X352" s="221" t="s">
        <v>184</v>
      </c>
      <c r="Y352" s="211"/>
      <c r="Z352" s="211"/>
      <c r="AA352" s="211"/>
      <c r="AB352" s="211"/>
      <c r="AC352" s="211"/>
      <c r="AD352" s="211"/>
      <c r="AE352" s="211"/>
      <c r="AF352" s="211"/>
      <c r="AG352" s="211" t="s">
        <v>318</v>
      </c>
      <c r="AH352" s="211"/>
      <c r="AI352" s="211"/>
      <c r="AJ352" s="211"/>
      <c r="AK352" s="211"/>
      <c r="AL352" s="211"/>
      <c r="AM352" s="211"/>
      <c r="AN352" s="211"/>
      <c r="AO352" s="211"/>
      <c r="AP352" s="211"/>
      <c r="AQ352" s="211"/>
      <c r="AR352" s="211"/>
      <c r="AS352" s="211"/>
      <c r="AT352" s="211"/>
      <c r="AU352" s="211"/>
      <c r="AV352" s="211"/>
      <c r="AW352" s="211"/>
      <c r="AX352" s="211"/>
      <c r="AY352" s="211"/>
      <c r="AZ352" s="211"/>
      <c r="BA352" s="211"/>
      <c r="BB352" s="211"/>
      <c r="BC352" s="211"/>
      <c r="BD352" s="211"/>
      <c r="BE352" s="211"/>
      <c r="BF352" s="211"/>
      <c r="BG352" s="211"/>
      <c r="BH352" s="211"/>
    </row>
    <row r="353" spans="1:60" ht="20.399999999999999" outlineLevel="1" x14ac:dyDescent="0.25">
      <c r="A353" s="230">
        <v>144</v>
      </c>
      <c r="B353" s="231" t="s">
        <v>650</v>
      </c>
      <c r="C353" s="247" t="s">
        <v>651</v>
      </c>
      <c r="D353" s="232" t="s">
        <v>211</v>
      </c>
      <c r="E353" s="233">
        <v>4.7519999999999998</v>
      </c>
      <c r="F353" s="234"/>
      <c r="G353" s="235">
        <f>ROUND(E353*F353,2)</f>
        <v>0</v>
      </c>
      <c r="H353" s="234"/>
      <c r="I353" s="235">
        <f>ROUND(E353*H353,2)</f>
        <v>0</v>
      </c>
      <c r="J353" s="234"/>
      <c r="K353" s="235">
        <f>ROUND(E353*J353,2)</f>
        <v>0</v>
      </c>
      <c r="L353" s="235">
        <v>21</v>
      </c>
      <c r="M353" s="235">
        <f>G353*(1+L353/100)</f>
        <v>0</v>
      </c>
      <c r="N353" s="235">
        <v>1.9199999999999998E-2</v>
      </c>
      <c r="O353" s="235">
        <f>ROUND(E353*N353,2)</f>
        <v>0.09</v>
      </c>
      <c r="P353" s="235">
        <v>0</v>
      </c>
      <c r="Q353" s="235">
        <f>ROUND(E353*P353,2)</f>
        <v>0</v>
      </c>
      <c r="R353" s="235" t="s">
        <v>325</v>
      </c>
      <c r="S353" s="235" t="s">
        <v>158</v>
      </c>
      <c r="T353" s="236" t="s">
        <v>158</v>
      </c>
      <c r="U353" s="221">
        <v>0</v>
      </c>
      <c r="V353" s="221">
        <f>ROUND(E353*U353,2)</f>
        <v>0</v>
      </c>
      <c r="W353" s="221"/>
      <c r="X353" s="221" t="s">
        <v>326</v>
      </c>
      <c r="Y353" s="211"/>
      <c r="Z353" s="211"/>
      <c r="AA353" s="211"/>
      <c r="AB353" s="211"/>
      <c r="AC353" s="211"/>
      <c r="AD353" s="211"/>
      <c r="AE353" s="211"/>
      <c r="AF353" s="211"/>
      <c r="AG353" s="211" t="s">
        <v>530</v>
      </c>
      <c r="AH353" s="211"/>
      <c r="AI353" s="211"/>
      <c r="AJ353" s="211"/>
      <c r="AK353" s="211"/>
      <c r="AL353" s="211"/>
      <c r="AM353" s="211"/>
      <c r="AN353" s="211"/>
      <c r="AO353" s="211"/>
      <c r="AP353" s="211"/>
      <c r="AQ353" s="211"/>
      <c r="AR353" s="211"/>
      <c r="AS353" s="211"/>
      <c r="AT353" s="211"/>
      <c r="AU353" s="211"/>
      <c r="AV353" s="211"/>
      <c r="AW353" s="211"/>
      <c r="AX353" s="211"/>
      <c r="AY353" s="211"/>
      <c r="AZ353" s="211"/>
      <c r="BA353" s="211"/>
      <c r="BB353" s="211"/>
      <c r="BC353" s="211"/>
      <c r="BD353" s="211"/>
      <c r="BE353" s="211"/>
      <c r="BF353" s="211"/>
      <c r="BG353" s="211"/>
      <c r="BH353" s="211"/>
    </row>
    <row r="354" spans="1:60" outlineLevel="1" x14ac:dyDescent="0.25">
      <c r="A354" s="218"/>
      <c r="B354" s="219"/>
      <c r="C354" s="264" t="s">
        <v>652</v>
      </c>
      <c r="D354" s="251"/>
      <c r="E354" s="252">
        <v>4.7519999999999998</v>
      </c>
      <c r="F354" s="221"/>
      <c r="G354" s="221"/>
      <c r="H354" s="221"/>
      <c r="I354" s="221"/>
      <c r="J354" s="221"/>
      <c r="K354" s="221"/>
      <c r="L354" s="221"/>
      <c r="M354" s="221"/>
      <c r="N354" s="221"/>
      <c r="O354" s="221"/>
      <c r="P354" s="221"/>
      <c r="Q354" s="221"/>
      <c r="R354" s="221"/>
      <c r="S354" s="221"/>
      <c r="T354" s="221"/>
      <c r="U354" s="221"/>
      <c r="V354" s="221"/>
      <c r="W354" s="221"/>
      <c r="X354" s="221"/>
      <c r="Y354" s="211"/>
      <c r="Z354" s="211"/>
      <c r="AA354" s="211"/>
      <c r="AB354" s="211"/>
      <c r="AC354" s="211"/>
      <c r="AD354" s="211"/>
      <c r="AE354" s="211"/>
      <c r="AF354" s="211"/>
      <c r="AG354" s="211" t="s">
        <v>189</v>
      </c>
      <c r="AH354" s="211">
        <v>0</v>
      </c>
      <c r="AI354" s="211"/>
      <c r="AJ354" s="211"/>
      <c r="AK354" s="211"/>
      <c r="AL354" s="211"/>
      <c r="AM354" s="211"/>
      <c r="AN354" s="211"/>
      <c r="AO354" s="211"/>
      <c r="AP354" s="211"/>
      <c r="AQ354" s="211"/>
      <c r="AR354" s="211"/>
      <c r="AS354" s="211"/>
      <c r="AT354" s="211"/>
      <c r="AU354" s="211"/>
      <c r="AV354" s="211"/>
      <c r="AW354" s="211"/>
      <c r="AX354" s="211"/>
      <c r="AY354" s="211"/>
      <c r="AZ354" s="211"/>
      <c r="BA354" s="211"/>
      <c r="BB354" s="211"/>
      <c r="BC354" s="211"/>
      <c r="BD354" s="211"/>
      <c r="BE354" s="211"/>
      <c r="BF354" s="211"/>
      <c r="BG354" s="211"/>
      <c r="BH354" s="211"/>
    </row>
    <row r="355" spans="1:60" outlineLevel="1" x14ac:dyDescent="0.25">
      <c r="A355" s="230">
        <v>145</v>
      </c>
      <c r="B355" s="231" t="s">
        <v>653</v>
      </c>
      <c r="C355" s="247" t="s">
        <v>654</v>
      </c>
      <c r="D355" s="232" t="s">
        <v>199</v>
      </c>
      <c r="E355" s="233">
        <v>0.11423</v>
      </c>
      <c r="F355" s="234"/>
      <c r="G355" s="235">
        <f>ROUND(E355*F355,2)</f>
        <v>0</v>
      </c>
      <c r="H355" s="234"/>
      <c r="I355" s="235">
        <f>ROUND(E355*H355,2)</f>
        <v>0</v>
      </c>
      <c r="J355" s="234"/>
      <c r="K355" s="235">
        <f>ROUND(E355*J355,2)</f>
        <v>0</v>
      </c>
      <c r="L355" s="235">
        <v>21</v>
      </c>
      <c r="M355" s="235">
        <f>G355*(1+L355/100)</f>
        <v>0</v>
      </c>
      <c r="N355" s="235">
        <v>0</v>
      </c>
      <c r="O355" s="235">
        <f>ROUND(E355*N355,2)</f>
        <v>0</v>
      </c>
      <c r="P355" s="235">
        <v>0</v>
      </c>
      <c r="Q355" s="235">
        <f>ROUND(E355*P355,2)</f>
        <v>0</v>
      </c>
      <c r="R355" s="235" t="s">
        <v>317</v>
      </c>
      <c r="S355" s="235" t="s">
        <v>158</v>
      </c>
      <c r="T355" s="236" t="s">
        <v>158</v>
      </c>
      <c r="U355" s="221">
        <v>1.2649999999999999</v>
      </c>
      <c r="V355" s="221">
        <f>ROUND(E355*U355,2)</f>
        <v>0.14000000000000001</v>
      </c>
      <c r="W355" s="221"/>
      <c r="X355" s="221" t="s">
        <v>458</v>
      </c>
      <c r="Y355" s="211"/>
      <c r="Z355" s="211"/>
      <c r="AA355" s="211"/>
      <c r="AB355" s="211"/>
      <c r="AC355" s="211"/>
      <c r="AD355" s="211"/>
      <c r="AE355" s="211"/>
      <c r="AF355" s="211"/>
      <c r="AG355" s="211" t="s">
        <v>459</v>
      </c>
      <c r="AH355" s="211"/>
      <c r="AI355" s="211"/>
      <c r="AJ355" s="211"/>
      <c r="AK355" s="211"/>
      <c r="AL355" s="211"/>
      <c r="AM355" s="211"/>
      <c r="AN355" s="211"/>
      <c r="AO355" s="211"/>
      <c r="AP355" s="211"/>
      <c r="AQ355" s="211"/>
      <c r="AR355" s="211"/>
      <c r="AS355" s="211"/>
      <c r="AT355" s="211"/>
      <c r="AU355" s="211"/>
      <c r="AV355" s="211"/>
      <c r="AW355" s="211"/>
      <c r="AX355" s="211"/>
      <c r="AY355" s="211"/>
      <c r="AZ355" s="211"/>
      <c r="BA355" s="211"/>
      <c r="BB355" s="211"/>
      <c r="BC355" s="211"/>
      <c r="BD355" s="211"/>
      <c r="BE355" s="211"/>
      <c r="BF355" s="211"/>
      <c r="BG355" s="211"/>
      <c r="BH355" s="211"/>
    </row>
    <row r="356" spans="1:60" outlineLevel="1" x14ac:dyDescent="0.25">
      <c r="A356" s="218"/>
      <c r="B356" s="219"/>
      <c r="C356" s="263" t="s">
        <v>580</v>
      </c>
      <c r="D356" s="257"/>
      <c r="E356" s="257"/>
      <c r="F356" s="257"/>
      <c r="G356" s="257"/>
      <c r="H356" s="221"/>
      <c r="I356" s="221"/>
      <c r="J356" s="221"/>
      <c r="K356" s="221"/>
      <c r="L356" s="221"/>
      <c r="M356" s="221"/>
      <c r="N356" s="221"/>
      <c r="O356" s="221"/>
      <c r="P356" s="221"/>
      <c r="Q356" s="221"/>
      <c r="R356" s="221"/>
      <c r="S356" s="221"/>
      <c r="T356" s="221"/>
      <c r="U356" s="221"/>
      <c r="V356" s="221"/>
      <c r="W356" s="221"/>
      <c r="X356" s="221"/>
      <c r="Y356" s="211"/>
      <c r="Z356" s="211"/>
      <c r="AA356" s="211"/>
      <c r="AB356" s="211"/>
      <c r="AC356" s="211"/>
      <c r="AD356" s="211"/>
      <c r="AE356" s="211"/>
      <c r="AF356" s="211"/>
      <c r="AG356" s="211" t="s">
        <v>187</v>
      </c>
      <c r="AH356" s="211"/>
      <c r="AI356" s="211"/>
      <c r="AJ356" s="211"/>
      <c r="AK356" s="211"/>
      <c r="AL356" s="211"/>
      <c r="AM356" s="211"/>
      <c r="AN356" s="211"/>
      <c r="AO356" s="211"/>
      <c r="AP356" s="211"/>
      <c r="AQ356" s="211"/>
      <c r="AR356" s="211"/>
      <c r="AS356" s="211"/>
      <c r="AT356" s="211"/>
      <c r="AU356" s="211"/>
      <c r="AV356" s="211"/>
      <c r="AW356" s="211"/>
      <c r="AX356" s="211"/>
      <c r="AY356" s="211"/>
      <c r="AZ356" s="211"/>
      <c r="BA356" s="211"/>
      <c r="BB356" s="211"/>
      <c r="BC356" s="211"/>
      <c r="BD356" s="211"/>
      <c r="BE356" s="211"/>
      <c r="BF356" s="211"/>
      <c r="BG356" s="211"/>
      <c r="BH356" s="211"/>
    </row>
    <row r="357" spans="1:60" x14ac:dyDescent="0.25">
      <c r="A357" s="224" t="s">
        <v>153</v>
      </c>
      <c r="B357" s="225" t="s">
        <v>112</v>
      </c>
      <c r="C357" s="245" t="s">
        <v>113</v>
      </c>
      <c r="D357" s="226"/>
      <c r="E357" s="227"/>
      <c r="F357" s="228"/>
      <c r="G357" s="228">
        <f>SUMIF(AG358:AG363,"&lt;&gt;NOR",G358:G363)</f>
        <v>0</v>
      </c>
      <c r="H357" s="228"/>
      <c r="I357" s="228">
        <f>SUM(I358:I363)</f>
        <v>0</v>
      </c>
      <c r="J357" s="228"/>
      <c r="K357" s="228">
        <f>SUM(K358:K363)</f>
        <v>0</v>
      </c>
      <c r="L357" s="228"/>
      <c r="M357" s="228">
        <f>SUM(M358:M363)</f>
        <v>0</v>
      </c>
      <c r="N357" s="228"/>
      <c r="O357" s="228">
        <f>SUM(O358:O363)</f>
        <v>0.35</v>
      </c>
      <c r="P357" s="228"/>
      <c r="Q357" s="228">
        <f>SUM(Q358:Q363)</f>
        <v>0</v>
      </c>
      <c r="R357" s="228"/>
      <c r="S357" s="228"/>
      <c r="T357" s="229"/>
      <c r="U357" s="223"/>
      <c r="V357" s="223">
        <f>SUM(V358:V363)</f>
        <v>51.43</v>
      </c>
      <c r="W357" s="223"/>
      <c r="X357" s="223"/>
      <c r="AG357" t="s">
        <v>154</v>
      </c>
    </row>
    <row r="358" spans="1:60" ht="20.399999999999999" outlineLevel="1" x14ac:dyDescent="0.25">
      <c r="A358" s="237">
        <v>146</v>
      </c>
      <c r="B358" s="238" t="s">
        <v>655</v>
      </c>
      <c r="C358" s="246" t="s">
        <v>656</v>
      </c>
      <c r="D358" s="239" t="s">
        <v>205</v>
      </c>
      <c r="E358" s="240">
        <v>48</v>
      </c>
      <c r="F358" s="241"/>
      <c r="G358" s="242">
        <f>ROUND(E358*F358,2)</f>
        <v>0</v>
      </c>
      <c r="H358" s="241"/>
      <c r="I358" s="242">
        <f>ROUND(E358*H358,2)</f>
        <v>0</v>
      </c>
      <c r="J358" s="241"/>
      <c r="K358" s="242">
        <f>ROUND(E358*J358,2)</f>
        <v>0</v>
      </c>
      <c r="L358" s="242">
        <v>21</v>
      </c>
      <c r="M358" s="242">
        <f>G358*(1+L358/100)</f>
        <v>0</v>
      </c>
      <c r="N358" s="242">
        <v>8.0000000000000007E-5</v>
      </c>
      <c r="O358" s="242">
        <f>ROUND(E358*N358,2)</f>
        <v>0</v>
      </c>
      <c r="P358" s="242">
        <v>0</v>
      </c>
      <c r="Q358" s="242">
        <f>ROUND(E358*P358,2)</f>
        <v>0</v>
      </c>
      <c r="R358" s="242" t="s">
        <v>657</v>
      </c>
      <c r="S358" s="242" t="s">
        <v>158</v>
      </c>
      <c r="T358" s="243" t="s">
        <v>158</v>
      </c>
      <c r="U358" s="221">
        <v>0.13719999999999999</v>
      </c>
      <c r="V358" s="221">
        <f>ROUND(E358*U358,2)</f>
        <v>6.59</v>
      </c>
      <c r="W358" s="221"/>
      <c r="X358" s="221" t="s">
        <v>184</v>
      </c>
      <c r="Y358" s="211"/>
      <c r="Z358" s="211"/>
      <c r="AA358" s="211"/>
      <c r="AB358" s="211"/>
      <c r="AC358" s="211"/>
      <c r="AD358" s="211"/>
      <c r="AE358" s="211"/>
      <c r="AF358" s="211"/>
      <c r="AG358" s="211" t="s">
        <v>318</v>
      </c>
      <c r="AH358" s="211"/>
      <c r="AI358" s="211"/>
      <c r="AJ358" s="211"/>
      <c r="AK358" s="211"/>
      <c r="AL358" s="211"/>
      <c r="AM358" s="211"/>
      <c r="AN358" s="211"/>
      <c r="AO358" s="211"/>
      <c r="AP358" s="211"/>
      <c r="AQ358" s="211"/>
      <c r="AR358" s="211"/>
      <c r="AS358" s="211"/>
      <c r="AT358" s="211"/>
      <c r="AU358" s="211"/>
      <c r="AV358" s="211"/>
      <c r="AW358" s="211"/>
      <c r="AX358" s="211"/>
      <c r="AY358" s="211"/>
      <c r="AZ358" s="211"/>
      <c r="BA358" s="211"/>
      <c r="BB358" s="211"/>
      <c r="BC358" s="211"/>
      <c r="BD358" s="211"/>
      <c r="BE358" s="211"/>
      <c r="BF358" s="211"/>
      <c r="BG358" s="211"/>
      <c r="BH358" s="211"/>
    </row>
    <row r="359" spans="1:60" ht="20.399999999999999" outlineLevel="1" x14ac:dyDescent="0.25">
      <c r="A359" s="230">
        <v>147</v>
      </c>
      <c r="B359" s="231" t="s">
        <v>658</v>
      </c>
      <c r="C359" s="247" t="s">
        <v>659</v>
      </c>
      <c r="D359" s="232" t="s">
        <v>211</v>
      </c>
      <c r="E359" s="233">
        <v>100.49</v>
      </c>
      <c r="F359" s="234"/>
      <c r="G359" s="235">
        <f>ROUND(E359*F359,2)</f>
        <v>0</v>
      </c>
      <c r="H359" s="234"/>
      <c r="I359" s="235">
        <f>ROUND(E359*H359,2)</f>
        <v>0</v>
      </c>
      <c r="J359" s="234"/>
      <c r="K359" s="235">
        <f>ROUND(E359*J359,2)</f>
        <v>0</v>
      </c>
      <c r="L359" s="235">
        <v>21</v>
      </c>
      <c r="M359" s="235">
        <f>G359*(1+L359/100)</f>
        <v>0</v>
      </c>
      <c r="N359" s="235">
        <v>3.47E-3</v>
      </c>
      <c r="O359" s="235">
        <f>ROUND(E359*N359,2)</f>
        <v>0.35</v>
      </c>
      <c r="P359" s="235">
        <v>0</v>
      </c>
      <c r="Q359" s="235">
        <f>ROUND(E359*P359,2)</f>
        <v>0</v>
      </c>
      <c r="R359" s="235" t="s">
        <v>657</v>
      </c>
      <c r="S359" s="235" t="s">
        <v>158</v>
      </c>
      <c r="T359" s="236" t="s">
        <v>158</v>
      </c>
      <c r="U359" s="221">
        <v>0.38</v>
      </c>
      <c r="V359" s="221">
        <f>ROUND(E359*U359,2)</f>
        <v>38.19</v>
      </c>
      <c r="W359" s="221"/>
      <c r="X359" s="221" t="s">
        <v>184</v>
      </c>
      <c r="Y359" s="211"/>
      <c r="Z359" s="211"/>
      <c r="AA359" s="211"/>
      <c r="AB359" s="211"/>
      <c r="AC359" s="211"/>
      <c r="AD359" s="211"/>
      <c r="AE359" s="211"/>
      <c r="AF359" s="211"/>
      <c r="AG359" s="211" t="s">
        <v>318</v>
      </c>
      <c r="AH359" s="211"/>
      <c r="AI359" s="211"/>
      <c r="AJ359" s="211"/>
      <c r="AK359" s="211"/>
      <c r="AL359" s="211"/>
      <c r="AM359" s="211"/>
      <c r="AN359" s="211"/>
      <c r="AO359" s="211"/>
      <c r="AP359" s="211"/>
      <c r="AQ359" s="211"/>
      <c r="AR359" s="211"/>
      <c r="AS359" s="211"/>
      <c r="AT359" s="211"/>
      <c r="AU359" s="211"/>
      <c r="AV359" s="211"/>
      <c r="AW359" s="211"/>
      <c r="AX359" s="211"/>
      <c r="AY359" s="211"/>
      <c r="AZ359" s="211"/>
      <c r="BA359" s="211"/>
      <c r="BB359" s="211"/>
      <c r="BC359" s="211"/>
      <c r="BD359" s="211"/>
      <c r="BE359" s="211"/>
      <c r="BF359" s="211"/>
      <c r="BG359" s="211"/>
      <c r="BH359" s="211"/>
    </row>
    <row r="360" spans="1:60" outlineLevel="1" x14ac:dyDescent="0.25">
      <c r="A360" s="218"/>
      <c r="B360" s="219"/>
      <c r="C360" s="264" t="s">
        <v>332</v>
      </c>
      <c r="D360" s="251"/>
      <c r="E360" s="252">
        <v>100.49</v>
      </c>
      <c r="F360" s="221"/>
      <c r="G360" s="221"/>
      <c r="H360" s="221"/>
      <c r="I360" s="221"/>
      <c r="J360" s="221"/>
      <c r="K360" s="221"/>
      <c r="L360" s="221"/>
      <c r="M360" s="221"/>
      <c r="N360" s="221"/>
      <c r="O360" s="221"/>
      <c r="P360" s="221"/>
      <c r="Q360" s="221"/>
      <c r="R360" s="221"/>
      <c r="S360" s="221"/>
      <c r="T360" s="221"/>
      <c r="U360" s="221"/>
      <c r="V360" s="221"/>
      <c r="W360" s="221"/>
      <c r="X360" s="221"/>
      <c r="Y360" s="211"/>
      <c r="Z360" s="211"/>
      <c r="AA360" s="211"/>
      <c r="AB360" s="211"/>
      <c r="AC360" s="211"/>
      <c r="AD360" s="211"/>
      <c r="AE360" s="211"/>
      <c r="AF360" s="211"/>
      <c r="AG360" s="211" t="s">
        <v>189</v>
      </c>
      <c r="AH360" s="211">
        <v>0</v>
      </c>
      <c r="AI360" s="211"/>
      <c r="AJ360" s="211"/>
      <c r="AK360" s="211"/>
      <c r="AL360" s="211"/>
      <c r="AM360" s="211"/>
      <c r="AN360" s="211"/>
      <c r="AO360" s="211"/>
      <c r="AP360" s="211"/>
      <c r="AQ360" s="211"/>
      <c r="AR360" s="211"/>
      <c r="AS360" s="211"/>
      <c r="AT360" s="211"/>
      <c r="AU360" s="211"/>
      <c r="AV360" s="211"/>
      <c r="AW360" s="211"/>
      <c r="AX360" s="211"/>
      <c r="AY360" s="211"/>
      <c r="AZ360" s="211"/>
      <c r="BA360" s="211"/>
      <c r="BB360" s="211"/>
      <c r="BC360" s="211"/>
      <c r="BD360" s="211"/>
      <c r="BE360" s="211"/>
      <c r="BF360" s="211"/>
      <c r="BG360" s="211"/>
      <c r="BH360" s="211"/>
    </row>
    <row r="361" spans="1:60" outlineLevel="1" x14ac:dyDescent="0.25">
      <c r="A361" s="237">
        <v>148</v>
      </c>
      <c r="B361" s="238" t="s">
        <v>660</v>
      </c>
      <c r="C361" s="246" t="s">
        <v>661</v>
      </c>
      <c r="D361" s="239" t="s">
        <v>205</v>
      </c>
      <c r="E361" s="240">
        <v>80</v>
      </c>
      <c r="F361" s="241"/>
      <c r="G361" s="242">
        <f>ROUND(E361*F361,2)</f>
        <v>0</v>
      </c>
      <c r="H361" s="241"/>
      <c r="I361" s="242">
        <f>ROUND(E361*H361,2)</f>
        <v>0</v>
      </c>
      <c r="J361" s="241"/>
      <c r="K361" s="242">
        <f>ROUND(E361*J361,2)</f>
        <v>0</v>
      </c>
      <c r="L361" s="242">
        <v>21</v>
      </c>
      <c r="M361" s="242">
        <f>G361*(1+L361/100)</f>
        <v>0</v>
      </c>
      <c r="N361" s="242">
        <v>4.0000000000000003E-5</v>
      </c>
      <c r="O361" s="242">
        <f>ROUND(E361*N361,2)</f>
        <v>0</v>
      </c>
      <c r="P361" s="242">
        <v>0</v>
      </c>
      <c r="Q361" s="242">
        <f>ROUND(E361*P361,2)</f>
        <v>0</v>
      </c>
      <c r="R361" s="242" t="s">
        <v>657</v>
      </c>
      <c r="S361" s="242" t="s">
        <v>158</v>
      </c>
      <c r="T361" s="243" t="s">
        <v>158</v>
      </c>
      <c r="U361" s="221">
        <v>7.8200000000000006E-2</v>
      </c>
      <c r="V361" s="221">
        <f>ROUND(E361*U361,2)</f>
        <v>6.26</v>
      </c>
      <c r="W361" s="221"/>
      <c r="X361" s="221" t="s">
        <v>184</v>
      </c>
      <c r="Y361" s="211"/>
      <c r="Z361" s="211"/>
      <c r="AA361" s="211"/>
      <c r="AB361" s="211"/>
      <c r="AC361" s="211"/>
      <c r="AD361" s="211"/>
      <c r="AE361" s="211"/>
      <c r="AF361" s="211"/>
      <c r="AG361" s="211" t="s">
        <v>318</v>
      </c>
      <c r="AH361" s="211"/>
      <c r="AI361" s="211"/>
      <c r="AJ361" s="211"/>
      <c r="AK361" s="211"/>
      <c r="AL361" s="211"/>
      <c r="AM361" s="211"/>
      <c r="AN361" s="211"/>
      <c r="AO361" s="211"/>
      <c r="AP361" s="211"/>
      <c r="AQ361" s="211"/>
      <c r="AR361" s="211"/>
      <c r="AS361" s="211"/>
      <c r="AT361" s="211"/>
      <c r="AU361" s="211"/>
      <c r="AV361" s="211"/>
      <c r="AW361" s="211"/>
      <c r="AX361" s="211"/>
      <c r="AY361" s="211"/>
      <c r="AZ361" s="211"/>
      <c r="BA361" s="211"/>
      <c r="BB361" s="211"/>
      <c r="BC361" s="211"/>
      <c r="BD361" s="211"/>
      <c r="BE361" s="211"/>
      <c r="BF361" s="211"/>
      <c r="BG361" s="211"/>
      <c r="BH361" s="211"/>
    </row>
    <row r="362" spans="1:60" outlineLevel="1" x14ac:dyDescent="0.25">
      <c r="A362" s="230">
        <v>149</v>
      </c>
      <c r="B362" s="231" t="s">
        <v>662</v>
      </c>
      <c r="C362" s="247" t="s">
        <v>663</v>
      </c>
      <c r="D362" s="232" t="s">
        <v>199</v>
      </c>
      <c r="E362" s="233">
        <v>0.35574</v>
      </c>
      <c r="F362" s="234"/>
      <c r="G362" s="235">
        <f>ROUND(E362*F362,2)</f>
        <v>0</v>
      </c>
      <c r="H362" s="234"/>
      <c r="I362" s="235">
        <f>ROUND(E362*H362,2)</f>
        <v>0</v>
      </c>
      <c r="J362" s="234"/>
      <c r="K362" s="235">
        <f>ROUND(E362*J362,2)</f>
        <v>0</v>
      </c>
      <c r="L362" s="235">
        <v>21</v>
      </c>
      <c r="M362" s="235">
        <f>G362*(1+L362/100)</f>
        <v>0</v>
      </c>
      <c r="N362" s="235">
        <v>0</v>
      </c>
      <c r="O362" s="235">
        <f>ROUND(E362*N362,2)</f>
        <v>0</v>
      </c>
      <c r="P362" s="235">
        <v>0</v>
      </c>
      <c r="Q362" s="235">
        <f>ROUND(E362*P362,2)</f>
        <v>0</v>
      </c>
      <c r="R362" s="235" t="s">
        <v>657</v>
      </c>
      <c r="S362" s="235" t="s">
        <v>158</v>
      </c>
      <c r="T362" s="236" t="s">
        <v>158</v>
      </c>
      <c r="U362" s="221">
        <v>1.1020000000000001</v>
      </c>
      <c r="V362" s="221">
        <f>ROUND(E362*U362,2)</f>
        <v>0.39</v>
      </c>
      <c r="W362" s="221"/>
      <c r="X362" s="221" t="s">
        <v>458</v>
      </c>
      <c r="Y362" s="211"/>
      <c r="Z362" s="211"/>
      <c r="AA362" s="211"/>
      <c r="AB362" s="211"/>
      <c r="AC362" s="211"/>
      <c r="AD362" s="211"/>
      <c r="AE362" s="211"/>
      <c r="AF362" s="211"/>
      <c r="AG362" s="211" t="s">
        <v>459</v>
      </c>
      <c r="AH362" s="211"/>
      <c r="AI362" s="211"/>
      <c r="AJ362" s="211"/>
      <c r="AK362" s="211"/>
      <c r="AL362" s="211"/>
      <c r="AM362" s="211"/>
      <c r="AN362" s="211"/>
      <c r="AO362" s="211"/>
      <c r="AP362" s="211"/>
      <c r="AQ362" s="211"/>
      <c r="AR362" s="211"/>
      <c r="AS362" s="211"/>
      <c r="AT362" s="211"/>
      <c r="AU362" s="211"/>
      <c r="AV362" s="211"/>
      <c r="AW362" s="211"/>
      <c r="AX362" s="211"/>
      <c r="AY362" s="211"/>
      <c r="AZ362" s="211"/>
      <c r="BA362" s="211"/>
      <c r="BB362" s="211"/>
      <c r="BC362" s="211"/>
      <c r="BD362" s="211"/>
      <c r="BE362" s="211"/>
      <c r="BF362" s="211"/>
      <c r="BG362" s="211"/>
      <c r="BH362" s="211"/>
    </row>
    <row r="363" spans="1:60" outlineLevel="1" x14ac:dyDescent="0.25">
      <c r="A363" s="218"/>
      <c r="B363" s="219"/>
      <c r="C363" s="263" t="s">
        <v>541</v>
      </c>
      <c r="D363" s="257"/>
      <c r="E363" s="257"/>
      <c r="F363" s="257"/>
      <c r="G363" s="257"/>
      <c r="H363" s="221"/>
      <c r="I363" s="221"/>
      <c r="J363" s="221"/>
      <c r="K363" s="221"/>
      <c r="L363" s="221"/>
      <c r="M363" s="221"/>
      <c r="N363" s="221"/>
      <c r="O363" s="221"/>
      <c r="P363" s="221"/>
      <c r="Q363" s="221"/>
      <c r="R363" s="221"/>
      <c r="S363" s="221"/>
      <c r="T363" s="221"/>
      <c r="U363" s="221"/>
      <c r="V363" s="221"/>
      <c r="W363" s="221"/>
      <c r="X363" s="221"/>
      <c r="Y363" s="211"/>
      <c r="Z363" s="211"/>
      <c r="AA363" s="211"/>
      <c r="AB363" s="211"/>
      <c r="AC363" s="211"/>
      <c r="AD363" s="211"/>
      <c r="AE363" s="211"/>
      <c r="AF363" s="211"/>
      <c r="AG363" s="211" t="s">
        <v>187</v>
      </c>
      <c r="AH363" s="211"/>
      <c r="AI363" s="211"/>
      <c r="AJ363" s="211"/>
      <c r="AK363" s="211"/>
      <c r="AL363" s="211"/>
      <c r="AM363" s="211"/>
      <c r="AN363" s="211"/>
      <c r="AO363" s="211"/>
      <c r="AP363" s="211"/>
      <c r="AQ363" s="211"/>
      <c r="AR363" s="211"/>
      <c r="AS363" s="211"/>
      <c r="AT363" s="211"/>
      <c r="AU363" s="211"/>
      <c r="AV363" s="211"/>
      <c r="AW363" s="211"/>
      <c r="AX363" s="211"/>
      <c r="AY363" s="211"/>
      <c r="AZ363" s="211"/>
      <c r="BA363" s="211"/>
      <c r="BB363" s="211"/>
      <c r="BC363" s="211"/>
      <c r="BD363" s="211"/>
      <c r="BE363" s="211"/>
      <c r="BF363" s="211"/>
      <c r="BG363" s="211"/>
      <c r="BH363" s="211"/>
    </row>
    <row r="364" spans="1:60" x14ac:dyDescent="0.25">
      <c r="A364" s="224" t="s">
        <v>153</v>
      </c>
      <c r="B364" s="225" t="s">
        <v>114</v>
      </c>
      <c r="C364" s="245" t="s">
        <v>115</v>
      </c>
      <c r="D364" s="226"/>
      <c r="E364" s="227"/>
      <c r="F364" s="228"/>
      <c r="G364" s="228">
        <f>SUMIF(AG365:AG373,"&lt;&gt;NOR",G365:G373)</f>
        <v>0</v>
      </c>
      <c r="H364" s="228"/>
      <c r="I364" s="228">
        <f>SUM(I365:I373)</f>
        <v>0</v>
      </c>
      <c r="J364" s="228"/>
      <c r="K364" s="228">
        <f>SUM(K365:K373)</f>
        <v>0</v>
      </c>
      <c r="L364" s="228"/>
      <c r="M364" s="228">
        <f>SUM(M365:M373)</f>
        <v>0</v>
      </c>
      <c r="N364" s="228"/>
      <c r="O364" s="228">
        <f>SUM(O365:O373)</f>
        <v>0.32999999999999996</v>
      </c>
      <c r="P364" s="228"/>
      <c r="Q364" s="228">
        <f>SUM(Q365:Q373)</f>
        <v>0</v>
      </c>
      <c r="R364" s="228"/>
      <c r="S364" s="228"/>
      <c r="T364" s="229"/>
      <c r="U364" s="223"/>
      <c r="V364" s="223">
        <f>SUM(V365:V373)</f>
        <v>18.189999999999998</v>
      </c>
      <c r="W364" s="223"/>
      <c r="X364" s="223"/>
      <c r="AG364" t="s">
        <v>154</v>
      </c>
    </row>
    <row r="365" spans="1:60" ht="20.399999999999999" outlineLevel="1" x14ac:dyDescent="0.25">
      <c r="A365" s="230">
        <v>150</v>
      </c>
      <c r="B365" s="231" t="s">
        <v>664</v>
      </c>
      <c r="C365" s="247" t="s">
        <v>665</v>
      </c>
      <c r="D365" s="232" t="s">
        <v>211</v>
      </c>
      <c r="E365" s="233">
        <v>17.34</v>
      </c>
      <c r="F365" s="234"/>
      <c r="G365" s="235">
        <f>ROUND(E365*F365,2)</f>
        <v>0</v>
      </c>
      <c r="H365" s="234"/>
      <c r="I365" s="235">
        <f>ROUND(E365*H365,2)</f>
        <v>0</v>
      </c>
      <c r="J365" s="234"/>
      <c r="K365" s="235">
        <f>ROUND(E365*J365,2)</f>
        <v>0</v>
      </c>
      <c r="L365" s="235">
        <v>21</v>
      </c>
      <c r="M365" s="235">
        <f>G365*(1+L365/100)</f>
        <v>0</v>
      </c>
      <c r="N365" s="235">
        <v>4.9699999999999996E-3</v>
      </c>
      <c r="O365" s="235">
        <f>ROUND(E365*N365,2)</f>
        <v>0.09</v>
      </c>
      <c r="P365" s="235">
        <v>0</v>
      </c>
      <c r="Q365" s="235">
        <f>ROUND(E365*P365,2)</f>
        <v>0</v>
      </c>
      <c r="R365" s="235" t="s">
        <v>317</v>
      </c>
      <c r="S365" s="235" t="s">
        <v>158</v>
      </c>
      <c r="T365" s="236" t="s">
        <v>158</v>
      </c>
      <c r="U365" s="221">
        <v>0.98399999999999999</v>
      </c>
      <c r="V365" s="221">
        <f>ROUND(E365*U365,2)</f>
        <v>17.059999999999999</v>
      </c>
      <c r="W365" s="221"/>
      <c r="X365" s="221" t="s">
        <v>184</v>
      </c>
      <c r="Y365" s="211"/>
      <c r="Z365" s="211"/>
      <c r="AA365" s="211"/>
      <c r="AB365" s="211"/>
      <c r="AC365" s="211"/>
      <c r="AD365" s="211"/>
      <c r="AE365" s="211"/>
      <c r="AF365" s="211"/>
      <c r="AG365" s="211" t="s">
        <v>318</v>
      </c>
      <c r="AH365" s="211"/>
      <c r="AI365" s="211"/>
      <c r="AJ365" s="211"/>
      <c r="AK365" s="211"/>
      <c r="AL365" s="211"/>
      <c r="AM365" s="211"/>
      <c r="AN365" s="211"/>
      <c r="AO365" s="211"/>
      <c r="AP365" s="211"/>
      <c r="AQ365" s="211"/>
      <c r="AR365" s="211"/>
      <c r="AS365" s="211"/>
      <c r="AT365" s="211"/>
      <c r="AU365" s="211"/>
      <c r="AV365" s="211"/>
      <c r="AW365" s="211"/>
      <c r="AX365" s="211"/>
      <c r="AY365" s="211"/>
      <c r="AZ365" s="211"/>
      <c r="BA365" s="211"/>
      <c r="BB365" s="211"/>
      <c r="BC365" s="211"/>
      <c r="BD365" s="211"/>
      <c r="BE365" s="211"/>
      <c r="BF365" s="211"/>
      <c r="BG365" s="211"/>
      <c r="BH365" s="211"/>
    </row>
    <row r="366" spans="1:60" outlineLevel="1" x14ac:dyDescent="0.25">
      <c r="A366" s="218"/>
      <c r="B366" s="219"/>
      <c r="C366" s="264" t="s">
        <v>666</v>
      </c>
      <c r="D366" s="251"/>
      <c r="E366" s="252">
        <v>17.114999999999998</v>
      </c>
      <c r="F366" s="221"/>
      <c r="G366" s="221"/>
      <c r="H366" s="221"/>
      <c r="I366" s="221"/>
      <c r="J366" s="221"/>
      <c r="K366" s="221"/>
      <c r="L366" s="221"/>
      <c r="M366" s="221"/>
      <c r="N366" s="221"/>
      <c r="O366" s="221"/>
      <c r="P366" s="221"/>
      <c r="Q366" s="221"/>
      <c r="R366" s="221"/>
      <c r="S366" s="221"/>
      <c r="T366" s="221"/>
      <c r="U366" s="221"/>
      <c r="V366" s="221"/>
      <c r="W366" s="221"/>
      <c r="X366" s="221"/>
      <c r="Y366" s="211"/>
      <c r="Z366" s="211"/>
      <c r="AA366" s="211"/>
      <c r="AB366" s="211"/>
      <c r="AC366" s="211"/>
      <c r="AD366" s="211"/>
      <c r="AE366" s="211"/>
      <c r="AF366" s="211"/>
      <c r="AG366" s="211" t="s">
        <v>189</v>
      </c>
      <c r="AH366" s="211">
        <v>0</v>
      </c>
      <c r="AI366" s="211"/>
      <c r="AJ366" s="211"/>
      <c r="AK366" s="211"/>
      <c r="AL366" s="211"/>
      <c r="AM366" s="211"/>
      <c r="AN366" s="211"/>
      <c r="AO366" s="211"/>
      <c r="AP366" s="211"/>
      <c r="AQ366" s="211"/>
      <c r="AR366" s="211"/>
      <c r="AS366" s="211"/>
      <c r="AT366" s="211"/>
      <c r="AU366" s="211"/>
      <c r="AV366" s="211"/>
      <c r="AW366" s="211"/>
      <c r="AX366" s="211"/>
      <c r="AY366" s="211"/>
      <c r="AZ366" s="211"/>
      <c r="BA366" s="211"/>
      <c r="BB366" s="211"/>
      <c r="BC366" s="211"/>
      <c r="BD366" s="211"/>
      <c r="BE366" s="211"/>
      <c r="BF366" s="211"/>
      <c r="BG366" s="211"/>
      <c r="BH366" s="211"/>
    </row>
    <row r="367" spans="1:60" outlineLevel="1" x14ac:dyDescent="0.25">
      <c r="A367" s="218"/>
      <c r="B367" s="219"/>
      <c r="C367" s="264" t="s">
        <v>667</v>
      </c>
      <c r="D367" s="251"/>
      <c r="E367" s="252">
        <v>0.22500000000000001</v>
      </c>
      <c r="F367" s="221"/>
      <c r="G367" s="221"/>
      <c r="H367" s="221"/>
      <c r="I367" s="221"/>
      <c r="J367" s="221"/>
      <c r="K367" s="221"/>
      <c r="L367" s="221"/>
      <c r="M367" s="221"/>
      <c r="N367" s="221"/>
      <c r="O367" s="221"/>
      <c r="P367" s="221"/>
      <c r="Q367" s="221"/>
      <c r="R367" s="221"/>
      <c r="S367" s="221"/>
      <c r="T367" s="221"/>
      <c r="U367" s="221"/>
      <c r="V367" s="221"/>
      <c r="W367" s="221"/>
      <c r="X367" s="221"/>
      <c r="Y367" s="211"/>
      <c r="Z367" s="211"/>
      <c r="AA367" s="211"/>
      <c r="AB367" s="211"/>
      <c r="AC367" s="211"/>
      <c r="AD367" s="211"/>
      <c r="AE367" s="211"/>
      <c r="AF367" s="211"/>
      <c r="AG367" s="211" t="s">
        <v>189</v>
      </c>
      <c r="AH367" s="211">
        <v>0</v>
      </c>
      <c r="AI367" s="211"/>
      <c r="AJ367" s="211"/>
      <c r="AK367" s="211"/>
      <c r="AL367" s="211"/>
      <c r="AM367" s="211"/>
      <c r="AN367" s="211"/>
      <c r="AO367" s="211"/>
      <c r="AP367" s="211"/>
      <c r="AQ367" s="211"/>
      <c r="AR367" s="211"/>
      <c r="AS367" s="211"/>
      <c r="AT367" s="211"/>
      <c r="AU367" s="211"/>
      <c r="AV367" s="211"/>
      <c r="AW367" s="211"/>
      <c r="AX367" s="211"/>
      <c r="AY367" s="211"/>
      <c r="AZ367" s="211"/>
      <c r="BA367" s="211"/>
      <c r="BB367" s="211"/>
      <c r="BC367" s="211"/>
      <c r="BD367" s="211"/>
      <c r="BE367" s="211"/>
      <c r="BF367" s="211"/>
      <c r="BG367" s="211"/>
      <c r="BH367" s="211"/>
    </row>
    <row r="368" spans="1:60" outlineLevel="1" x14ac:dyDescent="0.25">
      <c r="A368" s="237">
        <v>151</v>
      </c>
      <c r="B368" s="238" t="s">
        <v>668</v>
      </c>
      <c r="C368" s="246" t="s">
        <v>669</v>
      </c>
      <c r="D368" s="239" t="s">
        <v>205</v>
      </c>
      <c r="E368" s="240">
        <v>6</v>
      </c>
      <c r="F368" s="241"/>
      <c r="G368" s="242">
        <f>ROUND(E368*F368,2)</f>
        <v>0</v>
      </c>
      <c r="H368" s="241"/>
      <c r="I368" s="242">
        <f>ROUND(E368*H368,2)</f>
        <v>0</v>
      </c>
      <c r="J368" s="241"/>
      <c r="K368" s="242">
        <f>ROUND(E368*J368,2)</f>
        <v>0</v>
      </c>
      <c r="L368" s="242">
        <v>21</v>
      </c>
      <c r="M368" s="242">
        <f>G368*(1+L368/100)</f>
        <v>0</v>
      </c>
      <c r="N368" s="242">
        <v>0</v>
      </c>
      <c r="O368" s="242">
        <f>ROUND(E368*N368,2)</f>
        <v>0</v>
      </c>
      <c r="P368" s="242">
        <v>0</v>
      </c>
      <c r="Q368" s="242">
        <f>ROUND(E368*P368,2)</f>
        <v>0</v>
      </c>
      <c r="R368" s="242" t="s">
        <v>317</v>
      </c>
      <c r="S368" s="242" t="s">
        <v>158</v>
      </c>
      <c r="T368" s="243" t="s">
        <v>158</v>
      </c>
      <c r="U368" s="221">
        <v>0.12</v>
      </c>
      <c r="V368" s="221">
        <f>ROUND(E368*U368,2)</f>
        <v>0.72</v>
      </c>
      <c r="W368" s="221"/>
      <c r="X368" s="221" t="s">
        <v>184</v>
      </c>
      <c r="Y368" s="211"/>
      <c r="Z368" s="211"/>
      <c r="AA368" s="211"/>
      <c r="AB368" s="211"/>
      <c r="AC368" s="211"/>
      <c r="AD368" s="211"/>
      <c r="AE368" s="211"/>
      <c r="AF368" s="211"/>
      <c r="AG368" s="211" t="s">
        <v>318</v>
      </c>
      <c r="AH368" s="211"/>
      <c r="AI368" s="211"/>
      <c r="AJ368" s="211"/>
      <c r="AK368" s="211"/>
      <c r="AL368" s="211"/>
      <c r="AM368" s="211"/>
      <c r="AN368" s="211"/>
      <c r="AO368" s="211"/>
      <c r="AP368" s="211"/>
      <c r="AQ368" s="211"/>
      <c r="AR368" s="211"/>
      <c r="AS368" s="211"/>
      <c r="AT368" s="211"/>
      <c r="AU368" s="211"/>
      <c r="AV368" s="211"/>
      <c r="AW368" s="211"/>
      <c r="AX368" s="211"/>
      <c r="AY368" s="211"/>
      <c r="AZ368" s="211"/>
      <c r="BA368" s="211"/>
      <c r="BB368" s="211"/>
      <c r="BC368" s="211"/>
      <c r="BD368" s="211"/>
      <c r="BE368" s="211"/>
      <c r="BF368" s="211"/>
      <c r="BG368" s="211"/>
      <c r="BH368" s="211"/>
    </row>
    <row r="369" spans="1:60" outlineLevel="1" x14ac:dyDescent="0.25">
      <c r="A369" s="237">
        <v>152</v>
      </c>
      <c r="B369" s="238" t="s">
        <v>670</v>
      </c>
      <c r="C369" s="246" t="s">
        <v>671</v>
      </c>
      <c r="D369" s="239" t="s">
        <v>194</v>
      </c>
      <c r="E369" s="240">
        <v>2</v>
      </c>
      <c r="F369" s="241"/>
      <c r="G369" s="242">
        <f>ROUND(E369*F369,2)</f>
        <v>0</v>
      </c>
      <c r="H369" s="241"/>
      <c r="I369" s="242">
        <f>ROUND(E369*H369,2)</f>
        <v>0</v>
      </c>
      <c r="J369" s="241"/>
      <c r="K369" s="242">
        <f>ROUND(E369*J369,2)</f>
        <v>0</v>
      </c>
      <c r="L369" s="242">
        <v>21</v>
      </c>
      <c r="M369" s="242">
        <f>G369*(1+L369/100)</f>
        <v>0</v>
      </c>
      <c r="N369" s="242">
        <v>1.2999999999999999E-4</v>
      </c>
      <c r="O369" s="242">
        <f>ROUND(E369*N369,2)</f>
        <v>0</v>
      </c>
      <c r="P369" s="242">
        <v>0</v>
      </c>
      <c r="Q369" s="242">
        <f>ROUND(E369*P369,2)</f>
        <v>0</v>
      </c>
      <c r="R369" s="242" t="s">
        <v>325</v>
      </c>
      <c r="S369" s="242" t="s">
        <v>158</v>
      </c>
      <c r="T369" s="243" t="s">
        <v>158</v>
      </c>
      <c r="U369" s="221">
        <v>0</v>
      </c>
      <c r="V369" s="221">
        <f>ROUND(E369*U369,2)</f>
        <v>0</v>
      </c>
      <c r="W369" s="221"/>
      <c r="X369" s="221" t="s">
        <v>326</v>
      </c>
      <c r="Y369" s="211"/>
      <c r="Z369" s="211"/>
      <c r="AA369" s="211"/>
      <c r="AB369" s="211"/>
      <c r="AC369" s="211"/>
      <c r="AD369" s="211"/>
      <c r="AE369" s="211"/>
      <c r="AF369" s="211"/>
      <c r="AG369" s="211" t="s">
        <v>530</v>
      </c>
      <c r="AH369" s="211"/>
      <c r="AI369" s="211"/>
      <c r="AJ369" s="211"/>
      <c r="AK369" s="211"/>
      <c r="AL369" s="211"/>
      <c r="AM369" s="211"/>
      <c r="AN369" s="211"/>
      <c r="AO369" s="211"/>
      <c r="AP369" s="211"/>
      <c r="AQ369" s="211"/>
      <c r="AR369" s="211"/>
      <c r="AS369" s="211"/>
      <c r="AT369" s="211"/>
      <c r="AU369" s="211"/>
      <c r="AV369" s="211"/>
      <c r="AW369" s="211"/>
      <c r="AX369" s="211"/>
      <c r="AY369" s="211"/>
      <c r="AZ369" s="211"/>
      <c r="BA369" s="211"/>
      <c r="BB369" s="211"/>
      <c r="BC369" s="211"/>
      <c r="BD369" s="211"/>
      <c r="BE369" s="211"/>
      <c r="BF369" s="211"/>
      <c r="BG369" s="211"/>
      <c r="BH369" s="211"/>
    </row>
    <row r="370" spans="1:60" outlineLevel="1" x14ac:dyDescent="0.25">
      <c r="A370" s="237">
        <v>153</v>
      </c>
      <c r="B370" s="238" t="s">
        <v>672</v>
      </c>
      <c r="C370" s="246" t="s">
        <v>673</v>
      </c>
      <c r="D370" s="239" t="s">
        <v>194</v>
      </c>
      <c r="E370" s="240">
        <v>2</v>
      </c>
      <c r="F370" s="241"/>
      <c r="G370" s="242">
        <f>ROUND(E370*F370,2)</f>
        <v>0</v>
      </c>
      <c r="H370" s="241"/>
      <c r="I370" s="242">
        <f>ROUND(E370*H370,2)</f>
        <v>0</v>
      </c>
      <c r="J370" s="241"/>
      <c r="K370" s="242">
        <f>ROUND(E370*J370,2)</f>
        <v>0</v>
      </c>
      <c r="L370" s="242">
        <v>21</v>
      </c>
      <c r="M370" s="242">
        <f>G370*(1+L370/100)</f>
        <v>0</v>
      </c>
      <c r="N370" s="242">
        <v>1.2999999999999999E-4</v>
      </c>
      <c r="O370" s="242">
        <f>ROUND(E370*N370,2)</f>
        <v>0</v>
      </c>
      <c r="P370" s="242">
        <v>0</v>
      </c>
      <c r="Q370" s="242">
        <f>ROUND(E370*P370,2)</f>
        <v>0</v>
      </c>
      <c r="R370" s="242" t="s">
        <v>325</v>
      </c>
      <c r="S370" s="242" t="s">
        <v>158</v>
      </c>
      <c r="T370" s="243" t="s">
        <v>158</v>
      </c>
      <c r="U370" s="221">
        <v>0</v>
      </c>
      <c r="V370" s="221">
        <f>ROUND(E370*U370,2)</f>
        <v>0</v>
      </c>
      <c r="W370" s="221"/>
      <c r="X370" s="221" t="s">
        <v>326</v>
      </c>
      <c r="Y370" s="211"/>
      <c r="Z370" s="211"/>
      <c r="AA370" s="211"/>
      <c r="AB370" s="211"/>
      <c r="AC370" s="211"/>
      <c r="AD370" s="211"/>
      <c r="AE370" s="211"/>
      <c r="AF370" s="211"/>
      <c r="AG370" s="211" t="s">
        <v>530</v>
      </c>
      <c r="AH370" s="211"/>
      <c r="AI370" s="211"/>
      <c r="AJ370" s="211"/>
      <c r="AK370" s="211"/>
      <c r="AL370" s="211"/>
      <c r="AM370" s="211"/>
      <c r="AN370" s="211"/>
      <c r="AO370" s="211"/>
      <c r="AP370" s="211"/>
      <c r="AQ370" s="211"/>
      <c r="AR370" s="211"/>
      <c r="AS370" s="211"/>
      <c r="AT370" s="211"/>
      <c r="AU370" s="211"/>
      <c r="AV370" s="211"/>
      <c r="AW370" s="211"/>
      <c r="AX370" s="211"/>
      <c r="AY370" s="211"/>
      <c r="AZ370" s="211"/>
      <c r="BA370" s="211"/>
      <c r="BB370" s="211"/>
      <c r="BC370" s="211"/>
      <c r="BD370" s="211"/>
      <c r="BE370" s="211"/>
      <c r="BF370" s="211"/>
      <c r="BG370" s="211"/>
      <c r="BH370" s="211"/>
    </row>
    <row r="371" spans="1:60" outlineLevel="1" x14ac:dyDescent="0.25">
      <c r="A371" s="230">
        <v>154</v>
      </c>
      <c r="B371" s="231" t="s">
        <v>674</v>
      </c>
      <c r="C371" s="247" t="s">
        <v>675</v>
      </c>
      <c r="D371" s="232" t="s">
        <v>211</v>
      </c>
      <c r="E371" s="233">
        <v>19.074000000000002</v>
      </c>
      <c r="F371" s="234"/>
      <c r="G371" s="235">
        <f>ROUND(E371*F371,2)</f>
        <v>0</v>
      </c>
      <c r="H371" s="234"/>
      <c r="I371" s="235">
        <f>ROUND(E371*H371,2)</f>
        <v>0</v>
      </c>
      <c r="J371" s="234"/>
      <c r="K371" s="235">
        <f>ROUND(E371*J371,2)</f>
        <v>0</v>
      </c>
      <c r="L371" s="235">
        <v>21</v>
      </c>
      <c r="M371" s="235">
        <f>G371*(1+L371/100)</f>
        <v>0</v>
      </c>
      <c r="N371" s="235">
        <v>1.26E-2</v>
      </c>
      <c r="O371" s="235">
        <f>ROUND(E371*N371,2)</f>
        <v>0.24</v>
      </c>
      <c r="P371" s="235">
        <v>0</v>
      </c>
      <c r="Q371" s="235">
        <f>ROUND(E371*P371,2)</f>
        <v>0</v>
      </c>
      <c r="R371" s="235" t="s">
        <v>325</v>
      </c>
      <c r="S371" s="235" t="s">
        <v>158</v>
      </c>
      <c r="T371" s="236" t="s">
        <v>158</v>
      </c>
      <c r="U371" s="221">
        <v>0</v>
      </c>
      <c r="V371" s="221">
        <f>ROUND(E371*U371,2)</f>
        <v>0</v>
      </c>
      <c r="W371" s="221"/>
      <c r="X371" s="221" t="s">
        <v>326</v>
      </c>
      <c r="Y371" s="211"/>
      <c r="Z371" s="211"/>
      <c r="AA371" s="211"/>
      <c r="AB371" s="211"/>
      <c r="AC371" s="211"/>
      <c r="AD371" s="211"/>
      <c r="AE371" s="211"/>
      <c r="AF371" s="211"/>
      <c r="AG371" s="211" t="s">
        <v>530</v>
      </c>
      <c r="AH371" s="211"/>
      <c r="AI371" s="211"/>
      <c r="AJ371" s="211"/>
      <c r="AK371" s="211"/>
      <c r="AL371" s="211"/>
      <c r="AM371" s="211"/>
      <c r="AN371" s="211"/>
      <c r="AO371" s="211"/>
      <c r="AP371" s="211"/>
      <c r="AQ371" s="211"/>
      <c r="AR371" s="211"/>
      <c r="AS371" s="211"/>
      <c r="AT371" s="211"/>
      <c r="AU371" s="211"/>
      <c r="AV371" s="211"/>
      <c r="AW371" s="211"/>
      <c r="AX371" s="211"/>
      <c r="AY371" s="211"/>
      <c r="AZ371" s="211"/>
      <c r="BA371" s="211"/>
      <c r="BB371" s="211"/>
      <c r="BC371" s="211"/>
      <c r="BD371" s="211"/>
      <c r="BE371" s="211"/>
      <c r="BF371" s="211"/>
      <c r="BG371" s="211"/>
      <c r="BH371" s="211"/>
    </row>
    <row r="372" spans="1:60" outlineLevel="1" x14ac:dyDescent="0.25">
      <c r="A372" s="218"/>
      <c r="B372" s="219"/>
      <c r="C372" s="264" t="s">
        <v>676</v>
      </c>
      <c r="D372" s="251"/>
      <c r="E372" s="252">
        <v>19.074000000000002</v>
      </c>
      <c r="F372" s="221"/>
      <c r="G372" s="221"/>
      <c r="H372" s="221"/>
      <c r="I372" s="221"/>
      <c r="J372" s="221"/>
      <c r="K372" s="221"/>
      <c r="L372" s="221"/>
      <c r="M372" s="221"/>
      <c r="N372" s="221"/>
      <c r="O372" s="221"/>
      <c r="P372" s="221"/>
      <c r="Q372" s="221"/>
      <c r="R372" s="221"/>
      <c r="S372" s="221"/>
      <c r="T372" s="221"/>
      <c r="U372" s="221"/>
      <c r="V372" s="221"/>
      <c r="W372" s="221"/>
      <c r="X372" s="221"/>
      <c r="Y372" s="211"/>
      <c r="Z372" s="211"/>
      <c r="AA372" s="211"/>
      <c r="AB372" s="211"/>
      <c r="AC372" s="211"/>
      <c r="AD372" s="211"/>
      <c r="AE372" s="211"/>
      <c r="AF372" s="211"/>
      <c r="AG372" s="211" t="s">
        <v>189</v>
      </c>
      <c r="AH372" s="211">
        <v>0</v>
      </c>
      <c r="AI372" s="211"/>
      <c r="AJ372" s="211"/>
      <c r="AK372" s="211"/>
      <c r="AL372" s="211"/>
      <c r="AM372" s="211"/>
      <c r="AN372" s="211"/>
      <c r="AO372" s="211"/>
      <c r="AP372" s="211"/>
      <c r="AQ372" s="211"/>
      <c r="AR372" s="211"/>
      <c r="AS372" s="211"/>
      <c r="AT372" s="211"/>
      <c r="AU372" s="211"/>
      <c r="AV372" s="211"/>
      <c r="AW372" s="211"/>
      <c r="AX372" s="211"/>
      <c r="AY372" s="211"/>
      <c r="AZ372" s="211"/>
      <c r="BA372" s="211"/>
      <c r="BB372" s="211"/>
      <c r="BC372" s="211"/>
      <c r="BD372" s="211"/>
      <c r="BE372" s="211"/>
      <c r="BF372" s="211"/>
      <c r="BG372" s="211"/>
      <c r="BH372" s="211"/>
    </row>
    <row r="373" spans="1:60" outlineLevel="1" x14ac:dyDescent="0.25">
      <c r="A373" s="237">
        <v>155</v>
      </c>
      <c r="B373" s="238" t="s">
        <v>677</v>
      </c>
      <c r="C373" s="246" t="s">
        <v>678</v>
      </c>
      <c r="D373" s="239" t="s">
        <v>199</v>
      </c>
      <c r="E373" s="240">
        <v>0.32702999999999999</v>
      </c>
      <c r="F373" s="241"/>
      <c r="G373" s="242">
        <f>ROUND(E373*F373,2)</f>
        <v>0</v>
      </c>
      <c r="H373" s="241"/>
      <c r="I373" s="242">
        <f>ROUND(E373*H373,2)</f>
        <v>0</v>
      </c>
      <c r="J373" s="241"/>
      <c r="K373" s="242">
        <f>ROUND(E373*J373,2)</f>
        <v>0</v>
      </c>
      <c r="L373" s="242">
        <v>21</v>
      </c>
      <c r="M373" s="242">
        <f>G373*(1+L373/100)</f>
        <v>0</v>
      </c>
      <c r="N373" s="242">
        <v>0</v>
      </c>
      <c r="O373" s="242">
        <f>ROUND(E373*N373,2)</f>
        <v>0</v>
      </c>
      <c r="P373" s="242">
        <v>0</v>
      </c>
      <c r="Q373" s="242">
        <f>ROUND(E373*P373,2)</f>
        <v>0</v>
      </c>
      <c r="R373" s="242" t="s">
        <v>317</v>
      </c>
      <c r="S373" s="242" t="s">
        <v>158</v>
      </c>
      <c r="T373" s="243" t="s">
        <v>158</v>
      </c>
      <c r="U373" s="221">
        <v>1.2649999999999999</v>
      </c>
      <c r="V373" s="221">
        <f>ROUND(E373*U373,2)</f>
        <v>0.41</v>
      </c>
      <c r="W373" s="221"/>
      <c r="X373" s="221" t="s">
        <v>458</v>
      </c>
      <c r="Y373" s="211"/>
      <c r="Z373" s="211"/>
      <c r="AA373" s="211"/>
      <c r="AB373" s="211"/>
      <c r="AC373" s="211"/>
      <c r="AD373" s="211"/>
      <c r="AE373" s="211"/>
      <c r="AF373" s="211"/>
      <c r="AG373" s="211" t="s">
        <v>459</v>
      </c>
      <c r="AH373" s="211"/>
      <c r="AI373" s="211"/>
      <c r="AJ373" s="211"/>
      <c r="AK373" s="211"/>
      <c r="AL373" s="211"/>
      <c r="AM373" s="211"/>
      <c r="AN373" s="211"/>
      <c r="AO373" s="211"/>
      <c r="AP373" s="211"/>
      <c r="AQ373" s="211"/>
      <c r="AR373" s="211"/>
      <c r="AS373" s="211"/>
      <c r="AT373" s="211"/>
      <c r="AU373" s="211"/>
      <c r="AV373" s="211"/>
      <c r="AW373" s="211"/>
      <c r="AX373" s="211"/>
      <c r="AY373" s="211"/>
      <c r="AZ373" s="211"/>
      <c r="BA373" s="211"/>
      <c r="BB373" s="211"/>
      <c r="BC373" s="211"/>
      <c r="BD373" s="211"/>
      <c r="BE373" s="211"/>
      <c r="BF373" s="211"/>
      <c r="BG373" s="211"/>
      <c r="BH373" s="211"/>
    </row>
    <row r="374" spans="1:60" x14ac:dyDescent="0.25">
      <c r="A374" s="224" t="s">
        <v>153</v>
      </c>
      <c r="B374" s="225" t="s">
        <v>116</v>
      </c>
      <c r="C374" s="245" t="s">
        <v>117</v>
      </c>
      <c r="D374" s="226"/>
      <c r="E374" s="227"/>
      <c r="F374" s="228"/>
      <c r="G374" s="228">
        <f>SUMIF(AG375:AG375,"&lt;&gt;NOR",G375:G375)</f>
        <v>0</v>
      </c>
      <c r="H374" s="228"/>
      <c r="I374" s="228">
        <f>SUM(I375:I375)</f>
        <v>0</v>
      </c>
      <c r="J374" s="228"/>
      <c r="K374" s="228">
        <f>SUM(K375:K375)</f>
        <v>0</v>
      </c>
      <c r="L374" s="228"/>
      <c r="M374" s="228">
        <f>SUM(M375:M375)</f>
        <v>0</v>
      </c>
      <c r="N374" s="228"/>
      <c r="O374" s="228">
        <f>SUM(O375:O375)</f>
        <v>0</v>
      </c>
      <c r="P374" s="228"/>
      <c r="Q374" s="228">
        <f>SUM(Q375:Q375)</f>
        <v>0</v>
      </c>
      <c r="R374" s="228"/>
      <c r="S374" s="228"/>
      <c r="T374" s="229"/>
      <c r="U374" s="223"/>
      <c r="V374" s="223">
        <f>SUM(V375:V375)</f>
        <v>0.57999999999999996</v>
      </c>
      <c r="W374" s="223"/>
      <c r="X374" s="223"/>
      <c r="AG374" t="s">
        <v>154</v>
      </c>
    </row>
    <row r="375" spans="1:60" outlineLevel="1" x14ac:dyDescent="0.25">
      <c r="A375" s="237">
        <v>156</v>
      </c>
      <c r="B375" s="238" t="s">
        <v>679</v>
      </c>
      <c r="C375" s="246" t="s">
        <v>680</v>
      </c>
      <c r="D375" s="239" t="s">
        <v>211</v>
      </c>
      <c r="E375" s="240">
        <v>2</v>
      </c>
      <c r="F375" s="241"/>
      <c r="G375" s="242">
        <f>ROUND(E375*F375,2)</f>
        <v>0</v>
      </c>
      <c r="H375" s="241"/>
      <c r="I375" s="242">
        <f>ROUND(E375*H375,2)</f>
        <v>0</v>
      </c>
      <c r="J375" s="241"/>
      <c r="K375" s="242">
        <f>ROUND(E375*J375,2)</f>
        <v>0</v>
      </c>
      <c r="L375" s="242">
        <v>21</v>
      </c>
      <c r="M375" s="242">
        <f>G375*(1+L375/100)</f>
        <v>0</v>
      </c>
      <c r="N375" s="242">
        <v>2.4000000000000001E-4</v>
      </c>
      <c r="O375" s="242">
        <f>ROUND(E375*N375,2)</f>
        <v>0</v>
      </c>
      <c r="P375" s="242">
        <v>0</v>
      </c>
      <c r="Q375" s="242">
        <f>ROUND(E375*P375,2)</f>
        <v>0</v>
      </c>
      <c r="R375" s="242" t="s">
        <v>681</v>
      </c>
      <c r="S375" s="242" t="s">
        <v>158</v>
      </c>
      <c r="T375" s="243" t="s">
        <v>158</v>
      </c>
      <c r="U375" s="221">
        <v>0.28999999999999998</v>
      </c>
      <c r="V375" s="221">
        <f>ROUND(E375*U375,2)</f>
        <v>0.57999999999999996</v>
      </c>
      <c r="W375" s="221"/>
      <c r="X375" s="221" t="s">
        <v>184</v>
      </c>
      <c r="Y375" s="211"/>
      <c r="Z375" s="211"/>
      <c r="AA375" s="211"/>
      <c r="AB375" s="211"/>
      <c r="AC375" s="211"/>
      <c r="AD375" s="211"/>
      <c r="AE375" s="211"/>
      <c r="AF375" s="211"/>
      <c r="AG375" s="211" t="s">
        <v>185</v>
      </c>
      <c r="AH375" s="211"/>
      <c r="AI375" s="211"/>
      <c r="AJ375" s="211"/>
      <c r="AK375" s="211"/>
      <c r="AL375" s="211"/>
      <c r="AM375" s="211"/>
      <c r="AN375" s="211"/>
      <c r="AO375" s="211"/>
      <c r="AP375" s="211"/>
      <c r="AQ375" s="211"/>
      <c r="AR375" s="211"/>
      <c r="AS375" s="211"/>
      <c r="AT375" s="211"/>
      <c r="AU375" s="211"/>
      <c r="AV375" s="211"/>
      <c r="AW375" s="211"/>
      <c r="AX375" s="211"/>
      <c r="AY375" s="211"/>
      <c r="AZ375" s="211"/>
      <c r="BA375" s="211"/>
      <c r="BB375" s="211"/>
      <c r="BC375" s="211"/>
      <c r="BD375" s="211"/>
      <c r="BE375" s="211"/>
      <c r="BF375" s="211"/>
      <c r="BG375" s="211"/>
      <c r="BH375" s="211"/>
    </row>
    <row r="376" spans="1:60" x14ac:dyDescent="0.25">
      <c r="A376" s="224" t="s">
        <v>153</v>
      </c>
      <c r="B376" s="225" t="s">
        <v>118</v>
      </c>
      <c r="C376" s="245" t="s">
        <v>119</v>
      </c>
      <c r="D376" s="226"/>
      <c r="E376" s="227"/>
      <c r="F376" s="228"/>
      <c r="G376" s="228">
        <f>SUMIF(AG377:AG381,"&lt;&gt;NOR",G377:G381)</f>
        <v>0</v>
      </c>
      <c r="H376" s="228"/>
      <c r="I376" s="228">
        <f>SUM(I377:I381)</f>
        <v>0</v>
      </c>
      <c r="J376" s="228"/>
      <c r="K376" s="228">
        <f>SUM(K377:K381)</f>
        <v>0</v>
      </c>
      <c r="L376" s="228"/>
      <c r="M376" s="228">
        <f>SUM(M377:M381)</f>
        <v>0</v>
      </c>
      <c r="N376" s="228"/>
      <c r="O376" s="228">
        <f>SUM(O377:O381)</f>
        <v>0.2</v>
      </c>
      <c r="P376" s="228"/>
      <c r="Q376" s="228">
        <f>SUM(Q377:Q381)</f>
        <v>0</v>
      </c>
      <c r="R376" s="228"/>
      <c r="S376" s="228"/>
      <c r="T376" s="229"/>
      <c r="U376" s="223"/>
      <c r="V376" s="223">
        <f>SUM(V377:V381)</f>
        <v>45.349999999999994</v>
      </c>
      <c r="W376" s="223"/>
      <c r="X376" s="223"/>
      <c r="AG376" t="s">
        <v>154</v>
      </c>
    </row>
    <row r="377" spans="1:60" outlineLevel="1" x14ac:dyDescent="0.25">
      <c r="A377" s="230">
        <v>157</v>
      </c>
      <c r="B377" s="231" t="s">
        <v>682</v>
      </c>
      <c r="C377" s="247" t="s">
        <v>683</v>
      </c>
      <c r="D377" s="232" t="s">
        <v>211</v>
      </c>
      <c r="E377" s="233">
        <v>316.93400000000003</v>
      </c>
      <c r="F377" s="234"/>
      <c r="G377" s="235">
        <f>ROUND(E377*F377,2)</f>
        <v>0</v>
      </c>
      <c r="H377" s="234"/>
      <c r="I377" s="235">
        <f>ROUND(E377*H377,2)</f>
        <v>0</v>
      </c>
      <c r="J377" s="234"/>
      <c r="K377" s="235">
        <f>ROUND(E377*J377,2)</f>
        <v>0</v>
      </c>
      <c r="L377" s="235">
        <v>21</v>
      </c>
      <c r="M377" s="235">
        <f>G377*(1+L377/100)</f>
        <v>0</v>
      </c>
      <c r="N377" s="235">
        <v>1.7000000000000001E-4</v>
      </c>
      <c r="O377" s="235">
        <f>ROUND(E377*N377,2)</f>
        <v>0.05</v>
      </c>
      <c r="P377" s="235">
        <v>0</v>
      </c>
      <c r="Q377" s="235">
        <f>ROUND(E377*P377,2)</f>
        <v>0</v>
      </c>
      <c r="R377" s="235" t="s">
        <v>684</v>
      </c>
      <c r="S377" s="235" t="s">
        <v>158</v>
      </c>
      <c r="T377" s="236" t="s">
        <v>158</v>
      </c>
      <c r="U377" s="221">
        <v>3.2480000000000002E-2</v>
      </c>
      <c r="V377" s="221">
        <f>ROUND(E377*U377,2)</f>
        <v>10.29</v>
      </c>
      <c r="W377" s="221"/>
      <c r="X377" s="221" t="s">
        <v>184</v>
      </c>
      <c r="Y377" s="211"/>
      <c r="Z377" s="211"/>
      <c r="AA377" s="211"/>
      <c r="AB377" s="211"/>
      <c r="AC377" s="211"/>
      <c r="AD377" s="211"/>
      <c r="AE377" s="211"/>
      <c r="AF377" s="211"/>
      <c r="AG377" s="211" t="s">
        <v>185</v>
      </c>
      <c r="AH377" s="211"/>
      <c r="AI377" s="211"/>
      <c r="AJ377" s="211"/>
      <c r="AK377" s="211"/>
      <c r="AL377" s="211"/>
      <c r="AM377" s="211"/>
      <c r="AN377" s="211"/>
      <c r="AO377" s="211"/>
      <c r="AP377" s="211"/>
      <c r="AQ377" s="211"/>
      <c r="AR377" s="211"/>
      <c r="AS377" s="211"/>
      <c r="AT377" s="211"/>
      <c r="AU377" s="211"/>
      <c r="AV377" s="211"/>
      <c r="AW377" s="211"/>
      <c r="AX377" s="211"/>
      <c r="AY377" s="211"/>
      <c r="AZ377" s="211"/>
      <c r="BA377" s="211"/>
      <c r="BB377" s="211"/>
      <c r="BC377" s="211"/>
      <c r="BD377" s="211"/>
      <c r="BE377" s="211"/>
      <c r="BF377" s="211"/>
      <c r="BG377" s="211"/>
      <c r="BH377" s="211"/>
    </row>
    <row r="378" spans="1:60" outlineLevel="1" x14ac:dyDescent="0.25">
      <c r="A378" s="218"/>
      <c r="B378" s="219"/>
      <c r="C378" s="264" t="s">
        <v>685</v>
      </c>
      <c r="D378" s="251"/>
      <c r="E378" s="252">
        <v>185.17400000000001</v>
      </c>
      <c r="F378" s="221"/>
      <c r="G378" s="221"/>
      <c r="H378" s="221"/>
      <c r="I378" s="221"/>
      <c r="J378" s="221"/>
      <c r="K378" s="221"/>
      <c r="L378" s="221"/>
      <c r="M378" s="221"/>
      <c r="N378" s="221"/>
      <c r="O378" s="221"/>
      <c r="P378" s="221"/>
      <c r="Q378" s="221"/>
      <c r="R378" s="221"/>
      <c r="S378" s="221"/>
      <c r="T378" s="221"/>
      <c r="U378" s="221"/>
      <c r="V378" s="221"/>
      <c r="W378" s="221"/>
      <c r="X378" s="221"/>
      <c r="Y378" s="211"/>
      <c r="Z378" s="211"/>
      <c r="AA378" s="211"/>
      <c r="AB378" s="211"/>
      <c r="AC378" s="211"/>
      <c r="AD378" s="211"/>
      <c r="AE378" s="211"/>
      <c r="AF378" s="211"/>
      <c r="AG378" s="211" t="s">
        <v>189</v>
      </c>
      <c r="AH378" s="211">
        <v>0</v>
      </c>
      <c r="AI378" s="211"/>
      <c r="AJ378" s="211"/>
      <c r="AK378" s="211"/>
      <c r="AL378" s="211"/>
      <c r="AM378" s="211"/>
      <c r="AN378" s="211"/>
      <c r="AO378" s="211"/>
      <c r="AP378" s="211"/>
      <c r="AQ378" s="211"/>
      <c r="AR378" s="211"/>
      <c r="AS378" s="211"/>
      <c r="AT378" s="211"/>
      <c r="AU378" s="211"/>
      <c r="AV378" s="211"/>
      <c r="AW378" s="211"/>
      <c r="AX378" s="211"/>
      <c r="AY378" s="211"/>
      <c r="AZ378" s="211"/>
      <c r="BA378" s="211"/>
      <c r="BB378" s="211"/>
      <c r="BC378" s="211"/>
      <c r="BD378" s="211"/>
      <c r="BE378" s="211"/>
      <c r="BF378" s="211"/>
      <c r="BG378" s="211"/>
      <c r="BH378" s="211"/>
    </row>
    <row r="379" spans="1:60" outlineLevel="1" x14ac:dyDescent="0.25">
      <c r="A379" s="218"/>
      <c r="B379" s="219"/>
      <c r="C379" s="264" t="s">
        <v>686</v>
      </c>
      <c r="D379" s="251"/>
      <c r="E379" s="252">
        <v>131.76</v>
      </c>
      <c r="F379" s="221"/>
      <c r="G379" s="221"/>
      <c r="H379" s="221"/>
      <c r="I379" s="221"/>
      <c r="J379" s="221"/>
      <c r="K379" s="221"/>
      <c r="L379" s="221"/>
      <c r="M379" s="221"/>
      <c r="N379" s="221"/>
      <c r="O379" s="221"/>
      <c r="P379" s="221"/>
      <c r="Q379" s="221"/>
      <c r="R379" s="221"/>
      <c r="S379" s="221"/>
      <c r="T379" s="221"/>
      <c r="U379" s="221"/>
      <c r="V379" s="221"/>
      <c r="W379" s="221"/>
      <c r="X379" s="221"/>
      <c r="Y379" s="211"/>
      <c r="Z379" s="211"/>
      <c r="AA379" s="211"/>
      <c r="AB379" s="211"/>
      <c r="AC379" s="211"/>
      <c r="AD379" s="211"/>
      <c r="AE379" s="211"/>
      <c r="AF379" s="211"/>
      <c r="AG379" s="211" t="s">
        <v>189</v>
      </c>
      <c r="AH379" s="211">
        <v>0</v>
      </c>
      <c r="AI379" s="211"/>
      <c r="AJ379" s="211"/>
      <c r="AK379" s="211"/>
      <c r="AL379" s="211"/>
      <c r="AM379" s="211"/>
      <c r="AN379" s="211"/>
      <c r="AO379" s="211"/>
      <c r="AP379" s="211"/>
      <c r="AQ379" s="211"/>
      <c r="AR379" s="211"/>
      <c r="AS379" s="211"/>
      <c r="AT379" s="211"/>
      <c r="AU379" s="211"/>
      <c r="AV379" s="211"/>
      <c r="AW379" s="211"/>
      <c r="AX379" s="211"/>
      <c r="AY379" s="211"/>
      <c r="AZ379" s="211"/>
      <c r="BA379" s="211"/>
      <c r="BB379" s="211"/>
      <c r="BC379" s="211"/>
      <c r="BD379" s="211"/>
      <c r="BE379" s="211"/>
      <c r="BF379" s="211"/>
      <c r="BG379" s="211"/>
      <c r="BH379" s="211"/>
    </row>
    <row r="380" spans="1:60" outlineLevel="1" x14ac:dyDescent="0.25">
      <c r="A380" s="237">
        <v>158</v>
      </c>
      <c r="B380" s="238" t="s">
        <v>687</v>
      </c>
      <c r="C380" s="246" t="s">
        <v>688</v>
      </c>
      <c r="D380" s="239" t="s">
        <v>211</v>
      </c>
      <c r="E380" s="240">
        <v>296.93400000000003</v>
      </c>
      <c r="F380" s="241"/>
      <c r="G380" s="242">
        <f>ROUND(E380*F380,2)</f>
        <v>0</v>
      </c>
      <c r="H380" s="241"/>
      <c r="I380" s="242">
        <f>ROUND(E380*H380,2)</f>
        <v>0</v>
      </c>
      <c r="J380" s="241"/>
      <c r="K380" s="242">
        <f>ROUND(E380*J380,2)</f>
        <v>0</v>
      </c>
      <c r="L380" s="242">
        <v>21</v>
      </c>
      <c r="M380" s="242">
        <f>G380*(1+L380/100)</f>
        <v>0</v>
      </c>
      <c r="N380" s="242">
        <v>4.8000000000000001E-4</v>
      </c>
      <c r="O380" s="242">
        <f>ROUND(E380*N380,2)</f>
        <v>0.14000000000000001</v>
      </c>
      <c r="P380" s="242">
        <v>0</v>
      </c>
      <c r="Q380" s="242">
        <f>ROUND(E380*P380,2)</f>
        <v>0</v>
      </c>
      <c r="R380" s="242" t="s">
        <v>684</v>
      </c>
      <c r="S380" s="242" t="s">
        <v>158</v>
      </c>
      <c r="T380" s="243" t="s">
        <v>158</v>
      </c>
      <c r="U380" s="221">
        <v>0.10902000000000001</v>
      </c>
      <c r="V380" s="221">
        <f>ROUND(E380*U380,2)</f>
        <v>32.369999999999997</v>
      </c>
      <c r="W380" s="221"/>
      <c r="X380" s="221" t="s">
        <v>184</v>
      </c>
      <c r="Y380" s="211"/>
      <c r="Z380" s="211"/>
      <c r="AA380" s="211"/>
      <c r="AB380" s="211"/>
      <c r="AC380" s="211"/>
      <c r="AD380" s="211"/>
      <c r="AE380" s="211"/>
      <c r="AF380" s="211"/>
      <c r="AG380" s="211" t="s">
        <v>318</v>
      </c>
      <c r="AH380" s="211"/>
      <c r="AI380" s="211"/>
      <c r="AJ380" s="211"/>
      <c r="AK380" s="211"/>
      <c r="AL380" s="211"/>
      <c r="AM380" s="211"/>
      <c r="AN380" s="211"/>
      <c r="AO380" s="211"/>
      <c r="AP380" s="211"/>
      <c r="AQ380" s="211"/>
      <c r="AR380" s="211"/>
      <c r="AS380" s="211"/>
      <c r="AT380" s="211"/>
      <c r="AU380" s="211"/>
      <c r="AV380" s="211"/>
      <c r="AW380" s="211"/>
      <c r="AX380" s="211"/>
      <c r="AY380" s="211"/>
      <c r="AZ380" s="211"/>
      <c r="BA380" s="211"/>
      <c r="BB380" s="211"/>
      <c r="BC380" s="211"/>
      <c r="BD380" s="211"/>
      <c r="BE380" s="211"/>
      <c r="BF380" s="211"/>
      <c r="BG380" s="211"/>
      <c r="BH380" s="211"/>
    </row>
    <row r="381" spans="1:60" ht="20.399999999999999" outlineLevel="1" x14ac:dyDescent="0.25">
      <c r="A381" s="237">
        <v>159</v>
      </c>
      <c r="B381" s="238" t="s">
        <v>689</v>
      </c>
      <c r="C381" s="246" t="s">
        <v>690</v>
      </c>
      <c r="D381" s="239" t="s">
        <v>211</v>
      </c>
      <c r="E381" s="240">
        <v>20</v>
      </c>
      <c r="F381" s="241"/>
      <c r="G381" s="242">
        <f>ROUND(E381*F381,2)</f>
        <v>0</v>
      </c>
      <c r="H381" s="241"/>
      <c r="I381" s="242">
        <f>ROUND(E381*H381,2)</f>
        <v>0</v>
      </c>
      <c r="J381" s="241"/>
      <c r="K381" s="242">
        <f>ROUND(E381*J381,2)</f>
        <v>0</v>
      </c>
      <c r="L381" s="242">
        <v>21</v>
      </c>
      <c r="M381" s="242">
        <f>G381*(1+L381/100)</f>
        <v>0</v>
      </c>
      <c r="N381" s="242">
        <v>3.2000000000000003E-4</v>
      </c>
      <c r="O381" s="242">
        <f>ROUND(E381*N381,2)</f>
        <v>0.01</v>
      </c>
      <c r="P381" s="242">
        <v>0</v>
      </c>
      <c r="Q381" s="242">
        <f>ROUND(E381*P381,2)</f>
        <v>0</v>
      </c>
      <c r="R381" s="242" t="s">
        <v>684</v>
      </c>
      <c r="S381" s="242" t="s">
        <v>158</v>
      </c>
      <c r="T381" s="243" t="s">
        <v>158</v>
      </c>
      <c r="U381" s="221">
        <v>0.13439999999999999</v>
      </c>
      <c r="V381" s="221">
        <f>ROUND(E381*U381,2)</f>
        <v>2.69</v>
      </c>
      <c r="W381" s="221"/>
      <c r="X381" s="221" t="s">
        <v>184</v>
      </c>
      <c r="Y381" s="211"/>
      <c r="Z381" s="211"/>
      <c r="AA381" s="211"/>
      <c r="AB381" s="211"/>
      <c r="AC381" s="211"/>
      <c r="AD381" s="211"/>
      <c r="AE381" s="211"/>
      <c r="AF381" s="211"/>
      <c r="AG381" s="211" t="s">
        <v>318</v>
      </c>
      <c r="AH381" s="211"/>
      <c r="AI381" s="211"/>
      <c r="AJ381" s="211"/>
      <c r="AK381" s="211"/>
      <c r="AL381" s="211"/>
      <c r="AM381" s="211"/>
      <c r="AN381" s="211"/>
      <c r="AO381" s="211"/>
      <c r="AP381" s="211"/>
      <c r="AQ381" s="211"/>
      <c r="AR381" s="211"/>
      <c r="AS381" s="211"/>
      <c r="AT381" s="211"/>
      <c r="AU381" s="211"/>
      <c r="AV381" s="211"/>
      <c r="AW381" s="211"/>
      <c r="AX381" s="211"/>
      <c r="AY381" s="211"/>
      <c r="AZ381" s="211"/>
      <c r="BA381" s="211"/>
      <c r="BB381" s="211"/>
      <c r="BC381" s="211"/>
      <c r="BD381" s="211"/>
      <c r="BE381" s="211"/>
      <c r="BF381" s="211"/>
      <c r="BG381" s="211"/>
      <c r="BH381" s="211"/>
    </row>
    <row r="382" spans="1:60" x14ac:dyDescent="0.25">
      <c r="A382" s="224" t="s">
        <v>153</v>
      </c>
      <c r="B382" s="225" t="s">
        <v>120</v>
      </c>
      <c r="C382" s="245" t="s">
        <v>121</v>
      </c>
      <c r="D382" s="226"/>
      <c r="E382" s="227"/>
      <c r="F382" s="228"/>
      <c r="G382" s="228">
        <f>SUMIF(AG383:AG385,"&lt;&gt;NOR",G383:G385)</f>
        <v>0</v>
      </c>
      <c r="H382" s="228"/>
      <c r="I382" s="228">
        <f>SUM(I383:I385)</f>
        <v>0</v>
      </c>
      <c r="J382" s="228"/>
      <c r="K382" s="228">
        <f>SUM(K383:K385)</f>
        <v>0</v>
      </c>
      <c r="L382" s="228"/>
      <c r="M382" s="228">
        <f>SUM(M383:M385)</f>
        <v>0</v>
      </c>
      <c r="N382" s="228"/>
      <c r="O382" s="228">
        <f>SUM(O383:O385)</f>
        <v>0</v>
      </c>
      <c r="P382" s="228"/>
      <c r="Q382" s="228">
        <f>SUM(Q383:Q385)</f>
        <v>0</v>
      </c>
      <c r="R382" s="228"/>
      <c r="S382" s="228"/>
      <c r="T382" s="229"/>
      <c r="U382" s="223"/>
      <c r="V382" s="223">
        <f>SUM(V383:V385)</f>
        <v>0</v>
      </c>
      <c r="W382" s="223"/>
      <c r="X382" s="223"/>
      <c r="AG382" t="s">
        <v>154</v>
      </c>
    </row>
    <row r="383" spans="1:60" outlineLevel="1" x14ac:dyDescent="0.25">
      <c r="A383" s="237">
        <v>160</v>
      </c>
      <c r="B383" s="238" t="s">
        <v>691</v>
      </c>
      <c r="C383" s="246" t="s">
        <v>692</v>
      </c>
      <c r="D383" s="239" t="s">
        <v>498</v>
      </c>
      <c r="E383" s="240">
        <v>1</v>
      </c>
      <c r="F383" s="241"/>
      <c r="G383" s="242">
        <f>ROUND(E383*F383,2)</f>
        <v>0</v>
      </c>
      <c r="H383" s="241"/>
      <c r="I383" s="242">
        <f>ROUND(E383*H383,2)</f>
        <v>0</v>
      </c>
      <c r="J383" s="241"/>
      <c r="K383" s="242">
        <f>ROUND(E383*J383,2)</f>
        <v>0</v>
      </c>
      <c r="L383" s="242">
        <v>21</v>
      </c>
      <c r="M383" s="242">
        <f>G383*(1+L383/100)</f>
        <v>0</v>
      </c>
      <c r="N383" s="242">
        <v>0</v>
      </c>
      <c r="O383" s="242">
        <f>ROUND(E383*N383,2)</f>
        <v>0</v>
      </c>
      <c r="P383" s="242">
        <v>0</v>
      </c>
      <c r="Q383" s="242">
        <f>ROUND(E383*P383,2)</f>
        <v>0</v>
      </c>
      <c r="R383" s="242"/>
      <c r="S383" s="242" t="s">
        <v>340</v>
      </c>
      <c r="T383" s="243" t="s">
        <v>693</v>
      </c>
      <c r="U383" s="221">
        <v>0</v>
      </c>
      <c r="V383" s="221">
        <f>ROUND(E383*U383,2)</f>
        <v>0</v>
      </c>
      <c r="W383" s="221"/>
      <c r="X383" s="221" t="s">
        <v>184</v>
      </c>
      <c r="Y383" s="211"/>
      <c r="Z383" s="211"/>
      <c r="AA383" s="211"/>
      <c r="AB383" s="211"/>
      <c r="AC383" s="211"/>
      <c r="AD383" s="211"/>
      <c r="AE383" s="211"/>
      <c r="AF383" s="211"/>
      <c r="AG383" s="211" t="s">
        <v>185</v>
      </c>
      <c r="AH383" s="211"/>
      <c r="AI383" s="211"/>
      <c r="AJ383" s="211"/>
      <c r="AK383" s="211"/>
      <c r="AL383" s="211"/>
      <c r="AM383" s="211"/>
      <c r="AN383" s="211"/>
      <c r="AO383" s="211"/>
      <c r="AP383" s="211"/>
      <c r="AQ383" s="211"/>
      <c r="AR383" s="211"/>
      <c r="AS383" s="211"/>
      <c r="AT383" s="211"/>
      <c r="AU383" s="211"/>
      <c r="AV383" s="211"/>
      <c r="AW383" s="211"/>
      <c r="AX383" s="211"/>
      <c r="AY383" s="211"/>
      <c r="AZ383" s="211"/>
      <c r="BA383" s="211"/>
      <c r="BB383" s="211"/>
      <c r="BC383" s="211"/>
      <c r="BD383" s="211"/>
      <c r="BE383" s="211"/>
      <c r="BF383" s="211"/>
      <c r="BG383" s="211"/>
      <c r="BH383" s="211"/>
    </row>
    <row r="384" spans="1:60" ht="20.399999999999999" outlineLevel="1" x14ac:dyDescent="0.25">
      <c r="A384" s="230">
        <v>161</v>
      </c>
      <c r="B384" s="231" t="s">
        <v>694</v>
      </c>
      <c r="C384" s="247" t="s">
        <v>695</v>
      </c>
      <c r="D384" s="232" t="s">
        <v>194</v>
      </c>
      <c r="E384" s="233">
        <v>1</v>
      </c>
      <c r="F384" s="234"/>
      <c r="G384" s="235">
        <f>ROUND(E384*F384,2)</f>
        <v>0</v>
      </c>
      <c r="H384" s="234"/>
      <c r="I384" s="235">
        <f>ROUND(E384*H384,2)</f>
        <v>0</v>
      </c>
      <c r="J384" s="234"/>
      <c r="K384" s="235">
        <f>ROUND(E384*J384,2)</f>
        <v>0</v>
      </c>
      <c r="L384" s="235">
        <v>21</v>
      </c>
      <c r="M384" s="235">
        <f>G384*(1+L384/100)</f>
        <v>0</v>
      </c>
      <c r="N384" s="235">
        <v>0</v>
      </c>
      <c r="O384" s="235">
        <f>ROUND(E384*N384,2)</f>
        <v>0</v>
      </c>
      <c r="P384" s="235">
        <v>0</v>
      </c>
      <c r="Q384" s="235">
        <f>ROUND(E384*P384,2)</f>
        <v>0</v>
      </c>
      <c r="R384" s="235"/>
      <c r="S384" s="235" t="s">
        <v>340</v>
      </c>
      <c r="T384" s="236" t="s">
        <v>159</v>
      </c>
      <c r="U384" s="221">
        <v>0</v>
      </c>
      <c r="V384" s="221">
        <f>ROUND(E384*U384,2)</f>
        <v>0</v>
      </c>
      <c r="W384" s="221"/>
      <c r="X384" s="221" t="s">
        <v>696</v>
      </c>
      <c r="Y384" s="211"/>
      <c r="Z384" s="211"/>
      <c r="AA384" s="211"/>
      <c r="AB384" s="211"/>
      <c r="AC384" s="211"/>
      <c r="AD384" s="211"/>
      <c r="AE384" s="211"/>
      <c r="AF384" s="211"/>
      <c r="AG384" s="211" t="s">
        <v>697</v>
      </c>
      <c r="AH384" s="211"/>
      <c r="AI384" s="211"/>
      <c r="AJ384" s="211"/>
      <c r="AK384" s="211"/>
      <c r="AL384" s="211"/>
      <c r="AM384" s="211"/>
      <c r="AN384" s="211"/>
      <c r="AO384" s="211"/>
      <c r="AP384" s="211"/>
      <c r="AQ384" s="211"/>
      <c r="AR384" s="211"/>
      <c r="AS384" s="211"/>
      <c r="AT384" s="211"/>
      <c r="AU384" s="211"/>
      <c r="AV384" s="211"/>
      <c r="AW384" s="211"/>
      <c r="AX384" s="211"/>
      <c r="AY384" s="211"/>
      <c r="AZ384" s="211"/>
      <c r="BA384" s="211"/>
      <c r="BB384" s="211"/>
      <c r="BC384" s="211"/>
      <c r="BD384" s="211"/>
      <c r="BE384" s="211"/>
      <c r="BF384" s="211"/>
      <c r="BG384" s="211"/>
      <c r="BH384" s="211"/>
    </row>
    <row r="385" spans="1:60" outlineLevel="1" x14ac:dyDescent="0.25">
      <c r="A385" s="218"/>
      <c r="B385" s="219"/>
      <c r="C385" s="264" t="s">
        <v>698</v>
      </c>
      <c r="D385" s="251"/>
      <c r="E385" s="252">
        <v>1</v>
      </c>
      <c r="F385" s="221"/>
      <c r="G385" s="221"/>
      <c r="H385" s="221"/>
      <c r="I385" s="221"/>
      <c r="J385" s="221"/>
      <c r="K385" s="221"/>
      <c r="L385" s="221"/>
      <c r="M385" s="221"/>
      <c r="N385" s="221"/>
      <c r="O385" s="221"/>
      <c r="P385" s="221"/>
      <c r="Q385" s="221"/>
      <c r="R385" s="221"/>
      <c r="S385" s="221"/>
      <c r="T385" s="221"/>
      <c r="U385" s="221"/>
      <c r="V385" s="221"/>
      <c r="W385" s="221"/>
      <c r="X385" s="221"/>
      <c r="Y385" s="211"/>
      <c r="Z385" s="211"/>
      <c r="AA385" s="211"/>
      <c r="AB385" s="211"/>
      <c r="AC385" s="211"/>
      <c r="AD385" s="211"/>
      <c r="AE385" s="211"/>
      <c r="AF385" s="211"/>
      <c r="AG385" s="211" t="s">
        <v>189</v>
      </c>
      <c r="AH385" s="211">
        <v>0</v>
      </c>
      <c r="AI385" s="211"/>
      <c r="AJ385" s="211"/>
      <c r="AK385" s="211"/>
      <c r="AL385" s="211"/>
      <c r="AM385" s="211"/>
      <c r="AN385" s="211"/>
      <c r="AO385" s="211"/>
      <c r="AP385" s="211"/>
      <c r="AQ385" s="211"/>
      <c r="AR385" s="211"/>
      <c r="AS385" s="211"/>
      <c r="AT385" s="211"/>
      <c r="AU385" s="211"/>
      <c r="AV385" s="211"/>
      <c r="AW385" s="211"/>
      <c r="AX385" s="211"/>
      <c r="AY385" s="211"/>
      <c r="AZ385" s="211"/>
      <c r="BA385" s="211"/>
      <c r="BB385" s="211"/>
      <c r="BC385" s="211"/>
      <c r="BD385" s="211"/>
      <c r="BE385" s="211"/>
      <c r="BF385" s="211"/>
      <c r="BG385" s="211"/>
      <c r="BH385" s="211"/>
    </row>
    <row r="386" spans="1:60" x14ac:dyDescent="0.25">
      <c r="A386" s="224" t="s">
        <v>153</v>
      </c>
      <c r="B386" s="225" t="s">
        <v>122</v>
      </c>
      <c r="C386" s="245" t="s">
        <v>123</v>
      </c>
      <c r="D386" s="226"/>
      <c r="E386" s="227"/>
      <c r="F386" s="228"/>
      <c r="G386" s="228">
        <f>SUMIF(AG387:AG393,"&lt;&gt;NOR",G387:G393)</f>
        <v>0</v>
      </c>
      <c r="H386" s="228"/>
      <c r="I386" s="228">
        <f>SUM(I387:I393)</f>
        <v>0</v>
      </c>
      <c r="J386" s="228"/>
      <c r="K386" s="228">
        <f>SUM(K387:K393)</f>
        <v>0</v>
      </c>
      <c r="L386" s="228"/>
      <c r="M386" s="228">
        <f>SUM(M387:M393)</f>
        <v>0</v>
      </c>
      <c r="N386" s="228"/>
      <c r="O386" s="228">
        <f>SUM(O387:O393)</f>
        <v>0</v>
      </c>
      <c r="P386" s="228"/>
      <c r="Q386" s="228">
        <f>SUM(Q387:Q393)</f>
        <v>0</v>
      </c>
      <c r="R386" s="228"/>
      <c r="S386" s="228"/>
      <c r="T386" s="229"/>
      <c r="U386" s="223"/>
      <c r="V386" s="223">
        <f>SUM(V387:V393)</f>
        <v>77.91</v>
      </c>
      <c r="W386" s="223"/>
      <c r="X386" s="223"/>
      <c r="AG386" t="s">
        <v>154</v>
      </c>
    </row>
    <row r="387" spans="1:60" outlineLevel="1" x14ac:dyDescent="0.25">
      <c r="A387" s="237">
        <v>162</v>
      </c>
      <c r="B387" s="238" t="s">
        <v>699</v>
      </c>
      <c r="C387" s="246" t="s">
        <v>700</v>
      </c>
      <c r="D387" s="239" t="s">
        <v>199</v>
      </c>
      <c r="E387" s="240">
        <v>18.213080000000001</v>
      </c>
      <c r="F387" s="241"/>
      <c r="G387" s="242">
        <f>ROUND(E387*F387,2)</f>
        <v>0</v>
      </c>
      <c r="H387" s="241"/>
      <c r="I387" s="242">
        <f>ROUND(E387*H387,2)</f>
        <v>0</v>
      </c>
      <c r="J387" s="241"/>
      <c r="K387" s="242">
        <f>ROUND(E387*J387,2)</f>
        <v>0</v>
      </c>
      <c r="L387" s="242">
        <v>21</v>
      </c>
      <c r="M387" s="242">
        <f>G387*(1+L387/100)</f>
        <v>0</v>
      </c>
      <c r="N387" s="242">
        <v>0</v>
      </c>
      <c r="O387" s="242">
        <f>ROUND(E387*N387,2)</f>
        <v>0</v>
      </c>
      <c r="P387" s="242">
        <v>0</v>
      </c>
      <c r="Q387" s="242">
        <f>ROUND(E387*P387,2)</f>
        <v>0</v>
      </c>
      <c r="R387" s="242" t="s">
        <v>376</v>
      </c>
      <c r="S387" s="242" t="s">
        <v>158</v>
      </c>
      <c r="T387" s="243" t="s">
        <v>158</v>
      </c>
      <c r="U387" s="221">
        <v>0.93300000000000005</v>
      </c>
      <c r="V387" s="221">
        <f>ROUND(E387*U387,2)</f>
        <v>16.989999999999998</v>
      </c>
      <c r="W387" s="221"/>
      <c r="X387" s="221" t="s">
        <v>701</v>
      </c>
      <c r="Y387" s="211"/>
      <c r="Z387" s="211"/>
      <c r="AA387" s="211"/>
      <c r="AB387" s="211"/>
      <c r="AC387" s="211"/>
      <c r="AD387" s="211"/>
      <c r="AE387" s="211"/>
      <c r="AF387" s="211"/>
      <c r="AG387" s="211" t="s">
        <v>702</v>
      </c>
      <c r="AH387" s="211"/>
      <c r="AI387" s="211"/>
      <c r="AJ387" s="211"/>
      <c r="AK387" s="211"/>
      <c r="AL387" s="211"/>
      <c r="AM387" s="211"/>
      <c r="AN387" s="211"/>
      <c r="AO387" s="211"/>
      <c r="AP387" s="211"/>
      <c r="AQ387" s="211"/>
      <c r="AR387" s="211"/>
      <c r="AS387" s="211"/>
      <c r="AT387" s="211"/>
      <c r="AU387" s="211"/>
      <c r="AV387" s="211"/>
      <c r="AW387" s="211"/>
      <c r="AX387" s="211"/>
      <c r="AY387" s="211"/>
      <c r="AZ387" s="211"/>
      <c r="BA387" s="211"/>
      <c r="BB387" s="211"/>
      <c r="BC387" s="211"/>
      <c r="BD387" s="211"/>
      <c r="BE387" s="211"/>
      <c r="BF387" s="211"/>
      <c r="BG387" s="211"/>
      <c r="BH387" s="211"/>
    </row>
    <row r="388" spans="1:60" outlineLevel="1" x14ac:dyDescent="0.25">
      <c r="A388" s="237">
        <v>163</v>
      </c>
      <c r="B388" s="238" t="s">
        <v>703</v>
      </c>
      <c r="C388" s="246" t="s">
        <v>704</v>
      </c>
      <c r="D388" s="239" t="s">
        <v>199</v>
      </c>
      <c r="E388" s="240">
        <v>18.213080000000001</v>
      </c>
      <c r="F388" s="241"/>
      <c r="G388" s="242">
        <f>ROUND(E388*F388,2)</f>
        <v>0</v>
      </c>
      <c r="H388" s="241"/>
      <c r="I388" s="242">
        <f>ROUND(E388*H388,2)</f>
        <v>0</v>
      </c>
      <c r="J388" s="241"/>
      <c r="K388" s="242">
        <f>ROUND(E388*J388,2)</f>
        <v>0</v>
      </c>
      <c r="L388" s="242">
        <v>21</v>
      </c>
      <c r="M388" s="242">
        <f>G388*(1+L388/100)</f>
        <v>0</v>
      </c>
      <c r="N388" s="242">
        <v>0</v>
      </c>
      <c r="O388" s="242">
        <f>ROUND(E388*N388,2)</f>
        <v>0</v>
      </c>
      <c r="P388" s="242">
        <v>0</v>
      </c>
      <c r="Q388" s="242">
        <f>ROUND(E388*P388,2)</f>
        <v>0</v>
      </c>
      <c r="R388" s="242" t="s">
        <v>376</v>
      </c>
      <c r="S388" s="242" t="s">
        <v>158</v>
      </c>
      <c r="T388" s="243" t="s">
        <v>158</v>
      </c>
      <c r="U388" s="221">
        <v>0.65300000000000002</v>
      </c>
      <c r="V388" s="221">
        <f>ROUND(E388*U388,2)</f>
        <v>11.89</v>
      </c>
      <c r="W388" s="221"/>
      <c r="X388" s="221" t="s">
        <v>701</v>
      </c>
      <c r="Y388" s="211"/>
      <c r="Z388" s="211"/>
      <c r="AA388" s="211"/>
      <c r="AB388" s="211"/>
      <c r="AC388" s="211"/>
      <c r="AD388" s="211"/>
      <c r="AE388" s="211"/>
      <c r="AF388" s="211"/>
      <c r="AG388" s="211" t="s">
        <v>702</v>
      </c>
      <c r="AH388" s="211"/>
      <c r="AI388" s="211"/>
      <c r="AJ388" s="211"/>
      <c r="AK388" s="211"/>
      <c r="AL388" s="211"/>
      <c r="AM388" s="211"/>
      <c r="AN388" s="211"/>
      <c r="AO388" s="211"/>
      <c r="AP388" s="211"/>
      <c r="AQ388" s="211"/>
      <c r="AR388" s="211"/>
      <c r="AS388" s="211"/>
      <c r="AT388" s="211"/>
      <c r="AU388" s="211"/>
      <c r="AV388" s="211"/>
      <c r="AW388" s="211"/>
      <c r="AX388" s="211"/>
      <c r="AY388" s="211"/>
      <c r="AZ388" s="211"/>
      <c r="BA388" s="211"/>
      <c r="BB388" s="211"/>
      <c r="BC388" s="211"/>
      <c r="BD388" s="211"/>
      <c r="BE388" s="211"/>
      <c r="BF388" s="211"/>
      <c r="BG388" s="211"/>
      <c r="BH388" s="211"/>
    </row>
    <row r="389" spans="1:60" outlineLevel="1" x14ac:dyDescent="0.25">
      <c r="A389" s="237">
        <v>164</v>
      </c>
      <c r="B389" s="238" t="s">
        <v>705</v>
      </c>
      <c r="C389" s="246" t="s">
        <v>706</v>
      </c>
      <c r="D389" s="239" t="s">
        <v>199</v>
      </c>
      <c r="E389" s="240">
        <v>18.213080000000001</v>
      </c>
      <c r="F389" s="241"/>
      <c r="G389" s="242">
        <f>ROUND(E389*F389,2)</f>
        <v>0</v>
      </c>
      <c r="H389" s="241"/>
      <c r="I389" s="242">
        <f>ROUND(E389*H389,2)</f>
        <v>0</v>
      </c>
      <c r="J389" s="241"/>
      <c r="K389" s="242">
        <f>ROUND(E389*J389,2)</f>
        <v>0</v>
      </c>
      <c r="L389" s="242">
        <v>21</v>
      </c>
      <c r="M389" s="242">
        <f>G389*(1+L389/100)</f>
        <v>0</v>
      </c>
      <c r="N389" s="242">
        <v>0</v>
      </c>
      <c r="O389" s="242">
        <f>ROUND(E389*N389,2)</f>
        <v>0</v>
      </c>
      <c r="P389" s="242">
        <v>0</v>
      </c>
      <c r="Q389" s="242">
        <f>ROUND(E389*P389,2)</f>
        <v>0</v>
      </c>
      <c r="R389" s="242" t="s">
        <v>376</v>
      </c>
      <c r="S389" s="242" t="s">
        <v>158</v>
      </c>
      <c r="T389" s="243" t="s">
        <v>158</v>
      </c>
      <c r="U389" s="221">
        <v>0.49</v>
      </c>
      <c r="V389" s="221">
        <f>ROUND(E389*U389,2)</f>
        <v>8.92</v>
      </c>
      <c r="W389" s="221"/>
      <c r="X389" s="221" t="s">
        <v>701</v>
      </c>
      <c r="Y389" s="211"/>
      <c r="Z389" s="211"/>
      <c r="AA389" s="211"/>
      <c r="AB389" s="211"/>
      <c r="AC389" s="211"/>
      <c r="AD389" s="211"/>
      <c r="AE389" s="211"/>
      <c r="AF389" s="211"/>
      <c r="AG389" s="211" t="s">
        <v>702</v>
      </c>
      <c r="AH389" s="211"/>
      <c r="AI389" s="211"/>
      <c r="AJ389" s="211"/>
      <c r="AK389" s="211"/>
      <c r="AL389" s="211"/>
      <c r="AM389" s="211"/>
      <c r="AN389" s="211"/>
      <c r="AO389" s="211"/>
      <c r="AP389" s="211"/>
      <c r="AQ389" s="211"/>
      <c r="AR389" s="211"/>
      <c r="AS389" s="211"/>
      <c r="AT389" s="211"/>
      <c r="AU389" s="211"/>
      <c r="AV389" s="211"/>
      <c r="AW389" s="211"/>
      <c r="AX389" s="211"/>
      <c r="AY389" s="211"/>
      <c r="AZ389" s="211"/>
      <c r="BA389" s="211"/>
      <c r="BB389" s="211"/>
      <c r="BC389" s="211"/>
      <c r="BD389" s="211"/>
      <c r="BE389" s="211"/>
      <c r="BF389" s="211"/>
      <c r="BG389" s="211"/>
      <c r="BH389" s="211"/>
    </row>
    <row r="390" spans="1:60" outlineLevel="1" x14ac:dyDescent="0.25">
      <c r="A390" s="237">
        <v>165</v>
      </c>
      <c r="B390" s="238" t="s">
        <v>707</v>
      </c>
      <c r="C390" s="246" t="s">
        <v>708</v>
      </c>
      <c r="D390" s="239" t="s">
        <v>199</v>
      </c>
      <c r="E390" s="240">
        <v>109.27848</v>
      </c>
      <c r="F390" s="241"/>
      <c r="G390" s="242">
        <f>ROUND(E390*F390,2)</f>
        <v>0</v>
      </c>
      <c r="H390" s="241"/>
      <c r="I390" s="242">
        <f>ROUND(E390*H390,2)</f>
        <v>0</v>
      </c>
      <c r="J390" s="241"/>
      <c r="K390" s="242">
        <f>ROUND(E390*J390,2)</f>
        <v>0</v>
      </c>
      <c r="L390" s="242">
        <v>21</v>
      </c>
      <c r="M390" s="242">
        <f>G390*(1+L390/100)</f>
        <v>0</v>
      </c>
      <c r="N390" s="242">
        <v>0</v>
      </c>
      <c r="O390" s="242">
        <f>ROUND(E390*N390,2)</f>
        <v>0</v>
      </c>
      <c r="P390" s="242">
        <v>0</v>
      </c>
      <c r="Q390" s="242">
        <f>ROUND(E390*P390,2)</f>
        <v>0</v>
      </c>
      <c r="R390" s="242" t="s">
        <v>376</v>
      </c>
      <c r="S390" s="242" t="s">
        <v>158</v>
      </c>
      <c r="T390" s="243" t="s">
        <v>158</v>
      </c>
      <c r="U390" s="221">
        <v>0</v>
      </c>
      <c r="V390" s="221">
        <f>ROUND(E390*U390,2)</f>
        <v>0</v>
      </c>
      <c r="W390" s="221"/>
      <c r="X390" s="221" t="s">
        <v>701</v>
      </c>
      <c r="Y390" s="211"/>
      <c r="Z390" s="211"/>
      <c r="AA390" s="211"/>
      <c r="AB390" s="211"/>
      <c r="AC390" s="211"/>
      <c r="AD390" s="211"/>
      <c r="AE390" s="211"/>
      <c r="AF390" s="211"/>
      <c r="AG390" s="211" t="s">
        <v>702</v>
      </c>
      <c r="AH390" s="211"/>
      <c r="AI390" s="211"/>
      <c r="AJ390" s="211"/>
      <c r="AK390" s="211"/>
      <c r="AL390" s="211"/>
      <c r="AM390" s="211"/>
      <c r="AN390" s="211"/>
      <c r="AO390" s="211"/>
      <c r="AP390" s="211"/>
      <c r="AQ390" s="211"/>
      <c r="AR390" s="211"/>
      <c r="AS390" s="211"/>
      <c r="AT390" s="211"/>
      <c r="AU390" s="211"/>
      <c r="AV390" s="211"/>
      <c r="AW390" s="211"/>
      <c r="AX390" s="211"/>
      <c r="AY390" s="211"/>
      <c r="AZ390" s="211"/>
      <c r="BA390" s="211"/>
      <c r="BB390" s="211"/>
      <c r="BC390" s="211"/>
      <c r="BD390" s="211"/>
      <c r="BE390" s="211"/>
      <c r="BF390" s="211"/>
      <c r="BG390" s="211"/>
      <c r="BH390" s="211"/>
    </row>
    <row r="391" spans="1:60" outlineLevel="1" x14ac:dyDescent="0.25">
      <c r="A391" s="237">
        <v>166</v>
      </c>
      <c r="B391" s="238" t="s">
        <v>709</v>
      </c>
      <c r="C391" s="246" t="s">
        <v>710</v>
      </c>
      <c r="D391" s="239" t="s">
        <v>199</v>
      </c>
      <c r="E391" s="240">
        <v>18.213080000000001</v>
      </c>
      <c r="F391" s="241"/>
      <c r="G391" s="242">
        <f>ROUND(E391*F391,2)</f>
        <v>0</v>
      </c>
      <c r="H391" s="241"/>
      <c r="I391" s="242">
        <f>ROUND(E391*H391,2)</f>
        <v>0</v>
      </c>
      <c r="J391" s="241"/>
      <c r="K391" s="242">
        <f>ROUND(E391*J391,2)</f>
        <v>0</v>
      </c>
      <c r="L391" s="242">
        <v>21</v>
      </c>
      <c r="M391" s="242">
        <f>G391*(1+L391/100)</f>
        <v>0</v>
      </c>
      <c r="N391" s="242">
        <v>0</v>
      </c>
      <c r="O391" s="242">
        <f>ROUND(E391*N391,2)</f>
        <v>0</v>
      </c>
      <c r="P391" s="242">
        <v>0</v>
      </c>
      <c r="Q391" s="242">
        <f>ROUND(E391*P391,2)</f>
        <v>0</v>
      </c>
      <c r="R391" s="242" t="s">
        <v>376</v>
      </c>
      <c r="S391" s="242" t="s">
        <v>158</v>
      </c>
      <c r="T391" s="243" t="s">
        <v>158</v>
      </c>
      <c r="U391" s="221">
        <v>0.94199999999999995</v>
      </c>
      <c r="V391" s="221">
        <f>ROUND(E391*U391,2)</f>
        <v>17.16</v>
      </c>
      <c r="W391" s="221"/>
      <c r="X391" s="221" t="s">
        <v>701</v>
      </c>
      <c r="Y391" s="211"/>
      <c r="Z391" s="211"/>
      <c r="AA391" s="211"/>
      <c r="AB391" s="211"/>
      <c r="AC391" s="211"/>
      <c r="AD391" s="211"/>
      <c r="AE391" s="211"/>
      <c r="AF391" s="211"/>
      <c r="AG391" s="211" t="s">
        <v>702</v>
      </c>
      <c r="AH391" s="211"/>
      <c r="AI391" s="211"/>
      <c r="AJ391" s="211"/>
      <c r="AK391" s="211"/>
      <c r="AL391" s="211"/>
      <c r="AM391" s="211"/>
      <c r="AN391" s="211"/>
      <c r="AO391" s="211"/>
      <c r="AP391" s="211"/>
      <c r="AQ391" s="211"/>
      <c r="AR391" s="211"/>
      <c r="AS391" s="211"/>
      <c r="AT391" s="211"/>
      <c r="AU391" s="211"/>
      <c r="AV391" s="211"/>
      <c r="AW391" s="211"/>
      <c r="AX391" s="211"/>
      <c r="AY391" s="211"/>
      <c r="AZ391" s="211"/>
      <c r="BA391" s="211"/>
      <c r="BB391" s="211"/>
      <c r="BC391" s="211"/>
      <c r="BD391" s="211"/>
      <c r="BE391" s="211"/>
      <c r="BF391" s="211"/>
      <c r="BG391" s="211"/>
      <c r="BH391" s="211"/>
    </row>
    <row r="392" spans="1:60" outlineLevel="1" x14ac:dyDescent="0.25">
      <c r="A392" s="237">
        <v>167</v>
      </c>
      <c r="B392" s="238" t="s">
        <v>711</v>
      </c>
      <c r="C392" s="246" t="s">
        <v>712</v>
      </c>
      <c r="D392" s="239" t="s">
        <v>199</v>
      </c>
      <c r="E392" s="240">
        <v>218.55695</v>
      </c>
      <c r="F392" s="241"/>
      <c r="G392" s="242">
        <f>ROUND(E392*F392,2)</f>
        <v>0</v>
      </c>
      <c r="H392" s="241"/>
      <c r="I392" s="242">
        <f>ROUND(E392*H392,2)</f>
        <v>0</v>
      </c>
      <c r="J392" s="241"/>
      <c r="K392" s="242">
        <f>ROUND(E392*J392,2)</f>
        <v>0</v>
      </c>
      <c r="L392" s="242">
        <v>21</v>
      </c>
      <c r="M392" s="242">
        <f>G392*(1+L392/100)</f>
        <v>0</v>
      </c>
      <c r="N392" s="242">
        <v>0</v>
      </c>
      <c r="O392" s="242">
        <f>ROUND(E392*N392,2)</f>
        <v>0</v>
      </c>
      <c r="P392" s="242">
        <v>0</v>
      </c>
      <c r="Q392" s="242">
        <f>ROUND(E392*P392,2)</f>
        <v>0</v>
      </c>
      <c r="R392" s="242" t="s">
        <v>376</v>
      </c>
      <c r="S392" s="242" t="s">
        <v>158</v>
      </c>
      <c r="T392" s="243" t="s">
        <v>158</v>
      </c>
      <c r="U392" s="221">
        <v>0.105</v>
      </c>
      <c r="V392" s="221">
        <f>ROUND(E392*U392,2)</f>
        <v>22.95</v>
      </c>
      <c r="W392" s="221"/>
      <c r="X392" s="221" t="s">
        <v>701</v>
      </c>
      <c r="Y392" s="211"/>
      <c r="Z392" s="211"/>
      <c r="AA392" s="211"/>
      <c r="AB392" s="211"/>
      <c r="AC392" s="211"/>
      <c r="AD392" s="211"/>
      <c r="AE392" s="211"/>
      <c r="AF392" s="211"/>
      <c r="AG392" s="211" t="s">
        <v>702</v>
      </c>
      <c r="AH392" s="211"/>
      <c r="AI392" s="211"/>
      <c r="AJ392" s="211"/>
      <c r="AK392" s="211"/>
      <c r="AL392" s="211"/>
      <c r="AM392" s="211"/>
      <c r="AN392" s="211"/>
      <c r="AO392" s="211"/>
      <c r="AP392" s="211"/>
      <c r="AQ392" s="211"/>
      <c r="AR392" s="211"/>
      <c r="AS392" s="211"/>
      <c r="AT392" s="211"/>
      <c r="AU392" s="211"/>
      <c r="AV392" s="211"/>
      <c r="AW392" s="211"/>
      <c r="AX392" s="211"/>
      <c r="AY392" s="211"/>
      <c r="AZ392" s="211"/>
      <c r="BA392" s="211"/>
      <c r="BB392" s="211"/>
      <c r="BC392" s="211"/>
      <c r="BD392" s="211"/>
      <c r="BE392" s="211"/>
      <c r="BF392" s="211"/>
      <c r="BG392" s="211"/>
      <c r="BH392" s="211"/>
    </row>
    <row r="393" spans="1:60" outlineLevel="1" x14ac:dyDescent="0.25">
      <c r="A393" s="230">
        <v>168</v>
      </c>
      <c r="B393" s="231" t="s">
        <v>713</v>
      </c>
      <c r="C393" s="247" t="s">
        <v>714</v>
      </c>
      <c r="D393" s="232" t="s">
        <v>199</v>
      </c>
      <c r="E393" s="233">
        <v>18.213080000000001</v>
      </c>
      <c r="F393" s="234"/>
      <c r="G393" s="235">
        <f>ROUND(E393*F393,2)</f>
        <v>0</v>
      </c>
      <c r="H393" s="234"/>
      <c r="I393" s="235">
        <f>ROUND(E393*H393,2)</f>
        <v>0</v>
      </c>
      <c r="J393" s="234"/>
      <c r="K393" s="235">
        <f>ROUND(E393*J393,2)</f>
        <v>0</v>
      </c>
      <c r="L393" s="235">
        <v>21</v>
      </c>
      <c r="M393" s="235">
        <f>G393*(1+L393/100)</f>
        <v>0</v>
      </c>
      <c r="N393" s="235">
        <v>0</v>
      </c>
      <c r="O393" s="235">
        <f>ROUND(E393*N393,2)</f>
        <v>0</v>
      </c>
      <c r="P393" s="235">
        <v>0</v>
      </c>
      <c r="Q393" s="235">
        <f>ROUND(E393*P393,2)</f>
        <v>0</v>
      </c>
      <c r="R393" s="235" t="s">
        <v>376</v>
      </c>
      <c r="S393" s="235" t="s">
        <v>158</v>
      </c>
      <c r="T393" s="236" t="s">
        <v>158</v>
      </c>
      <c r="U393" s="221">
        <v>0</v>
      </c>
      <c r="V393" s="221">
        <f>ROUND(E393*U393,2)</f>
        <v>0</v>
      </c>
      <c r="W393" s="221"/>
      <c r="X393" s="221" t="s">
        <v>701</v>
      </c>
      <c r="Y393" s="211"/>
      <c r="Z393" s="211"/>
      <c r="AA393" s="211"/>
      <c r="AB393" s="211"/>
      <c r="AC393" s="211"/>
      <c r="AD393" s="211"/>
      <c r="AE393" s="211"/>
      <c r="AF393" s="211"/>
      <c r="AG393" s="211" t="s">
        <v>702</v>
      </c>
      <c r="AH393" s="211"/>
      <c r="AI393" s="211"/>
      <c r="AJ393" s="211"/>
      <c r="AK393" s="211"/>
      <c r="AL393" s="211"/>
      <c r="AM393" s="211"/>
      <c r="AN393" s="211"/>
      <c r="AO393" s="211"/>
      <c r="AP393" s="211"/>
      <c r="AQ393" s="211"/>
      <c r="AR393" s="211"/>
      <c r="AS393" s="211"/>
      <c r="AT393" s="211"/>
      <c r="AU393" s="211"/>
      <c r="AV393" s="211"/>
      <c r="AW393" s="211"/>
      <c r="AX393" s="211"/>
      <c r="AY393" s="211"/>
      <c r="AZ393" s="211"/>
      <c r="BA393" s="211"/>
      <c r="BB393" s="211"/>
      <c r="BC393" s="211"/>
      <c r="BD393" s="211"/>
      <c r="BE393" s="211"/>
      <c r="BF393" s="211"/>
      <c r="BG393" s="211"/>
      <c r="BH393" s="211"/>
    </row>
    <row r="394" spans="1:60" x14ac:dyDescent="0.25">
      <c r="A394" s="3"/>
      <c r="B394" s="4"/>
      <c r="C394" s="248"/>
      <c r="D394" s="6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AE394">
        <v>15</v>
      </c>
      <c r="AF394">
        <v>21</v>
      </c>
      <c r="AG394" t="s">
        <v>140</v>
      </c>
    </row>
    <row r="395" spans="1:60" x14ac:dyDescent="0.25">
      <c r="A395" s="214"/>
      <c r="B395" s="215" t="s">
        <v>29</v>
      </c>
      <c r="C395" s="249"/>
      <c r="D395" s="216"/>
      <c r="E395" s="217"/>
      <c r="F395" s="217"/>
      <c r="G395" s="244">
        <f>G8+G41+G47+G59+G94+G118+G122+G133+G140+G151+G223+G226+G232+G250+G252+G254+G275+G277+G304+G322+G331+G346+G357+G364+G374+G376+G382+G386</f>
        <v>0</v>
      </c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AE395">
        <f>SUMIF(L7:L393,AE394,G7:G393)</f>
        <v>0</v>
      </c>
      <c r="AF395">
        <f>SUMIF(L7:L393,AF394,G7:G393)</f>
        <v>0</v>
      </c>
      <c r="AG395" t="s">
        <v>178</v>
      </c>
    </row>
    <row r="396" spans="1:60" x14ac:dyDescent="0.25">
      <c r="C396" s="250"/>
      <c r="D396" s="10"/>
      <c r="AG396" t="s">
        <v>179</v>
      </c>
    </row>
    <row r="397" spans="1:60" x14ac:dyDescent="0.25">
      <c r="D397" s="10"/>
    </row>
    <row r="398" spans="1:60" x14ac:dyDescent="0.25">
      <c r="D398" s="10"/>
    </row>
    <row r="399" spans="1:60" x14ac:dyDescent="0.25">
      <c r="D399" s="10"/>
    </row>
    <row r="400" spans="1:60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rhFxI3onM/O+M4G5oO7eYe3HHYUaCzfCW0lScWUPbl9TKpw1Xt/KKR9jKxSPqyFA2mE7IggOQflAbaKSABDEgw==" saltValue="qNqBrrC8fMtUi4tMU33WsA==" spinCount="100000" sheet="1"/>
  <mergeCells count="59">
    <mergeCell ref="C325:G325"/>
    <mergeCell ref="C330:G330"/>
    <mergeCell ref="C345:G345"/>
    <mergeCell ref="C356:G356"/>
    <mergeCell ref="C363:G363"/>
    <mergeCell ref="C303:G303"/>
    <mergeCell ref="C306:G306"/>
    <mergeCell ref="C309:G309"/>
    <mergeCell ref="C312:G312"/>
    <mergeCell ref="C316:G316"/>
    <mergeCell ref="C321:G321"/>
    <mergeCell ref="C212:G212"/>
    <mergeCell ref="C215:G215"/>
    <mergeCell ref="C225:G225"/>
    <mergeCell ref="C231:G231"/>
    <mergeCell ref="C241:G241"/>
    <mergeCell ref="C274:G274"/>
    <mergeCell ref="C171:G171"/>
    <mergeCell ref="C175:G175"/>
    <mergeCell ref="C178:G178"/>
    <mergeCell ref="C181:G181"/>
    <mergeCell ref="C192:G192"/>
    <mergeCell ref="C200:G200"/>
    <mergeCell ref="C149:G149"/>
    <mergeCell ref="C153:G153"/>
    <mergeCell ref="C157:G157"/>
    <mergeCell ref="C160:G160"/>
    <mergeCell ref="C163:G163"/>
    <mergeCell ref="C167:G167"/>
    <mergeCell ref="C127:G127"/>
    <mergeCell ref="C135:G135"/>
    <mergeCell ref="C137:G137"/>
    <mergeCell ref="C146:G146"/>
    <mergeCell ref="C147:G147"/>
    <mergeCell ref="C148:G148"/>
    <mergeCell ref="C93:G93"/>
    <mergeCell ref="C96:G96"/>
    <mergeCell ref="C101:G101"/>
    <mergeCell ref="C120:G120"/>
    <mergeCell ref="C124:G124"/>
    <mergeCell ref="C125:G125"/>
    <mergeCell ref="C55:G55"/>
    <mergeCell ref="C74:G74"/>
    <mergeCell ref="C77:G77"/>
    <mergeCell ref="C80:G80"/>
    <mergeCell ref="C84:G84"/>
    <mergeCell ref="C90:G90"/>
    <mergeCell ref="C20:G20"/>
    <mergeCell ref="C24:G24"/>
    <mergeCell ref="C28:G28"/>
    <mergeCell ref="C32:G32"/>
    <mergeCell ref="C36:G36"/>
    <mergeCell ref="C43:G43"/>
    <mergeCell ref="A1:G1"/>
    <mergeCell ref="C2:G2"/>
    <mergeCell ref="C3:G3"/>
    <mergeCell ref="C4:G4"/>
    <mergeCell ref="C10:G10"/>
    <mergeCell ref="C16:G1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SO01 00 Pol</vt:lpstr>
      <vt:lpstr>SO01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00 Pol'!Názvy_tisku</vt:lpstr>
      <vt:lpstr>'SO01 01 Pol'!Názvy_tisku</vt:lpstr>
      <vt:lpstr>oadresa</vt:lpstr>
      <vt:lpstr>Stavba!Objednatel</vt:lpstr>
      <vt:lpstr>Stavba!Objekt</vt:lpstr>
      <vt:lpstr>'SO01 00 Pol'!Oblast_tisku</vt:lpstr>
      <vt:lpstr>'SO01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Wetterova</dc:creator>
  <cp:lastModifiedBy>Wetterova</cp:lastModifiedBy>
  <cp:lastPrinted>2019-03-19T12:27:02Z</cp:lastPrinted>
  <dcterms:created xsi:type="dcterms:W3CDTF">2009-04-08T07:15:50Z</dcterms:created>
  <dcterms:modified xsi:type="dcterms:W3CDTF">2019-09-10T07:48:58Z</dcterms:modified>
</cp:coreProperties>
</file>