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20775" windowHeight="9690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'Rekapitulace'!$G$29</definedName>
    <definedName name="Dodavka0">'Položky'!#REF!</definedName>
    <definedName name="HSV">'Rekapitulace'!$E$29</definedName>
    <definedName name="HSV0">'Položky'!#REF!</definedName>
    <definedName name="HZS">'Rekapitulace'!$I$29</definedName>
    <definedName name="HZS0">'Položky'!#REF!</definedName>
    <definedName name="JKSO">'Krycí list'!$G$2</definedName>
    <definedName name="MJ">'Krycí list'!$G$5</definedName>
    <definedName name="Mont">'Rekapitulace'!$H$29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list'!$C$10</definedName>
    <definedName name="_xlnm.Print_Area" localSheetId="0">'Krycí list'!$A$1:$G$45</definedName>
    <definedName name="_xlnm.Print_Area" localSheetId="2">'Položky'!$A$1:$G$339</definedName>
    <definedName name="_xlnm.Print_Area" localSheetId="1">'Rekapitulace'!$A$1:$I$43</definedName>
    <definedName name="PocetMJ">'Krycí list'!$G$6</definedName>
    <definedName name="Poznamka">'Krycí list'!$B$37</definedName>
    <definedName name="Projektant">'Krycí list'!$C$8</definedName>
    <definedName name="PSV">'Rekapitulace'!$F$29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'Rekapitulace'!$H$42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<sst xmlns="http://schemas.openxmlformats.org/spreadsheetml/2006/main" count="870" uniqueCount="456">
  <si>
    <t>Rozpočet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</si>
  <si>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</si>
  <si>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</si>
  <si>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</si>
  <si>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</si>
  <si>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</si>
  <si>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</si>
  <si>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</si>
  <si>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</si>
  <si>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</si>
  <si>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</si>
  <si>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</si>
  <si>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</si>
  <si>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</si>
  <si>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</si>
  <si>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</si>
  <si>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</si>
  <si>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</si>
  <si>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</si>
  <si>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</si>
  <si>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</si>
  <si>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</si>
  <si>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</si>
  <si>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</si>
  <si>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</si>
  <si>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</si>
  <si>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</si>
  <si>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</si>
  <si>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</si>
  <si>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</si>
  <si>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</si>
  <si>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</si>
  <si>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</si>
  <si>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</si>
  <si>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</si>
  <si>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</si>
  <si>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</si>
  <si>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</si>
  <si>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</si>
  <si>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</si>
  <si>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</si>
  <si>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</si>
  <si>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</si>
  <si>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</si>
  <si>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</si>
  <si>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</si>
  <si>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</si>
  <si>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</si>
  <si>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</si>
  <si>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</si>
  <si>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</si>
  <si>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</si>
  <si>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</si>
  <si>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</si>
  <si>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</si>
  <si>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</si>
  <si>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</si>
  <si>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</si>
  <si>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</si>
  <si>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</si>
  <si>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</si>
  <si>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</si>
  <si>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</si>
  <si>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</si>
  <si>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</si>
  <si>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</si>
  <si>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</si>
  <si>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</si>
  <si>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</si>
  <si>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</si>
  <si>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</si>
  <si>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</si>
  <si>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</si>
  <si>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Celkem za</t>
  </si>
  <si>
    <t>SLEPÝ ROZPOČET</t>
  </si>
  <si>
    <t>Slepý rozpočet</t>
  </si>
  <si>
    <t>0002</t>
  </si>
  <si>
    <t>NEMOCNICE BŘECLAV</t>
  </si>
  <si>
    <t>09</t>
  </si>
  <si>
    <t>REKONSTR.STŘEŠNÍHO PLÁŠTĚ PAV.N</t>
  </si>
  <si>
    <t>SO 01 - REKONSTRUKCE STŘEŠNÍHO PLÁŠTĚ</t>
  </si>
  <si>
    <t>2</t>
  </si>
  <si>
    <t>Základy a zvláštní zakládání</t>
  </si>
  <si>
    <t>278381134R00</t>
  </si>
  <si>
    <t>Beton.práh plochy do 0,25 m2 z bet. C 16/20 komplet provedení vč.bednění</t>
  </si>
  <si>
    <t>m3</t>
  </si>
  <si>
    <t>0,8*0,3*0,2</t>
  </si>
  <si>
    <t>3</t>
  </si>
  <si>
    <t>Svislé a kompletní konstrukce</t>
  </si>
  <si>
    <t>310236241RT1</t>
  </si>
  <si>
    <t>Zazdívka otvorů pl. 0,09 m2 cihlami, tl. zdi 30 cm s použitím suché maltové směsi</t>
  </si>
  <si>
    <t>kus</t>
  </si>
  <si>
    <t>stroj.výtahu:1</t>
  </si>
  <si>
    <t>4</t>
  </si>
  <si>
    <t>Vodorovné konstrukce</t>
  </si>
  <si>
    <t>417321315R00</t>
  </si>
  <si>
    <t xml:space="preserve">Ztužující pásy a věnce z betonu železového C 20/25 </t>
  </si>
  <si>
    <t>viz výkres A 1.1-3:</t>
  </si>
  <si>
    <t>V 1:50,0*0,3*0,15</t>
  </si>
  <si>
    <t>V 2:5,5*0,15*0,15</t>
  </si>
  <si>
    <t>417351115R00</t>
  </si>
  <si>
    <t xml:space="preserve">Bednění ztužujících pásů a věnců - zřízení </t>
  </si>
  <si>
    <t>m2</t>
  </si>
  <si>
    <t>V 1:50,0*0,3*2</t>
  </si>
  <si>
    <t>V 2:5,5*0,3*2</t>
  </si>
  <si>
    <t>417351116R00</t>
  </si>
  <si>
    <t xml:space="preserve">Bednění ztužujících pásů a věnců - odstranění </t>
  </si>
  <si>
    <t>417361821R00</t>
  </si>
  <si>
    <t xml:space="preserve">Výztuž ztužujících pásů a věnců z oceli 10505 </t>
  </si>
  <si>
    <t>t</t>
  </si>
  <si>
    <t>V 1:0,065+0,015</t>
  </si>
  <si>
    <t>V 2:0,0055+0,0035</t>
  </si>
  <si>
    <t>61</t>
  </si>
  <si>
    <t>Upravy povrchů vnitřní</t>
  </si>
  <si>
    <t>612425931RT2</t>
  </si>
  <si>
    <t>Omítka vápenná vnitřního ostění - štuková s použitím suché maltové směsi</t>
  </si>
  <si>
    <t>stroj.výtahu:</t>
  </si>
  <si>
    <t>1,2*0,2*4*2</t>
  </si>
  <si>
    <t>62</t>
  </si>
  <si>
    <t>Úpravy povrchů vnější</t>
  </si>
  <si>
    <t>622142001U00</t>
  </si>
  <si>
    <t>Potažení vně stěna sklovl síť +tmel přechody materiálů apod.</t>
  </si>
  <si>
    <t>instal.prostor:</t>
  </si>
  <si>
    <t>((19,2+7,2)*2,6+7,2*2,3+19,2*1,8-5,3*1,2*6+(5,3+1,2*2)*0,2*6)*0,35</t>
  </si>
  <si>
    <t>622421396RV1</t>
  </si>
  <si>
    <t>Zateplovací systém EPS 70 F tl. 100 mm omítka silikonová, 2,5 kg/m2</t>
  </si>
  <si>
    <t>součástí ceny této položky je:</t>
  </si>
  <si>
    <t>- očištění a penetrace podkladu</t>
  </si>
  <si>
    <t>- montáž tepel.izolace na tmel a talíř. hmoždinky -</t>
  </si>
  <si>
    <t>- dod.tepel.izolace - polystyren EPS 70 F</t>
  </si>
  <si>
    <t>- lepidlo + perlinka</t>
  </si>
  <si>
    <t>- přestěrkování</t>
  </si>
  <si>
    <t>- natažení tenkovrstvé venkovní probarvené omítky</t>
  </si>
  <si>
    <t>- veškeré zakládací,rohové a ukončovací profily,včetně zesílení rohů síťkou,vyplnění spár trvale pružným tmelem dle detailů.</t>
  </si>
  <si>
    <t>strojovna výtahu:</t>
  </si>
  <si>
    <t>(7,8+4,8)*2,5*2-1,2*1,2*2-0,8*1,8</t>
  </si>
  <si>
    <t>622422311R00</t>
  </si>
  <si>
    <t xml:space="preserve">Oprava vnějších omítek vápen. hladk. II, do 30 % </t>
  </si>
  <si>
    <t>atika z vni strany:</t>
  </si>
  <si>
    <t>střecha S1:</t>
  </si>
  <si>
    <t>(48,9+24,9*2+41,9)*0,7</t>
  </si>
  <si>
    <t>střecha S2:</t>
  </si>
  <si>
    <t>(7,1*2+18,7+4,5*2+7,1)*0,4</t>
  </si>
  <si>
    <t>622422321R00</t>
  </si>
  <si>
    <t xml:space="preserve">Oprava vnějších omítek vápen. štuk. II, do 30 % </t>
  </si>
  <si>
    <t>(19,2+7,2)*2,6+7,2*2,3+19,2*1,8-5,3*1,2*6+(5,3+1,2*2)*0,2*6</t>
  </si>
  <si>
    <t>622471312R00</t>
  </si>
  <si>
    <t>Nátěr stěn barvou  složitost 1, 2 penetrace + 2 x nátěr</t>
  </si>
  <si>
    <t>63</t>
  </si>
  <si>
    <t>Podlahy a podlahové konstrukce</t>
  </si>
  <si>
    <t>632450072RA0</t>
  </si>
  <si>
    <t xml:space="preserve">Potěr na parapetu vč.nátěru       tl.30mm </t>
  </si>
  <si>
    <t>1,2*0,2*2</t>
  </si>
  <si>
    <t>64</t>
  </si>
  <si>
    <t>Výplně otvorů</t>
  </si>
  <si>
    <t>641960000R00</t>
  </si>
  <si>
    <t xml:space="preserve">Těsnění spár otvorových prvků PU pěnou </t>
  </si>
  <si>
    <t>m</t>
  </si>
  <si>
    <t>okno P/1:1,2*4*2</t>
  </si>
  <si>
    <t>641991721U00</t>
  </si>
  <si>
    <t xml:space="preserve">Osaz rámů oken z plastů 4m2 na MPP - P/1 </t>
  </si>
  <si>
    <t>642944121R00</t>
  </si>
  <si>
    <t>Osazení ocelových zárubní dodatečně do 2,5 m2. pro Z/1</t>
  </si>
  <si>
    <t>93</t>
  </si>
  <si>
    <t>Dokončovací práce inženýrských staveb</t>
  </si>
  <si>
    <t>931991111R00</t>
  </si>
  <si>
    <t xml:space="preserve">Gumovým pás nebo pryž.podložka pod sloupky </t>
  </si>
  <si>
    <t>Z/3:0,3*0,3*4</t>
  </si>
  <si>
    <t>Z/4:0,3*0,3*2</t>
  </si>
  <si>
    <t>Z/5:0,3*0,3*4</t>
  </si>
  <si>
    <t>94</t>
  </si>
  <si>
    <t>Lešení a stavební výtahy</t>
  </si>
  <si>
    <t>941955001R00</t>
  </si>
  <si>
    <t xml:space="preserve">Lešení lehké pomocné, výška podlahy do 1,2 m </t>
  </si>
  <si>
    <t>omítka světlíku:</t>
  </si>
  <si>
    <t>(20,0*2+8,0)*1,0</t>
  </si>
  <si>
    <t>výtah.šachta:</t>
  </si>
  <si>
    <t>(9,0+5,0)*1,0*2</t>
  </si>
  <si>
    <t>95</t>
  </si>
  <si>
    <t>Dokončovací konstrukce na pozemních stavbách</t>
  </si>
  <si>
    <t>953941411R00</t>
  </si>
  <si>
    <t xml:space="preserve">Osazení železných ventilací o ploše do 0,10 m2 </t>
  </si>
  <si>
    <t>953941421R00</t>
  </si>
  <si>
    <t xml:space="preserve">Osazení železných ventilací o ploše nad 0,10 m2 </t>
  </si>
  <si>
    <t>953961213U00</t>
  </si>
  <si>
    <t xml:space="preserve">Kotva chem patr M12 hl 11cm Žbvyvrt </t>
  </si>
  <si>
    <t>Z/3:4*4</t>
  </si>
  <si>
    <t>Z/4:2*4</t>
  </si>
  <si>
    <t>Z/5:4*4</t>
  </si>
  <si>
    <t>553 10600</t>
  </si>
  <si>
    <t xml:space="preserve">AL větrací vně mřížka se sítí 300/200 mm,dle Z/6 </t>
  </si>
  <si>
    <t>553 10700</t>
  </si>
  <si>
    <t xml:space="preserve">AL větrací vně mřížka se sítí 400/400 mm,dle Z/7 </t>
  </si>
  <si>
    <t>95909-1299</t>
  </si>
  <si>
    <t>Doplnění stáv.kce střechy vel. do 100/100 cm komplet.doplnění všech vrstev a zapravení po</t>
  </si>
  <si>
    <t>osazení sloupků.</t>
  </si>
  <si>
    <t>Z/3:4</t>
  </si>
  <si>
    <t>Z/4:2</t>
  </si>
  <si>
    <t>Z/5:4</t>
  </si>
  <si>
    <t>95979-1599</t>
  </si>
  <si>
    <t>Demontáž a zpětná montáž stáv.zařízení VZT vč.prodloužení potrubí</t>
  </si>
  <si>
    <t>96</t>
  </si>
  <si>
    <t>Bourání konstrukcí</t>
  </si>
  <si>
    <t>965081812R00</t>
  </si>
  <si>
    <t>Bourání dlaždic teracových tl. nad 1 cm, pl. 1 m2 odstranění přitížení střechy</t>
  </si>
  <si>
    <t>0,4*0,4*390</t>
  </si>
  <si>
    <t>968071112R00</t>
  </si>
  <si>
    <t xml:space="preserve">Vyvěšení, zavěšení kovových křídel oken pl. 1,5 m2 </t>
  </si>
  <si>
    <t>968071125R00</t>
  </si>
  <si>
    <t xml:space="preserve">Vyvěšení, zavěšení kovových křídel dveří pl. 2 m2 </t>
  </si>
  <si>
    <t>968072355R00</t>
  </si>
  <si>
    <t xml:space="preserve">Vybourání kovových rámů oken zdvojených pl. 2 m2 </t>
  </si>
  <si>
    <t>1,2*1,2*2</t>
  </si>
  <si>
    <t>968072455R00</t>
  </si>
  <si>
    <t xml:space="preserve">Vybourání kovových dveřních zárubní pl. do 2 m2 </t>
  </si>
  <si>
    <t>0,8*1,8</t>
  </si>
  <si>
    <t>971033341R00</t>
  </si>
  <si>
    <t xml:space="preserve">Vybourání otv. zeď cihel. pl.0,09 m2, tl.30cm, MVC </t>
  </si>
  <si>
    <t>976042221R00</t>
  </si>
  <si>
    <t xml:space="preserve">Vybourání mřížky pl. 0,1 m2 ze zdiva z cihel </t>
  </si>
  <si>
    <t>978036141R00</t>
  </si>
  <si>
    <t xml:space="preserve">Otlučení omítek vnějších v rozsahu 30 % </t>
  </si>
  <si>
    <t>97909-1299</t>
  </si>
  <si>
    <t>Rozebrání stáv.kce střechy vel. do 100/100 cm komplet. všech vrstev pro osazeni sloupků</t>
  </si>
  <si>
    <t>99</t>
  </si>
  <si>
    <t>Staveništní přesun hmot</t>
  </si>
  <si>
    <t>999281111R00</t>
  </si>
  <si>
    <t xml:space="preserve">Přesun hmot pro opravy a údržbu do výšky 25 m </t>
  </si>
  <si>
    <t>Ve svislém přesunu jsou započteny náklady na stavební výtahy a autojeřáb.</t>
  </si>
  <si>
    <t>712</t>
  </si>
  <si>
    <t>Živičné krytiny</t>
  </si>
  <si>
    <t>712371801R00</t>
  </si>
  <si>
    <t>Povlaková krytina střech do 10°, fólií PVC,mechan. kotvená, včetně všech prostupů</t>
  </si>
  <si>
    <t>48,9*24,9-7,7*4,8-7,0*19,0</t>
  </si>
  <si>
    <t>7,2*4,5+7,0*18,7</t>
  </si>
  <si>
    <t>vytažení na atiku:</t>
  </si>
  <si>
    <t>(48,9+25,5*2+41,9)*1,0</t>
  </si>
  <si>
    <t>(7,1+4,8*2+7,0*2+19,3)*0,75</t>
  </si>
  <si>
    <t>vytažení na objekt:</t>
  </si>
  <si>
    <t>(7,8+4,8+19,3)*0,3*2+7,3*0,3+(1,7+1,0)*0,5*2</t>
  </si>
  <si>
    <t>Mezisoučet</t>
  </si>
  <si>
    <t>pochúzí pás:</t>
  </si>
  <si>
    <t>(6,0+32,0+9,0+2,7+14,0+15,0+13,5)*1,0</t>
  </si>
  <si>
    <t>712391171R00</t>
  </si>
  <si>
    <t xml:space="preserve">Povlaková krytina střech do 10°, podklad. textilie </t>
  </si>
  <si>
    <t>112 39010</t>
  </si>
  <si>
    <t xml:space="preserve">Netkaná textilie 300 g/m2 z polypropylenu </t>
  </si>
  <si>
    <t>M2</t>
  </si>
  <si>
    <t>1414,28*1,15</t>
  </si>
  <si>
    <t>628 19009</t>
  </si>
  <si>
    <t xml:space="preserve">Hydroizol.pás pro střechu S1,S2   tl.1,5 mm </t>
  </si>
  <si>
    <t>Odolný proti povětr.vlivům,sluneč.záření,na bázi měkč.PVC,nosná vložka z polyester.tkaniny - viz popis k provádění střechy.</t>
  </si>
  <si>
    <t>628 19013</t>
  </si>
  <si>
    <t>Ochranný pás hydroizol. pro střechu S1 pochúzí pás</t>
  </si>
  <si>
    <t>Odolný proti povětr.vlivům,sluneč.záření,na bázi PVC,nosná vložka z polyester.tkaniny - viz popis k provádění střechy.</t>
  </si>
  <si>
    <t>92,2*1,15</t>
  </si>
  <si>
    <t>71200-1111</t>
  </si>
  <si>
    <t>Očištění stáv.krytiny + odstranění nečistot,proříz puchýřů,místní vysušení střechy,natavení pásu</t>
  </si>
  <si>
    <t>v místě prořezu - očištění provedeno v celé ploše,ostatní cca 10-20% plochy.</t>
  </si>
  <si>
    <t>71200-1112</t>
  </si>
  <si>
    <t>Odstranění stáv.vytažené krytiny na atiku,očištění podkladu,zaříznutí izolace</t>
  </si>
  <si>
    <t>48,9+25,5*2+41,9</t>
  </si>
  <si>
    <t>7,1+4,8*2+7,0*2+19,3</t>
  </si>
  <si>
    <t>71299-1111</t>
  </si>
  <si>
    <t>Vně ukončovací profil na atice Rš 250 mm dod+mont Veškeré oplech.střechy je provedeno</t>
  </si>
  <si>
    <t>kašírovaným plechem,bude provedeno současně s položením izolačních pásů,uvedené rozvinuté</t>
  </si>
  <si>
    <t>šířky jsou  pouze orientační,upřesní prováděcí firma.</t>
  </si>
  <si>
    <t>71299-1112</t>
  </si>
  <si>
    <t>Vnitřní a venkovní úhelníček Rš 100 mm ( kout a roh ) dod + mont</t>
  </si>
  <si>
    <t>Výměra pro oba dva ( 1/2 kout,1/2 roh )</t>
  </si>
  <si>
    <t>(48,9+25,5*2+41,9)*2</t>
  </si>
  <si>
    <t>(7,1+4,8*2+7,0*2+19,3)*2</t>
  </si>
  <si>
    <t>71299-1113</t>
  </si>
  <si>
    <t>Lemování zdi a vytažení na vyvýšenou část včetně závětrné lišty R.š.125mm+250mm, dod + mont</t>
  </si>
  <si>
    <t>19,0*2+7,2+7,8*2+5,0*2</t>
  </si>
  <si>
    <t>71299-1114</t>
  </si>
  <si>
    <t xml:space="preserve">Střešní vpusti v systému střechy - standard </t>
  </si>
  <si>
    <t>KUS</t>
  </si>
  <si>
    <t>71299-1115</t>
  </si>
  <si>
    <t xml:space="preserve">Okapnička ke žlabu Rš 250 mm dod+mont </t>
  </si>
  <si>
    <t>7,2+18,7</t>
  </si>
  <si>
    <t>998712102R00</t>
  </si>
  <si>
    <t xml:space="preserve">Přesun hmot pro povlakové krytiny, výšky do 12 m </t>
  </si>
  <si>
    <t>713</t>
  </si>
  <si>
    <t>Izolace tepelné</t>
  </si>
  <si>
    <t>713131152R00</t>
  </si>
  <si>
    <t>Montáž izolace na tmel a hmožd.6 ks/m2, cihla plná včetně penetrace podkladu</t>
  </si>
  <si>
    <t>(48,9+24,9*2+41,9)*0,9</t>
  </si>
  <si>
    <t>(7,1+4,5*2+7,0*2+18,7)*0,6</t>
  </si>
  <si>
    <t>sokl VZT:</t>
  </si>
  <si>
    <t>(1,9+1,2+2,9+1,2)*0,3*2+1,9*1,2+2,9*1,2</t>
  </si>
  <si>
    <t>713141111R00</t>
  </si>
  <si>
    <t xml:space="preserve">Izolace tepelná střech mech.kotvená, 1vrstvá </t>
  </si>
  <si>
    <t>(48,9*24,9-7,7*4,8-7,0*19,0)*2</t>
  </si>
  <si>
    <t>(7,2*4,5+7,0*18,7)*2</t>
  </si>
  <si>
    <t>28375856</t>
  </si>
  <si>
    <t>Deska polystyren. EPS 150 S Stabil tl. 100 mm</t>
  </si>
  <si>
    <t>pod pochúzí pás:</t>
  </si>
  <si>
    <t>92,2*2*1,05</t>
  </si>
  <si>
    <t>28375868</t>
  </si>
  <si>
    <t>Deska polystyren. 100 S Stabil tl. 50 mm</t>
  </si>
  <si>
    <t>326,6*1,05</t>
  </si>
  <si>
    <t>28375869</t>
  </si>
  <si>
    <t>Deska polystyren. 100 S Stabil tl. 60 mm</t>
  </si>
  <si>
    <t>155,82*1,05</t>
  </si>
  <si>
    <t>28375871</t>
  </si>
  <si>
    <t>Deska polystyren. 100 S Stabil tl. 100 mm</t>
  </si>
  <si>
    <t>2095,3*1,05</t>
  </si>
  <si>
    <t>odpočet pod pochúzí pás:</t>
  </si>
  <si>
    <t>-92,2*2*1,05</t>
  </si>
  <si>
    <t>sokl:</t>
  </si>
  <si>
    <t>10,08*1,05</t>
  </si>
  <si>
    <t>998713102R00</t>
  </si>
  <si>
    <t xml:space="preserve">Přesun hmot pro izolace tepelné, výšky do 12 m </t>
  </si>
  <si>
    <t>762</t>
  </si>
  <si>
    <t>Konstrukce tesařské</t>
  </si>
  <si>
    <t>76299-1199</t>
  </si>
  <si>
    <t>Pomocná kce na atice z dřevoštěpk.desek 20 mm pro kotvení klemp.výrobků - desky pro vně prostř.</t>
  </si>
  <si>
    <t>včetně impregn. latí 50/30 mm kotvených do atiky vč.kompresní pásky.</t>
  </si>
  <si>
    <t>(48,9+25,5*2+41,9)*0,35</t>
  </si>
  <si>
    <t>(7,2+4,8*2+7,0*2+18,7)*0,45</t>
  </si>
  <si>
    <t>998762102R00</t>
  </si>
  <si>
    <t xml:space="preserve">Přesun hmot pro tesařské konstrukce, výšky do 12 m </t>
  </si>
  <si>
    <t>764</t>
  </si>
  <si>
    <t>Konstrukce klempířské</t>
  </si>
  <si>
    <t>764352810R00</t>
  </si>
  <si>
    <t xml:space="preserve">Demontáž žlabů půlkruh. rovných, rš 330 mm, do 30° </t>
  </si>
  <si>
    <t>19,3+7,2</t>
  </si>
  <si>
    <t>764359810R00</t>
  </si>
  <si>
    <t xml:space="preserve">Demontáž kotlíku kónického, sklon do 30° </t>
  </si>
  <si>
    <t>764430840R00</t>
  </si>
  <si>
    <t xml:space="preserve">Demontáž oplechování zdí,rš od 330 do 500 mm </t>
  </si>
  <si>
    <t>48,9+24,9*2+41,9</t>
  </si>
  <si>
    <t>včetně okapničky:(7,1+4,2+6,5+18,5)*2</t>
  </si>
  <si>
    <t>764454802R00</t>
  </si>
  <si>
    <t xml:space="preserve">Demontáž odpadních trub kruhových,D 120 mm </t>
  </si>
  <si>
    <t>764898301RT1</t>
  </si>
  <si>
    <t>Oplechování parapetů, rš 200 mm K/5 plech tl. 0,6 mm, poplastování</t>
  </si>
  <si>
    <t>764901030R00</t>
  </si>
  <si>
    <t>Kotlík žlabový kónický OK, vel.žlabu 100 mm poplast.plech žár.zinkovaný</t>
  </si>
  <si>
    <t>764901041R00</t>
  </si>
  <si>
    <t>Žlab podokapní půlkruhový R,velikost 160 mm poplast.plech žár.zinkovaný dle K/1</t>
  </si>
  <si>
    <t>764901051R00</t>
  </si>
  <si>
    <t>Odpadní trouby kruhové  D 100 mm poplast.plech žár.zinkovaný,  K/2</t>
  </si>
  <si>
    <t>včetně kolen a odskoků</t>
  </si>
  <si>
    <t>764901082R00</t>
  </si>
  <si>
    <t>Oplechování atiky, rš 350 mm  K/3 poplast.plech žár.zinkovaný</t>
  </si>
  <si>
    <t>764904010R00</t>
  </si>
  <si>
    <t>Oplech.nasávací komory dle K/4 poplast.plech žár.zinkovaný</t>
  </si>
  <si>
    <t>764454899</t>
  </si>
  <si>
    <t>Demont.odvětrání ZTI, do Js 200 mm na střeše nastavení, zpětná montáž, olemování</t>
  </si>
  <si>
    <t>Demontáž větracích trub VZT na střeše,nastavení zpětná montáž, olemování</t>
  </si>
  <si>
    <t>998764102R00</t>
  </si>
  <si>
    <t xml:space="preserve">Přesun hmot pro klempířské konstr., výšky do 12 m </t>
  </si>
  <si>
    <t>767</t>
  </si>
  <si>
    <t>Konstrukce zámečnické</t>
  </si>
  <si>
    <t>767134831R00</t>
  </si>
  <si>
    <t xml:space="preserve">Demontáž oplechování stěn lamelami </t>
  </si>
  <si>
    <t>767135831R00</t>
  </si>
  <si>
    <t xml:space="preserve">Demontáž roštu pro obložení z lamel </t>
  </si>
  <si>
    <t>553 10100</t>
  </si>
  <si>
    <t>Dveře plech.venkovní zateplené 80/180 cm vč.úhelník.zárubně, kování komplet dod + mont</t>
  </si>
  <si>
    <t>553 10200</t>
  </si>
  <si>
    <t xml:space="preserve">Ocelový žebřík dle Z/2 komplet dod + mont + osaz </t>
  </si>
  <si>
    <t>kg</t>
  </si>
  <si>
    <t xml:space="preserve">Ocelové sloupky komplet dod + mont + osaz dle </t>
  </si>
  <si>
    <t>Z/3:37,0*4</t>
  </si>
  <si>
    <t>Z/4:55,0*2</t>
  </si>
  <si>
    <t>Z/5:43,7*4</t>
  </si>
  <si>
    <t>76713-5299</t>
  </si>
  <si>
    <t xml:space="preserve">Zkrácení a demontáž stáv.žebříků na střeše </t>
  </si>
  <si>
    <t>998767102R00</t>
  </si>
  <si>
    <t xml:space="preserve">Přesun hmot pro zámečnické konstr., výšky do 12 m </t>
  </si>
  <si>
    <t>769</t>
  </si>
  <si>
    <t>Otvorové prvky z plastu</t>
  </si>
  <si>
    <t>699 10100</t>
  </si>
  <si>
    <t xml:space="preserve">Okno plast + dvojsklo  120/120 cm komplet dle P/1 </t>
  </si>
  <si>
    <t>998766102R00</t>
  </si>
  <si>
    <t xml:space="preserve">Přesun hmot pro truhlářské konstr., výšky do 12 m </t>
  </si>
  <si>
    <t>783</t>
  </si>
  <si>
    <t>Nátěry</t>
  </si>
  <si>
    <t>783201811R00</t>
  </si>
  <si>
    <t xml:space="preserve">Odstranění nátěrů z kovových konstrukcí oškrábáním </t>
  </si>
  <si>
    <t>stáv.kce - prvky VZT na střeše:25,0</t>
  </si>
  <si>
    <t>žebřík:3,5*0,4*2*2</t>
  </si>
  <si>
    <t>783221130U00</t>
  </si>
  <si>
    <t xml:space="preserve">Nátěr syntet KDK  antikoroz zákl </t>
  </si>
  <si>
    <t>783224900R00</t>
  </si>
  <si>
    <t xml:space="preserve">Údržba, nátěr syntetický kov. konstr.1x + 1x email </t>
  </si>
  <si>
    <t>783225600R00</t>
  </si>
  <si>
    <t xml:space="preserve">Nátěr syntetický kovových konstrukcí 2x email </t>
  </si>
  <si>
    <t>Nátěr - vysoký standard - otěruvzdorný,vodovzdorný,</t>
  </si>
  <si>
    <t>zárubeň a dveře:</t>
  </si>
  <si>
    <t>4,6*0,2+0,8*1,8*2</t>
  </si>
  <si>
    <t>ostatní:</t>
  </si>
  <si>
    <t>5,0</t>
  </si>
  <si>
    <t>sloupky:</t>
  </si>
  <si>
    <t>(47,2+432,8)*0,065</t>
  </si>
  <si>
    <t>783226100R00</t>
  </si>
  <si>
    <t xml:space="preserve">Nátěr syntetický kovových konstrukcí základní </t>
  </si>
  <si>
    <t>Nátěr - vysoký standard.</t>
  </si>
  <si>
    <t>783522000R00</t>
  </si>
  <si>
    <t xml:space="preserve">Nátěr syntet. klempířských konstrukcí, Z + 2 x </t>
  </si>
  <si>
    <t>oprava parapetú:5,4*0,25*6</t>
  </si>
  <si>
    <t>M21</t>
  </si>
  <si>
    <t>Elektromontáže</t>
  </si>
  <si>
    <t>121 11000</t>
  </si>
  <si>
    <t>Prodloužení kabeláže pod zateplení u strojovny výt tahu cca 1,0 m,napojení,zapravení,demontáž a zpětn</t>
  </si>
  <si>
    <t>sada</t>
  </si>
  <si>
    <t>montáž světla.</t>
  </si>
  <si>
    <t>M211</t>
  </si>
  <si>
    <t>Hromosvod</t>
  </si>
  <si>
    <t>12110-15000</t>
  </si>
  <si>
    <t xml:space="preserve">Demont. + zpětná montáž jímacího vodiče </t>
  </si>
  <si>
    <t>12110-15001</t>
  </si>
  <si>
    <t xml:space="preserve">Demont. + zpětná montáž svorek </t>
  </si>
  <si>
    <t>12110-15002</t>
  </si>
  <si>
    <t xml:space="preserve">Demont. + zpětná montáž podpěr </t>
  </si>
  <si>
    <t>12110-15003</t>
  </si>
  <si>
    <t xml:space="preserve">Dodávka a montáž jímacího vodiče na atice FeZn 8mm </t>
  </si>
  <si>
    <t>12110-15004</t>
  </si>
  <si>
    <t xml:space="preserve">Dodávka a montáž svorek na atice </t>
  </si>
  <si>
    <t>12110-15005</t>
  </si>
  <si>
    <t xml:space="preserve">Dodávka a montáž podpěr na atice </t>
  </si>
  <si>
    <t>12110-15006</t>
  </si>
  <si>
    <t xml:space="preserve">Dodávka svorek - výměna stáv.poškozených </t>
  </si>
  <si>
    <t>12110-15007</t>
  </si>
  <si>
    <t xml:space="preserve">Dodávka podpěr - výměna stáv.poškozených </t>
  </si>
  <si>
    <t>D96</t>
  </si>
  <si>
    <t>Přesuny suti a vybouraných hmot</t>
  </si>
  <si>
    <t>98111-4899</t>
  </si>
  <si>
    <t>Ruční odstranění a demontáže nebezpečného odpadu - lepenka</t>
  </si>
  <si>
    <t>98111-5899</t>
  </si>
  <si>
    <t>Odvoz,uložení a poplatek za nebezpečný odpad lepenka</t>
  </si>
  <si>
    <t>979011111R00</t>
  </si>
  <si>
    <t xml:space="preserve">Svislá doprava suti a vybour. hmot za 1.NP a 1.PP </t>
  </si>
  <si>
    <t>979081111R00</t>
  </si>
  <si>
    <t xml:space="preserve">Odvoz suti a vybour. hmot na skládku do 1 km </t>
  </si>
  <si>
    <t>979081121R00</t>
  </si>
  <si>
    <t xml:space="preserve">Příplatek k odvozu za každý další 1 km </t>
  </si>
  <si>
    <t>979082111R00</t>
  </si>
  <si>
    <t xml:space="preserve">Vnitrostaveništní doprava suti do 10 m </t>
  </si>
  <si>
    <t>979082121R00</t>
  </si>
  <si>
    <t xml:space="preserve">Příplatek k vnitrost. dopravě suti za dalších 5 m </t>
  </si>
  <si>
    <t>979999996R00</t>
  </si>
  <si>
    <t xml:space="preserve">Poplatek za skládku suti a vybouraných hmot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</si>
  <si>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</si>
  <si>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</si>
  <si>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</si>
  <si>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</si>
  <si>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</si>
  <si>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</si>
  <si>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</si>
  <si>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</si>
  <si>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Textová,výkresová i tabulková část projekt.dokumentace tvoří jeden vzájemně se doplňující a provázaný celek.Jednotliví účastníci výběrového řízení se musí seznámit s projekt.dokumentací v návaznosti na výkaz výměr a na základě těchto informací části díla nacenit.Dále je potřeba při stanovení ceny dle vykázané výměry započítat všechny předpokládané doplňkové prvky a činnosti s touto položkou související tak, aby cena byla kompletní a prvek funkční.</t>
  </si>
  <si>
    <t>MEDICOPROJECT S.R.O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</si>
</sst>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0.0"/>
    <numFmt numFmtId="166" formatCode="#,##0\ &quot;Kč&quot;"/>
  </numFmts>
  <fonts count="58">
    <font>
      <sz val="10"/>
      <name val="Arial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sz val="8"/>
      <color indexed="17"/>
      <name val="Arial"/>
      <family val="2"/>
    </font>
    <font>
      <sz val="10"/>
      <color indexed="17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0"/>
    </font>
    <font>
      <sz val="8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0" fillId="0" borderId="0">
      <alignment/>
      <protection/>
    </xf>
    <xf numFmtId="0" fontId="41" fillId="23" borderId="6" applyNumberFormat="0" applyFont="0" applyAlignment="0" applyProtection="0"/>
    <xf numFmtId="9" fontId="41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0" fontId="18" fillId="0" borderId="10" xfId="0" applyFont="1" applyBorder="1" applyAlignment="1">
      <alignment horizontal="centerContinuous" vertical="top"/>
    </xf>
    <xf numFmtId="0" fontId="19" fillId="0" borderId="10" xfId="0" applyFont="1" applyBorder="1" applyAlignment="1">
      <alignment horizontal="centerContinuous"/>
    </xf>
    <xf numFmtId="0" fontId="20" fillId="33" borderId="11" xfId="0" applyFont="1" applyFill="1" applyBorder="1" applyAlignment="1">
      <alignment horizontal="left"/>
    </xf>
    <xf numFmtId="0" fontId="21" fillId="33" borderId="12" xfId="0" applyFont="1" applyFill="1" applyBorder="1" applyAlignment="1">
      <alignment horizontal="centerContinuous"/>
    </xf>
    <xf numFmtId="0" fontId="22" fillId="33" borderId="13" xfId="0" applyFont="1" applyFill="1" applyBorder="1" applyAlignment="1">
      <alignment horizontal="left"/>
    </xf>
    <xf numFmtId="49" fontId="21" fillId="0" borderId="14" xfId="0" applyNumberFormat="1" applyFont="1" applyBorder="1" applyAlignment="1">
      <alignment horizontal="left"/>
    </xf>
    <xf numFmtId="0" fontId="19" fillId="0" borderId="15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19" xfId="0" applyFont="1" applyBorder="1" applyAlignment="1">
      <alignment horizontal="left"/>
    </xf>
    <xf numFmtId="0" fontId="20" fillId="0" borderId="15" xfId="0" applyFont="1" applyBorder="1" applyAlignment="1">
      <alignment/>
    </xf>
    <xf numFmtId="49" fontId="21" fillId="0" borderId="19" xfId="0" applyNumberFormat="1" applyFont="1" applyBorder="1" applyAlignment="1">
      <alignment horizontal="left"/>
    </xf>
    <xf numFmtId="49" fontId="20" fillId="33" borderId="15" xfId="0" applyNumberFormat="1" applyFont="1" applyFill="1" applyBorder="1" applyAlignment="1">
      <alignment/>
    </xf>
    <xf numFmtId="49" fontId="19" fillId="33" borderId="16" xfId="0" applyNumberFormat="1" applyFont="1" applyFill="1" applyBorder="1" applyAlignment="1">
      <alignment/>
    </xf>
    <xf numFmtId="0" fontId="20" fillId="33" borderId="17" xfId="0" applyFont="1" applyFill="1" applyBorder="1" applyAlignment="1">
      <alignment/>
    </xf>
    <xf numFmtId="0" fontId="19" fillId="33" borderId="17" xfId="0" applyFont="1" applyFill="1" applyBorder="1" applyAlignment="1">
      <alignment/>
    </xf>
    <xf numFmtId="0" fontId="19" fillId="33" borderId="16" xfId="0" applyFont="1" applyFill="1" applyBorder="1" applyAlignment="1">
      <alignment/>
    </xf>
    <xf numFmtId="0" fontId="21" fillId="0" borderId="18" xfId="0" applyFont="1" applyFill="1" applyBorder="1" applyAlignment="1">
      <alignment/>
    </xf>
    <xf numFmtId="3" fontId="21" fillId="0" borderId="19" xfId="0" applyNumberFormat="1" applyFont="1" applyBorder="1" applyAlignment="1">
      <alignment horizontal="left"/>
    </xf>
    <xf numFmtId="0" fontId="0" fillId="0" borderId="0" xfId="0" applyFill="1" applyAlignment="1">
      <alignment/>
    </xf>
    <xf numFmtId="49" fontId="20" fillId="33" borderId="20" xfId="0" applyNumberFormat="1" applyFont="1" applyFill="1" applyBorder="1" applyAlignment="1">
      <alignment/>
    </xf>
    <xf numFmtId="49" fontId="19" fillId="33" borderId="21" xfId="0" applyNumberFormat="1" applyFont="1" applyFill="1" applyBorder="1" applyAlignment="1">
      <alignment/>
    </xf>
    <xf numFmtId="0" fontId="20" fillId="33" borderId="0" xfId="0" applyFont="1" applyFill="1" applyBorder="1" applyAlignment="1">
      <alignment/>
    </xf>
    <xf numFmtId="0" fontId="19" fillId="33" borderId="0" xfId="0" applyFont="1" applyFill="1" applyBorder="1" applyAlignment="1">
      <alignment/>
    </xf>
    <xf numFmtId="49" fontId="21" fillId="0" borderId="18" xfId="0" applyNumberFormat="1" applyFont="1" applyBorder="1" applyAlignment="1">
      <alignment horizontal="left"/>
    </xf>
    <xf numFmtId="0" fontId="21" fillId="0" borderId="22" xfId="0" applyFont="1" applyBorder="1" applyAlignment="1">
      <alignment/>
    </xf>
    <xf numFmtId="0" fontId="21" fillId="0" borderId="18" xfId="0" applyFont="1" applyBorder="1" applyAlignment="1">
      <alignment horizontal="left"/>
    </xf>
    <xf numFmtId="0" fontId="21" fillId="0" borderId="23" xfId="0" applyFont="1" applyBorder="1" applyAlignment="1">
      <alignment horizontal="left"/>
    </xf>
    <xf numFmtId="0" fontId="21" fillId="0" borderId="18" xfId="0" applyNumberFormat="1" applyFont="1" applyBorder="1" applyAlignment="1">
      <alignment/>
    </xf>
    <xf numFmtId="0" fontId="21" fillId="0" borderId="24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21" fillId="0" borderId="24" xfId="0" applyFont="1" applyBorder="1" applyAlignment="1">
      <alignment horizontal="left"/>
    </xf>
    <xf numFmtId="0" fontId="0" fillId="0" borderId="0" xfId="0" applyBorder="1" applyAlignment="1">
      <alignment/>
    </xf>
    <xf numFmtId="0" fontId="21" fillId="0" borderId="18" xfId="0" applyFont="1" applyFill="1" applyBorder="1" applyAlignment="1">
      <alignment/>
    </xf>
    <xf numFmtId="0" fontId="21" fillId="0" borderId="2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1" fillId="0" borderId="18" xfId="0" applyFont="1" applyBorder="1" applyAlignment="1">
      <alignment/>
    </xf>
    <xf numFmtId="0" fontId="21" fillId="0" borderId="24" xfId="0" applyFont="1" applyBorder="1" applyAlignment="1">
      <alignment/>
    </xf>
    <xf numFmtId="3" fontId="0" fillId="0" borderId="0" xfId="0" applyNumberFormat="1" applyAlignment="1">
      <alignment/>
    </xf>
    <xf numFmtId="0" fontId="21" fillId="0" borderId="15" xfId="0" applyFont="1" applyBorder="1" applyAlignment="1">
      <alignment/>
    </xf>
    <xf numFmtId="0" fontId="21" fillId="0" borderId="18" xfId="0" applyFont="1" applyBorder="1" applyAlignment="1">
      <alignment horizontal="center"/>
    </xf>
    <xf numFmtId="0" fontId="21" fillId="0" borderId="25" xfId="0" applyFont="1" applyBorder="1" applyAlignment="1">
      <alignment horizontal="left"/>
    </xf>
    <xf numFmtId="0" fontId="21" fillId="0" borderId="26" xfId="0" applyFont="1" applyBorder="1" applyAlignment="1">
      <alignment horizontal="left"/>
    </xf>
    <xf numFmtId="0" fontId="18" fillId="0" borderId="27" xfId="0" applyFont="1" applyBorder="1" applyAlignment="1">
      <alignment horizontal="centerContinuous" vertical="center"/>
    </xf>
    <xf numFmtId="0" fontId="23" fillId="0" borderId="28" xfId="0" applyFont="1" applyBorder="1" applyAlignment="1">
      <alignment horizontal="centerContinuous" vertical="center"/>
    </xf>
    <xf numFmtId="0" fontId="19" fillId="0" borderId="28" xfId="0" applyFont="1" applyBorder="1" applyAlignment="1">
      <alignment horizontal="centerContinuous" vertical="center"/>
    </xf>
    <xf numFmtId="0" fontId="19" fillId="0" borderId="29" xfId="0" applyFont="1" applyBorder="1" applyAlignment="1">
      <alignment horizontal="centerContinuous" vertical="center"/>
    </xf>
    <xf numFmtId="0" fontId="20" fillId="33" borderId="30" xfId="0" applyFont="1" applyFill="1" applyBorder="1" applyAlignment="1">
      <alignment horizontal="left"/>
    </xf>
    <xf numFmtId="0" fontId="19" fillId="33" borderId="31" xfId="0" applyFont="1" applyFill="1" applyBorder="1" applyAlignment="1">
      <alignment horizontal="left"/>
    </xf>
    <xf numFmtId="0" fontId="19" fillId="33" borderId="32" xfId="0" applyFont="1" applyFill="1" applyBorder="1" applyAlignment="1">
      <alignment horizontal="centerContinuous"/>
    </xf>
    <xf numFmtId="0" fontId="20" fillId="33" borderId="31" xfId="0" applyFont="1" applyFill="1" applyBorder="1" applyAlignment="1">
      <alignment horizontal="centerContinuous"/>
    </xf>
    <xf numFmtId="0" fontId="19" fillId="33" borderId="31" xfId="0" applyFont="1" applyFill="1" applyBorder="1" applyAlignment="1">
      <alignment horizontal="centerContinuous"/>
    </xf>
    <xf numFmtId="0" fontId="19" fillId="0" borderId="33" xfId="0" applyFont="1" applyBorder="1" applyAlignment="1">
      <alignment/>
    </xf>
    <xf numFmtId="0" fontId="19" fillId="0" borderId="34" xfId="0" applyFont="1" applyBorder="1" applyAlignment="1">
      <alignment/>
    </xf>
    <xf numFmtId="3" fontId="19" fillId="0" borderId="14" xfId="0" applyNumberFormat="1" applyFont="1" applyBorder="1" applyAlignment="1">
      <alignment/>
    </xf>
    <xf numFmtId="0" fontId="19" fillId="0" borderId="11" xfId="0" applyFont="1" applyBorder="1" applyAlignment="1">
      <alignment/>
    </xf>
    <xf numFmtId="3" fontId="19" fillId="0" borderId="13" xfId="0" applyNumberFormat="1" applyFont="1" applyBorder="1" applyAlignment="1">
      <alignment/>
    </xf>
    <xf numFmtId="0" fontId="19" fillId="0" borderId="12" xfId="0" applyFont="1" applyBorder="1" applyAlignment="1">
      <alignment/>
    </xf>
    <xf numFmtId="3" fontId="19" fillId="0" borderId="17" xfId="0" applyNumberFormat="1" applyFont="1" applyBorder="1" applyAlignment="1">
      <alignment/>
    </xf>
    <xf numFmtId="0" fontId="19" fillId="0" borderId="16" xfId="0" applyFont="1" applyBorder="1" applyAlignment="1">
      <alignment/>
    </xf>
    <xf numFmtId="0" fontId="19" fillId="0" borderId="35" xfId="0" applyFont="1" applyBorder="1" applyAlignment="1">
      <alignment/>
    </xf>
    <xf numFmtId="0" fontId="19" fillId="0" borderId="34" xfId="0" applyFont="1" applyBorder="1" applyAlignment="1">
      <alignment shrinkToFit="1"/>
    </xf>
    <xf numFmtId="0" fontId="19" fillId="0" borderId="36" xfId="0" applyFont="1" applyBorder="1" applyAlignment="1">
      <alignment/>
    </xf>
    <xf numFmtId="0" fontId="19" fillId="0" borderId="2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37" xfId="0" applyFont="1" applyBorder="1" applyAlignment="1">
      <alignment horizontal="center" shrinkToFit="1"/>
    </xf>
    <xf numFmtId="0" fontId="19" fillId="0" borderId="38" xfId="0" applyFont="1" applyBorder="1" applyAlignment="1">
      <alignment horizontal="center" shrinkToFit="1"/>
    </xf>
    <xf numFmtId="3" fontId="19" fillId="0" borderId="39" xfId="0" applyNumberFormat="1" applyFont="1" applyBorder="1" applyAlignment="1">
      <alignment/>
    </xf>
    <xf numFmtId="0" fontId="19" fillId="0" borderId="37" xfId="0" applyFont="1" applyBorder="1" applyAlignment="1">
      <alignment/>
    </xf>
    <xf numFmtId="3" fontId="19" fillId="0" borderId="40" xfId="0" applyNumberFormat="1" applyFont="1" applyBorder="1" applyAlignment="1">
      <alignment/>
    </xf>
    <xf numFmtId="0" fontId="19" fillId="0" borderId="38" xfId="0" applyFont="1" applyBorder="1" applyAlignment="1">
      <alignment/>
    </xf>
    <xf numFmtId="0" fontId="20" fillId="33" borderId="11" xfId="0" applyFont="1" applyFill="1" applyBorder="1" applyAlignment="1">
      <alignment/>
    </xf>
    <xf numFmtId="0" fontId="20" fillId="33" borderId="13" xfId="0" applyFont="1" applyFill="1" applyBorder="1" applyAlignment="1">
      <alignment/>
    </xf>
    <xf numFmtId="0" fontId="20" fillId="33" borderId="12" xfId="0" applyFont="1" applyFill="1" applyBorder="1" applyAlignment="1">
      <alignment/>
    </xf>
    <xf numFmtId="0" fontId="20" fillId="33" borderId="41" xfId="0" applyFont="1" applyFill="1" applyBorder="1" applyAlignment="1">
      <alignment/>
    </xf>
    <xf numFmtId="0" fontId="20" fillId="33" borderId="42" xfId="0" applyFont="1" applyFill="1" applyBorder="1" applyAlignment="1">
      <alignment/>
    </xf>
    <xf numFmtId="0" fontId="19" fillId="0" borderId="21" xfId="0" applyFont="1" applyBorder="1" applyAlignment="1">
      <alignment/>
    </xf>
    <xf numFmtId="0" fontId="19" fillId="0" borderId="0" xfId="0" applyFont="1" applyAlignment="1">
      <alignment/>
    </xf>
    <xf numFmtId="0" fontId="19" fillId="0" borderId="43" xfId="0" applyFont="1" applyBorder="1" applyAlignment="1">
      <alignment/>
    </xf>
    <xf numFmtId="0" fontId="19" fillId="0" borderId="44" xfId="0" applyFont="1" applyBorder="1" applyAlignment="1">
      <alignment/>
    </xf>
    <xf numFmtId="0" fontId="19" fillId="0" borderId="0" xfId="0" applyFont="1" applyBorder="1" applyAlignment="1">
      <alignment horizontal="right"/>
    </xf>
    <xf numFmtId="164" fontId="19" fillId="0" borderId="0" xfId="0" applyNumberFormat="1" applyFont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45" xfId="0" applyFont="1" applyBorder="1" applyAlignment="1">
      <alignment/>
    </xf>
    <xf numFmtId="0" fontId="19" fillId="0" borderId="46" xfId="0" applyFont="1" applyBorder="1" applyAlignment="1">
      <alignment/>
    </xf>
    <xf numFmtId="0" fontId="19" fillId="0" borderId="47" xfId="0" applyFont="1" applyBorder="1" applyAlignment="1">
      <alignment/>
    </xf>
    <xf numFmtId="0" fontId="19" fillId="0" borderId="48" xfId="0" applyFont="1" applyBorder="1" applyAlignment="1">
      <alignment/>
    </xf>
    <xf numFmtId="165" fontId="19" fillId="0" borderId="49" xfId="0" applyNumberFormat="1" applyFont="1" applyBorder="1" applyAlignment="1">
      <alignment horizontal="right"/>
    </xf>
    <xf numFmtId="0" fontId="19" fillId="0" borderId="49" xfId="0" applyFont="1" applyBorder="1" applyAlignment="1">
      <alignment/>
    </xf>
    <xf numFmtId="166" fontId="19" fillId="0" borderId="23" xfId="0" applyNumberFormat="1" applyFont="1" applyBorder="1" applyAlignment="1">
      <alignment horizontal="right" indent="2"/>
    </xf>
    <xf numFmtId="166" fontId="19" fillId="0" borderId="24" xfId="0" applyNumberFormat="1" applyFont="1" applyBorder="1" applyAlignment="1">
      <alignment horizontal="right" indent="2"/>
    </xf>
    <xf numFmtId="0" fontId="19" fillId="0" borderId="17" xfId="0" applyFont="1" applyBorder="1" applyAlignment="1">
      <alignment/>
    </xf>
    <xf numFmtId="165" fontId="19" fillId="0" borderId="16" xfId="0" applyNumberFormat="1" applyFont="1" applyBorder="1" applyAlignment="1">
      <alignment horizontal="right"/>
    </xf>
    <xf numFmtId="0" fontId="23" fillId="33" borderId="37" xfId="0" applyFont="1" applyFill="1" applyBorder="1" applyAlignment="1">
      <alignment/>
    </xf>
    <xf numFmtId="0" fontId="23" fillId="33" borderId="40" xfId="0" applyFont="1" applyFill="1" applyBorder="1" applyAlignment="1">
      <alignment/>
    </xf>
    <xf numFmtId="0" fontId="23" fillId="33" borderId="38" xfId="0" applyFont="1" applyFill="1" applyBorder="1" applyAlignment="1">
      <alignment/>
    </xf>
    <xf numFmtId="166" fontId="23" fillId="33" borderId="50" xfId="0" applyNumberFormat="1" applyFont="1" applyFill="1" applyBorder="1" applyAlignment="1">
      <alignment horizontal="right" indent="2"/>
    </xf>
    <xf numFmtId="166" fontId="23" fillId="33" borderId="51" xfId="0" applyNumberFormat="1" applyFont="1" applyFill="1" applyBorder="1" applyAlignment="1">
      <alignment horizontal="right" indent="2"/>
    </xf>
    <xf numFmtId="0" fontId="2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0" fillId="0" borderId="0" xfId="0" applyAlignment="1">
      <alignment horizontal="left" wrapText="1"/>
    </xf>
    <xf numFmtId="0" fontId="19" fillId="0" borderId="52" xfId="46" applyFont="1" applyBorder="1" applyAlignment="1">
      <alignment horizontal="center"/>
      <protection/>
    </xf>
    <xf numFmtId="0" fontId="19" fillId="0" borderId="53" xfId="46" applyFont="1" applyBorder="1" applyAlignment="1">
      <alignment horizontal="center"/>
      <protection/>
    </xf>
    <xf numFmtId="0" fontId="20" fillId="0" borderId="54" xfId="46" applyFont="1" applyBorder="1">
      <alignment/>
      <protection/>
    </xf>
    <xf numFmtId="0" fontId="19" fillId="0" borderId="54" xfId="46" applyFont="1" applyBorder="1">
      <alignment/>
      <protection/>
    </xf>
    <xf numFmtId="0" fontId="19" fillId="0" borderId="54" xfId="46" applyFont="1" applyBorder="1" applyAlignment="1">
      <alignment horizontal="right"/>
      <protection/>
    </xf>
    <xf numFmtId="0" fontId="19" fillId="0" borderId="55" xfId="46" applyFont="1" applyBorder="1">
      <alignment/>
      <protection/>
    </xf>
    <xf numFmtId="0" fontId="19" fillId="0" borderId="54" xfId="0" applyNumberFormat="1" applyFont="1" applyBorder="1" applyAlignment="1">
      <alignment horizontal="left"/>
    </xf>
    <xf numFmtId="0" fontId="19" fillId="0" borderId="56" xfId="0" applyNumberFormat="1" applyFont="1" applyBorder="1" applyAlignment="1">
      <alignment/>
    </xf>
    <xf numFmtId="0" fontId="19" fillId="0" borderId="57" xfId="46" applyFont="1" applyBorder="1" applyAlignment="1">
      <alignment horizontal="center"/>
      <protection/>
    </xf>
    <xf numFmtId="0" fontId="19" fillId="0" borderId="58" xfId="46" applyFont="1" applyBorder="1" applyAlignment="1">
      <alignment horizontal="center"/>
      <protection/>
    </xf>
    <xf numFmtId="0" fontId="20" fillId="0" borderId="59" xfId="46" applyFont="1" applyBorder="1">
      <alignment/>
      <protection/>
    </xf>
    <xf numFmtId="0" fontId="19" fillId="0" borderId="59" xfId="46" applyFont="1" applyBorder="1">
      <alignment/>
      <protection/>
    </xf>
    <xf numFmtId="0" fontId="19" fillId="0" borderId="59" xfId="46" applyFont="1" applyBorder="1" applyAlignment="1">
      <alignment horizontal="right"/>
      <protection/>
    </xf>
    <xf numFmtId="0" fontId="19" fillId="0" borderId="60" xfId="46" applyFont="1" applyBorder="1" applyAlignment="1">
      <alignment horizontal="left"/>
      <protection/>
    </xf>
    <xf numFmtId="0" fontId="19" fillId="0" borderId="59" xfId="46" applyFont="1" applyBorder="1" applyAlignment="1">
      <alignment horizontal="left"/>
      <protection/>
    </xf>
    <xf numFmtId="0" fontId="19" fillId="0" borderId="61" xfId="46" applyFont="1" applyBorder="1" applyAlignment="1">
      <alignment horizontal="left"/>
      <protection/>
    </xf>
    <xf numFmtId="49" fontId="18" fillId="0" borderId="0" xfId="0" applyNumberFormat="1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18" fillId="0" borderId="0" xfId="0" applyFont="1" applyBorder="1" applyAlignment="1">
      <alignment horizontal="centerContinuous"/>
    </xf>
    <xf numFmtId="49" fontId="20" fillId="33" borderId="30" xfId="0" applyNumberFormat="1" applyFont="1" applyFill="1" applyBorder="1" applyAlignment="1">
      <alignment horizontal="center"/>
    </xf>
    <xf numFmtId="0" fontId="20" fillId="33" borderId="31" xfId="0" applyFont="1" applyFill="1" applyBorder="1" applyAlignment="1">
      <alignment horizontal="center"/>
    </xf>
    <xf numFmtId="0" fontId="20" fillId="33" borderId="32" xfId="0" applyFont="1" applyFill="1" applyBorder="1" applyAlignment="1">
      <alignment horizontal="center"/>
    </xf>
    <xf numFmtId="0" fontId="20" fillId="33" borderId="62" xfId="0" applyFont="1" applyFill="1" applyBorder="1" applyAlignment="1">
      <alignment horizontal="center"/>
    </xf>
    <xf numFmtId="0" fontId="20" fillId="33" borderId="63" xfId="0" applyFont="1" applyFill="1" applyBorder="1" applyAlignment="1">
      <alignment horizontal="center"/>
    </xf>
    <xf numFmtId="0" fontId="20" fillId="33" borderId="64" xfId="0" applyFont="1" applyFill="1" applyBorder="1" applyAlignment="1">
      <alignment horizontal="center"/>
    </xf>
    <xf numFmtId="0" fontId="21" fillId="0" borderId="0" xfId="0" applyFont="1" applyBorder="1" applyAlignment="1">
      <alignment/>
    </xf>
    <xf numFmtId="3" fontId="19" fillId="0" borderId="44" xfId="0" applyNumberFormat="1" applyFont="1" applyBorder="1" applyAlignment="1">
      <alignment/>
    </xf>
    <xf numFmtId="0" fontId="20" fillId="33" borderId="30" xfId="0" applyFont="1" applyFill="1" applyBorder="1" applyAlignment="1">
      <alignment/>
    </xf>
    <xf numFmtId="0" fontId="20" fillId="33" borderId="31" xfId="0" applyFont="1" applyFill="1" applyBorder="1" applyAlignment="1">
      <alignment/>
    </xf>
    <xf numFmtId="3" fontId="20" fillId="33" borderId="32" xfId="0" applyNumberFormat="1" applyFont="1" applyFill="1" applyBorder="1" applyAlignment="1">
      <alignment/>
    </xf>
    <xf numFmtId="3" fontId="20" fillId="33" borderId="62" xfId="0" applyNumberFormat="1" applyFont="1" applyFill="1" applyBorder="1" applyAlignment="1">
      <alignment/>
    </xf>
    <xf numFmtId="3" fontId="20" fillId="33" borderId="63" xfId="0" applyNumberFormat="1" applyFont="1" applyFill="1" applyBorder="1" applyAlignment="1">
      <alignment/>
    </xf>
    <xf numFmtId="3" fontId="20" fillId="33" borderId="64" xfId="0" applyNumberFormat="1" applyFont="1" applyFill="1" applyBorder="1" applyAlignment="1">
      <alignment/>
    </xf>
    <xf numFmtId="0" fontId="25" fillId="0" borderId="0" xfId="0" applyFont="1" applyAlignment="1">
      <alignment/>
    </xf>
    <xf numFmtId="3" fontId="18" fillId="0" borderId="0" xfId="0" applyNumberFormat="1" applyFont="1" applyAlignment="1">
      <alignment horizontal="centerContinuous"/>
    </xf>
    <xf numFmtId="0" fontId="19" fillId="33" borderId="42" xfId="0" applyFont="1" applyFill="1" applyBorder="1" applyAlignment="1">
      <alignment/>
    </xf>
    <xf numFmtId="0" fontId="20" fillId="33" borderId="65" xfId="0" applyFont="1" applyFill="1" applyBorder="1" applyAlignment="1">
      <alignment horizontal="right"/>
    </xf>
    <xf numFmtId="0" fontId="20" fillId="33" borderId="13" xfId="0" applyFont="1" applyFill="1" applyBorder="1" applyAlignment="1">
      <alignment horizontal="right"/>
    </xf>
    <xf numFmtId="0" fontId="20" fillId="33" borderId="12" xfId="0" applyFont="1" applyFill="1" applyBorder="1" applyAlignment="1">
      <alignment horizontal="center"/>
    </xf>
    <xf numFmtId="4" fontId="22" fillId="33" borderId="13" xfId="0" applyNumberFormat="1" applyFont="1" applyFill="1" applyBorder="1" applyAlignment="1">
      <alignment horizontal="right"/>
    </xf>
    <xf numFmtId="4" fontId="22" fillId="33" borderId="42" xfId="0" applyNumberFormat="1" applyFont="1" applyFill="1" applyBorder="1" applyAlignment="1">
      <alignment horizontal="right"/>
    </xf>
    <xf numFmtId="0" fontId="19" fillId="0" borderId="26" xfId="0" applyFont="1" applyBorder="1" applyAlignment="1">
      <alignment/>
    </xf>
    <xf numFmtId="3" fontId="19" fillId="0" borderId="35" xfId="0" applyNumberFormat="1" applyFont="1" applyBorder="1" applyAlignment="1">
      <alignment horizontal="right"/>
    </xf>
    <xf numFmtId="165" fontId="19" fillId="0" borderId="18" xfId="0" applyNumberFormat="1" applyFont="1" applyBorder="1" applyAlignment="1">
      <alignment horizontal="right"/>
    </xf>
    <xf numFmtId="3" fontId="19" fillId="0" borderId="45" xfId="0" applyNumberFormat="1" applyFont="1" applyBorder="1" applyAlignment="1">
      <alignment horizontal="right"/>
    </xf>
    <xf numFmtId="4" fontId="19" fillId="0" borderId="34" xfId="0" applyNumberFormat="1" applyFont="1" applyBorder="1" applyAlignment="1">
      <alignment horizontal="right"/>
    </xf>
    <xf numFmtId="3" fontId="19" fillId="0" borderId="26" xfId="0" applyNumberFormat="1" applyFont="1" applyBorder="1" applyAlignment="1">
      <alignment horizontal="right"/>
    </xf>
    <xf numFmtId="0" fontId="19" fillId="33" borderId="37" xfId="0" applyFont="1" applyFill="1" applyBorder="1" applyAlignment="1">
      <alignment/>
    </xf>
    <xf numFmtId="0" fontId="20" fillId="33" borderId="40" xfId="0" applyFont="1" applyFill="1" applyBorder="1" applyAlignment="1">
      <alignment/>
    </xf>
    <xf numFmtId="0" fontId="19" fillId="33" borderId="40" xfId="0" applyFont="1" applyFill="1" applyBorder="1" applyAlignment="1">
      <alignment/>
    </xf>
    <xf numFmtId="4" fontId="19" fillId="33" borderId="51" xfId="0" applyNumberFormat="1" applyFont="1" applyFill="1" applyBorder="1" applyAlignment="1">
      <alignment/>
    </xf>
    <xf numFmtId="4" fontId="19" fillId="33" borderId="37" xfId="0" applyNumberFormat="1" applyFont="1" applyFill="1" applyBorder="1" applyAlignment="1">
      <alignment/>
    </xf>
    <xf numFmtId="4" fontId="19" fillId="33" borderId="40" xfId="0" applyNumberFormat="1" applyFont="1" applyFill="1" applyBorder="1" applyAlignment="1">
      <alignment/>
    </xf>
    <xf numFmtId="3" fontId="20" fillId="33" borderId="40" xfId="0" applyNumberFormat="1" applyFont="1" applyFill="1" applyBorder="1" applyAlignment="1">
      <alignment horizontal="right"/>
    </xf>
    <xf numFmtId="3" fontId="20" fillId="33" borderId="51" xfId="0" applyNumberFormat="1" applyFont="1" applyFill="1" applyBorder="1" applyAlignment="1">
      <alignment horizontal="right"/>
    </xf>
    <xf numFmtId="3" fontId="26" fillId="0" borderId="0" xfId="0" applyNumberFormat="1" applyFont="1" applyAlignment="1">
      <alignment/>
    </xf>
    <xf numFmtId="4" fontId="26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27" fillId="0" borderId="0" xfId="46" applyFont="1" applyAlignment="1">
      <alignment horizontal="center"/>
      <protection/>
    </xf>
    <xf numFmtId="0" fontId="0" fillId="0" borderId="0" xfId="46">
      <alignment/>
      <protection/>
    </xf>
    <xf numFmtId="0" fontId="19" fillId="0" borderId="0" xfId="46" applyFont="1">
      <alignment/>
      <protection/>
    </xf>
    <xf numFmtId="0" fontId="28" fillId="0" borderId="0" xfId="46" applyFont="1" applyAlignment="1">
      <alignment horizontal="centerContinuous"/>
      <protection/>
    </xf>
    <xf numFmtId="0" fontId="29" fillId="0" borderId="0" xfId="46" applyFont="1" applyAlignment="1">
      <alignment horizontal="centerContinuous"/>
      <protection/>
    </xf>
    <xf numFmtId="0" fontId="29" fillId="0" borderId="0" xfId="46" applyFont="1" applyAlignment="1">
      <alignment horizontal="right"/>
      <protection/>
    </xf>
    <xf numFmtId="0" fontId="21" fillId="0" borderId="55" xfId="46" applyFont="1" applyBorder="1" applyAlignment="1">
      <alignment horizontal="right"/>
      <protection/>
    </xf>
    <xf numFmtId="0" fontId="19" fillId="0" borderId="54" xfId="46" applyFont="1" applyBorder="1" applyAlignment="1">
      <alignment horizontal="left"/>
      <protection/>
    </xf>
    <xf numFmtId="0" fontId="19" fillId="0" borderId="56" xfId="46" applyFont="1" applyBorder="1">
      <alignment/>
      <protection/>
    </xf>
    <xf numFmtId="49" fontId="19" fillId="0" borderId="57" xfId="46" applyNumberFormat="1" applyFont="1" applyBorder="1" applyAlignment="1">
      <alignment horizontal="center"/>
      <protection/>
    </xf>
    <xf numFmtId="0" fontId="19" fillId="0" borderId="60" xfId="46" applyFont="1" applyBorder="1" applyAlignment="1">
      <alignment horizontal="center" shrinkToFit="1"/>
      <protection/>
    </xf>
    <xf numFmtId="0" fontId="19" fillId="0" borderId="59" xfId="46" applyFont="1" applyBorder="1" applyAlignment="1">
      <alignment horizontal="center" shrinkToFit="1"/>
      <protection/>
    </xf>
    <xf numFmtId="0" fontId="19" fillId="0" borderId="61" xfId="46" applyFont="1" applyBorder="1" applyAlignment="1">
      <alignment horizontal="center" shrinkToFit="1"/>
      <protection/>
    </xf>
    <xf numFmtId="0" fontId="21" fillId="0" borderId="0" xfId="46" applyFont="1">
      <alignment/>
      <protection/>
    </xf>
    <xf numFmtId="0" fontId="19" fillId="0" borderId="0" xfId="46" applyFont="1" applyAlignment="1">
      <alignment horizontal="right"/>
      <protection/>
    </xf>
    <xf numFmtId="0" fontId="19" fillId="0" borderId="0" xfId="46" applyFont="1" applyAlignment="1">
      <alignment/>
      <protection/>
    </xf>
    <xf numFmtId="49" fontId="21" fillId="33" borderId="18" xfId="46" applyNumberFormat="1" applyFont="1" applyFill="1" applyBorder="1">
      <alignment/>
      <protection/>
    </xf>
    <xf numFmtId="0" fontId="21" fillId="33" borderId="16" xfId="46" applyFont="1" applyFill="1" applyBorder="1" applyAlignment="1">
      <alignment horizontal="center"/>
      <protection/>
    </xf>
    <xf numFmtId="0" fontId="21" fillId="33" borderId="16" xfId="46" applyNumberFormat="1" applyFont="1" applyFill="1" applyBorder="1" applyAlignment="1">
      <alignment horizontal="center"/>
      <protection/>
    </xf>
    <xf numFmtId="0" fontId="21" fillId="33" borderId="18" xfId="46" applyFont="1" applyFill="1" applyBorder="1" applyAlignment="1">
      <alignment horizontal="center"/>
      <protection/>
    </xf>
    <xf numFmtId="0" fontId="20" fillId="0" borderId="66" xfId="46" applyFont="1" applyBorder="1" applyAlignment="1">
      <alignment horizontal="center"/>
      <protection/>
    </xf>
    <xf numFmtId="49" fontId="20" fillId="0" borderId="66" xfId="46" applyNumberFormat="1" applyFont="1" applyBorder="1" applyAlignment="1">
      <alignment horizontal="left"/>
      <protection/>
    </xf>
    <xf numFmtId="0" fontId="20" fillId="0" borderId="23" xfId="46" applyFont="1" applyBorder="1">
      <alignment/>
      <protection/>
    </xf>
    <xf numFmtId="0" fontId="19" fillId="0" borderId="17" xfId="46" applyFont="1" applyBorder="1" applyAlignment="1">
      <alignment horizontal="center"/>
      <protection/>
    </xf>
    <xf numFmtId="0" fontId="19" fillId="0" borderId="17" xfId="46" applyNumberFormat="1" applyFont="1" applyBorder="1" applyAlignment="1">
      <alignment horizontal="right"/>
      <protection/>
    </xf>
    <xf numFmtId="0" fontId="19" fillId="0" borderId="16" xfId="46" applyNumberFormat="1" applyFont="1" applyBorder="1">
      <alignment/>
      <protection/>
    </xf>
    <xf numFmtId="0" fontId="0" fillId="0" borderId="0" xfId="46" applyNumberFormat="1">
      <alignment/>
      <protection/>
    </xf>
    <xf numFmtId="0" fontId="30" fillId="0" borderId="0" xfId="46" applyFont="1">
      <alignment/>
      <protection/>
    </xf>
    <xf numFmtId="0" fontId="31" fillId="0" borderId="67" xfId="46" applyFont="1" applyBorder="1" applyAlignment="1">
      <alignment horizontal="center" vertical="top"/>
      <protection/>
    </xf>
    <xf numFmtId="49" fontId="31" fillId="0" borderId="67" xfId="46" applyNumberFormat="1" applyFont="1" applyBorder="1" applyAlignment="1">
      <alignment horizontal="left" vertical="top"/>
      <protection/>
    </xf>
    <xf numFmtId="0" fontId="31" fillId="0" borderId="67" xfId="46" applyFont="1" applyBorder="1" applyAlignment="1">
      <alignment vertical="top" wrapText="1"/>
      <protection/>
    </xf>
    <xf numFmtId="49" fontId="31" fillId="0" borderId="67" xfId="46" applyNumberFormat="1" applyFont="1" applyBorder="1" applyAlignment="1">
      <alignment horizontal="center" shrinkToFit="1"/>
      <protection/>
    </xf>
    <xf numFmtId="4" fontId="31" fillId="0" borderId="67" xfId="46" applyNumberFormat="1" applyFont="1" applyBorder="1" applyAlignment="1">
      <alignment horizontal="right"/>
      <protection/>
    </xf>
    <xf numFmtId="4" fontId="31" fillId="0" borderId="67" xfId="46" applyNumberFormat="1" applyFont="1" applyBorder="1">
      <alignment/>
      <protection/>
    </xf>
    <xf numFmtId="0" fontId="30" fillId="0" borderId="0" xfId="46" applyFont="1">
      <alignment/>
      <protection/>
    </xf>
    <xf numFmtId="0" fontId="21" fillId="0" borderId="66" xfId="46" applyFont="1" applyBorder="1" applyAlignment="1">
      <alignment horizontal="center"/>
      <protection/>
    </xf>
    <xf numFmtId="49" fontId="21" fillId="0" borderId="66" xfId="46" applyNumberFormat="1" applyFont="1" applyBorder="1" applyAlignment="1">
      <alignment horizontal="left"/>
      <protection/>
    </xf>
    <xf numFmtId="0" fontId="32" fillId="34" borderId="43" xfId="46" applyNumberFormat="1" applyFont="1" applyFill="1" applyBorder="1" applyAlignment="1">
      <alignment horizontal="left" wrapText="1" indent="1"/>
      <protection/>
    </xf>
    <xf numFmtId="0" fontId="33" fillId="0" borderId="0" xfId="0" applyNumberFormat="1" applyFont="1" applyAlignment="1">
      <alignment/>
    </xf>
    <xf numFmtId="0" fontId="33" fillId="0" borderId="21" xfId="0" applyNumberFormat="1" applyFont="1" applyBorder="1" applyAlignment="1">
      <alignment/>
    </xf>
    <xf numFmtId="0" fontId="34" fillId="0" borderId="0" xfId="46" applyFont="1" applyAlignment="1">
      <alignment wrapText="1"/>
      <protection/>
    </xf>
    <xf numFmtId="49" fontId="21" fillId="0" borderId="66" xfId="46" applyNumberFormat="1" applyFont="1" applyBorder="1" applyAlignment="1">
      <alignment horizontal="right"/>
      <protection/>
    </xf>
    <xf numFmtId="49" fontId="35" fillId="34" borderId="68" xfId="46" applyNumberFormat="1" applyFont="1" applyFill="1" applyBorder="1" applyAlignment="1">
      <alignment horizontal="left" wrapText="1"/>
      <protection/>
    </xf>
    <xf numFmtId="49" fontId="36" fillId="0" borderId="69" xfId="0" applyNumberFormat="1" applyFont="1" applyBorder="1" applyAlignment="1">
      <alignment horizontal="left" wrapText="1"/>
    </xf>
    <xf numFmtId="4" fontId="35" fillId="34" borderId="70" xfId="46" applyNumberFormat="1" applyFont="1" applyFill="1" applyBorder="1" applyAlignment="1">
      <alignment horizontal="right" wrapText="1"/>
      <protection/>
    </xf>
    <xf numFmtId="0" fontId="35" fillId="34" borderId="43" xfId="46" applyFont="1" applyFill="1" applyBorder="1" applyAlignment="1">
      <alignment horizontal="left" wrapText="1"/>
      <protection/>
    </xf>
    <xf numFmtId="0" fontId="35" fillId="0" borderId="21" xfId="0" applyFont="1" applyBorder="1" applyAlignment="1">
      <alignment horizontal="right"/>
    </xf>
    <xf numFmtId="0" fontId="19" fillId="33" borderId="18" xfId="46" applyFont="1" applyFill="1" applyBorder="1" applyAlignment="1">
      <alignment horizontal="center"/>
      <protection/>
    </xf>
    <xf numFmtId="49" fontId="37" fillId="33" borderId="18" xfId="46" applyNumberFormat="1" applyFont="1" applyFill="1" applyBorder="1" applyAlignment="1">
      <alignment horizontal="left"/>
      <protection/>
    </xf>
    <xf numFmtId="0" fontId="37" fillId="33" borderId="23" xfId="46" applyFont="1" applyFill="1" applyBorder="1">
      <alignment/>
      <protection/>
    </xf>
    <xf numFmtId="0" fontId="19" fillId="33" borderId="17" xfId="46" applyFont="1" applyFill="1" applyBorder="1" applyAlignment="1">
      <alignment horizontal="center"/>
      <protection/>
    </xf>
    <xf numFmtId="4" fontId="19" fillId="33" borderId="17" xfId="46" applyNumberFormat="1" applyFont="1" applyFill="1" applyBorder="1" applyAlignment="1">
      <alignment horizontal="right"/>
      <protection/>
    </xf>
    <xf numFmtId="4" fontId="19" fillId="33" borderId="16" xfId="46" applyNumberFormat="1" applyFont="1" applyFill="1" applyBorder="1" applyAlignment="1">
      <alignment horizontal="right"/>
      <protection/>
    </xf>
    <xf numFmtId="4" fontId="20" fillId="33" borderId="18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38" fillId="0" borderId="0" xfId="46" applyFont="1" applyAlignment="1">
      <alignment/>
      <protection/>
    </xf>
    <xf numFmtId="0" fontId="0" fillId="0" borderId="0" xfId="46" applyAlignment="1">
      <alignment horizontal="right"/>
      <protection/>
    </xf>
    <xf numFmtId="0" fontId="39" fillId="0" borderId="0" xfId="46" applyFont="1" applyBorder="1">
      <alignment/>
      <protection/>
    </xf>
    <xf numFmtId="3" fontId="39" fillId="0" borderId="0" xfId="46" applyNumberFormat="1" applyFont="1" applyBorder="1" applyAlignment="1">
      <alignment horizontal="right"/>
      <protection/>
    </xf>
    <xf numFmtId="4" fontId="39" fillId="0" borderId="0" xfId="46" applyNumberFormat="1" applyFont="1" applyBorder="1">
      <alignment/>
      <protection/>
    </xf>
    <xf numFmtId="0" fontId="38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9" fontId="21" fillId="0" borderId="20" xfId="0" applyNumberFormat="1" applyFont="1" applyBorder="1" applyAlignment="1">
      <alignment/>
    </xf>
    <xf numFmtId="3" fontId="19" fillId="0" borderId="21" xfId="0" applyNumberFormat="1" applyFont="1" applyBorder="1" applyAlignment="1">
      <alignment/>
    </xf>
    <xf numFmtId="3" fontId="19" fillId="0" borderId="66" xfId="0" applyNumberFormat="1" applyFont="1" applyBorder="1" applyAlignment="1">
      <alignment/>
    </xf>
    <xf numFmtId="3" fontId="19" fillId="0" borderId="71" xfId="0" applyNumberFormat="1" applyFont="1" applyBorder="1" applyAlignment="1">
      <alignment/>
    </xf>
    <xf numFmtId="4" fontId="40" fillId="34" borderId="70" xfId="46" applyNumberFormat="1" applyFont="1" applyFill="1" applyBorder="1" applyAlignment="1">
      <alignment horizontal="right" wrapText="1"/>
      <protection/>
    </xf>
    <xf numFmtId="49" fontId="40" fillId="34" borderId="68" xfId="46" applyNumberFormat="1" applyFont="1" applyFill="1" applyBorder="1" applyAlignment="1">
      <alignment horizontal="left" wrapText="1"/>
      <protection/>
    </xf>
    <xf numFmtId="0" fontId="25" fillId="0" borderId="0" xfId="0" applyFont="1" applyAlignment="1">
      <alignment horizontal="left" vertical="top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1"/>
  <dimension ref="A1:BE55"/>
  <sheetViews>
    <sheetView tabSelected="1" zoomScalePageLayoutView="0" workbookViewId="0" topLeftCell="A1">
      <selection activeCell="I24" sqref="I24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74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5"/>
      <c r="D2" s="5" t="str">
        <f>Rekapitulace!G2</f>
        <v>SO 01 - REKONSTRUKCE STŘEŠNÍHO PLÁŠTĚ</v>
      </c>
      <c r="E2" s="4"/>
      <c r="F2" s="5"/>
      <c r="G2" s="6"/>
    </row>
    <row r="3" spans="1:7" ht="3" customHeight="1" hidden="1">
      <c r="A3" s="7"/>
      <c r="B3" s="8"/>
      <c r="C3" s="9"/>
      <c r="D3" s="9"/>
      <c r="E3" s="8"/>
      <c r="F3" s="10"/>
      <c r="G3" s="11"/>
    </row>
    <row r="4" spans="1:7" ht="12" customHeight="1">
      <c r="A4" s="12" t="s">
        <v>1</v>
      </c>
      <c r="B4" s="8"/>
      <c r="C4" s="9" t="s">
        <v>2</v>
      </c>
      <c r="D4" s="9"/>
      <c r="E4" s="8"/>
      <c r="F4" s="10" t="s">
        <v>3</v>
      </c>
      <c r="G4" s="13"/>
    </row>
    <row r="5" spans="1:7" ht="12.75" customHeight="1">
      <c r="A5" s="14" t="s">
        <v>78</v>
      </c>
      <c r="B5" s="15"/>
      <c r="C5" s="16" t="s">
        <v>79</v>
      </c>
      <c r="D5" s="17"/>
      <c r="E5" s="18"/>
      <c r="F5" s="10" t="s">
        <v>5</v>
      </c>
      <c r="G5" s="11"/>
    </row>
    <row r="6" spans="1:15" ht="12.75" customHeight="1">
      <c r="A6" s="12" t="s">
        <v>6</v>
      </c>
      <c r="B6" s="8"/>
      <c r="C6" s="9" t="s">
        <v>7</v>
      </c>
      <c r="D6" s="9"/>
      <c r="E6" s="8"/>
      <c r="F6" s="19" t="s">
        <v>8</v>
      </c>
      <c r="G6" s="20"/>
      <c r="O6" s="21"/>
    </row>
    <row r="7" spans="1:7" ht="12.75" customHeight="1">
      <c r="A7" s="22" t="s">
        <v>76</v>
      </c>
      <c r="B7" s="23"/>
      <c r="C7" s="24" t="s">
        <v>77</v>
      </c>
      <c r="D7" s="25"/>
      <c r="E7" s="25"/>
      <c r="F7" s="26" t="s">
        <v>9</v>
      </c>
      <c r="G7" s="20"/>
    </row>
    <row r="8" spans="1:9" ht="12.75">
      <c r="A8" s="27" t="s">
        <v>10</v>
      </c>
      <c r="B8" s="10"/>
      <c r="C8" s="28" t="s">
        <v>455</v>
      </c>
      <c r="D8" s="28"/>
      <c r="E8" s="29"/>
      <c r="F8" s="30" t="s">
        <v>11</v>
      </c>
      <c r="G8" s="31"/>
      <c r="H8" s="32"/>
      <c r="I8" s="33"/>
    </row>
    <row r="9" spans="1:8" ht="12.75">
      <c r="A9" s="27" t="s">
        <v>12</v>
      </c>
      <c r="B9" s="10"/>
      <c r="C9" s="28" t="str">
        <f>Projektant</f>
        <v>MEDICOPROJECT S.R.O</v>
      </c>
      <c r="D9" s="28"/>
      <c r="E9" s="29"/>
      <c r="F9" s="10"/>
      <c r="G9" s="34"/>
      <c r="H9" s="35"/>
    </row>
    <row r="10" spans="1:8" ht="12.75">
      <c r="A10" s="27" t="s">
        <v>13</v>
      </c>
      <c r="B10" s="10"/>
      <c r="C10" s="28"/>
      <c r="D10" s="28"/>
      <c r="E10" s="28"/>
      <c r="F10" s="36"/>
      <c r="G10" s="37"/>
      <c r="H10" s="38"/>
    </row>
    <row r="11" spans="1:57" ht="13.5" customHeight="1">
      <c r="A11" s="27" t="s">
        <v>14</v>
      </c>
      <c r="B11" s="10"/>
      <c r="C11" s="28"/>
      <c r="D11" s="28"/>
      <c r="E11" s="28"/>
      <c r="F11" s="39" t="s">
        <v>15</v>
      </c>
      <c r="G11" s="40"/>
      <c r="H11" s="35"/>
      <c r="BA11" s="41"/>
      <c r="BB11" s="41"/>
      <c r="BC11" s="41"/>
      <c r="BD11" s="41"/>
      <c r="BE11" s="41"/>
    </row>
    <row r="12" spans="1:8" ht="12.75" customHeight="1">
      <c r="A12" s="42" t="s">
        <v>16</v>
      </c>
      <c r="B12" s="8"/>
      <c r="C12" s="43"/>
      <c r="D12" s="43"/>
      <c r="E12" s="43"/>
      <c r="F12" s="44" t="s">
        <v>17</v>
      </c>
      <c r="G12" s="45"/>
      <c r="H12" s="35"/>
    </row>
    <row r="13" spans="1:8" ht="28.5" customHeight="1" thickBot="1">
      <c r="A13" s="46" t="s">
        <v>18</v>
      </c>
      <c r="B13" s="47"/>
      <c r="C13" s="47"/>
      <c r="D13" s="47"/>
      <c r="E13" s="48"/>
      <c r="F13" s="48"/>
      <c r="G13" s="49"/>
      <c r="H13" s="35"/>
    </row>
    <row r="14" spans="1:7" ht="17.25" customHeight="1" thickBot="1">
      <c r="A14" s="50" t="s">
        <v>19</v>
      </c>
      <c r="B14" s="51"/>
      <c r="C14" s="52"/>
      <c r="D14" s="53" t="s">
        <v>20</v>
      </c>
      <c r="E14" s="54"/>
      <c r="F14" s="54"/>
      <c r="G14" s="52"/>
    </row>
    <row r="15" spans="1:7" ht="15.75" customHeight="1">
      <c r="A15" s="55"/>
      <c r="B15" s="56" t="s">
        <v>21</v>
      </c>
      <c r="C15" s="57">
        <f>HSV</f>
        <v>0</v>
      </c>
      <c r="D15" s="58" t="str">
        <f>Rekapitulace!A34</f>
        <v>Ztížené výrobní podmínky</v>
      </c>
      <c r="E15" s="59"/>
      <c r="F15" s="60"/>
      <c r="G15" s="57">
        <f>Rekapitulace!I34</f>
        <v>0</v>
      </c>
    </row>
    <row r="16" spans="1:7" ht="15.75" customHeight="1">
      <c r="A16" s="55" t="s">
        <v>22</v>
      </c>
      <c r="B16" s="56" t="s">
        <v>23</v>
      </c>
      <c r="C16" s="57">
        <f>PSV</f>
        <v>0</v>
      </c>
      <c r="D16" s="7" t="str">
        <f>Rekapitulace!A35</f>
        <v>Oborová přirážka</v>
      </c>
      <c r="E16" s="61"/>
      <c r="F16" s="62"/>
      <c r="G16" s="57">
        <f>Rekapitulace!I35</f>
        <v>0</v>
      </c>
    </row>
    <row r="17" spans="1:7" ht="15.75" customHeight="1">
      <c r="A17" s="55" t="s">
        <v>24</v>
      </c>
      <c r="B17" s="56" t="s">
        <v>25</v>
      </c>
      <c r="C17" s="57">
        <f>Mont</f>
        <v>0</v>
      </c>
      <c r="D17" s="7" t="str">
        <f>Rekapitulace!A36</f>
        <v>Přesun stavebních kapacit</v>
      </c>
      <c r="E17" s="61"/>
      <c r="F17" s="62"/>
      <c r="G17" s="57">
        <f>Rekapitulace!I36</f>
        <v>0</v>
      </c>
    </row>
    <row r="18" spans="1:7" ht="15.75" customHeight="1">
      <c r="A18" s="63" t="s">
        <v>26</v>
      </c>
      <c r="B18" s="64" t="s">
        <v>27</v>
      </c>
      <c r="C18" s="57">
        <f>Dodavka</f>
        <v>0</v>
      </c>
      <c r="D18" s="7" t="str">
        <f>Rekapitulace!A37</f>
        <v>Mimostaveništní doprava</v>
      </c>
      <c r="E18" s="61"/>
      <c r="F18" s="62"/>
      <c r="G18" s="57">
        <f>Rekapitulace!I37</f>
        <v>0</v>
      </c>
    </row>
    <row r="19" spans="1:7" ht="15.75" customHeight="1">
      <c r="A19" s="65" t="s">
        <v>28</v>
      </c>
      <c r="B19" s="56"/>
      <c r="C19" s="57">
        <f>SUM(C15:C18)</f>
        <v>0</v>
      </c>
      <c r="D19" s="7" t="str">
        <f>Rekapitulace!A38</f>
        <v>Zařízení staveniště</v>
      </c>
      <c r="E19" s="61"/>
      <c r="F19" s="62"/>
      <c r="G19" s="57">
        <f>Rekapitulace!I38</f>
        <v>0</v>
      </c>
    </row>
    <row r="20" spans="1:7" ht="15.75" customHeight="1">
      <c r="A20" s="65"/>
      <c r="B20" s="56"/>
      <c r="C20" s="57"/>
      <c r="D20" s="7" t="str">
        <f>Rekapitulace!A39</f>
        <v>Provoz investora</v>
      </c>
      <c r="E20" s="61"/>
      <c r="F20" s="62"/>
      <c r="G20" s="57">
        <f>Rekapitulace!I39</f>
        <v>0</v>
      </c>
    </row>
    <row r="21" spans="1:7" ht="15.75" customHeight="1">
      <c r="A21" s="65" t="s">
        <v>29</v>
      </c>
      <c r="B21" s="56"/>
      <c r="C21" s="57">
        <f>HZS</f>
        <v>0</v>
      </c>
      <c r="D21" s="7" t="str">
        <f>Rekapitulace!A40</f>
        <v>Kompletační činnost (IČD)</v>
      </c>
      <c r="E21" s="61"/>
      <c r="F21" s="62"/>
      <c r="G21" s="57">
        <f>Rekapitulace!I40</f>
        <v>0</v>
      </c>
    </row>
    <row r="22" spans="1:7" ht="15.75" customHeight="1">
      <c r="A22" s="66" t="s">
        <v>30</v>
      </c>
      <c r="B22" s="67"/>
      <c r="C22" s="57">
        <f>C19+C21</f>
        <v>0</v>
      </c>
      <c r="D22" s="7" t="s">
        <v>31</v>
      </c>
      <c r="E22" s="61"/>
      <c r="F22" s="62"/>
      <c r="G22" s="57">
        <f>G23-SUM(G15:G21)</f>
        <v>0</v>
      </c>
    </row>
    <row r="23" spans="1:7" ht="15.75" customHeight="1" thickBot="1">
      <c r="A23" s="68" t="s">
        <v>32</v>
      </c>
      <c r="B23" s="69"/>
      <c r="C23" s="70">
        <f>C22+G23</f>
        <v>0</v>
      </c>
      <c r="D23" s="71" t="s">
        <v>33</v>
      </c>
      <c r="E23" s="72"/>
      <c r="F23" s="73"/>
      <c r="G23" s="57">
        <f>VRN</f>
        <v>0</v>
      </c>
    </row>
    <row r="24" spans="1:7" ht="12.75">
      <c r="A24" s="74" t="s">
        <v>34</v>
      </c>
      <c r="B24" s="75"/>
      <c r="C24" s="76"/>
      <c r="D24" s="75" t="s">
        <v>35</v>
      </c>
      <c r="E24" s="75"/>
      <c r="F24" s="77" t="s">
        <v>36</v>
      </c>
      <c r="G24" s="78"/>
    </row>
    <row r="25" spans="1:7" ht="12.75">
      <c r="A25" s="66" t="s">
        <v>37</v>
      </c>
      <c r="B25" s="67"/>
      <c r="C25" s="79"/>
      <c r="D25" s="67" t="s">
        <v>37</v>
      </c>
      <c r="E25" s="80"/>
      <c r="F25" s="81" t="s">
        <v>37</v>
      </c>
      <c r="G25" s="82"/>
    </row>
    <row r="26" spans="1:7" ht="37.5" customHeight="1">
      <c r="A26" s="66" t="s">
        <v>38</v>
      </c>
      <c r="B26" s="83"/>
      <c r="C26" s="79"/>
      <c r="D26" s="67" t="s">
        <v>38</v>
      </c>
      <c r="E26" s="80"/>
      <c r="F26" s="81" t="s">
        <v>38</v>
      </c>
      <c r="G26" s="82"/>
    </row>
    <row r="27" spans="1:7" ht="12.75">
      <c r="A27" s="66"/>
      <c r="B27" s="84"/>
      <c r="C27" s="79"/>
      <c r="D27" s="67"/>
      <c r="E27" s="80"/>
      <c r="F27" s="81"/>
      <c r="G27" s="82"/>
    </row>
    <row r="28" spans="1:7" ht="12.75">
      <c r="A28" s="66" t="s">
        <v>39</v>
      </c>
      <c r="B28" s="67"/>
      <c r="C28" s="79"/>
      <c r="D28" s="81" t="s">
        <v>40</v>
      </c>
      <c r="E28" s="79"/>
      <c r="F28" s="85" t="s">
        <v>40</v>
      </c>
      <c r="G28" s="82"/>
    </row>
    <row r="29" spans="1:7" ht="69" customHeight="1">
      <c r="A29" s="66"/>
      <c r="B29" s="67"/>
      <c r="C29" s="86"/>
      <c r="D29" s="87"/>
      <c r="E29" s="86"/>
      <c r="F29" s="67"/>
      <c r="G29" s="82"/>
    </row>
    <row r="30" spans="1:7" ht="12.75">
      <c r="A30" s="88" t="s">
        <v>41</v>
      </c>
      <c r="B30" s="89"/>
      <c r="C30" s="90">
        <v>20</v>
      </c>
      <c r="D30" s="89" t="s">
        <v>42</v>
      </c>
      <c r="E30" s="91"/>
      <c r="F30" s="92">
        <f>C23-F32</f>
        <v>0</v>
      </c>
      <c r="G30" s="93"/>
    </row>
    <row r="31" spans="1:7" ht="12.75">
      <c r="A31" s="88" t="s">
        <v>43</v>
      </c>
      <c r="B31" s="89"/>
      <c r="C31" s="90">
        <f>SazbaDPH1</f>
        <v>20</v>
      </c>
      <c r="D31" s="89" t="s">
        <v>44</v>
      </c>
      <c r="E31" s="91"/>
      <c r="F31" s="92">
        <f>ROUND(PRODUCT(F30,C31/100),0)</f>
        <v>0</v>
      </c>
      <c r="G31" s="93"/>
    </row>
    <row r="32" spans="1:7" ht="12.75">
      <c r="A32" s="88" t="s">
        <v>41</v>
      </c>
      <c r="B32" s="89"/>
      <c r="C32" s="90">
        <v>0</v>
      </c>
      <c r="D32" s="89" t="s">
        <v>44</v>
      </c>
      <c r="E32" s="91"/>
      <c r="F32" s="92">
        <v>0</v>
      </c>
      <c r="G32" s="93"/>
    </row>
    <row r="33" spans="1:7" ht="12.75">
      <c r="A33" s="88" t="s">
        <v>43</v>
      </c>
      <c r="B33" s="94"/>
      <c r="C33" s="95">
        <f>SazbaDPH2</f>
        <v>0</v>
      </c>
      <c r="D33" s="89" t="s">
        <v>44</v>
      </c>
      <c r="E33" s="62"/>
      <c r="F33" s="92">
        <f>ROUND(PRODUCT(F32,C33/100),0)</f>
        <v>0</v>
      </c>
      <c r="G33" s="93"/>
    </row>
    <row r="34" spans="1:7" s="101" customFormat="1" ht="19.5" customHeight="1" thickBot="1">
      <c r="A34" s="96" t="s">
        <v>45</v>
      </c>
      <c r="B34" s="97"/>
      <c r="C34" s="97"/>
      <c r="D34" s="97"/>
      <c r="E34" s="98"/>
      <c r="F34" s="99">
        <f>ROUND(SUM(F30:F33),0)</f>
        <v>0</v>
      </c>
      <c r="G34" s="100"/>
    </row>
    <row r="36" spans="1:8" ht="12.75">
      <c r="A36" s="102" t="s">
        <v>46</v>
      </c>
      <c r="B36" s="102"/>
      <c r="C36" s="102"/>
      <c r="D36" s="102"/>
      <c r="E36" s="102"/>
      <c r="F36" s="102"/>
      <c r="G36" s="102"/>
      <c r="H36" t="s">
        <v>4</v>
      </c>
    </row>
    <row r="37" spans="1:8" ht="14.25" customHeight="1">
      <c r="A37" s="102"/>
      <c r="B37" s="232" t="s">
        <v>454</v>
      </c>
      <c r="C37" s="232"/>
      <c r="D37" s="232"/>
      <c r="E37" s="232"/>
      <c r="F37" s="232"/>
      <c r="G37" s="232"/>
      <c r="H37" t="s">
        <v>4</v>
      </c>
    </row>
    <row r="38" spans="1:8" ht="12.75" customHeight="1">
      <c r="A38" s="103"/>
      <c r="B38" s="232"/>
      <c r="C38" s="232"/>
      <c r="D38" s="232"/>
      <c r="E38" s="232"/>
      <c r="F38" s="232"/>
      <c r="G38" s="232"/>
      <c r="H38" t="s">
        <v>4</v>
      </c>
    </row>
    <row r="39" spans="1:8" ht="12.75">
      <c r="A39" s="103"/>
      <c r="B39" s="232"/>
      <c r="C39" s="232"/>
      <c r="D39" s="232"/>
      <c r="E39" s="232"/>
      <c r="F39" s="232"/>
      <c r="G39" s="232"/>
      <c r="H39" t="s">
        <v>4</v>
      </c>
    </row>
    <row r="40" spans="1:8" ht="12.75">
      <c r="A40" s="103"/>
      <c r="B40" s="232"/>
      <c r="C40" s="232"/>
      <c r="D40" s="232"/>
      <c r="E40" s="232"/>
      <c r="F40" s="232"/>
      <c r="G40" s="232"/>
      <c r="H40" t="s">
        <v>4</v>
      </c>
    </row>
    <row r="41" spans="1:8" ht="12.75">
      <c r="A41" s="103"/>
      <c r="B41" s="232"/>
      <c r="C41" s="232"/>
      <c r="D41" s="232"/>
      <c r="E41" s="232"/>
      <c r="F41" s="232"/>
      <c r="G41" s="232"/>
      <c r="H41" t="s">
        <v>4</v>
      </c>
    </row>
    <row r="42" spans="1:8" ht="12.75">
      <c r="A42" s="103"/>
      <c r="B42" s="232"/>
      <c r="C42" s="232"/>
      <c r="D42" s="232"/>
      <c r="E42" s="232"/>
      <c r="F42" s="232"/>
      <c r="G42" s="232"/>
      <c r="H42" t="s">
        <v>4</v>
      </c>
    </row>
    <row r="43" spans="1:8" ht="12.75">
      <c r="A43" s="103"/>
      <c r="B43" s="232"/>
      <c r="C43" s="232"/>
      <c r="D43" s="232"/>
      <c r="E43" s="232"/>
      <c r="F43" s="232"/>
      <c r="G43" s="232"/>
      <c r="H43" t="s">
        <v>4</v>
      </c>
    </row>
    <row r="44" spans="1:8" ht="12.75">
      <c r="A44" s="103"/>
      <c r="B44" s="232"/>
      <c r="C44" s="232"/>
      <c r="D44" s="232"/>
      <c r="E44" s="232"/>
      <c r="F44" s="232"/>
      <c r="G44" s="232"/>
      <c r="H44" t="s">
        <v>4</v>
      </c>
    </row>
    <row r="45" spans="1:8" ht="0.75" customHeight="1">
      <c r="A45" s="103"/>
      <c r="B45" s="232"/>
      <c r="C45" s="232"/>
      <c r="D45" s="232"/>
      <c r="E45" s="232"/>
      <c r="F45" s="232"/>
      <c r="G45" s="232"/>
      <c r="H45" t="s">
        <v>4</v>
      </c>
    </row>
    <row r="46" spans="2:7" ht="12.75">
      <c r="B46" s="104"/>
      <c r="C46" s="104"/>
      <c r="D46" s="104"/>
      <c r="E46" s="104"/>
      <c r="F46" s="104"/>
      <c r="G46" s="104"/>
    </row>
    <row r="47" spans="2:7" ht="12.75">
      <c r="B47" s="104"/>
      <c r="C47" s="104"/>
      <c r="D47" s="104"/>
      <c r="E47" s="104"/>
      <c r="F47" s="104"/>
      <c r="G47" s="104"/>
    </row>
    <row r="48" spans="2:7" ht="12.75">
      <c r="B48" s="104"/>
      <c r="C48" s="104"/>
      <c r="D48" s="104"/>
      <c r="E48" s="104"/>
      <c r="F48" s="104"/>
      <c r="G48" s="104"/>
    </row>
    <row r="49" spans="2:7" ht="12.75">
      <c r="B49" s="104"/>
      <c r="C49" s="104"/>
      <c r="D49" s="104"/>
      <c r="E49" s="104"/>
      <c r="F49" s="104"/>
      <c r="G49" s="104"/>
    </row>
    <row r="50" spans="2:7" ht="12.75">
      <c r="B50" s="104"/>
      <c r="C50" s="104"/>
      <c r="D50" s="104"/>
      <c r="E50" s="104"/>
      <c r="F50" s="104"/>
      <c r="G50" s="104"/>
    </row>
    <row r="51" spans="2:7" ht="12.75">
      <c r="B51" s="104"/>
      <c r="C51" s="104"/>
      <c r="D51" s="104"/>
      <c r="E51" s="104"/>
      <c r="F51" s="104"/>
      <c r="G51" s="104"/>
    </row>
    <row r="52" spans="2:7" ht="12.75">
      <c r="B52" s="104"/>
      <c r="C52" s="104"/>
      <c r="D52" s="104"/>
      <c r="E52" s="104"/>
      <c r="F52" s="104"/>
      <c r="G52" s="104"/>
    </row>
    <row r="53" spans="2:7" ht="12.75">
      <c r="B53" s="104"/>
      <c r="C53" s="104"/>
      <c r="D53" s="104"/>
      <c r="E53" s="104"/>
      <c r="F53" s="104"/>
      <c r="G53" s="104"/>
    </row>
    <row r="54" spans="2:7" ht="12.75">
      <c r="B54" s="104"/>
      <c r="C54" s="104"/>
      <c r="D54" s="104"/>
      <c r="E54" s="104"/>
      <c r="F54" s="104"/>
      <c r="G54" s="104"/>
    </row>
    <row r="55" spans="2:7" ht="12.75">
      <c r="B55" s="104"/>
      <c r="C55" s="104"/>
      <c r="D55" s="104"/>
      <c r="E55" s="104"/>
      <c r="F55" s="104"/>
      <c r="G55" s="104"/>
    </row>
  </sheetData>
  <sheetProtection/>
  <mergeCells count="22"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  <mergeCell ref="F30:G30"/>
    <mergeCell ref="F31:G31"/>
    <mergeCell ref="F32:G32"/>
    <mergeCell ref="F33:G33"/>
    <mergeCell ref="F34:G34"/>
    <mergeCell ref="B37:G45"/>
    <mergeCell ref="C8:E8"/>
    <mergeCell ref="C9:E9"/>
    <mergeCell ref="C10:E10"/>
    <mergeCell ref="C11:E11"/>
    <mergeCell ref="C12:E12"/>
    <mergeCell ref="A23:B2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1"/>
  <dimension ref="A1:BE93"/>
  <sheetViews>
    <sheetView zoomScalePageLayoutView="0" workbookViewId="0" topLeftCell="A1">
      <selection activeCell="H42" sqref="H42:I42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105" t="s">
        <v>47</v>
      </c>
      <c r="B1" s="106"/>
      <c r="C1" s="107" t="str">
        <f>CONCATENATE(cislostavby," ",nazevstavby)</f>
        <v>0002 NEMOCNICE BŘECLAV</v>
      </c>
      <c r="D1" s="108"/>
      <c r="E1" s="109"/>
      <c r="F1" s="108"/>
      <c r="G1" s="110" t="s">
        <v>48</v>
      </c>
      <c r="H1" s="111"/>
      <c r="I1" s="112"/>
    </row>
    <row r="2" spans="1:9" ht="13.5" thickBot="1">
      <c r="A2" s="113" t="s">
        <v>49</v>
      </c>
      <c r="B2" s="114"/>
      <c r="C2" s="115" t="str">
        <f>CONCATENATE(cisloobjektu," ",nazevobjektu)</f>
        <v>09 REKONSTR.STŘEŠNÍHO PLÁŠTĚ PAV.N</v>
      </c>
      <c r="D2" s="116"/>
      <c r="E2" s="117"/>
      <c r="F2" s="116"/>
      <c r="G2" s="118" t="s">
        <v>80</v>
      </c>
      <c r="H2" s="119"/>
      <c r="I2" s="120"/>
    </row>
    <row r="3" spans="1:9" ht="13.5" thickTop="1">
      <c r="A3" s="80"/>
      <c r="B3" s="80"/>
      <c r="C3" s="80"/>
      <c r="D3" s="80"/>
      <c r="E3" s="80"/>
      <c r="F3" s="67"/>
      <c r="G3" s="80"/>
      <c r="H3" s="80"/>
      <c r="I3" s="80"/>
    </row>
    <row r="4" spans="1:9" ht="19.5" customHeight="1">
      <c r="A4" s="121" t="s">
        <v>50</v>
      </c>
      <c r="B4" s="122"/>
      <c r="C4" s="122"/>
      <c r="D4" s="122"/>
      <c r="E4" s="123"/>
      <c r="F4" s="122"/>
      <c r="G4" s="122"/>
      <c r="H4" s="122"/>
      <c r="I4" s="122"/>
    </row>
    <row r="5" spans="1:9" ht="13.5" thickBot="1">
      <c r="A5" s="80"/>
      <c r="B5" s="80"/>
      <c r="C5" s="80"/>
      <c r="D5" s="80"/>
      <c r="E5" s="80"/>
      <c r="F5" s="80"/>
      <c r="G5" s="80"/>
      <c r="H5" s="80"/>
      <c r="I5" s="80"/>
    </row>
    <row r="6" spans="1:9" s="35" customFormat="1" ht="13.5" thickBot="1">
      <c r="A6" s="124"/>
      <c r="B6" s="125" t="s">
        <v>51</v>
      </c>
      <c r="C6" s="125"/>
      <c r="D6" s="126"/>
      <c r="E6" s="127" t="s">
        <v>52</v>
      </c>
      <c r="F6" s="128" t="s">
        <v>53</v>
      </c>
      <c r="G6" s="128" t="s">
        <v>54</v>
      </c>
      <c r="H6" s="128" t="s">
        <v>55</v>
      </c>
      <c r="I6" s="129" t="s">
        <v>29</v>
      </c>
    </row>
    <row r="7" spans="1:9" s="35" customFormat="1" ht="12.75">
      <c r="A7" s="226" t="str">
        <f>Položky!B7</f>
        <v>2</v>
      </c>
      <c r="B7" s="130" t="str">
        <f>Položky!C7</f>
        <v>Základy a zvláštní zakládání</v>
      </c>
      <c r="C7" s="67"/>
      <c r="D7" s="131"/>
      <c r="E7" s="227">
        <f>Položky!BA10</f>
        <v>0</v>
      </c>
      <c r="F7" s="228">
        <f>Položky!BB10</f>
        <v>0</v>
      </c>
      <c r="G7" s="228">
        <f>Položky!BC10</f>
        <v>0</v>
      </c>
      <c r="H7" s="228">
        <f>Položky!BD10</f>
        <v>0</v>
      </c>
      <c r="I7" s="229">
        <f>Položky!BE10</f>
        <v>0</v>
      </c>
    </row>
    <row r="8" spans="1:9" s="35" customFormat="1" ht="12.75">
      <c r="A8" s="226" t="str">
        <f>Položky!B11</f>
        <v>3</v>
      </c>
      <c r="B8" s="130" t="str">
        <f>Položky!C11</f>
        <v>Svislé a kompletní konstrukce</v>
      </c>
      <c r="C8" s="67"/>
      <c r="D8" s="131"/>
      <c r="E8" s="227">
        <f>Položky!BA14</f>
        <v>0</v>
      </c>
      <c r="F8" s="228">
        <f>Položky!BB14</f>
        <v>0</v>
      </c>
      <c r="G8" s="228">
        <f>Položky!BC14</f>
        <v>0</v>
      </c>
      <c r="H8" s="228">
        <f>Položky!BD14</f>
        <v>0</v>
      </c>
      <c r="I8" s="229">
        <f>Položky!BE14</f>
        <v>0</v>
      </c>
    </row>
    <row r="9" spans="1:9" s="35" customFormat="1" ht="12.75">
      <c r="A9" s="226" t="str">
        <f>Položky!B15</f>
        <v>4</v>
      </c>
      <c r="B9" s="130" t="str">
        <f>Položky!C15</f>
        <v>Vodorovné konstrukce</v>
      </c>
      <c r="C9" s="67"/>
      <c r="D9" s="131"/>
      <c r="E9" s="227">
        <f>Položky!BA32</f>
        <v>0</v>
      </c>
      <c r="F9" s="228">
        <f>Položky!BB32</f>
        <v>0</v>
      </c>
      <c r="G9" s="228">
        <f>Položky!BC32</f>
        <v>0</v>
      </c>
      <c r="H9" s="228">
        <f>Položky!BD32</f>
        <v>0</v>
      </c>
      <c r="I9" s="229">
        <f>Položky!BE32</f>
        <v>0</v>
      </c>
    </row>
    <row r="10" spans="1:9" s="35" customFormat="1" ht="12.75">
      <c r="A10" s="226" t="str">
        <f>Položky!B33</f>
        <v>61</v>
      </c>
      <c r="B10" s="130" t="str">
        <f>Položky!C33</f>
        <v>Upravy povrchů vnitřní</v>
      </c>
      <c r="C10" s="67"/>
      <c r="D10" s="131"/>
      <c r="E10" s="227">
        <f>Položky!BA37</f>
        <v>0</v>
      </c>
      <c r="F10" s="228">
        <f>Položky!BB37</f>
        <v>0</v>
      </c>
      <c r="G10" s="228">
        <f>Položky!BC37</f>
        <v>0</v>
      </c>
      <c r="H10" s="228">
        <f>Položky!BD37</f>
        <v>0</v>
      </c>
      <c r="I10" s="229">
        <f>Položky!BE37</f>
        <v>0</v>
      </c>
    </row>
    <row r="11" spans="1:9" s="35" customFormat="1" ht="12.75">
      <c r="A11" s="226" t="str">
        <f>Položky!B38</f>
        <v>62</v>
      </c>
      <c r="B11" s="130" t="str">
        <f>Položky!C38</f>
        <v>Úpravy povrchů vnější</v>
      </c>
      <c r="C11" s="67"/>
      <c r="D11" s="131"/>
      <c r="E11" s="227">
        <f>Položky!BA67</f>
        <v>0</v>
      </c>
      <c r="F11" s="228">
        <f>Položky!BB67</f>
        <v>0</v>
      </c>
      <c r="G11" s="228">
        <f>Položky!BC67</f>
        <v>0</v>
      </c>
      <c r="H11" s="228">
        <f>Položky!BD67</f>
        <v>0</v>
      </c>
      <c r="I11" s="229">
        <f>Položky!BE67</f>
        <v>0</v>
      </c>
    </row>
    <row r="12" spans="1:9" s="35" customFormat="1" ht="12.75">
      <c r="A12" s="226" t="str">
        <f>Položky!B68</f>
        <v>63</v>
      </c>
      <c r="B12" s="130" t="str">
        <f>Položky!C68</f>
        <v>Podlahy a podlahové konstrukce</v>
      </c>
      <c r="C12" s="67"/>
      <c r="D12" s="131"/>
      <c r="E12" s="227">
        <f>Položky!BA71</f>
        <v>0</v>
      </c>
      <c r="F12" s="228">
        <f>Položky!BB71</f>
        <v>0</v>
      </c>
      <c r="G12" s="228">
        <f>Položky!BC71</f>
        <v>0</v>
      </c>
      <c r="H12" s="228">
        <f>Položky!BD71</f>
        <v>0</v>
      </c>
      <c r="I12" s="229">
        <f>Položky!BE71</f>
        <v>0</v>
      </c>
    </row>
    <row r="13" spans="1:9" s="35" customFormat="1" ht="12.75">
      <c r="A13" s="226" t="str">
        <f>Položky!B72</f>
        <v>64</v>
      </c>
      <c r="B13" s="130" t="str">
        <f>Položky!C72</f>
        <v>Výplně otvorů</v>
      </c>
      <c r="C13" s="67"/>
      <c r="D13" s="131"/>
      <c r="E13" s="227">
        <f>Položky!BA77</f>
        <v>0</v>
      </c>
      <c r="F13" s="228">
        <f>Položky!BB77</f>
        <v>0</v>
      </c>
      <c r="G13" s="228">
        <f>Položky!BC77</f>
        <v>0</v>
      </c>
      <c r="H13" s="228">
        <f>Položky!BD77</f>
        <v>0</v>
      </c>
      <c r="I13" s="229">
        <f>Položky!BE77</f>
        <v>0</v>
      </c>
    </row>
    <row r="14" spans="1:9" s="35" customFormat="1" ht="12.75">
      <c r="A14" s="226" t="str">
        <f>Položky!B78</f>
        <v>93</v>
      </c>
      <c r="B14" s="130" t="str">
        <f>Položky!C78</f>
        <v>Dokončovací práce inženýrských staveb</v>
      </c>
      <c r="C14" s="67"/>
      <c r="D14" s="131"/>
      <c r="E14" s="227">
        <f>Položky!BA83</f>
        <v>0</v>
      </c>
      <c r="F14" s="228">
        <f>Položky!BB83</f>
        <v>0</v>
      </c>
      <c r="G14" s="228">
        <f>Položky!BC83</f>
        <v>0</v>
      </c>
      <c r="H14" s="228">
        <f>Položky!BD83</f>
        <v>0</v>
      </c>
      <c r="I14" s="229">
        <f>Položky!BE83</f>
        <v>0</v>
      </c>
    </row>
    <row r="15" spans="1:9" s="35" customFormat="1" ht="12.75">
      <c r="A15" s="226" t="str">
        <f>Položky!B84</f>
        <v>94</v>
      </c>
      <c r="B15" s="130" t="str">
        <f>Položky!C84</f>
        <v>Lešení a stavební výtahy</v>
      </c>
      <c r="C15" s="67"/>
      <c r="D15" s="131"/>
      <c r="E15" s="227">
        <f>Položky!BA90</f>
        <v>0</v>
      </c>
      <c r="F15" s="228">
        <f>Položky!BB90</f>
        <v>0</v>
      </c>
      <c r="G15" s="228">
        <f>Položky!BC90</f>
        <v>0</v>
      </c>
      <c r="H15" s="228">
        <f>Položky!BD90</f>
        <v>0</v>
      </c>
      <c r="I15" s="229">
        <f>Položky!BE90</f>
        <v>0</v>
      </c>
    </row>
    <row r="16" spans="1:9" s="35" customFormat="1" ht="12.75">
      <c r="A16" s="226" t="str">
        <f>Položky!B91</f>
        <v>95</v>
      </c>
      <c r="B16" s="130" t="str">
        <f>Položky!C91</f>
        <v>Dokončovací konstrukce na pozemních stavbách</v>
      </c>
      <c r="C16" s="67"/>
      <c r="D16" s="131"/>
      <c r="E16" s="227">
        <f>Položky!BA106</f>
        <v>0</v>
      </c>
      <c r="F16" s="228">
        <f>Položky!BB106</f>
        <v>0</v>
      </c>
      <c r="G16" s="228">
        <f>Položky!BC106</f>
        <v>0</v>
      </c>
      <c r="H16" s="228">
        <f>Položky!BD106</f>
        <v>0</v>
      </c>
      <c r="I16" s="229">
        <f>Položky!BE106</f>
        <v>0</v>
      </c>
    </row>
    <row r="17" spans="1:9" s="35" customFormat="1" ht="12.75">
      <c r="A17" s="226" t="str">
        <f>Položky!B107</f>
        <v>96</v>
      </c>
      <c r="B17" s="130" t="str">
        <f>Položky!C107</f>
        <v>Bourání konstrukcí</v>
      </c>
      <c r="C17" s="67"/>
      <c r="D17" s="131"/>
      <c r="E17" s="227">
        <f>Položky!BA140</f>
        <v>0</v>
      </c>
      <c r="F17" s="228">
        <f>Položky!BB140</f>
        <v>0</v>
      </c>
      <c r="G17" s="228">
        <f>Položky!BC140</f>
        <v>0</v>
      </c>
      <c r="H17" s="228">
        <f>Položky!BD140</f>
        <v>0</v>
      </c>
      <c r="I17" s="229">
        <f>Položky!BE140</f>
        <v>0</v>
      </c>
    </row>
    <row r="18" spans="1:9" s="35" customFormat="1" ht="12.75">
      <c r="A18" s="226" t="str">
        <f>Položky!B141</f>
        <v>99</v>
      </c>
      <c r="B18" s="130" t="str">
        <f>Položky!C141</f>
        <v>Staveništní přesun hmot</v>
      </c>
      <c r="C18" s="67"/>
      <c r="D18" s="131"/>
      <c r="E18" s="227">
        <f>Položky!BA144</f>
        <v>0</v>
      </c>
      <c r="F18" s="228">
        <f>Položky!BB144</f>
        <v>0</v>
      </c>
      <c r="G18" s="228">
        <f>Položky!BC144</f>
        <v>0</v>
      </c>
      <c r="H18" s="228">
        <f>Položky!BD144</f>
        <v>0</v>
      </c>
      <c r="I18" s="229">
        <f>Položky!BE144</f>
        <v>0</v>
      </c>
    </row>
    <row r="19" spans="1:9" s="35" customFormat="1" ht="12.75">
      <c r="A19" s="226" t="str">
        <f>Položky!B145</f>
        <v>712</v>
      </c>
      <c r="B19" s="130" t="str">
        <f>Položky!C145</f>
        <v>Živičné krytiny</v>
      </c>
      <c r="C19" s="67"/>
      <c r="D19" s="131"/>
      <c r="E19" s="227">
        <f>Položky!BA215</f>
        <v>0</v>
      </c>
      <c r="F19" s="228">
        <f>Položky!BB215</f>
        <v>0</v>
      </c>
      <c r="G19" s="228">
        <f>Položky!BC215</f>
        <v>0</v>
      </c>
      <c r="H19" s="228">
        <f>Položky!BD215</f>
        <v>0</v>
      </c>
      <c r="I19" s="229">
        <f>Položky!BE215</f>
        <v>0</v>
      </c>
    </row>
    <row r="20" spans="1:9" s="35" customFormat="1" ht="12.75">
      <c r="A20" s="226" t="str">
        <f>Položky!B216</f>
        <v>713</v>
      </c>
      <c r="B20" s="130" t="str">
        <f>Položky!C216</f>
        <v>Izolace tepelné</v>
      </c>
      <c r="C20" s="67"/>
      <c r="D20" s="131"/>
      <c r="E20" s="227">
        <f>Položky!BA246</f>
        <v>0</v>
      </c>
      <c r="F20" s="228">
        <f>Položky!BB246</f>
        <v>0</v>
      </c>
      <c r="G20" s="228">
        <f>Položky!BC246</f>
        <v>0</v>
      </c>
      <c r="H20" s="228">
        <f>Položky!BD246</f>
        <v>0</v>
      </c>
      <c r="I20" s="229">
        <f>Položky!BE246</f>
        <v>0</v>
      </c>
    </row>
    <row r="21" spans="1:9" s="35" customFormat="1" ht="12.75">
      <c r="A21" s="226" t="str">
        <f>Položky!B247</f>
        <v>762</v>
      </c>
      <c r="B21" s="130" t="str">
        <f>Položky!C247</f>
        <v>Konstrukce tesařské</v>
      </c>
      <c r="C21" s="67"/>
      <c r="D21" s="131"/>
      <c r="E21" s="227">
        <f>Položky!BA255</f>
        <v>0</v>
      </c>
      <c r="F21" s="228">
        <f>Položky!BB255</f>
        <v>0</v>
      </c>
      <c r="G21" s="228">
        <f>Položky!BC255</f>
        <v>0</v>
      </c>
      <c r="H21" s="228">
        <f>Položky!BD255</f>
        <v>0</v>
      </c>
      <c r="I21" s="229">
        <f>Položky!BE255</f>
        <v>0</v>
      </c>
    </row>
    <row r="22" spans="1:9" s="35" customFormat="1" ht="12.75">
      <c r="A22" s="226" t="str">
        <f>Položky!B256</f>
        <v>764</v>
      </c>
      <c r="B22" s="130" t="str">
        <f>Položky!C256</f>
        <v>Konstrukce klempířské</v>
      </c>
      <c r="C22" s="67"/>
      <c r="D22" s="131"/>
      <c r="E22" s="227">
        <f>Položky!BA276</f>
        <v>0</v>
      </c>
      <c r="F22" s="228">
        <f>Položky!BB276</f>
        <v>0</v>
      </c>
      <c r="G22" s="228">
        <f>Položky!BC276</f>
        <v>0</v>
      </c>
      <c r="H22" s="228">
        <f>Položky!BD276</f>
        <v>0</v>
      </c>
      <c r="I22" s="229">
        <f>Položky!BE276</f>
        <v>0</v>
      </c>
    </row>
    <row r="23" spans="1:9" s="35" customFormat="1" ht="12.75">
      <c r="A23" s="226" t="str">
        <f>Položky!B277</f>
        <v>767</v>
      </c>
      <c r="B23" s="130" t="str">
        <f>Položky!C277</f>
        <v>Konstrukce zámečnické</v>
      </c>
      <c r="C23" s="67"/>
      <c r="D23" s="131"/>
      <c r="E23" s="227">
        <f>Položky!BA290</f>
        <v>0</v>
      </c>
      <c r="F23" s="228">
        <f>Položky!BB290</f>
        <v>0</v>
      </c>
      <c r="G23" s="228">
        <f>Položky!BC290</f>
        <v>0</v>
      </c>
      <c r="H23" s="228">
        <f>Položky!BD290</f>
        <v>0</v>
      </c>
      <c r="I23" s="229">
        <f>Položky!BE290</f>
        <v>0</v>
      </c>
    </row>
    <row r="24" spans="1:9" s="35" customFormat="1" ht="12.75">
      <c r="A24" s="226" t="str">
        <f>Položky!B291</f>
        <v>769</v>
      </c>
      <c r="B24" s="130" t="str">
        <f>Položky!C291</f>
        <v>Otvorové prvky z plastu</v>
      </c>
      <c r="C24" s="67"/>
      <c r="D24" s="131"/>
      <c r="E24" s="227">
        <f>Položky!BA294</f>
        <v>0</v>
      </c>
      <c r="F24" s="228">
        <f>Položky!BB294</f>
        <v>0</v>
      </c>
      <c r="G24" s="228">
        <f>Položky!BC294</f>
        <v>0</v>
      </c>
      <c r="H24" s="228">
        <f>Položky!BD294</f>
        <v>0</v>
      </c>
      <c r="I24" s="229">
        <f>Položky!BE294</f>
        <v>0</v>
      </c>
    </row>
    <row r="25" spans="1:9" s="35" customFormat="1" ht="12.75">
      <c r="A25" s="226" t="str">
        <f>Položky!B295</f>
        <v>783</v>
      </c>
      <c r="B25" s="130" t="str">
        <f>Položky!C295</f>
        <v>Nátěry</v>
      </c>
      <c r="C25" s="67"/>
      <c r="D25" s="131"/>
      <c r="E25" s="227">
        <f>Položky!BA315</f>
        <v>0</v>
      </c>
      <c r="F25" s="228">
        <f>Položky!BB315</f>
        <v>0</v>
      </c>
      <c r="G25" s="228">
        <f>Položky!BC315</f>
        <v>0</v>
      </c>
      <c r="H25" s="228">
        <f>Položky!BD315</f>
        <v>0</v>
      </c>
      <c r="I25" s="229">
        <f>Položky!BE315</f>
        <v>0</v>
      </c>
    </row>
    <row r="26" spans="1:9" s="35" customFormat="1" ht="12.75">
      <c r="A26" s="226" t="str">
        <f>Položky!B316</f>
        <v>M21</v>
      </c>
      <c r="B26" s="130" t="str">
        <f>Položky!C316</f>
        <v>Elektromontáže</v>
      </c>
      <c r="C26" s="67"/>
      <c r="D26" s="131"/>
      <c r="E26" s="227">
        <f>Položky!BA319</f>
        <v>0</v>
      </c>
      <c r="F26" s="228">
        <f>Položky!BB319</f>
        <v>0</v>
      </c>
      <c r="G26" s="228">
        <f>Položky!BC319</f>
        <v>0</v>
      </c>
      <c r="H26" s="228">
        <f>Položky!BD319</f>
        <v>0</v>
      </c>
      <c r="I26" s="229">
        <f>Položky!BE319</f>
        <v>0</v>
      </c>
    </row>
    <row r="27" spans="1:9" s="35" customFormat="1" ht="12.75">
      <c r="A27" s="226" t="str">
        <f>Položky!B320</f>
        <v>M211</v>
      </c>
      <c r="B27" s="130" t="str">
        <f>Položky!C320</f>
        <v>Hromosvod</v>
      </c>
      <c r="C27" s="67"/>
      <c r="D27" s="131"/>
      <c r="E27" s="227">
        <f>Položky!BA329</f>
        <v>0</v>
      </c>
      <c r="F27" s="228">
        <f>Položky!BB329</f>
        <v>0</v>
      </c>
      <c r="G27" s="228">
        <f>Položky!BC329</f>
        <v>0</v>
      </c>
      <c r="H27" s="228">
        <f>Položky!BD329</f>
        <v>0</v>
      </c>
      <c r="I27" s="229">
        <f>Položky!BE329</f>
        <v>0</v>
      </c>
    </row>
    <row r="28" spans="1:9" s="35" customFormat="1" ht="13.5" thickBot="1">
      <c r="A28" s="226" t="str">
        <f>Položky!B330</f>
        <v>D96</v>
      </c>
      <c r="B28" s="130" t="str">
        <f>Položky!C330</f>
        <v>Přesuny suti a vybouraných hmot</v>
      </c>
      <c r="C28" s="67"/>
      <c r="D28" s="131"/>
      <c r="E28" s="227">
        <f>Položky!BA339</f>
        <v>0</v>
      </c>
      <c r="F28" s="228">
        <f>Položky!BB339</f>
        <v>0</v>
      </c>
      <c r="G28" s="228">
        <f>Položky!BC339</f>
        <v>0</v>
      </c>
      <c r="H28" s="228">
        <f>Položky!BD339</f>
        <v>0</v>
      </c>
      <c r="I28" s="229">
        <f>Položky!BE339</f>
        <v>0</v>
      </c>
    </row>
    <row r="29" spans="1:9" s="138" customFormat="1" ht="13.5" thickBot="1">
      <c r="A29" s="132"/>
      <c r="B29" s="133" t="s">
        <v>56</v>
      </c>
      <c r="C29" s="133"/>
      <c r="D29" s="134"/>
      <c r="E29" s="135">
        <f>SUM(E7:E28)</f>
        <v>0</v>
      </c>
      <c r="F29" s="136">
        <f>SUM(F7:F28)</f>
        <v>0</v>
      </c>
      <c r="G29" s="136">
        <f>SUM(G7:G28)</f>
        <v>0</v>
      </c>
      <c r="H29" s="136">
        <f>SUM(H7:H28)</f>
        <v>0</v>
      </c>
      <c r="I29" s="137">
        <f>SUM(I7:I28)</f>
        <v>0</v>
      </c>
    </row>
    <row r="30" spans="1:9" ht="12.75">
      <c r="A30" s="67"/>
      <c r="B30" s="67"/>
      <c r="C30" s="67"/>
      <c r="D30" s="67"/>
      <c r="E30" s="67"/>
      <c r="F30" s="67"/>
      <c r="G30" s="67"/>
      <c r="H30" s="67"/>
      <c r="I30" s="67"/>
    </row>
    <row r="31" spans="1:57" ht="19.5" customHeight="1">
      <c r="A31" s="122" t="s">
        <v>57</v>
      </c>
      <c r="B31" s="122"/>
      <c r="C31" s="122"/>
      <c r="D31" s="122"/>
      <c r="E31" s="122"/>
      <c r="F31" s="122"/>
      <c r="G31" s="139"/>
      <c r="H31" s="122"/>
      <c r="I31" s="122"/>
      <c r="BA31" s="41"/>
      <c r="BB31" s="41"/>
      <c r="BC31" s="41"/>
      <c r="BD31" s="41"/>
      <c r="BE31" s="41"/>
    </row>
    <row r="32" spans="1:9" ht="13.5" thickBot="1">
      <c r="A32" s="80"/>
      <c r="B32" s="80"/>
      <c r="C32" s="80"/>
      <c r="D32" s="80"/>
      <c r="E32" s="80"/>
      <c r="F32" s="80"/>
      <c r="G32" s="80"/>
      <c r="H32" s="80"/>
      <c r="I32" s="80"/>
    </row>
    <row r="33" spans="1:9" ht="12.75">
      <c r="A33" s="74" t="s">
        <v>58</v>
      </c>
      <c r="B33" s="75"/>
      <c r="C33" s="75"/>
      <c r="D33" s="140"/>
      <c r="E33" s="141" t="s">
        <v>59</v>
      </c>
      <c r="F33" s="142" t="s">
        <v>60</v>
      </c>
      <c r="G33" s="143" t="s">
        <v>61</v>
      </c>
      <c r="H33" s="144"/>
      <c r="I33" s="145" t="s">
        <v>59</v>
      </c>
    </row>
    <row r="34" spans="1:53" ht="12.75">
      <c r="A34" s="65" t="s">
        <v>446</v>
      </c>
      <c r="B34" s="56"/>
      <c r="C34" s="56"/>
      <c r="D34" s="146"/>
      <c r="E34" s="147"/>
      <c r="F34" s="148"/>
      <c r="G34" s="149">
        <f>CHOOSE(BA34+1,HSV+PSV,HSV+PSV+Mont,HSV+PSV+Dodavka+Mont,HSV,PSV,Mont,Dodavka,Mont+Dodavka,0)</f>
        <v>0</v>
      </c>
      <c r="H34" s="150"/>
      <c r="I34" s="151">
        <f>E34+F34*G34/100</f>
        <v>0</v>
      </c>
      <c r="BA34">
        <v>0</v>
      </c>
    </row>
    <row r="35" spans="1:53" ht="12.75">
      <c r="A35" s="65" t="s">
        <v>447</v>
      </c>
      <c r="B35" s="56"/>
      <c r="C35" s="56"/>
      <c r="D35" s="146"/>
      <c r="E35" s="147"/>
      <c r="F35" s="148"/>
      <c r="G35" s="149">
        <f>CHOOSE(BA35+1,HSV+PSV,HSV+PSV+Mont,HSV+PSV+Dodavka+Mont,HSV,PSV,Mont,Dodavka,Mont+Dodavka,0)</f>
        <v>0</v>
      </c>
      <c r="H35" s="150"/>
      <c r="I35" s="151">
        <f>E35+F35*G35/100</f>
        <v>0</v>
      </c>
      <c r="BA35">
        <v>0</v>
      </c>
    </row>
    <row r="36" spans="1:53" ht="12.75">
      <c r="A36" s="65" t="s">
        <v>448</v>
      </c>
      <c r="B36" s="56"/>
      <c r="C36" s="56"/>
      <c r="D36" s="146"/>
      <c r="E36" s="147"/>
      <c r="F36" s="148"/>
      <c r="G36" s="149">
        <f>CHOOSE(BA36+1,HSV+PSV,HSV+PSV+Mont,HSV+PSV+Dodavka+Mont,HSV,PSV,Mont,Dodavka,Mont+Dodavka,0)</f>
        <v>0</v>
      </c>
      <c r="H36" s="150"/>
      <c r="I36" s="151">
        <f>E36+F36*G36/100</f>
        <v>0</v>
      </c>
      <c r="BA36">
        <v>0</v>
      </c>
    </row>
    <row r="37" spans="1:53" ht="12.75">
      <c r="A37" s="65" t="s">
        <v>449</v>
      </c>
      <c r="B37" s="56"/>
      <c r="C37" s="56"/>
      <c r="D37" s="146"/>
      <c r="E37" s="147"/>
      <c r="F37" s="148"/>
      <c r="G37" s="149">
        <f>CHOOSE(BA37+1,HSV+PSV,HSV+PSV+Mont,HSV+PSV+Dodavka+Mont,HSV,PSV,Mont,Dodavka,Mont+Dodavka,0)</f>
        <v>0</v>
      </c>
      <c r="H37" s="150"/>
      <c r="I37" s="151">
        <f>E37+F37*G37/100</f>
        <v>0</v>
      </c>
      <c r="BA37">
        <v>0</v>
      </c>
    </row>
    <row r="38" spans="1:53" ht="12.75">
      <c r="A38" s="65" t="s">
        <v>450</v>
      </c>
      <c r="B38" s="56"/>
      <c r="C38" s="56"/>
      <c r="D38" s="146"/>
      <c r="E38" s="147"/>
      <c r="F38" s="148"/>
      <c r="G38" s="149">
        <f>CHOOSE(BA38+1,HSV+PSV,HSV+PSV+Mont,HSV+PSV+Dodavka+Mont,HSV,PSV,Mont,Dodavka,Mont+Dodavka,0)</f>
        <v>0</v>
      </c>
      <c r="H38" s="150"/>
      <c r="I38" s="151">
        <f>E38+F38*G38/100</f>
        <v>0</v>
      </c>
      <c r="BA38">
        <v>1</v>
      </c>
    </row>
    <row r="39" spans="1:53" ht="12.75">
      <c r="A39" s="65" t="s">
        <v>451</v>
      </c>
      <c r="B39" s="56"/>
      <c r="C39" s="56"/>
      <c r="D39" s="146"/>
      <c r="E39" s="147"/>
      <c r="F39" s="148"/>
      <c r="G39" s="149">
        <f>CHOOSE(BA39+1,HSV+PSV,HSV+PSV+Mont,HSV+PSV+Dodavka+Mont,HSV,PSV,Mont,Dodavka,Mont+Dodavka,0)</f>
        <v>0</v>
      </c>
      <c r="H39" s="150"/>
      <c r="I39" s="151">
        <f>E39+F39*G39/100</f>
        <v>0</v>
      </c>
      <c r="BA39">
        <v>1</v>
      </c>
    </row>
    <row r="40" spans="1:53" ht="12.75">
      <c r="A40" s="65" t="s">
        <v>452</v>
      </c>
      <c r="B40" s="56"/>
      <c r="C40" s="56"/>
      <c r="D40" s="146"/>
      <c r="E40" s="147"/>
      <c r="F40" s="148"/>
      <c r="G40" s="149">
        <f>CHOOSE(BA40+1,HSV+PSV,HSV+PSV+Mont,HSV+PSV+Dodavka+Mont,HSV,PSV,Mont,Dodavka,Mont+Dodavka,0)</f>
        <v>0</v>
      </c>
      <c r="H40" s="150"/>
      <c r="I40" s="151">
        <f>E40+F40*G40/100</f>
        <v>0</v>
      </c>
      <c r="BA40">
        <v>2</v>
      </c>
    </row>
    <row r="41" spans="1:53" ht="12.75">
      <c r="A41" s="65" t="s">
        <v>453</v>
      </c>
      <c r="B41" s="56"/>
      <c r="C41" s="56"/>
      <c r="D41" s="146"/>
      <c r="E41" s="147"/>
      <c r="F41" s="148"/>
      <c r="G41" s="149">
        <f>CHOOSE(BA41+1,HSV+PSV,HSV+PSV+Mont,HSV+PSV+Dodavka+Mont,HSV,PSV,Mont,Dodavka,Mont+Dodavka,0)</f>
        <v>0</v>
      </c>
      <c r="H41" s="150"/>
      <c r="I41" s="151">
        <f>E41+F41*G41/100</f>
        <v>0</v>
      </c>
      <c r="BA41">
        <v>2</v>
      </c>
    </row>
    <row r="42" spans="1:9" ht="13.5" thickBot="1">
      <c r="A42" s="152"/>
      <c r="B42" s="153" t="s">
        <v>62</v>
      </c>
      <c r="C42" s="154"/>
      <c r="D42" s="155"/>
      <c r="E42" s="156"/>
      <c r="F42" s="157"/>
      <c r="G42" s="157"/>
      <c r="H42" s="158">
        <f>SUM(I34:I41)</f>
        <v>0</v>
      </c>
      <c r="I42" s="159"/>
    </row>
    <row r="44" spans="2:9" ht="12.75">
      <c r="B44" s="138"/>
      <c r="F44" s="160"/>
      <c r="G44" s="161"/>
      <c r="H44" s="161"/>
      <c r="I44" s="162"/>
    </row>
    <row r="45" spans="6:9" ht="12.75">
      <c r="F45" s="160"/>
      <c r="G45" s="161"/>
      <c r="H45" s="161"/>
      <c r="I45" s="162"/>
    </row>
    <row r="46" spans="6:9" ht="12.75">
      <c r="F46" s="160"/>
      <c r="G46" s="161"/>
      <c r="H46" s="161"/>
      <c r="I46" s="162"/>
    </row>
    <row r="47" spans="6:9" ht="12.75">
      <c r="F47" s="160"/>
      <c r="G47" s="161"/>
      <c r="H47" s="161"/>
      <c r="I47" s="162"/>
    </row>
    <row r="48" spans="6:9" ht="12.75">
      <c r="F48" s="160"/>
      <c r="G48" s="161"/>
      <c r="H48" s="161"/>
      <c r="I48" s="162"/>
    </row>
    <row r="49" spans="6:9" ht="12.75">
      <c r="F49" s="160"/>
      <c r="G49" s="161"/>
      <c r="H49" s="161"/>
      <c r="I49" s="162"/>
    </row>
    <row r="50" spans="6:9" ht="12.75">
      <c r="F50" s="160"/>
      <c r="G50" s="161"/>
      <c r="H50" s="161"/>
      <c r="I50" s="162"/>
    </row>
    <row r="51" spans="6:9" ht="12.75">
      <c r="F51" s="160"/>
      <c r="G51" s="161"/>
      <c r="H51" s="161"/>
      <c r="I51" s="162"/>
    </row>
    <row r="52" spans="6:9" ht="12.75">
      <c r="F52" s="160"/>
      <c r="G52" s="161"/>
      <c r="H52" s="161"/>
      <c r="I52" s="162"/>
    </row>
    <row r="53" spans="6:9" ht="12.75">
      <c r="F53" s="160"/>
      <c r="G53" s="161"/>
      <c r="H53" s="161"/>
      <c r="I53" s="162"/>
    </row>
    <row r="54" spans="6:9" ht="12.75">
      <c r="F54" s="160"/>
      <c r="G54" s="161"/>
      <c r="H54" s="161"/>
      <c r="I54" s="162"/>
    </row>
    <row r="55" spans="6:9" ht="12.75">
      <c r="F55" s="160"/>
      <c r="G55" s="161"/>
      <c r="H55" s="161"/>
      <c r="I55" s="162"/>
    </row>
    <row r="56" spans="6:9" ht="12.75">
      <c r="F56" s="160"/>
      <c r="G56" s="161"/>
      <c r="H56" s="161"/>
      <c r="I56" s="162"/>
    </row>
    <row r="57" spans="6:9" ht="12.75">
      <c r="F57" s="160"/>
      <c r="G57" s="161"/>
      <c r="H57" s="161"/>
      <c r="I57" s="162"/>
    </row>
    <row r="58" spans="6:9" ht="12.75">
      <c r="F58" s="160"/>
      <c r="G58" s="161"/>
      <c r="H58" s="161"/>
      <c r="I58" s="162"/>
    </row>
    <row r="59" spans="6:9" ht="12.75">
      <c r="F59" s="160"/>
      <c r="G59" s="161"/>
      <c r="H59" s="161"/>
      <c r="I59" s="162"/>
    </row>
    <row r="60" spans="6:9" ht="12.75">
      <c r="F60" s="160"/>
      <c r="G60" s="161"/>
      <c r="H60" s="161"/>
      <c r="I60" s="162"/>
    </row>
    <row r="61" spans="6:9" ht="12.75">
      <c r="F61" s="160"/>
      <c r="G61" s="161"/>
      <c r="H61" s="161"/>
      <c r="I61" s="162"/>
    </row>
    <row r="62" spans="6:9" ht="12.75">
      <c r="F62" s="160"/>
      <c r="G62" s="161"/>
      <c r="H62" s="161"/>
      <c r="I62" s="162"/>
    </row>
    <row r="63" spans="6:9" ht="12.75">
      <c r="F63" s="160"/>
      <c r="G63" s="161"/>
      <c r="H63" s="161"/>
      <c r="I63" s="162"/>
    </row>
    <row r="64" spans="6:9" ht="12.75">
      <c r="F64" s="160"/>
      <c r="G64" s="161"/>
      <c r="H64" s="161"/>
      <c r="I64" s="162"/>
    </row>
    <row r="65" spans="6:9" ht="12.75">
      <c r="F65" s="160"/>
      <c r="G65" s="161"/>
      <c r="H65" s="161"/>
      <c r="I65" s="162"/>
    </row>
    <row r="66" spans="6:9" ht="12.75">
      <c r="F66" s="160"/>
      <c r="G66" s="161"/>
      <c r="H66" s="161"/>
      <c r="I66" s="162"/>
    </row>
    <row r="67" spans="6:9" ht="12.75">
      <c r="F67" s="160"/>
      <c r="G67" s="161"/>
      <c r="H67" s="161"/>
      <c r="I67" s="162"/>
    </row>
    <row r="68" spans="6:9" ht="12.75">
      <c r="F68" s="160"/>
      <c r="G68" s="161"/>
      <c r="H68" s="161"/>
      <c r="I68" s="162"/>
    </row>
    <row r="69" spans="6:9" ht="12.75">
      <c r="F69" s="160"/>
      <c r="G69" s="161"/>
      <c r="H69" s="161"/>
      <c r="I69" s="162"/>
    </row>
    <row r="70" spans="6:9" ht="12.75">
      <c r="F70" s="160"/>
      <c r="G70" s="161"/>
      <c r="H70" s="161"/>
      <c r="I70" s="162"/>
    </row>
    <row r="71" spans="6:9" ht="12.75">
      <c r="F71" s="160"/>
      <c r="G71" s="161"/>
      <c r="H71" s="161"/>
      <c r="I71" s="162"/>
    </row>
    <row r="72" spans="6:9" ht="12.75">
      <c r="F72" s="160"/>
      <c r="G72" s="161"/>
      <c r="H72" s="161"/>
      <c r="I72" s="162"/>
    </row>
    <row r="73" spans="6:9" ht="12.75">
      <c r="F73" s="160"/>
      <c r="G73" s="161"/>
      <c r="H73" s="161"/>
      <c r="I73" s="162"/>
    </row>
    <row r="74" spans="6:9" ht="12.75">
      <c r="F74" s="160"/>
      <c r="G74" s="161"/>
      <c r="H74" s="161"/>
      <c r="I74" s="162"/>
    </row>
    <row r="75" spans="6:9" ht="12.75">
      <c r="F75" s="160"/>
      <c r="G75" s="161"/>
      <c r="H75" s="161"/>
      <c r="I75" s="162"/>
    </row>
    <row r="76" spans="6:9" ht="12.75">
      <c r="F76" s="160"/>
      <c r="G76" s="161"/>
      <c r="H76" s="161"/>
      <c r="I76" s="162"/>
    </row>
    <row r="77" spans="6:9" ht="12.75">
      <c r="F77" s="160"/>
      <c r="G77" s="161"/>
      <c r="H77" s="161"/>
      <c r="I77" s="162"/>
    </row>
    <row r="78" spans="6:9" ht="12.75">
      <c r="F78" s="160"/>
      <c r="G78" s="161"/>
      <c r="H78" s="161"/>
      <c r="I78" s="162"/>
    </row>
    <row r="79" spans="6:9" ht="12.75">
      <c r="F79" s="160"/>
      <c r="G79" s="161"/>
      <c r="H79" s="161"/>
      <c r="I79" s="162"/>
    </row>
    <row r="80" spans="6:9" ht="12.75">
      <c r="F80" s="160"/>
      <c r="G80" s="161"/>
      <c r="H80" s="161"/>
      <c r="I80" s="162"/>
    </row>
    <row r="81" spans="6:9" ht="12.75">
      <c r="F81" s="160"/>
      <c r="G81" s="161"/>
      <c r="H81" s="161"/>
      <c r="I81" s="162"/>
    </row>
    <row r="82" spans="6:9" ht="12.75">
      <c r="F82" s="160"/>
      <c r="G82" s="161"/>
      <c r="H82" s="161"/>
      <c r="I82" s="162"/>
    </row>
    <row r="83" spans="6:9" ht="12.75">
      <c r="F83" s="160"/>
      <c r="G83" s="161"/>
      <c r="H83" s="161"/>
      <c r="I83" s="162"/>
    </row>
    <row r="84" spans="6:9" ht="12.75">
      <c r="F84" s="160"/>
      <c r="G84" s="161"/>
      <c r="H84" s="161"/>
      <c r="I84" s="162"/>
    </row>
    <row r="85" spans="6:9" ht="12.75">
      <c r="F85" s="160"/>
      <c r="G85" s="161"/>
      <c r="H85" s="161"/>
      <c r="I85" s="162"/>
    </row>
    <row r="86" spans="6:9" ht="12.75">
      <c r="F86" s="160"/>
      <c r="G86" s="161"/>
      <c r="H86" s="161"/>
      <c r="I86" s="162"/>
    </row>
    <row r="87" spans="6:9" ht="12.75">
      <c r="F87" s="160"/>
      <c r="G87" s="161"/>
      <c r="H87" s="161"/>
      <c r="I87" s="162"/>
    </row>
    <row r="88" spans="6:9" ht="12.75">
      <c r="F88" s="160"/>
      <c r="G88" s="161"/>
      <c r="H88" s="161"/>
      <c r="I88" s="162"/>
    </row>
    <row r="89" spans="6:9" ht="12.75">
      <c r="F89" s="160"/>
      <c r="G89" s="161"/>
      <c r="H89" s="161"/>
      <c r="I89" s="162"/>
    </row>
    <row r="90" spans="6:9" ht="12.75">
      <c r="F90" s="160"/>
      <c r="G90" s="161"/>
      <c r="H90" s="161"/>
      <c r="I90" s="162"/>
    </row>
    <row r="91" spans="6:9" ht="12.75">
      <c r="F91" s="160"/>
      <c r="G91" s="161"/>
      <c r="H91" s="161"/>
      <c r="I91" s="162"/>
    </row>
    <row r="92" spans="6:9" ht="12.75">
      <c r="F92" s="160"/>
      <c r="G92" s="161"/>
      <c r="H92" s="161"/>
      <c r="I92" s="162"/>
    </row>
    <row r="93" spans="6:9" ht="12.75">
      <c r="F93" s="160"/>
      <c r="G93" s="161"/>
      <c r="H93" s="161"/>
      <c r="I93" s="162"/>
    </row>
  </sheetData>
  <sheetProtection/>
  <mergeCells count="4">
    <mergeCell ref="A1:B1"/>
    <mergeCell ref="A2:B2"/>
    <mergeCell ref="G2:I2"/>
    <mergeCell ref="H42:I4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CZ412"/>
  <sheetViews>
    <sheetView showGridLines="0" showZeros="0" zoomScalePageLayoutView="0" workbookViewId="0" topLeftCell="A1">
      <selection activeCell="A339" sqref="A339:IV341"/>
    </sheetView>
  </sheetViews>
  <sheetFormatPr defaultColWidth="9.00390625" defaultRowHeight="12.75"/>
  <cols>
    <col min="1" max="1" width="4.375" style="164" customWidth="1"/>
    <col min="2" max="2" width="11.625" style="164" customWidth="1"/>
    <col min="3" max="3" width="40.375" style="164" customWidth="1"/>
    <col min="4" max="4" width="5.625" style="164" customWidth="1"/>
    <col min="5" max="5" width="8.625" style="220" customWidth="1"/>
    <col min="6" max="6" width="9.875" style="164" customWidth="1"/>
    <col min="7" max="7" width="13.875" style="164" customWidth="1"/>
    <col min="8" max="11" width="9.125" style="164" customWidth="1"/>
    <col min="12" max="12" width="75.375" style="164" customWidth="1"/>
    <col min="13" max="13" width="45.25390625" style="164" customWidth="1"/>
    <col min="14" max="16384" width="9.125" style="164" customWidth="1"/>
  </cols>
  <sheetData>
    <row r="1" spans="1:7" ht="15.75">
      <c r="A1" s="163" t="s">
        <v>75</v>
      </c>
      <c r="B1" s="163"/>
      <c r="C1" s="163"/>
      <c r="D1" s="163"/>
      <c r="E1" s="163"/>
      <c r="F1" s="163"/>
      <c r="G1" s="163"/>
    </row>
    <row r="2" spans="1:7" ht="14.25" customHeight="1" thickBot="1">
      <c r="A2" s="165"/>
      <c r="B2" s="166"/>
      <c r="C2" s="167"/>
      <c r="D2" s="167"/>
      <c r="E2" s="168"/>
      <c r="F2" s="167"/>
      <c r="G2" s="167"/>
    </row>
    <row r="3" spans="1:7" ht="13.5" thickTop="1">
      <c r="A3" s="105" t="s">
        <v>47</v>
      </c>
      <c r="B3" s="106"/>
      <c r="C3" s="107" t="str">
        <f>CONCATENATE(cislostavby," ",nazevstavby)</f>
        <v>0002 NEMOCNICE BŘECLAV</v>
      </c>
      <c r="D3" s="108"/>
      <c r="E3" s="169" t="s">
        <v>63</v>
      </c>
      <c r="F3" s="170">
        <f>Rekapitulace!H1</f>
        <v>0</v>
      </c>
      <c r="G3" s="171"/>
    </row>
    <row r="4" spans="1:7" ht="13.5" thickBot="1">
      <c r="A4" s="172" t="s">
        <v>49</v>
      </c>
      <c r="B4" s="114"/>
      <c r="C4" s="115" t="str">
        <f>CONCATENATE(cisloobjektu," ",nazevobjektu)</f>
        <v>09 REKONSTR.STŘEŠNÍHO PLÁŠTĚ PAV.N</v>
      </c>
      <c r="D4" s="116"/>
      <c r="E4" s="173" t="str">
        <f>Rekapitulace!G2</f>
        <v>SO 01 - REKONSTRUKCE STŘEŠNÍHO PLÁŠTĚ</v>
      </c>
      <c r="F4" s="174"/>
      <c r="G4" s="175"/>
    </row>
    <row r="5" spans="1:7" ht="13.5" thickTop="1">
      <c r="A5" s="176"/>
      <c r="B5" s="165"/>
      <c r="C5" s="165"/>
      <c r="D5" s="165"/>
      <c r="E5" s="177"/>
      <c r="F5" s="165"/>
      <c r="G5" s="178"/>
    </row>
    <row r="6" spans="1:7" ht="12.75">
      <c r="A6" s="179" t="s">
        <v>64</v>
      </c>
      <c r="B6" s="180" t="s">
        <v>65</v>
      </c>
      <c r="C6" s="180" t="s">
        <v>66</v>
      </c>
      <c r="D6" s="180" t="s">
        <v>67</v>
      </c>
      <c r="E6" s="181" t="s">
        <v>68</v>
      </c>
      <c r="F6" s="180" t="s">
        <v>69</v>
      </c>
      <c r="G6" s="182" t="s">
        <v>70</v>
      </c>
    </row>
    <row r="7" spans="1:15" ht="12.75">
      <c r="A7" s="183" t="s">
        <v>71</v>
      </c>
      <c r="B7" s="184" t="s">
        <v>81</v>
      </c>
      <c r="C7" s="185" t="s">
        <v>82</v>
      </c>
      <c r="D7" s="186"/>
      <c r="E7" s="187"/>
      <c r="F7" s="187"/>
      <c r="G7" s="188"/>
      <c r="H7" s="189"/>
      <c r="I7" s="189"/>
      <c r="O7" s="190">
        <v>1</v>
      </c>
    </row>
    <row r="8" spans="1:104" ht="22.5">
      <c r="A8" s="191">
        <v>1</v>
      </c>
      <c r="B8" s="192" t="s">
        <v>83</v>
      </c>
      <c r="C8" s="193" t="s">
        <v>84</v>
      </c>
      <c r="D8" s="194" t="s">
        <v>85</v>
      </c>
      <c r="E8" s="195">
        <v>0.048</v>
      </c>
      <c r="F8" s="195">
        <v>0</v>
      </c>
      <c r="G8" s="196">
        <f>E8*F8</f>
        <v>0</v>
      </c>
      <c r="O8" s="190">
        <v>2</v>
      </c>
      <c r="AA8" s="164">
        <v>1</v>
      </c>
      <c r="AB8" s="164">
        <v>1</v>
      </c>
      <c r="AC8" s="164">
        <v>1</v>
      </c>
      <c r="AZ8" s="164">
        <v>1</v>
      </c>
      <c r="BA8" s="164">
        <f>IF(AZ8=1,G8,0)</f>
        <v>0</v>
      </c>
      <c r="BB8" s="164">
        <f>IF(AZ8=2,G8,0)</f>
        <v>0</v>
      </c>
      <c r="BC8" s="164">
        <f>IF(AZ8=3,G8,0)</f>
        <v>0</v>
      </c>
      <c r="BD8" s="164">
        <f>IF(AZ8=4,G8,0)</f>
        <v>0</v>
      </c>
      <c r="BE8" s="164">
        <f>IF(AZ8=5,G8,0)</f>
        <v>0</v>
      </c>
      <c r="CA8" s="197">
        <v>1</v>
      </c>
      <c r="CB8" s="197">
        <v>1</v>
      </c>
      <c r="CZ8" s="164">
        <v>3.1285</v>
      </c>
    </row>
    <row r="9" spans="1:15" ht="12.75">
      <c r="A9" s="198"/>
      <c r="B9" s="204"/>
      <c r="C9" s="205" t="s">
        <v>86</v>
      </c>
      <c r="D9" s="206"/>
      <c r="E9" s="207">
        <v>0.048</v>
      </c>
      <c r="F9" s="208"/>
      <c r="G9" s="209"/>
      <c r="M9" s="203" t="s">
        <v>86</v>
      </c>
      <c r="O9" s="190"/>
    </row>
    <row r="10" spans="1:57" ht="12.75">
      <c r="A10" s="210"/>
      <c r="B10" s="211" t="s">
        <v>73</v>
      </c>
      <c r="C10" s="212" t="str">
        <f>CONCATENATE(B7," ",C7)</f>
        <v>2 Základy a zvláštní zakládání</v>
      </c>
      <c r="D10" s="213"/>
      <c r="E10" s="214"/>
      <c r="F10" s="215"/>
      <c r="G10" s="216">
        <f>SUM(G7:G9)</f>
        <v>0</v>
      </c>
      <c r="O10" s="190">
        <v>4</v>
      </c>
      <c r="BA10" s="217">
        <f>SUM(BA7:BA9)</f>
        <v>0</v>
      </c>
      <c r="BB10" s="217">
        <f>SUM(BB7:BB9)</f>
        <v>0</v>
      </c>
      <c r="BC10" s="217">
        <f>SUM(BC7:BC9)</f>
        <v>0</v>
      </c>
      <c r="BD10" s="217">
        <f>SUM(BD7:BD9)</f>
        <v>0</v>
      </c>
      <c r="BE10" s="217">
        <f>SUM(BE7:BE9)</f>
        <v>0</v>
      </c>
    </row>
    <row r="11" spans="1:15" ht="12.75">
      <c r="A11" s="183" t="s">
        <v>71</v>
      </c>
      <c r="B11" s="184" t="s">
        <v>87</v>
      </c>
      <c r="C11" s="185" t="s">
        <v>88</v>
      </c>
      <c r="D11" s="186"/>
      <c r="E11" s="187"/>
      <c r="F11" s="187"/>
      <c r="G11" s="188"/>
      <c r="H11" s="189"/>
      <c r="I11" s="189"/>
      <c r="O11" s="190">
        <v>1</v>
      </c>
    </row>
    <row r="12" spans="1:104" ht="22.5">
      <c r="A12" s="191">
        <v>2</v>
      </c>
      <c r="B12" s="192" t="s">
        <v>89</v>
      </c>
      <c r="C12" s="193" t="s">
        <v>90</v>
      </c>
      <c r="D12" s="194" t="s">
        <v>91</v>
      </c>
      <c r="E12" s="195">
        <v>1</v>
      </c>
      <c r="F12" s="195">
        <v>0</v>
      </c>
      <c r="G12" s="196">
        <f>E12*F12</f>
        <v>0</v>
      </c>
      <c r="O12" s="190">
        <v>2</v>
      </c>
      <c r="AA12" s="164">
        <v>1</v>
      </c>
      <c r="AB12" s="164">
        <v>1</v>
      </c>
      <c r="AC12" s="164">
        <v>1</v>
      </c>
      <c r="AZ12" s="164">
        <v>1</v>
      </c>
      <c r="BA12" s="164">
        <f>IF(AZ12=1,G12,0)</f>
        <v>0</v>
      </c>
      <c r="BB12" s="164">
        <f>IF(AZ12=2,G12,0)</f>
        <v>0</v>
      </c>
      <c r="BC12" s="164">
        <f>IF(AZ12=3,G12,0)</f>
        <v>0</v>
      </c>
      <c r="BD12" s="164">
        <f>IF(AZ12=4,G12,0)</f>
        <v>0</v>
      </c>
      <c r="BE12" s="164">
        <f>IF(AZ12=5,G12,0)</f>
        <v>0</v>
      </c>
      <c r="CA12" s="197">
        <v>1</v>
      </c>
      <c r="CB12" s="197">
        <v>1</v>
      </c>
      <c r="CZ12" s="164">
        <v>0.04842</v>
      </c>
    </row>
    <row r="13" spans="1:15" ht="12.75">
      <c r="A13" s="198"/>
      <c r="B13" s="204"/>
      <c r="C13" s="205" t="s">
        <v>92</v>
      </c>
      <c r="D13" s="206"/>
      <c r="E13" s="207">
        <v>1</v>
      </c>
      <c r="F13" s="208"/>
      <c r="G13" s="209"/>
      <c r="M13" s="203" t="s">
        <v>92</v>
      </c>
      <c r="O13" s="190"/>
    </row>
    <row r="14" spans="1:57" ht="12.75">
      <c r="A14" s="210"/>
      <c r="B14" s="211" t="s">
        <v>73</v>
      </c>
      <c r="C14" s="212" t="str">
        <f>CONCATENATE(B11," ",C11)</f>
        <v>3 Svislé a kompletní konstrukce</v>
      </c>
      <c r="D14" s="213"/>
      <c r="E14" s="214"/>
      <c r="F14" s="215"/>
      <c r="G14" s="216">
        <f>SUM(G11:G13)</f>
        <v>0</v>
      </c>
      <c r="O14" s="190">
        <v>4</v>
      </c>
      <c r="BA14" s="217">
        <f>SUM(BA11:BA13)</f>
        <v>0</v>
      </c>
      <c r="BB14" s="217">
        <f>SUM(BB11:BB13)</f>
        <v>0</v>
      </c>
      <c r="BC14" s="217">
        <f>SUM(BC11:BC13)</f>
        <v>0</v>
      </c>
      <c r="BD14" s="217">
        <f>SUM(BD11:BD13)</f>
        <v>0</v>
      </c>
      <c r="BE14" s="217">
        <f>SUM(BE11:BE13)</f>
        <v>0</v>
      </c>
    </row>
    <row r="15" spans="1:15" ht="12.75">
      <c r="A15" s="183" t="s">
        <v>71</v>
      </c>
      <c r="B15" s="184" t="s">
        <v>93</v>
      </c>
      <c r="C15" s="185" t="s">
        <v>94</v>
      </c>
      <c r="D15" s="186"/>
      <c r="E15" s="187"/>
      <c r="F15" s="187"/>
      <c r="G15" s="188"/>
      <c r="H15" s="189"/>
      <c r="I15" s="189"/>
      <c r="O15" s="190">
        <v>1</v>
      </c>
    </row>
    <row r="16" spans="1:104" ht="12.75">
      <c r="A16" s="191">
        <v>3</v>
      </c>
      <c r="B16" s="192" t="s">
        <v>95</v>
      </c>
      <c r="C16" s="193" t="s">
        <v>96</v>
      </c>
      <c r="D16" s="194" t="s">
        <v>85</v>
      </c>
      <c r="E16" s="195">
        <v>2.3737</v>
      </c>
      <c r="F16" s="195">
        <v>0</v>
      </c>
      <c r="G16" s="196">
        <f>E16*F16</f>
        <v>0</v>
      </c>
      <c r="O16" s="190">
        <v>2</v>
      </c>
      <c r="AA16" s="164">
        <v>1</v>
      </c>
      <c r="AB16" s="164">
        <v>1</v>
      </c>
      <c r="AC16" s="164">
        <v>1</v>
      </c>
      <c r="AZ16" s="164">
        <v>1</v>
      </c>
      <c r="BA16" s="164">
        <f>IF(AZ16=1,G16,0)</f>
        <v>0</v>
      </c>
      <c r="BB16" s="164">
        <f>IF(AZ16=2,G16,0)</f>
        <v>0</v>
      </c>
      <c r="BC16" s="164">
        <f>IF(AZ16=3,G16,0)</f>
        <v>0</v>
      </c>
      <c r="BD16" s="164">
        <f>IF(AZ16=4,G16,0)</f>
        <v>0</v>
      </c>
      <c r="BE16" s="164">
        <f>IF(AZ16=5,G16,0)</f>
        <v>0</v>
      </c>
      <c r="CA16" s="197">
        <v>1</v>
      </c>
      <c r="CB16" s="197">
        <v>1</v>
      </c>
      <c r="CZ16" s="164">
        <v>2.45346</v>
      </c>
    </row>
    <row r="17" spans="1:15" ht="12.75">
      <c r="A17" s="198"/>
      <c r="B17" s="204"/>
      <c r="C17" s="205" t="s">
        <v>97</v>
      </c>
      <c r="D17" s="206"/>
      <c r="E17" s="207">
        <v>0</v>
      </c>
      <c r="F17" s="208"/>
      <c r="G17" s="209"/>
      <c r="M17" s="203" t="s">
        <v>97</v>
      </c>
      <c r="O17" s="190"/>
    </row>
    <row r="18" spans="1:15" ht="12.75">
      <c r="A18" s="198"/>
      <c r="B18" s="204"/>
      <c r="C18" s="205" t="s">
        <v>98</v>
      </c>
      <c r="D18" s="206"/>
      <c r="E18" s="207">
        <v>2.25</v>
      </c>
      <c r="F18" s="208"/>
      <c r="G18" s="209"/>
      <c r="M18" s="203" t="s">
        <v>98</v>
      </c>
      <c r="O18" s="190"/>
    </row>
    <row r="19" spans="1:15" ht="12.75">
      <c r="A19" s="198"/>
      <c r="B19" s="204"/>
      <c r="C19" s="205" t="s">
        <v>99</v>
      </c>
      <c r="D19" s="206"/>
      <c r="E19" s="207">
        <v>0.1237</v>
      </c>
      <c r="F19" s="208"/>
      <c r="G19" s="209"/>
      <c r="M19" s="203" t="s">
        <v>99</v>
      </c>
      <c r="O19" s="190"/>
    </row>
    <row r="20" spans="1:104" ht="12.75">
      <c r="A20" s="191">
        <v>4</v>
      </c>
      <c r="B20" s="192" t="s">
        <v>100</v>
      </c>
      <c r="C20" s="193" t="s">
        <v>101</v>
      </c>
      <c r="D20" s="194" t="s">
        <v>102</v>
      </c>
      <c r="E20" s="195">
        <v>33.3</v>
      </c>
      <c r="F20" s="195">
        <v>0</v>
      </c>
      <c r="G20" s="196">
        <f>E20*F20</f>
        <v>0</v>
      </c>
      <c r="O20" s="190">
        <v>2</v>
      </c>
      <c r="AA20" s="164">
        <v>1</v>
      </c>
      <c r="AB20" s="164">
        <v>1</v>
      </c>
      <c r="AC20" s="164">
        <v>1</v>
      </c>
      <c r="AZ20" s="164">
        <v>1</v>
      </c>
      <c r="BA20" s="164">
        <f>IF(AZ20=1,G20,0)</f>
        <v>0</v>
      </c>
      <c r="BB20" s="164">
        <f>IF(AZ20=2,G20,0)</f>
        <v>0</v>
      </c>
      <c r="BC20" s="164">
        <f>IF(AZ20=3,G20,0)</f>
        <v>0</v>
      </c>
      <c r="BD20" s="164">
        <f>IF(AZ20=4,G20,0)</f>
        <v>0</v>
      </c>
      <c r="BE20" s="164">
        <f>IF(AZ20=5,G20,0)</f>
        <v>0</v>
      </c>
      <c r="CA20" s="197">
        <v>1</v>
      </c>
      <c r="CB20" s="197">
        <v>1</v>
      </c>
      <c r="CZ20" s="164">
        <v>0.00341</v>
      </c>
    </row>
    <row r="21" spans="1:15" ht="12.75">
      <c r="A21" s="198"/>
      <c r="B21" s="204"/>
      <c r="C21" s="205" t="s">
        <v>97</v>
      </c>
      <c r="D21" s="206"/>
      <c r="E21" s="207">
        <v>0</v>
      </c>
      <c r="F21" s="208"/>
      <c r="G21" s="209"/>
      <c r="M21" s="203" t="s">
        <v>97</v>
      </c>
      <c r="O21" s="190"/>
    </row>
    <row r="22" spans="1:15" ht="12.75">
      <c r="A22" s="198"/>
      <c r="B22" s="204"/>
      <c r="C22" s="205" t="s">
        <v>103</v>
      </c>
      <c r="D22" s="206"/>
      <c r="E22" s="207">
        <v>30</v>
      </c>
      <c r="F22" s="208"/>
      <c r="G22" s="209"/>
      <c r="M22" s="203" t="s">
        <v>103</v>
      </c>
      <c r="O22" s="190"/>
    </row>
    <row r="23" spans="1:15" ht="12.75">
      <c r="A23" s="198"/>
      <c r="B23" s="204"/>
      <c r="C23" s="205" t="s">
        <v>104</v>
      </c>
      <c r="D23" s="206"/>
      <c r="E23" s="207">
        <v>3.3</v>
      </c>
      <c r="F23" s="208"/>
      <c r="G23" s="209"/>
      <c r="M23" s="203" t="s">
        <v>104</v>
      </c>
      <c r="O23" s="190"/>
    </row>
    <row r="24" spans="1:104" ht="12.75">
      <c r="A24" s="191">
        <v>5</v>
      </c>
      <c r="B24" s="192" t="s">
        <v>105</v>
      </c>
      <c r="C24" s="193" t="s">
        <v>106</v>
      </c>
      <c r="D24" s="194" t="s">
        <v>102</v>
      </c>
      <c r="E24" s="195">
        <v>33.3</v>
      </c>
      <c r="F24" s="195">
        <v>0</v>
      </c>
      <c r="G24" s="196">
        <f>E24*F24</f>
        <v>0</v>
      </c>
      <c r="O24" s="190">
        <v>2</v>
      </c>
      <c r="AA24" s="164">
        <v>1</v>
      </c>
      <c r="AB24" s="164">
        <v>1</v>
      </c>
      <c r="AC24" s="164">
        <v>1</v>
      </c>
      <c r="AZ24" s="164">
        <v>1</v>
      </c>
      <c r="BA24" s="164">
        <f>IF(AZ24=1,G24,0)</f>
        <v>0</v>
      </c>
      <c r="BB24" s="164">
        <f>IF(AZ24=2,G24,0)</f>
        <v>0</v>
      </c>
      <c r="BC24" s="164">
        <f>IF(AZ24=3,G24,0)</f>
        <v>0</v>
      </c>
      <c r="BD24" s="164">
        <f>IF(AZ24=4,G24,0)</f>
        <v>0</v>
      </c>
      <c r="BE24" s="164">
        <f>IF(AZ24=5,G24,0)</f>
        <v>0</v>
      </c>
      <c r="CA24" s="197">
        <v>1</v>
      </c>
      <c r="CB24" s="197">
        <v>1</v>
      </c>
      <c r="CZ24" s="164">
        <v>0</v>
      </c>
    </row>
    <row r="25" spans="1:15" ht="12.75">
      <c r="A25" s="198"/>
      <c r="B25" s="204"/>
      <c r="C25" s="205" t="s">
        <v>97</v>
      </c>
      <c r="D25" s="206"/>
      <c r="E25" s="207">
        <v>0</v>
      </c>
      <c r="F25" s="208"/>
      <c r="G25" s="209"/>
      <c r="M25" s="203" t="s">
        <v>97</v>
      </c>
      <c r="O25" s="190"/>
    </row>
    <row r="26" spans="1:15" ht="12.75">
      <c r="A26" s="198"/>
      <c r="B26" s="204"/>
      <c r="C26" s="205" t="s">
        <v>103</v>
      </c>
      <c r="D26" s="206"/>
      <c r="E26" s="207">
        <v>30</v>
      </c>
      <c r="F26" s="208"/>
      <c r="G26" s="209"/>
      <c r="M26" s="203" t="s">
        <v>103</v>
      </c>
      <c r="O26" s="190"/>
    </row>
    <row r="27" spans="1:15" ht="12.75">
      <c r="A27" s="198"/>
      <c r="B27" s="204"/>
      <c r="C27" s="205" t="s">
        <v>104</v>
      </c>
      <c r="D27" s="206"/>
      <c r="E27" s="207">
        <v>3.3</v>
      </c>
      <c r="F27" s="208"/>
      <c r="G27" s="209"/>
      <c r="M27" s="203" t="s">
        <v>104</v>
      </c>
      <c r="O27" s="190"/>
    </row>
    <row r="28" spans="1:104" ht="12.75">
      <c r="A28" s="191">
        <v>6</v>
      </c>
      <c r="B28" s="192" t="s">
        <v>107</v>
      </c>
      <c r="C28" s="193" t="s">
        <v>108</v>
      </c>
      <c r="D28" s="194" t="s">
        <v>109</v>
      </c>
      <c r="E28" s="195">
        <v>0.089</v>
      </c>
      <c r="F28" s="195">
        <v>0</v>
      </c>
      <c r="G28" s="196">
        <f>E28*F28</f>
        <v>0</v>
      </c>
      <c r="O28" s="190">
        <v>2</v>
      </c>
      <c r="AA28" s="164">
        <v>1</v>
      </c>
      <c r="AB28" s="164">
        <v>1</v>
      </c>
      <c r="AC28" s="164">
        <v>1</v>
      </c>
      <c r="AZ28" s="164">
        <v>1</v>
      </c>
      <c r="BA28" s="164">
        <f>IF(AZ28=1,G28,0)</f>
        <v>0</v>
      </c>
      <c r="BB28" s="164">
        <f>IF(AZ28=2,G28,0)</f>
        <v>0</v>
      </c>
      <c r="BC28" s="164">
        <f>IF(AZ28=3,G28,0)</f>
        <v>0</v>
      </c>
      <c r="BD28" s="164">
        <f>IF(AZ28=4,G28,0)</f>
        <v>0</v>
      </c>
      <c r="BE28" s="164">
        <f>IF(AZ28=5,G28,0)</f>
        <v>0</v>
      </c>
      <c r="CA28" s="197">
        <v>1</v>
      </c>
      <c r="CB28" s="197">
        <v>1</v>
      </c>
      <c r="CZ28" s="164">
        <v>1.071</v>
      </c>
    </row>
    <row r="29" spans="1:15" ht="12.75">
      <c r="A29" s="198"/>
      <c r="B29" s="204"/>
      <c r="C29" s="205" t="s">
        <v>97</v>
      </c>
      <c r="D29" s="206"/>
      <c r="E29" s="207">
        <v>0</v>
      </c>
      <c r="F29" s="208"/>
      <c r="G29" s="209"/>
      <c r="M29" s="203" t="s">
        <v>97</v>
      </c>
      <c r="O29" s="190"/>
    </row>
    <row r="30" spans="1:15" ht="12.75">
      <c r="A30" s="198"/>
      <c r="B30" s="204"/>
      <c r="C30" s="205" t="s">
        <v>110</v>
      </c>
      <c r="D30" s="206"/>
      <c r="E30" s="207">
        <v>0.08</v>
      </c>
      <c r="F30" s="208"/>
      <c r="G30" s="209"/>
      <c r="M30" s="203" t="s">
        <v>110</v>
      </c>
      <c r="O30" s="190"/>
    </row>
    <row r="31" spans="1:15" ht="12.75">
      <c r="A31" s="198"/>
      <c r="B31" s="204"/>
      <c r="C31" s="205" t="s">
        <v>111</v>
      </c>
      <c r="D31" s="206"/>
      <c r="E31" s="207">
        <v>0.009</v>
      </c>
      <c r="F31" s="208"/>
      <c r="G31" s="209"/>
      <c r="M31" s="203" t="s">
        <v>111</v>
      </c>
      <c r="O31" s="190"/>
    </row>
    <row r="32" spans="1:57" ht="12.75">
      <c r="A32" s="210"/>
      <c r="B32" s="211" t="s">
        <v>73</v>
      </c>
      <c r="C32" s="212" t="str">
        <f>CONCATENATE(B15," ",C15)</f>
        <v>4 Vodorovné konstrukce</v>
      </c>
      <c r="D32" s="213"/>
      <c r="E32" s="214"/>
      <c r="F32" s="215"/>
      <c r="G32" s="216">
        <f>SUM(G15:G31)</f>
        <v>0</v>
      </c>
      <c r="O32" s="190">
        <v>4</v>
      </c>
      <c r="BA32" s="217">
        <f>SUM(BA15:BA31)</f>
        <v>0</v>
      </c>
      <c r="BB32" s="217">
        <f>SUM(BB15:BB31)</f>
        <v>0</v>
      </c>
      <c r="BC32" s="217">
        <f>SUM(BC15:BC31)</f>
        <v>0</v>
      </c>
      <c r="BD32" s="217">
        <f>SUM(BD15:BD31)</f>
        <v>0</v>
      </c>
      <c r="BE32" s="217">
        <f>SUM(BE15:BE31)</f>
        <v>0</v>
      </c>
    </row>
    <row r="33" spans="1:15" ht="12.75">
      <c r="A33" s="183" t="s">
        <v>71</v>
      </c>
      <c r="B33" s="184" t="s">
        <v>112</v>
      </c>
      <c r="C33" s="185" t="s">
        <v>113</v>
      </c>
      <c r="D33" s="186"/>
      <c r="E33" s="187"/>
      <c r="F33" s="187"/>
      <c r="G33" s="188"/>
      <c r="H33" s="189"/>
      <c r="I33" s="189"/>
      <c r="O33" s="190">
        <v>1</v>
      </c>
    </row>
    <row r="34" spans="1:104" ht="22.5">
      <c r="A34" s="191">
        <v>7</v>
      </c>
      <c r="B34" s="192" t="s">
        <v>114</v>
      </c>
      <c r="C34" s="193" t="s">
        <v>115</v>
      </c>
      <c r="D34" s="194" t="s">
        <v>102</v>
      </c>
      <c r="E34" s="195">
        <v>1.92</v>
      </c>
      <c r="F34" s="195">
        <v>0</v>
      </c>
      <c r="G34" s="196">
        <f>E34*F34</f>
        <v>0</v>
      </c>
      <c r="O34" s="190">
        <v>2</v>
      </c>
      <c r="AA34" s="164">
        <v>1</v>
      </c>
      <c r="AB34" s="164">
        <v>1</v>
      </c>
      <c r="AC34" s="164">
        <v>1</v>
      </c>
      <c r="AZ34" s="164">
        <v>1</v>
      </c>
      <c r="BA34" s="164">
        <f>IF(AZ34=1,G34,0)</f>
        <v>0</v>
      </c>
      <c r="BB34" s="164">
        <f>IF(AZ34=2,G34,0)</f>
        <v>0</v>
      </c>
      <c r="BC34" s="164">
        <f>IF(AZ34=3,G34,0)</f>
        <v>0</v>
      </c>
      <c r="BD34" s="164">
        <f>IF(AZ34=4,G34,0)</f>
        <v>0</v>
      </c>
      <c r="BE34" s="164">
        <f>IF(AZ34=5,G34,0)</f>
        <v>0</v>
      </c>
      <c r="CA34" s="197">
        <v>1</v>
      </c>
      <c r="CB34" s="197">
        <v>1</v>
      </c>
      <c r="CZ34" s="164">
        <v>0.03371</v>
      </c>
    </row>
    <row r="35" spans="1:15" ht="12.75">
      <c r="A35" s="198"/>
      <c r="B35" s="204"/>
      <c r="C35" s="205" t="s">
        <v>116</v>
      </c>
      <c r="D35" s="206"/>
      <c r="E35" s="207">
        <v>0</v>
      </c>
      <c r="F35" s="208"/>
      <c r="G35" s="209"/>
      <c r="M35" s="203" t="s">
        <v>116</v>
      </c>
      <c r="O35" s="190"/>
    </row>
    <row r="36" spans="1:15" ht="12.75">
      <c r="A36" s="198"/>
      <c r="B36" s="204"/>
      <c r="C36" s="205" t="s">
        <v>117</v>
      </c>
      <c r="D36" s="206"/>
      <c r="E36" s="207">
        <v>1.92</v>
      </c>
      <c r="F36" s="208"/>
      <c r="G36" s="209"/>
      <c r="M36" s="203" t="s">
        <v>117</v>
      </c>
      <c r="O36" s="190"/>
    </row>
    <row r="37" spans="1:57" ht="12.75">
      <c r="A37" s="210"/>
      <c r="B37" s="211" t="s">
        <v>73</v>
      </c>
      <c r="C37" s="212" t="str">
        <f>CONCATENATE(B33," ",C33)</f>
        <v>61 Upravy povrchů vnitřní</v>
      </c>
      <c r="D37" s="213"/>
      <c r="E37" s="214"/>
      <c r="F37" s="215"/>
      <c r="G37" s="216">
        <f>SUM(G33:G36)</f>
        <v>0</v>
      </c>
      <c r="O37" s="190">
        <v>4</v>
      </c>
      <c r="BA37" s="217">
        <f>SUM(BA33:BA36)</f>
        <v>0</v>
      </c>
      <c r="BB37" s="217">
        <f>SUM(BB33:BB36)</f>
        <v>0</v>
      </c>
      <c r="BC37" s="217">
        <f>SUM(BC33:BC36)</f>
        <v>0</v>
      </c>
      <c r="BD37" s="217">
        <f>SUM(BD33:BD36)</f>
        <v>0</v>
      </c>
      <c r="BE37" s="217">
        <f>SUM(BE33:BE36)</f>
        <v>0</v>
      </c>
    </row>
    <row r="38" spans="1:15" ht="12.75">
      <c r="A38" s="183" t="s">
        <v>71</v>
      </c>
      <c r="B38" s="184" t="s">
        <v>118</v>
      </c>
      <c r="C38" s="185" t="s">
        <v>119</v>
      </c>
      <c r="D38" s="186"/>
      <c r="E38" s="187"/>
      <c r="F38" s="187"/>
      <c r="G38" s="188"/>
      <c r="H38" s="189"/>
      <c r="I38" s="189"/>
      <c r="O38" s="190">
        <v>1</v>
      </c>
    </row>
    <row r="39" spans="1:104" ht="22.5">
      <c r="A39" s="191">
        <v>8</v>
      </c>
      <c r="B39" s="192" t="s">
        <v>120</v>
      </c>
      <c r="C39" s="193" t="s">
        <v>121</v>
      </c>
      <c r="D39" s="194" t="s">
        <v>102</v>
      </c>
      <c r="E39" s="195">
        <v>31.794</v>
      </c>
      <c r="F39" s="195">
        <v>0</v>
      </c>
      <c r="G39" s="196">
        <f>E39*F39</f>
        <v>0</v>
      </c>
      <c r="O39" s="190">
        <v>2</v>
      </c>
      <c r="AA39" s="164">
        <v>1</v>
      </c>
      <c r="AB39" s="164">
        <v>1</v>
      </c>
      <c r="AC39" s="164">
        <v>1</v>
      </c>
      <c r="AZ39" s="164">
        <v>1</v>
      </c>
      <c r="BA39" s="164">
        <f>IF(AZ39=1,G39,0)</f>
        <v>0</v>
      </c>
      <c r="BB39" s="164">
        <f>IF(AZ39=2,G39,0)</f>
        <v>0</v>
      </c>
      <c r="BC39" s="164">
        <f>IF(AZ39=3,G39,0)</f>
        <v>0</v>
      </c>
      <c r="BD39" s="164">
        <f>IF(AZ39=4,G39,0)</f>
        <v>0</v>
      </c>
      <c r="BE39" s="164">
        <f>IF(AZ39=5,G39,0)</f>
        <v>0</v>
      </c>
      <c r="CA39" s="197">
        <v>1</v>
      </c>
      <c r="CB39" s="197">
        <v>1</v>
      </c>
      <c r="CZ39" s="164">
        <v>0.00489</v>
      </c>
    </row>
    <row r="40" spans="1:15" ht="12.75">
      <c r="A40" s="198"/>
      <c r="B40" s="204"/>
      <c r="C40" s="205" t="s">
        <v>122</v>
      </c>
      <c r="D40" s="206"/>
      <c r="E40" s="207">
        <v>0</v>
      </c>
      <c r="F40" s="208"/>
      <c r="G40" s="209"/>
      <c r="M40" s="203" t="s">
        <v>122</v>
      </c>
      <c r="O40" s="190"/>
    </row>
    <row r="41" spans="1:15" ht="22.5">
      <c r="A41" s="198"/>
      <c r="B41" s="204"/>
      <c r="C41" s="205" t="s">
        <v>123</v>
      </c>
      <c r="D41" s="206"/>
      <c r="E41" s="207">
        <v>31.794</v>
      </c>
      <c r="F41" s="208"/>
      <c r="G41" s="209"/>
      <c r="M41" s="203" t="s">
        <v>123</v>
      </c>
      <c r="O41" s="190"/>
    </row>
    <row r="42" spans="1:104" ht="22.5">
      <c r="A42" s="191">
        <v>9</v>
      </c>
      <c r="B42" s="192" t="s">
        <v>124</v>
      </c>
      <c r="C42" s="193" t="s">
        <v>125</v>
      </c>
      <c r="D42" s="194" t="s">
        <v>102</v>
      </c>
      <c r="E42" s="195">
        <v>58.68</v>
      </c>
      <c r="F42" s="195">
        <v>0</v>
      </c>
      <c r="G42" s="196">
        <f>E42*F42</f>
        <v>0</v>
      </c>
      <c r="O42" s="190">
        <v>2</v>
      </c>
      <c r="AA42" s="164">
        <v>1</v>
      </c>
      <c r="AB42" s="164">
        <v>0</v>
      </c>
      <c r="AC42" s="164">
        <v>0</v>
      </c>
      <c r="AZ42" s="164">
        <v>1</v>
      </c>
      <c r="BA42" s="164">
        <f>IF(AZ42=1,G42,0)</f>
        <v>0</v>
      </c>
      <c r="BB42" s="164">
        <f>IF(AZ42=2,G42,0)</f>
        <v>0</v>
      </c>
      <c r="BC42" s="164">
        <f>IF(AZ42=3,G42,0)</f>
        <v>0</v>
      </c>
      <c r="BD42" s="164">
        <f>IF(AZ42=4,G42,0)</f>
        <v>0</v>
      </c>
      <c r="BE42" s="164">
        <f>IF(AZ42=5,G42,0)</f>
        <v>0</v>
      </c>
      <c r="CA42" s="197">
        <v>1</v>
      </c>
      <c r="CB42" s="197">
        <v>0</v>
      </c>
      <c r="CZ42" s="164">
        <v>0.01173</v>
      </c>
    </row>
    <row r="43" spans="1:15" ht="12.75">
      <c r="A43" s="198"/>
      <c r="B43" s="199"/>
      <c r="C43" s="200" t="s">
        <v>126</v>
      </c>
      <c r="D43" s="201"/>
      <c r="E43" s="201"/>
      <c r="F43" s="201"/>
      <c r="G43" s="202"/>
      <c r="L43" s="203" t="s">
        <v>126</v>
      </c>
      <c r="O43" s="190">
        <v>3</v>
      </c>
    </row>
    <row r="44" spans="1:15" ht="12.75">
      <c r="A44" s="198"/>
      <c r="B44" s="199"/>
      <c r="C44" s="200" t="s">
        <v>127</v>
      </c>
      <c r="D44" s="201"/>
      <c r="E44" s="201"/>
      <c r="F44" s="201"/>
      <c r="G44" s="202"/>
      <c r="L44" s="203" t="s">
        <v>127</v>
      </c>
      <c r="O44" s="190">
        <v>3</v>
      </c>
    </row>
    <row r="45" spans="1:15" ht="12.75">
      <c r="A45" s="198"/>
      <c r="B45" s="199"/>
      <c r="C45" s="200" t="s">
        <v>128</v>
      </c>
      <c r="D45" s="201"/>
      <c r="E45" s="201"/>
      <c r="F45" s="201"/>
      <c r="G45" s="202"/>
      <c r="L45" s="203" t="s">
        <v>128</v>
      </c>
      <c r="O45" s="190">
        <v>3</v>
      </c>
    </row>
    <row r="46" spans="1:15" ht="12.75">
      <c r="A46" s="198"/>
      <c r="B46" s="199"/>
      <c r="C46" s="200" t="s">
        <v>129</v>
      </c>
      <c r="D46" s="201"/>
      <c r="E46" s="201"/>
      <c r="F46" s="201"/>
      <c r="G46" s="202"/>
      <c r="L46" s="203" t="s">
        <v>129</v>
      </c>
      <c r="O46" s="190">
        <v>3</v>
      </c>
    </row>
    <row r="47" spans="1:15" ht="12.75">
      <c r="A47" s="198"/>
      <c r="B47" s="199"/>
      <c r="C47" s="200" t="s">
        <v>130</v>
      </c>
      <c r="D47" s="201"/>
      <c r="E47" s="201"/>
      <c r="F47" s="201"/>
      <c r="G47" s="202"/>
      <c r="L47" s="203" t="s">
        <v>130</v>
      </c>
      <c r="O47" s="190">
        <v>3</v>
      </c>
    </row>
    <row r="48" spans="1:15" ht="12.75">
      <c r="A48" s="198"/>
      <c r="B48" s="199"/>
      <c r="C48" s="200" t="s">
        <v>131</v>
      </c>
      <c r="D48" s="201"/>
      <c r="E48" s="201"/>
      <c r="F48" s="201"/>
      <c r="G48" s="202"/>
      <c r="L48" s="203" t="s">
        <v>131</v>
      </c>
      <c r="O48" s="190">
        <v>3</v>
      </c>
    </row>
    <row r="49" spans="1:15" ht="12.75">
      <c r="A49" s="198"/>
      <c r="B49" s="199"/>
      <c r="C49" s="200" t="s">
        <v>132</v>
      </c>
      <c r="D49" s="201"/>
      <c r="E49" s="201"/>
      <c r="F49" s="201"/>
      <c r="G49" s="202"/>
      <c r="L49" s="203" t="s">
        <v>132</v>
      </c>
      <c r="O49" s="190">
        <v>3</v>
      </c>
    </row>
    <row r="50" spans="1:15" ht="22.5">
      <c r="A50" s="198"/>
      <c r="B50" s="199"/>
      <c r="C50" s="200" t="s">
        <v>133</v>
      </c>
      <c r="D50" s="201"/>
      <c r="E50" s="201"/>
      <c r="F50" s="201"/>
      <c r="G50" s="202"/>
      <c r="L50" s="203" t="s">
        <v>133</v>
      </c>
      <c r="O50" s="190">
        <v>3</v>
      </c>
    </row>
    <row r="51" spans="1:15" ht="12.75">
      <c r="A51" s="198"/>
      <c r="B51" s="204"/>
      <c r="C51" s="205" t="s">
        <v>134</v>
      </c>
      <c r="D51" s="206"/>
      <c r="E51" s="207">
        <v>0</v>
      </c>
      <c r="F51" s="208"/>
      <c r="G51" s="209"/>
      <c r="M51" s="203" t="s">
        <v>134</v>
      </c>
      <c r="O51" s="190"/>
    </row>
    <row r="52" spans="1:15" ht="12.75">
      <c r="A52" s="198"/>
      <c r="B52" s="204"/>
      <c r="C52" s="205" t="s">
        <v>135</v>
      </c>
      <c r="D52" s="206"/>
      <c r="E52" s="207">
        <v>58.68</v>
      </c>
      <c r="F52" s="208"/>
      <c r="G52" s="209"/>
      <c r="M52" s="203" t="s">
        <v>135</v>
      </c>
      <c r="O52" s="190"/>
    </row>
    <row r="53" spans="1:104" ht="12.75">
      <c r="A53" s="191">
        <v>10</v>
      </c>
      <c r="B53" s="192" t="s">
        <v>136</v>
      </c>
      <c r="C53" s="193" t="s">
        <v>137</v>
      </c>
      <c r="D53" s="194" t="s">
        <v>102</v>
      </c>
      <c r="E53" s="195">
        <v>176.7</v>
      </c>
      <c r="F53" s="195">
        <v>0</v>
      </c>
      <c r="G53" s="196">
        <f>E53*F53</f>
        <v>0</v>
      </c>
      <c r="O53" s="190">
        <v>2</v>
      </c>
      <c r="AA53" s="164">
        <v>1</v>
      </c>
      <c r="AB53" s="164">
        <v>1</v>
      </c>
      <c r="AC53" s="164">
        <v>1</v>
      </c>
      <c r="AZ53" s="164">
        <v>1</v>
      </c>
      <c r="BA53" s="164">
        <f>IF(AZ53=1,G53,0)</f>
        <v>0</v>
      </c>
      <c r="BB53" s="164">
        <f>IF(AZ53=2,G53,0)</f>
        <v>0</v>
      </c>
      <c r="BC53" s="164">
        <f>IF(AZ53=3,G53,0)</f>
        <v>0</v>
      </c>
      <c r="BD53" s="164">
        <f>IF(AZ53=4,G53,0)</f>
        <v>0</v>
      </c>
      <c r="BE53" s="164">
        <f>IF(AZ53=5,G53,0)</f>
        <v>0</v>
      </c>
      <c r="CA53" s="197">
        <v>1</v>
      </c>
      <c r="CB53" s="197">
        <v>1</v>
      </c>
      <c r="CZ53" s="164">
        <v>0.0332</v>
      </c>
    </row>
    <row r="54" spans="1:15" ht="12.75">
      <c r="A54" s="198"/>
      <c r="B54" s="204"/>
      <c r="C54" s="205" t="s">
        <v>138</v>
      </c>
      <c r="D54" s="206"/>
      <c r="E54" s="207">
        <v>0</v>
      </c>
      <c r="F54" s="208"/>
      <c r="G54" s="209"/>
      <c r="M54" s="203" t="s">
        <v>138</v>
      </c>
      <c r="O54" s="190"/>
    </row>
    <row r="55" spans="1:15" ht="12.75">
      <c r="A55" s="198"/>
      <c r="B55" s="204"/>
      <c r="C55" s="205" t="s">
        <v>139</v>
      </c>
      <c r="D55" s="206"/>
      <c r="E55" s="207">
        <v>0</v>
      </c>
      <c r="F55" s="208"/>
      <c r="G55" s="209"/>
      <c r="M55" s="203" t="s">
        <v>139</v>
      </c>
      <c r="O55" s="190"/>
    </row>
    <row r="56" spans="1:15" ht="12.75">
      <c r="A56" s="198"/>
      <c r="B56" s="204"/>
      <c r="C56" s="205" t="s">
        <v>140</v>
      </c>
      <c r="D56" s="206"/>
      <c r="E56" s="207">
        <v>98.42</v>
      </c>
      <c r="F56" s="208"/>
      <c r="G56" s="209"/>
      <c r="M56" s="203" t="s">
        <v>140</v>
      </c>
      <c r="O56" s="190"/>
    </row>
    <row r="57" spans="1:15" ht="12.75">
      <c r="A57" s="198"/>
      <c r="B57" s="204"/>
      <c r="C57" s="205" t="s">
        <v>141</v>
      </c>
      <c r="D57" s="206"/>
      <c r="E57" s="207">
        <v>0</v>
      </c>
      <c r="F57" s="208"/>
      <c r="G57" s="209"/>
      <c r="M57" s="203" t="s">
        <v>141</v>
      </c>
      <c r="O57" s="190"/>
    </row>
    <row r="58" spans="1:15" ht="12.75">
      <c r="A58" s="198"/>
      <c r="B58" s="204"/>
      <c r="C58" s="205" t="s">
        <v>142</v>
      </c>
      <c r="D58" s="206"/>
      <c r="E58" s="207">
        <v>19.6</v>
      </c>
      <c r="F58" s="208"/>
      <c r="G58" s="209"/>
      <c r="M58" s="203" t="s">
        <v>142</v>
      </c>
      <c r="O58" s="190"/>
    </row>
    <row r="59" spans="1:15" ht="12.75">
      <c r="A59" s="198"/>
      <c r="B59" s="204"/>
      <c r="C59" s="205" t="s">
        <v>134</v>
      </c>
      <c r="D59" s="206"/>
      <c r="E59" s="207">
        <v>0</v>
      </c>
      <c r="F59" s="208"/>
      <c r="G59" s="209"/>
      <c r="M59" s="203" t="s">
        <v>134</v>
      </c>
      <c r="O59" s="190"/>
    </row>
    <row r="60" spans="1:15" ht="12.75">
      <c r="A60" s="198"/>
      <c r="B60" s="204"/>
      <c r="C60" s="205" t="s">
        <v>135</v>
      </c>
      <c r="D60" s="206"/>
      <c r="E60" s="207">
        <v>58.68</v>
      </c>
      <c r="F60" s="208"/>
      <c r="G60" s="209"/>
      <c r="M60" s="203" t="s">
        <v>135</v>
      </c>
      <c r="O60" s="190"/>
    </row>
    <row r="61" spans="1:104" ht="12.75">
      <c r="A61" s="191">
        <v>11</v>
      </c>
      <c r="B61" s="192" t="s">
        <v>143</v>
      </c>
      <c r="C61" s="193" t="s">
        <v>144</v>
      </c>
      <c r="D61" s="194" t="s">
        <v>102</v>
      </c>
      <c r="E61" s="195">
        <v>90.84</v>
      </c>
      <c r="F61" s="195">
        <v>0</v>
      </c>
      <c r="G61" s="196">
        <f>E61*F61</f>
        <v>0</v>
      </c>
      <c r="O61" s="190">
        <v>2</v>
      </c>
      <c r="AA61" s="164">
        <v>1</v>
      </c>
      <c r="AB61" s="164">
        <v>1</v>
      </c>
      <c r="AC61" s="164">
        <v>1</v>
      </c>
      <c r="AZ61" s="164">
        <v>1</v>
      </c>
      <c r="BA61" s="164">
        <f>IF(AZ61=1,G61,0)</f>
        <v>0</v>
      </c>
      <c r="BB61" s="164">
        <f>IF(AZ61=2,G61,0)</f>
        <v>0</v>
      </c>
      <c r="BC61" s="164">
        <f>IF(AZ61=3,G61,0)</f>
        <v>0</v>
      </c>
      <c r="BD61" s="164">
        <f>IF(AZ61=4,G61,0)</f>
        <v>0</v>
      </c>
      <c r="BE61" s="164">
        <f>IF(AZ61=5,G61,0)</f>
        <v>0</v>
      </c>
      <c r="CA61" s="197">
        <v>1</v>
      </c>
      <c r="CB61" s="197">
        <v>1</v>
      </c>
      <c r="CZ61" s="164">
        <v>0.03747</v>
      </c>
    </row>
    <row r="62" spans="1:15" ht="12.75">
      <c r="A62" s="198"/>
      <c r="B62" s="204"/>
      <c r="C62" s="205" t="s">
        <v>122</v>
      </c>
      <c r="D62" s="206"/>
      <c r="E62" s="207">
        <v>0</v>
      </c>
      <c r="F62" s="208"/>
      <c r="G62" s="209"/>
      <c r="M62" s="203" t="s">
        <v>122</v>
      </c>
      <c r="O62" s="190"/>
    </row>
    <row r="63" spans="1:15" ht="12.75">
      <c r="A63" s="198"/>
      <c r="B63" s="204"/>
      <c r="C63" s="205" t="s">
        <v>145</v>
      </c>
      <c r="D63" s="206"/>
      <c r="E63" s="207">
        <v>90.84</v>
      </c>
      <c r="F63" s="208"/>
      <c r="G63" s="209"/>
      <c r="M63" s="203" t="s">
        <v>145</v>
      </c>
      <c r="O63" s="190"/>
    </row>
    <row r="64" spans="1:104" ht="12.75">
      <c r="A64" s="191">
        <v>12</v>
      </c>
      <c r="B64" s="192" t="s">
        <v>146</v>
      </c>
      <c r="C64" s="193" t="s">
        <v>147</v>
      </c>
      <c r="D64" s="194" t="s">
        <v>102</v>
      </c>
      <c r="E64" s="195">
        <v>90.84</v>
      </c>
      <c r="F64" s="195">
        <v>0</v>
      </c>
      <c r="G64" s="196">
        <f>E64*F64</f>
        <v>0</v>
      </c>
      <c r="O64" s="190">
        <v>2</v>
      </c>
      <c r="AA64" s="164">
        <v>1</v>
      </c>
      <c r="AB64" s="164">
        <v>0</v>
      </c>
      <c r="AC64" s="164">
        <v>0</v>
      </c>
      <c r="AZ64" s="164">
        <v>1</v>
      </c>
      <c r="BA64" s="164">
        <f>IF(AZ64=1,G64,0)</f>
        <v>0</v>
      </c>
      <c r="BB64" s="164">
        <f>IF(AZ64=2,G64,0)</f>
        <v>0</v>
      </c>
      <c r="BC64" s="164">
        <f>IF(AZ64=3,G64,0)</f>
        <v>0</v>
      </c>
      <c r="BD64" s="164">
        <f>IF(AZ64=4,G64,0)</f>
        <v>0</v>
      </c>
      <c r="BE64" s="164">
        <f>IF(AZ64=5,G64,0)</f>
        <v>0</v>
      </c>
      <c r="CA64" s="197">
        <v>1</v>
      </c>
      <c r="CB64" s="197">
        <v>0</v>
      </c>
      <c r="CZ64" s="164">
        <v>0.00093</v>
      </c>
    </row>
    <row r="65" spans="1:15" ht="12.75">
      <c r="A65" s="198"/>
      <c r="B65" s="204"/>
      <c r="C65" s="205" t="s">
        <v>122</v>
      </c>
      <c r="D65" s="206"/>
      <c r="E65" s="207">
        <v>0</v>
      </c>
      <c r="F65" s="208"/>
      <c r="G65" s="209"/>
      <c r="M65" s="203" t="s">
        <v>122</v>
      </c>
      <c r="O65" s="190"/>
    </row>
    <row r="66" spans="1:15" ht="12.75">
      <c r="A66" s="198"/>
      <c r="B66" s="204"/>
      <c r="C66" s="205" t="s">
        <v>145</v>
      </c>
      <c r="D66" s="206"/>
      <c r="E66" s="207">
        <v>90.84</v>
      </c>
      <c r="F66" s="208"/>
      <c r="G66" s="209"/>
      <c r="M66" s="203" t="s">
        <v>145</v>
      </c>
      <c r="O66" s="190"/>
    </row>
    <row r="67" spans="1:57" ht="12.75">
      <c r="A67" s="210"/>
      <c r="B67" s="211" t="s">
        <v>73</v>
      </c>
      <c r="C67" s="212" t="str">
        <f>CONCATENATE(B38," ",C38)</f>
        <v>62 Úpravy povrchů vnější</v>
      </c>
      <c r="D67" s="213"/>
      <c r="E67" s="214"/>
      <c r="F67" s="215"/>
      <c r="G67" s="216">
        <f>SUM(G38:G66)</f>
        <v>0</v>
      </c>
      <c r="O67" s="190">
        <v>4</v>
      </c>
      <c r="BA67" s="217">
        <f>SUM(BA38:BA66)</f>
        <v>0</v>
      </c>
      <c r="BB67" s="217">
        <f>SUM(BB38:BB66)</f>
        <v>0</v>
      </c>
      <c r="BC67" s="217">
        <f>SUM(BC38:BC66)</f>
        <v>0</v>
      </c>
      <c r="BD67" s="217">
        <f>SUM(BD38:BD66)</f>
        <v>0</v>
      </c>
      <c r="BE67" s="217">
        <f>SUM(BE38:BE66)</f>
        <v>0</v>
      </c>
    </row>
    <row r="68" spans="1:15" ht="12.75">
      <c r="A68" s="183" t="s">
        <v>71</v>
      </c>
      <c r="B68" s="184" t="s">
        <v>148</v>
      </c>
      <c r="C68" s="185" t="s">
        <v>149</v>
      </c>
      <c r="D68" s="186"/>
      <c r="E68" s="187"/>
      <c r="F68" s="187"/>
      <c r="G68" s="188"/>
      <c r="H68" s="189"/>
      <c r="I68" s="189"/>
      <c r="O68" s="190">
        <v>1</v>
      </c>
    </row>
    <row r="69" spans="1:104" ht="12.75">
      <c r="A69" s="191">
        <v>13</v>
      </c>
      <c r="B69" s="192" t="s">
        <v>150</v>
      </c>
      <c r="C69" s="193" t="s">
        <v>151</v>
      </c>
      <c r="D69" s="194" t="s">
        <v>102</v>
      </c>
      <c r="E69" s="195">
        <v>0.48</v>
      </c>
      <c r="F69" s="195">
        <v>0</v>
      </c>
      <c r="G69" s="196">
        <f>E69*F69</f>
        <v>0</v>
      </c>
      <c r="O69" s="190">
        <v>2</v>
      </c>
      <c r="AA69" s="164">
        <v>2</v>
      </c>
      <c r="AB69" s="164">
        <v>1</v>
      </c>
      <c r="AC69" s="164">
        <v>1</v>
      </c>
      <c r="AZ69" s="164">
        <v>1</v>
      </c>
      <c r="BA69" s="164">
        <f>IF(AZ69=1,G69,0)</f>
        <v>0</v>
      </c>
      <c r="BB69" s="164">
        <f>IF(AZ69=2,G69,0)</f>
        <v>0</v>
      </c>
      <c r="BC69" s="164">
        <f>IF(AZ69=3,G69,0)</f>
        <v>0</v>
      </c>
      <c r="BD69" s="164">
        <f>IF(AZ69=4,G69,0)</f>
        <v>0</v>
      </c>
      <c r="BE69" s="164">
        <f>IF(AZ69=5,G69,0)</f>
        <v>0</v>
      </c>
      <c r="CA69" s="197">
        <v>2</v>
      </c>
      <c r="CB69" s="197">
        <v>1</v>
      </c>
      <c r="CZ69" s="164">
        <v>0.07426</v>
      </c>
    </row>
    <row r="70" spans="1:15" ht="12.75">
      <c r="A70" s="198"/>
      <c r="B70" s="204"/>
      <c r="C70" s="205" t="s">
        <v>152</v>
      </c>
      <c r="D70" s="206"/>
      <c r="E70" s="207">
        <v>0.48</v>
      </c>
      <c r="F70" s="208"/>
      <c r="G70" s="209"/>
      <c r="M70" s="203" t="s">
        <v>152</v>
      </c>
      <c r="O70" s="190"/>
    </row>
    <row r="71" spans="1:57" ht="12.75">
      <c r="A71" s="210"/>
      <c r="B71" s="211" t="s">
        <v>73</v>
      </c>
      <c r="C71" s="212" t="str">
        <f>CONCATENATE(B68," ",C68)</f>
        <v>63 Podlahy a podlahové konstrukce</v>
      </c>
      <c r="D71" s="213"/>
      <c r="E71" s="214"/>
      <c r="F71" s="215"/>
      <c r="G71" s="216">
        <f>SUM(G68:G70)</f>
        <v>0</v>
      </c>
      <c r="O71" s="190">
        <v>4</v>
      </c>
      <c r="BA71" s="217">
        <f>SUM(BA68:BA70)</f>
        <v>0</v>
      </c>
      <c r="BB71" s="217">
        <f>SUM(BB68:BB70)</f>
        <v>0</v>
      </c>
      <c r="BC71" s="217">
        <f>SUM(BC68:BC70)</f>
        <v>0</v>
      </c>
      <c r="BD71" s="217">
        <f>SUM(BD68:BD70)</f>
        <v>0</v>
      </c>
      <c r="BE71" s="217">
        <f>SUM(BE68:BE70)</f>
        <v>0</v>
      </c>
    </row>
    <row r="72" spans="1:15" ht="12.75">
      <c r="A72" s="183" t="s">
        <v>71</v>
      </c>
      <c r="B72" s="184" t="s">
        <v>153</v>
      </c>
      <c r="C72" s="185" t="s">
        <v>154</v>
      </c>
      <c r="D72" s="186"/>
      <c r="E72" s="187"/>
      <c r="F72" s="187"/>
      <c r="G72" s="188"/>
      <c r="H72" s="189"/>
      <c r="I72" s="189"/>
      <c r="O72" s="190">
        <v>1</v>
      </c>
    </row>
    <row r="73" spans="1:104" ht="12.75">
      <c r="A73" s="191">
        <v>14</v>
      </c>
      <c r="B73" s="192" t="s">
        <v>155</v>
      </c>
      <c r="C73" s="193" t="s">
        <v>156</v>
      </c>
      <c r="D73" s="194" t="s">
        <v>157</v>
      </c>
      <c r="E73" s="195">
        <v>9.6</v>
      </c>
      <c r="F73" s="195">
        <v>0</v>
      </c>
      <c r="G73" s="196">
        <f>E73*F73</f>
        <v>0</v>
      </c>
      <c r="O73" s="190">
        <v>2</v>
      </c>
      <c r="AA73" s="164">
        <v>1</v>
      </c>
      <c r="AB73" s="164">
        <v>1</v>
      </c>
      <c r="AC73" s="164">
        <v>1</v>
      </c>
      <c r="AZ73" s="164">
        <v>1</v>
      </c>
      <c r="BA73" s="164">
        <f>IF(AZ73=1,G73,0)</f>
        <v>0</v>
      </c>
      <c r="BB73" s="164">
        <f>IF(AZ73=2,G73,0)</f>
        <v>0</v>
      </c>
      <c r="BC73" s="164">
        <f>IF(AZ73=3,G73,0)</f>
        <v>0</v>
      </c>
      <c r="BD73" s="164">
        <f>IF(AZ73=4,G73,0)</f>
        <v>0</v>
      </c>
      <c r="BE73" s="164">
        <f>IF(AZ73=5,G73,0)</f>
        <v>0</v>
      </c>
      <c r="CA73" s="197">
        <v>1</v>
      </c>
      <c r="CB73" s="197">
        <v>1</v>
      </c>
      <c r="CZ73" s="164">
        <v>0.0001</v>
      </c>
    </row>
    <row r="74" spans="1:15" ht="12.75">
      <c r="A74" s="198"/>
      <c r="B74" s="204"/>
      <c r="C74" s="205" t="s">
        <v>158</v>
      </c>
      <c r="D74" s="206"/>
      <c r="E74" s="207">
        <v>9.6</v>
      </c>
      <c r="F74" s="208"/>
      <c r="G74" s="209"/>
      <c r="M74" s="203" t="s">
        <v>158</v>
      </c>
      <c r="O74" s="190"/>
    </row>
    <row r="75" spans="1:104" ht="12.75">
      <c r="A75" s="191">
        <v>15</v>
      </c>
      <c r="B75" s="192" t="s">
        <v>159</v>
      </c>
      <c r="C75" s="193" t="s">
        <v>160</v>
      </c>
      <c r="D75" s="194" t="s">
        <v>91</v>
      </c>
      <c r="E75" s="195">
        <v>1</v>
      </c>
      <c r="F75" s="195">
        <v>0</v>
      </c>
      <c r="G75" s="196">
        <f>E75*F75</f>
        <v>0</v>
      </c>
      <c r="O75" s="190">
        <v>2</v>
      </c>
      <c r="AA75" s="164">
        <v>1</v>
      </c>
      <c r="AB75" s="164">
        <v>1</v>
      </c>
      <c r="AC75" s="164">
        <v>1</v>
      </c>
      <c r="AZ75" s="164">
        <v>1</v>
      </c>
      <c r="BA75" s="164">
        <f>IF(AZ75=1,G75,0)</f>
        <v>0</v>
      </c>
      <c r="BB75" s="164">
        <f>IF(AZ75=2,G75,0)</f>
        <v>0</v>
      </c>
      <c r="BC75" s="164">
        <f>IF(AZ75=3,G75,0)</f>
        <v>0</v>
      </c>
      <c r="BD75" s="164">
        <f>IF(AZ75=4,G75,0)</f>
        <v>0</v>
      </c>
      <c r="BE75" s="164">
        <f>IF(AZ75=5,G75,0)</f>
        <v>0</v>
      </c>
      <c r="CA75" s="197">
        <v>1</v>
      </c>
      <c r="CB75" s="197">
        <v>1</v>
      </c>
      <c r="CZ75" s="164">
        <v>0.00096</v>
      </c>
    </row>
    <row r="76" spans="1:104" ht="22.5">
      <c r="A76" s="191">
        <v>16</v>
      </c>
      <c r="B76" s="192" t="s">
        <v>161</v>
      </c>
      <c r="C76" s="193" t="s">
        <v>162</v>
      </c>
      <c r="D76" s="194" t="s">
        <v>91</v>
      </c>
      <c r="E76" s="195">
        <v>1</v>
      </c>
      <c r="F76" s="195">
        <v>0</v>
      </c>
      <c r="G76" s="196">
        <f>E76*F76</f>
        <v>0</v>
      </c>
      <c r="O76" s="190">
        <v>2</v>
      </c>
      <c r="AA76" s="164">
        <v>1</v>
      </c>
      <c r="AB76" s="164">
        <v>1</v>
      </c>
      <c r="AC76" s="164">
        <v>1</v>
      </c>
      <c r="AZ76" s="164">
        <v>1</v>
      </c>
      <c r="BA76" s="164">
        <f>IF(AZ76=1,G76,0)</f>
        <v>0</v>
      </c>
      <c r="BB76" s="164">
        <f>IF(AZ76=2,G76,0)</f>
        <v>0</v>
      </c>
      <c r="BC76" s="164">
        <f>IF(AZ76=3,G76,0)</f>
        <v>0</v>
      </c>
      <c r="BD76" s="164">
        <f>IF(AZ76=4,G76,0)</f>
        <v>0</v>
      </c>
      <c r="BE76" s="164">
        <f>IF(AZ76=5,G76,0)</f>
        <v>0</v>
      </c>
      <c r="CA76" s="197">
        <v>1</v>
      </c>
      <c r="CB76" s="197">
        <v>1</v>
      </c>
      <c r="CZ76" s="164">
        <v>0.05256</v>
      </c>
    </row>
    <row r="77" spans="1:57" ht="12.75">
      <c r="A77" s="210"/>
      <c r="B77" s="211" t="s">
        <v>73</v>
      </c>
      <c r="C77" s="212" t="str">
        <f>CONCATENATE(B72," ",C72)</f>
        <v>64 Výplně otvorů</v>
      </c>
      <c r="D77" s="213"/>
      <c r="E77" s="214"/>
      <c r="F77" s="215"/>
      <c r="G77" s="216">
        <f>SUM(G72:G76)</f>
        <v>0</v>
      </c>
      <c r="O77" s="190">
        <v>4</v>
      </c>
      <c r="BA77" s="217">
        <f>SUM(BA72:BA76)</f>
        <v>0</v>
      </c>
      <c r="BB77" s="217">
        <f>SUM(BB72:BB76)</f>
        <v>0</v>
      </c>
      <c r="BC77" s="217">
        <f>SUM(BC72:BC76)</f>
        <v>0</v>
      </c>
      <c r="BD77" s="217">
        <f>SUM(BD72:BD76)</f>
        <v>0</v>
      </c>
      <c r="BE77" s="217">
        <f>SUM(BE72:BE76)</f>
        <v>0</v>
      </c>
    </row>
    <row r="78" spans="1:15" ht="12.75">
      <c r="A78" s="183" t="s">
        <v>71</v>
      </c>
      <c r="B78" s="184" t="s">
        <v>163</v>
      </c>
      <c r="C78" s="185" t="s">
        <v>164</v>
      </c>
      <c r="D78" s="186"/>
      <c r="E78" s="187"/>
      <c r="F78" s="187"/>
      <c r="G78" s="188"/>
      <c r="H78" s="189"/>
      <c r="I78" s="189"/>
      <c r="O78" s="190">
        <v>1</v>
      </c>
    </row>
    <row r="79" spans="1:104" ht="12.75">
      <c r="A79" s="191">
        <v>17</v>
      </c>
      <c r="B79" s="192" t="s">
        <v>165</v>
      </c>
      <c r="C79" s="193" t="s">
        <v>166</v>
      </c>
      <c r="D79" s="194" t="s">
        <v>102</v>
      </c>
      <c r="E79" s="195">
        <v>0.9</v>
      </c>
      <c r="F79" s="195">
        <v>0</v>
      </c>
      <c r="G79" s="196">
        <f>E79*F79</f>
        <v>0</v>
      </c>
      <c r="O79" s="190">
        <v>2</v>
      </c>
      <c r="AA79" s="164">
        <v>1</v>
      </c>
      <c r="AB79" s="164">
        <v>1</v>
      </c>
      <c r="AC79" s="164">
        <v>1</v>
      </c>
      <c r="AZ79" s="164">
        <v>1</v>
      </c>
      <c r="BA79" s="164">
        <f>IF(AZ79=1,G79,0)</f>
        <v>0</v>
      </c>
      <c r="BB79" s="164">
        <f>IF(AZ79=2,G79,0)</f>
        <v>0</v>
      </c>
      <c r="BC79" s="164">
        <f>IF(AZ79=3,G79,0)</f>
        <v>0</v>
      </c>
      <c r="BD79" s="164">
        <f>IF(AZ79=4,G79,0)</f>
        <v>0</v>
      </c>
      <c r="BE79" s="164">
        <f>IF(AZ79=5,G79,0)</f>
        <v>0</v>
      </c>
      <c r="CA79" s="197">
        <v>1</v>
      </c>
      <c r="CB79" s="197">
        <v>1</v>
      </c>
      <c r="CZ79" s="164">
        <v>0.02329</v>
      </c>
    </row>
    <row r="80" spans="1:15" ht="12.75">
      <c r="A80" s="198"/>
      <c r="B80" s="204"/>
      <c r="C80" s="205" t="s">
        <v>167</v>
      </c>
      <c r="D80" s="206"/>
      <c r="E80" s="207">
        <v>0.36</v>
      </c>
      <c r="F80" s="208"/>
      <c r="G80" s="209"/>
      <c r="M80" s="203" t="s">
        <v>167</v>
      </c>
      <c r="O80" s="190"/>
    </row>
    <row r="81" spans="1:15" ht="12.75">
      <c r="A81" s="198"/>
      <c r="B81" s="204"/>
      <c r="C81" s="205" t="s">
        <v>168</v>
      </c>
      <c r="D81" s="206"/>
      <c r="E81" s="207">
        <v>0.18</v>
      </c>
      <c r="F81" s="208"/>
      <c r="G81" s="209"/>
      <c r="M81" s="203" t="s">
        <v>168</v>
      </c>
      <c r="O81" s="190"/>
    </row>
    <row r="82" spans="1:15" ht="12.75">
      <c r="A82" s="198"/>
      <c r="B82" s="204"/>
      <c r="C82" s="205" t="s">
        <v>169</v>
      </c>
      <c r="D82" s="206"/>
      <c r="E82" s="207">
        <v>0.36</v>
      </c>
      <c r="F82" s="208"/>
      <c r="G82" s="209"/>
      <c r="M82" s="203" t="s">
        <v>169</v>
      </c>
      <c r="O82" s="190"/>
    </row>
    <row r="83" spans="1:57" ht="12.75">
      <c r="A83" s="210"/>
      <c r="B83" s="211" t="s">
        <v>73</v>
      </c>
      <c r="C83" s="212" t="str">
        <f>CONCATENATE(B78," ",C78)</f>
        <v>93 Dokončovací práce inženýrských staveb</v>
      </c>
      <c r="D83" s="213"/>
      <c r="E83" s="214"/>
      <c r="F83" s="215"/>
      <c r="G83" s="216">
        <f>SUM(G78:G82)</f>
        <v>0</v>
      </c>
      <c r="O83" s="190">
        <v>4</v>
      </c>
      <c r="BA83" s="217">
        <f>SUM(BA78:BA82)</f>
        <v>0</v>
      </c>
      <c r="BB83" s="217">
        <f>SUM(BB78:BB82)</f>
        <v>0</v>
      </c>
      <c r="BC83" s="217">
        <f>SUM(BC78:BC82)</f>
        <v>0</v>
      </c>
      <c r="BD83" s="217">
        <f>SUM(BD78:BD82)</f>
        <v>0</v>
      </c>
      <c r="BE83" s="217">
        <f>SUM(BE78:BE82)</f>
        <v>0</v>
      </c>
    </row>
    <row r="84" spans="1:15" ht="12.75">
      <c r="A84" s="183" t="s">
        <v>71</v>
      </c>
      <c r="B84" s="184" t="s">
        <v>170</v>
      </c>
      <c r="C84" s="185" t="s">
        <v>171</v>
      </c>
      <c r="D84" s="186"/>
      <c r="E84" s="187"/>
      <c r="F84" s="187"/>
      <c r="G84" s="188"/>
      <c r="H84" s="189"/>
      <c r="I84" s="189"/>
      <c r="O84" s="190">
        <v>1</v>
      </c>
    </row>
    <row r="85" spans="1:104" ht="12.75">
      <c r="A85" s="191">
        <v>18</v>
      </c>
      <c r="B85" s="192" t="s">
        <v>172</v>
      </c>
      <c r="C85" s="193" t="s">
        <v>173</v>
      </c>
      <c r="D85" s="194" t="s">
        <v>102</v>
      </c>
      <c r="E85" s="195">
        <v>76</v>
      </c>
      <c r="F85" s="195">
        <v>0</v>
      </c>
      <c r="G85" s="196">
        <f>E85*F85</f>
        <v>0</v>
      </c>
      <c r="O85" s="190">
        <v>2</v>
      </c>
      <c r="AA85" s="164">
        <v>1</v>
      </c>
      <c r="AB85" s="164">
        <v>1</v>
      </c>
      <c r="AC85" s="164">
        <v>1</v>
      </c>
      <c r="AZ85" s="164">
        <v>1</v>
      </c>
      <c r="BA85" s="164">
        <f>IF(AZ85=1,G85,0)</f>
        <v>0</v>
      </c>
      <c r="BB85" s="164">
        <f>IF(AZ85=2,G85,0)</f>
        <v>0</v>
      </c>
      <c r="BC85" s="164">
        <f>IF(AZ85=3,G85,0)</f>
        <v>0</v>
      </c>
      <c r="BD85" s="164">
        <f>IF(AZ85=4,G85,0)</f>
        <v>0</v>
      </c>
      <c r="BE85" s="164">
        <f>IF(AZ85=5,G85,0)</f>
        <v>0</v>
      </c>
      <c r="CA85" s="197">
        <v>1</v>
      </c>
      <c r="CB85" s="197">
        <v>1</v>
      </c>
      <c r="CZ85" s="164">
        <v>0.00121</v>
      </c>
    </row>
    <row r="86" spans="1:15" ht="12.75">
      <c r="A86" s="198"/>
      <c r="B86" s="204"/>
      <c r="C86" s="205" t="s">
        <v>174</v>
      </c>
      <c r="D86" s="206"/>
      <c r="E86" s="207">
        <v>0</v>
      </c>
      <c r="F86" s="208"/>
      <c r="G86" s="209"/>
      <c r="M86" s="203" t="s">
        <v>174</v>
      </c>
      <c r="O86" s="190"/>
    </row>
    <row r="87" spans="1:15" ht="12.75">
      <c r="A87" s="198"/>
      <c r="B87" s="204"/>
      <c r="C87" s="205" t="s">
        <v>175</v>
      </c>
      <c r="D87" s="206"/>
      <c r="E87" s="207">
        <v>48</v>
      </c>
      <c r="F87" s="208"/>
      <c r="G87" s="209"/>
      <c r="M87" s="203" t="s">
        <v>175</v>
      </c>
      <c r="O87" s="190"/>
    </row>
    <row r="88" spans="1:15" ht="12.75">
      <c r="A88" s="198"/>
      <c r="B88" s="204"/>
      <c r="C88" s="205" t="s">
        <v>176</v>
      </c>
      <c r="D88" s="206"/>
      <c r="E88" s="207">
        <v>0</v>
      </c>
      <c r="F88" s="208"/>
      <c r="G88" s="209"/>
      <c r="M88" s="203" t="s">
        <v>176</v>
      </c>
      <c r="O88" s="190"/>
    </row>
    <row r="89" spans="1:15" ht="12.75">
      <c r="A89" s="198"/>
      <c r="B89" s="204"/>
      <c r="C89" s="205" t="s">
        <v>177</v>
      </c>
      <c r="D89" s="206"/>
      <c r="E89" s="207">
        <v>28</v>
      </c>
      <c r="F89" s="208"/>
      <c r="G89" s="209"/>
      <c r="M89" s="203" t="s">
        <v>177</v>
      </c>
      <c r="O89" s="190"/>
    </row>
    <row r="90" spans="1:57" ht="12.75">
      <c r="A90" s="210"/>
      <c r="B90" s="211" t="s">
        <v>73</v>
      </c>
      <c r="C90" s="212" t="str">
        <f>CONCATENATE(B84," ",C84)</f>
        <v>94 Lešení a stavební výtahy</v>
      </c>
      <c r="D90" s="213"/>
      <c r="E90" s="214"/>
      <c r="F90" s="215"/>
      <c r="G90" s="216">
        <f>SUM(G84:G89)</f>
        <v>0</v>
      </c>
      <c r="O90" s="190">
        <v>4</v>
      </c>
      <c r="BA90" s="217">
        <f>SUM(BA84:BA89)</f>
        <v>0</v>
      </c>
      <c r="BB90" s="217">
        <f>SUM(BB84:BB89)</f>
        <v>0</v>
      </c>
      <c r="BC90" s="217">
        <f>SUM(BC84:BC89)</f>
        <v>0</v>
      </c>
      <c r="BD90" s="217">
        <f>SUM(BD84:BD89)</f>
        <v>0</v>
      </c>
      <c r="BE90" s="217">
        <f>SUM(BE84:BE89)</f>
        <v>0</v>
      </c>
    </row>
    <row r="91" spans="1:15" ht="12.75">
      <c r="A91" s="183" t="s">
        <v>71</v>
      </c>
      <c r="B91" s="184" t="s">
        <v>178</v>
      </c>
      <c r="C91" s="185" t="s">
        <v>179</v>
      </c>
      <c r="D91" s="186"/>
      <c r="E91" s="187"/>
      <c r="F91" s="187"/>
      <c r="G91" s="188"/>
      <c r="H91" s="189"/>
      <c r="I91" s="189"/>
      <c r="O91" s="190">
        <v>1</v>
      </c>
    </row>
    <row r="92" spans="1:104" ht="12.75">
      <c r="A92" s="191">
        <v>19</v>
      </c>
      <c r="B92" s="192" t="s">
        <v>180</v>
      </c>
      <c r="C92" s="193" t="s">
        <v>181</v>
      </c>
      <c r="D92" s="194" t="s">
        <v>91</v>
      </c>
      <c r="E92" s="195">
        <v>1</v>
      </c>
      <c r="F92" s="195">
        <v>0</v>
      </c>
      <c r="G92" s="196">
        <f>E92*F92</f>
        <v>0</v>
      </c>
      <c r="O92" s="190">
        <v>2</v>
      </c>
      <c r="AA92" s="164">
        <v>1</v>
      </c>
      <c r="AB92" s="164">
        <v>1</v>
      </c>
      <c r="AC92" s="164">
        <v>1</v>
      </c>
      <c r="AZ92" s="164">
        <v>1</v>
      </c>
      <c r="BA92" s="164">
        <f>IF(AZ92=1,G92,0)</f>
        <v>0</v>
      </c>
      <c r="BB92" s="164">
        <f>IF(AZ92=2,G92,0)</f>
        <v>0</v>
      </c>
      <c r="BC92" s="164">
        <f>IF(AZ92=3,G92,0)</f>
        <v>0</v>
      </c>
      <c r="BD92" s="164">
        <f>IF(AZ92=4,G92,0)</f>
        <v>0</v>
      </c>
      <c r="BE92" s="164">
        <f>IF(AZ92=5,G92,0)</f>
        <v>0</v>
      </c>
      <c r="CA92" s="197">
        <v>1</v>
      </c>
      <c r="CB92" s="197">
        <v>1</v>
      </c>
      <c r="CZ92" s="164">
        <v>0.01116</v>
      </c>
    </row>
    <row r="93" spans="1:104" ht="12.75">
      <c r="A93" s="191">
        <v>20</v>
      </c>
      <c r="B93" s="192" t="s">
        <v>182</v>
      </c>
      <c r="C93" s="193" t="s">
        <v>183</v>
      </c>
      <c r="D93" s="194" t="s">
        <v>91</v>
      </c>
      <c r="E93" s="195">
        <v>1</v>
      </c>
      <c r="F93" s="195">
        <v>0</v>
      </c>
      <c r="G93" s="196">
        <f>E93*F93</f>
        <v>0</v>
      </c>
      <c r="O93" s="190">
        <v>2</v>
      </c>
      <c r="AA93" s="164">
        <v>1</v>
      </c>
      <c r="AB93" s="164">
        <v>1</v>
      </c>
      <c r="AC93" s="164">
        <v>1</v>
      </c>
      <c r="AZ93" s="164">
        <v>1</v>
      </c>
      <c r="BA93" s="164">
        <f>IF(AZ93=1,G93,0)</f>
        <v>0</v>
      </c>
      <c r="BB93" s="164">
        <f>IF(AZ93=2,G93,0)</f>
        <v>0</v>
      </c>
      <c r="BC93" s="164">
        <f>IF(AZ93=3,G93,0)</f>
        <v>0</v>
      </c>
      <c r="BD93" s="164">
        <f>IF(AZ93=4,G93,0)</f>
        <v>0</v>
      </c>
      <c r="BE93" s="164">
        <f>IF(AZ93=5,G93,0)</f>
        <v>0</v>
      </c>
      <c r="CA93" s="197">
        <v>1</v>
      </c>
      <c r="CB93" s="197">
        <v>1</v>
      </c>
      <c r="CZ93" s="164">
        <v>0.02075</v>
      </c>
    </row>
    <row r="94" spans="1:104" ht="12.75">
      <c r="A94" s="191">
        <v>21</v>
      </c>
      <c r="B94" s="192" t="s">
        <v>184</v>
      </c>
      <c r="C94" s="193" t="s">
        <v>185</v>
      </c>
      <c r="D94" s="194" t="s">
        <v>91</v>
      </c>
      <c r="E94" s="195">
        <v>40</v>
      </c>
      <c r="F94" s="195">
        <v>0</v>
      </c>
      <c r="G94" s="196">
        <f>E94*F94</f>
        <v>0</v>
      </c>
      <c r="O94" s="190">
        <v>2</v>
      </c>
      <c r="AA94" s="164">
        <v>1</v>
      </c>
      <c r="AB94" s="164">
        <v>1</v>
      </c>
      <c r="AC94" s="164">
        <v>1</v>
      </c>
      <c r="AZ94" s="164">
        <v>1</v>
      </c>
      <c r="BA94" s="164">
        <f>IF(AZ94=1,G94,0)</f>
        <v>0</v>
      </c>
      <c r="BB94" s="164">
        <f>IF(AZ94=2,G94,0)</f>
        <v>0</v>
      </c>
      <c r="BC94" s="164">
        <f>IF(AZ94=3,G94,0)</f>
        <v>0</v>
      </c>
      <c r="BD94" s="164">
        <f>IF(AZ94=4,G94,0)</f>
        <v>0</v>
      </c>
      <c r="BE94" s="164">
        <f>IF(AZ94=5,G94,0)</f>
        <v>0</v>
      </c>
      <c r="CA94" s="197">
        <v>1</v>
      </c>
      <c r="CB94" s="197">
        <v>1</v>
      </c>
      <c r="CZ94" s="164">
        <v>4E-05</v>
      </c>
    </row>
    <row r="95" spans="1:15" ht="12.75">
      <c r="A95" s="198"/>
      <c r="B95" s="204"/>
      <c r="C95" s="205" t="s">
        <v>186</v>
      </c>
      <c r="D95" s="206"/>
      <c r="E95" s="207">
        <v>16</v>
      </c>
      <c r="F95" s="208"/>
      <c r="G95" s="209"/>
      <c r="M95" s="203" t="s">
        <v>186</v>
      </c>
      <c r="O95" s="190"/>
    </row>
    <row r="96" spans="1:15" ht="12.75">
      <c r="A96" s="198"/>
      <c r="B96" s="204"/>
      <c r="C96" s="205" t="s">
        <v>187</v>
      </c>
      <c r="D96" s="206"/>
      <c r="E96" s="207">
        <v>8</v>
      </c>
      <c r="F96" s="208"/>
      <c r="G96" s="209"/>
      <c r="M96" s="203" t="s">
        <v>187</v>
      </c>
      <c r="O96" s="190"/>
    </row>
    <row r="97" spans="1:15" ht="12.75">
      <c r="A97" s="198"/>
      <c r="B97" s="204"/>
      <c r="C97" s="205" t="s">
        <v>188</v>
      </c>
      <c r="D97" s="206"/>
      <c r="E97" s="207">
        <v>16</v>
      </c>
      <c r="F97" s="208"/>
      <c r="G97" s="209"/>
      <c r="M97" s="203" t="s">
        <v>188</v>
      </c>
      <c r="O97" s="190"/>
    </row>
    <row r="98" spans="1:104" ht="12.75">
      <c r="A98" s="191">
        <v>22</v>
      </c>
      <c r="B98" s="192" t="s">
        <v>189</v>
      </c>
      <c r="C98" s="193" t="s">
        <v>190</v>
      </c>
      <c r="D98" s="194" t="s">
        <v>91</v>
      </c>
      <c r="E98" s="195">
        <v>1</v>
      </c>
      <c r="F98" s="195">
        <v>0</v>
      </c>
      <c r="G98" s="196">
        <f>E98*F98</f>
        <v>0</v>
      </c>
      <c r="O98" s="190">
        <v>2</v>
      </c>
      <c r="AA98" s="164">
        <v>12</v>
      </c>
      <c r="AB98" s="164">
        <v>0</v>
      </c>
      <c r="AC98" s="164">
        <v>841</v>
      </c>
      <c r="AZ98" s="164">
        <v>1</v>
      </c>
      <c r="BA98" s="164">
        <f>IF(AZ98=1,G98,0)</f>
        <v>0</v>
      </c>
      <c r="BB98" s="164">
        <f>IF(AZ98=2,G98,0)</f>
        <v>0</v>
      </c>
      <c r="BC98" s="164">
        <f>IF(AZ98=3,G98,0)</f>
        <v>0</v>
      </c>
      <c r="BD98" s="164">
        <f>IF(AZ98=4,G98,0)</f>
        <v>0</v>
      </c>
      <c r="BE98" s="164">
        <f>IF(AZ98=5,G98,0)</f>
        <v>0</v>
      </c>
      <c r="CA98" s="197">
        <v>12</v>
      </c>
      <c r="CB98" s="197">
        <v>0</v>
      </c>
      <c r="CZ98" s="164">
        <v>0.0015</v>
      </c>
    </row>
    <row r="99" spans="1:104" ht="12.75">
      <c r="A99" s="191">
        <v>23</v>
      </c>
      <c r="B99" s="192" t="s">
        <v>191</v>
      </c>
      <c r="C99" s="193" t="s">
        <v>192</v>
      </c>
      <c r="D99" s="194" t="s">
        <v>91</v>
      </c>
      <c r="E99" s="195">
        <v>1</v>
      </c>
      <c r="F99" s="195">
        <v>0</v>
      </c>
      <c r="G99" s="196">
        <f>E99*F99</f>
        <v>0</v>
      </c>
      <c r="O99" s="190">
        <v>2</v>
      </c>
      <c r="AA99" s="164">
        <v>12</v>
      </c>
      <c r="AB99" s="164">
        <v>0</v>
      </c>
      <c r="AC99" s="164">
        <v>842</v>
      </c>
      <c r="AZ99" s="164">
        <v>1</v>
      </c>
      <c r="BA99" s="164">
        <f>IF(AZ99=1,G99,0)</f>
        <v>0</v>
      </c>
      <c r="BB99" s="164">
        <f>IF(AZ99=2,G99,0)</f>
        <v>0</v>
      </c>
      <c r="BC99" s="164">
        <f>IF(AZ99=3,G99,0)</f>
        <v>0</v>
      </c>
      <c r="BD99" s="164">
        <f>IF(AZ99=4,G99,0)</f>
        <v>0</v>
      </c>
      <c r="BE99" s="164">
        <f>IF(AZ99=5,G99,0)</f>
        <v>0</v>
      </c>
      <c r="CA99" s="197">
        <v>12</v>
      </c>
      <c r="CB99" s="197">
        <v>0</v>
      </c>
      <c r="CZ99" s="164">
        <v>0.0035</v>
      </c>
    </row>
    <row r="100" spans="1:104" ht="22.5">
      <c r="A100" s="191">
        <v>24</v>
      </c>
      <c r="B100" s="192" t="s">
        <v>193</v>
      </c>
      <c r="C100" s="193" t="s">
        <v>194</v>
      </c>
      <c r="D100" s="194" t="s">
        <v>91</v>
      </c>
      <c r="E100" s="195">
        <v>10</v>
      </c>
      <c r="F100" s="195">
        <v>0</v>
      </c>
      <c r="G100" s="196">
        <f>E100*F100</f>
        <v>0</v>
      </c>
      <c r="O100" s="190">
        <v>2</v>
      </c>
      <c r="AA100" s="164">
        <v>12</v>
      </c>
      <c r="AB100" s="164">
        <v>0</v>
      </c>
      <c r="AC100" s="164">
        <v>852</v>
      </c>
      <c r="AZ100" s="164">
        <v>1</v>
      </c>
      <c r="BA100" s="164">
        <f>IF(AZ100=1,G100,0)</f>
        <v>0</v>
      </c>
      <c r="BB100" s="164">
        <f>IF(AZ100=2,G100,0)</f>
        <v>0</v>
      </c>
      <c r="BC100" s="164">
        <f>IF(AZ100=3,G100,0)</f>
        <v>0</v>
      </c>
      <c r="BD100" s="164">
        <f>IF(AZ100=4,G100,0)</f>
        <v>0</v>
      </c>
      <c r="BE100" s="164">
        <f>IF(AZ100=5,G100,0)</f>
        <v>0</v>
      </c>
      <c r="CA100" s="197">
        <v>12</v>
      </c>
      <c r="CB100" s="197">
        <v>0</v>
      </c>
      <c r="CZ100" s="164">
        <v>0</v>
      </c>
    </row>
    <row r="101" spans="1:15" ht="12.75">
      <c r="A101" s="198"/>
      <c r="B101" s="199"/>
      <c r="C101" s="200" t="s">
        <v>195</v>
      </c>
      <c r="D101" s="201"/>
      <c r="E101" s="201"/>
      <c r="F101" s="201"/>
      <c r="G101" s="202"/>
      <c r="L101" s="203" t="s">
        <v>195</v>
      </c>
      <c r="O101" s="190">
        <v>3</v>
      </c>
    </row>
    <row r="102" spans="1:15" ht="12.75">
      <c r="A102" s="198"/>
      <c r="B102" s="204"/>
      <c r="C102" s="205" t="s">
        <v>196</v>
      </c>
      <c r="D102" s="206"/>
      <c r="E102" s="207">
        <v>4</v>
      </c>
      <c r="F102" s="208"/>
      <c r="G102" s="209"/>
      <c r="M102" s="203" t="s">
        <v>196</v>
      </c>
      <c r="O102" s="190"/>
    </row>
    <row r="103" spans="1:15" ht="12.75">
      <c r="A103" s="198"/>
      <c r="B103" s="204"/>
      <c r="C103" s="205" t="s">
        <v>197</v>
      </c>
      <c r="D103" s="206"/>
      <c r="E103" s="207">
        <v>2</v>
      </c>
      <c r="F103" s="208"/>
      <c r="G103" s="209"/>
      <c r="M103" s="203" t="s">
        <v>197</v>
      </c>
      <c r="O103" s="190"/>
    </row>
    <row r="104" spans="1:15" ht="12.75">
      <c r="A104" s="198"/>
      <c r="B104" s="204"/>
      <c r="C104" s="205" t="s">
        <v>198</v>
      </c>
      <c r="D104" s="206"/>
      <c r="E104" s="207">
        <v>4</v>
      </c>
      <c r="F104" s="208"/>
      <c r="G104" s="209"/>
      <c r="M104" s="203" t="s">
        <v>198</v>
      </c>
      <c r="O104" s="190"/>
    </row>
    <row r="105" spans="1:104" ht="22.5">
      <c r="A105" s="191">
        <v>25</v>
      </c>
      <c r="B105" s="192" t="s">
        <v>199</v>
      </c>
      <c r="C105" s="193" t="s">
        <v>200</v>
      </c>
      <c r="D105" s="194" t="s">
        <v>91</v>
      </c>
      <c r="E105" s="195">
        <v>1</v>
      </c>
      <c r="F105" s="195">
        <v>0</v>
      </c>
      <c r="G105" s="196">
        <f>E105*F105</f>
        <v>0</v>
      </c>
      <c r="O105" s="190">
        <v>2</v>
      </c>
      <c r="AA105" s="164">
        <v>12</v>
      </c>
      <c r="AB105" s="164">
        <v>0</v>
      </c>
      <c r="AC105" s="164">
        <v>855</v>
      </c>
      <c r="AZ105" s="164">
        <v>1</v>
      </c>
      <c r="BA105" s="164">
        <f>IF(AZ105=1,G105,0)</f>
        <v>0</v>
      </c>
      <c r="BB105" s="164">
        <f>IF(AZ105=2,G105,0)</f>
        <v>0</v>
      </c>
      <c r="BC105" s="164">
        <f>IF(AZ105=3,G105,0)</f>
        <v>0</v>
      </c>
      <c r="BD105" s="164">
        <f>IF(AZ105=4,G105,0)</f>
        <v>0</v>
      </c>
      <c r="BE105" s="164">
        <f>IF(AZ105=5,G105,0)</f>
        <v>0</v>
      </c>
      <c r="CA105" s="197">
        <v>12</v>
      </c>
      <c r="CB105" s="197">
        <v>0</v>
      </c>
      <c r="CZ105" s="164">
        <v>0.001</v>
      </c>
    </row>
    <row r="106" spans="1:57" ht="12.75">
      <c r="A106" s="210"/>
      <c r="B106" s="211" t="s">
        <v>73</v>
      </c>
      <c r="C106" s="212" t="str">
        <f>CONCATENATE(B91," ",C91)</f>
        <v>95 Dokončovací konstrukce na pozemních stavbách</v>
      </c>
      <c r="D106" s="213"/>
      <c r="E106" s="214"/>
      <c r="F106" s="215"/>
      <c r="G106" s="216">
        <f>SUM(G91:G105)</f>
        <v>0</v>
      </c>
      <c r="O106" s="190">
        <v>4</v>
      </c>
      <c r="BA106" s="217">
        <f>SUM(BA91:BA105)</f>
        <v>0</v>
      </c>
      <c r="BB106" s="217">
        <f>SUM(BB91:BB105)</f>
        <v>0</v>
      </c>
      <c r="BC106" s="217">
        <f>SUM(BC91:BC105)</f>
        <v>0</v>
      </c>
      <c r="BD106" s="217">
        <f>SUM(BD91:BD105)</f>
        <v>0</v>
      </c>
      <c r="BE106" s="217">
        <f>SUM(BE91:BE105)</f>
        <v>0</v>
      </c>
    </row>
    <row r="107" spans="1:15" ht="12.75">
      <c r="A107" s="183" t="s">
        <v>71</v>
      </c>
      <c r="B107" s="184" t="s">
        <v>201</v>
      </c>
      <c r="C107" s="185" t="s">
        <v>202</v>
      </c>
      <c r="D107" s="186"/>
      <c r="E107" s="187"/>
      <c r="F107" s="187"/>
      <c r="G107" s="188"/>
      <c r="H107" s="189"/>
      <c r="I107" s="189"/>
      <c r="O107" s="190">
        <v>1</v>
      </c>
    </row>
    <row r="108" spans="1:104" ht="22.5">
      <c r="A108" s="191">
        <v>26</v>
      </c>
      <c r="B108" s="192" t="s">
        <v>203</v>
      </c>
      <c r="C108" s="193" t="s">
        <v>204</v>
      </c>
      <c r="D108" s="194" t="s">
        <v>102</v>
      </c>
      <c r="E108" s="195">
        <v>62.4</v>
      </c>
      <c r="F108" s="195">
        <v>0</v>
      </c>
      <c r="G108" s="196">
        <f>E108*F108</f>
        <v>0</v>
      </c>
      <c r="O108" s="190">
        <v>2</v>
      </c>
      <c r="AA108" s="164">
        <v>1</v>
      </c>
      <c r="AB108" s="164">
        <v>1</v>
      </c>
      <c r="AC108" s="164">
        <v>1</v>
      </c>
      <c r="AZ108" s="164">
        <v>1</v>
      </c>
      <c r="BA108" s="164">
        <f>IF(AZ108=1,G108,0)</f>
        <v>0</v>
      </c>
      <c r="BB108" s="164">
        <f>IF(AZ108=2,G108,0)</f>
        <v>0</v>
      </c>
      <c r="BC108" s="164">
        <f>IF(AZ108=3,G108,0)</f>
        <v>0</v>
      </c>
      <c r="BD108" s="164">
        <f>IF(AZ108=4,G108,0)</f>
        <v>0</v>
      </c>
      <c r="BE108" s="164">
        <f>IF(AZ108=5,G108,0)</f>
        <v>0</v>
      </c>
      <c r="CA108" s="197">
        <v>1</v>
      </c>
      <c r="CB108" s="197">
        <v>1</v>
      </c>
      <c r="CZ108" s="164">
        <v>0</v>
      </c>
    </row>
    <row r="109" spans="1:15" ht="12.75">
      <c r="A109" s="198"/>
      <c r="B109" s="204"/>
      <c r="C109" s="205" t="s">
        <v>205</v>
      </c>
      <c r="D109" s="206"/>
      <c r="E109" s="207">
        <v>62.4</v>
      </c>
      <c r="F109" s="208"/>
      <c r="G109" s="209"/>
      <c r="M109" s="203" t="s">
        <v>205</v>
      </c>
      <c r="O109" s="190"/>
    </row>
    <row r="110" spans="1:104" ht="12.75">
      <c r="A110" s="191">
        <v>27</v>
      </c>
      <c r="B110" s="192" t="s">
        <v>206</v>
      </c>
      <c r="C110" s="193" t="s">
        <v>207</v>
      </c>
      <c r="D110" s="194" t="s">
        <v>91</v>
      </c>
      <c r="E110" s="195">
        <v>2</v>
      </c>
      <c r="F110" s="195">
        <v>0</v>
      </c>
      <c r="G110" s="196">
        <f>E110*F110</f>
        <v>0</v>
      </c>
      <c r="O110" s="190">
        <v>2</v>
      </c>
      <c r="AA110" s="164">
        <v>1</v>
      </c>
      <c r="AB110" s="164">
        <v>1</v>
      </c>
      <c r="AC110" s="164">
        <v>1</v>
      </c>
      <c r="AZ110" s="164">
        <v>1</v>
      </c>
      <c r="BA110" s="164">
        <f>IF(AZ110=1,G110,0)</f>
        <v>0</v>
      </c>
      <c r="BB110" s="164">
        <f>IF(AZ110=2,G110,0)</f>
        <v>0</v>
      </c>
      <c r="BC110" s="164">
        <f>IF(AZ110=3,G110,0)</f>
        <v>0</v>
      </c>
      <c r="BD110" s="164">
        <f>IF(AZ110=4,G110,0)</f>
        <v>0</v>
      </c>
      <c r="BE110" s="164">
        <f>IF(AZ110=5,G110,0)</f>
        <v>0</v>
      </c>
      <c r="CA110" s="197">
        <v>1</v>
      </c>
      <c r="CB110" s="197">
        <v>1</v>
      </c>
      <c r="CZ110" s="164">
        <v>0</v>
      </c>
    </row>
    <row r="111" spans="1:15" ht="12.75">
      <c r="A111" s="198"/>
      <c r="B111" s="204"/>
      <c r="C111" s="205" t="s">
        <v>134</v>
      </c>
      <c r="D111" s="206"/>
      <c r="E111" s="207">
        <v>0</v>
      </c>
      <c r="F111" s="208"/>
      <c r="G111" s="209"/>
      <c r="M111" s="203" t="s">
        <v>134</v>
      </c>
      <c r="O111" s="190"/>
    </row>
    <row r="112" spans="1:15" ht="12.75">
      <c r="A112" s="198"/>
      <c r="B112" s="204"/>
      <c r="C112" s="205" t="s">
        <v>81</v>
      </c>
      <c r="D112" s="206"/>
      <c r="E112" s="207">
        <v>2</v>
      </c>
      <c r="F112" s="208"/>
      <c r="G112" s="209"/>
      <c r="M112" s="203">
        <v>2</v>
      </c>
      <c r="O112" s="190"/>
    </row>
    <row r="113" spans="1:104" ht="12.75">
      <c r="A113" s="191">
        <v>28</v>
      </c>
      <c r="B113" s="192" t="s">
        <v>208</v>
      </c>
      <c r="C113" s="193" t="s">
        <v>209</v>
      </c>
      <c r="D113" s="194" t="s">
        <v>91</v>
      </c>
      <c r="E113" s="195">
        <v>1</v>
      </c>
      <c r="F113" s="195">
        <v>0</v>
      </c>
      <c r="G113" s="196">
        <f>E113*F113</f>
        <v>0</v>
      </c>
      <c r="O113" s="190">
        <v>2</v>
      </c>
      <c r="AA113" s="164">
        <v>1</v>
      </c>
      <c r="AB113" s="164">
        <v>1</v>
      </c>
      <c r="AC113" s="164">
        <v>1</v>
      </c>
      <c r="AZ113" s="164">
        <v>1</v>
      </c>
      <c r="BA113" s="164">
        <f>IF(AZ113=1,G113,0)</f>
        <v>0</v>
      </c>
      <c r="BB113" s="164">
        <f>IF(AZ113=2,G113,0)</f>
        <v>0</v>
      </c>
      <c r="BC113" s="164">
        <f>IF(AZ113=3,G113,0)</f>
        <v>0</v>
      </c>
      <c r="BD113" s="164">
        <f>IF(AZ113=4,G113,0)</f>
        <v>0</v>
      </c>
      <c r="BE113" s="164">
        <f>IF(AZ113=5,G113,0)</f>
        <v>0</v>
      </c>
      <c r="CA113" s="197">
        <v>1</v>
      </c>
      <c r="CB113" s="197">
        <v>1</v>
      </c>
      <c r="CZ113" s="164">
        <v>0</v>
      </c>
    </row>
    <row r="114" spans="1:15" ht="12.75">
      <c r="A114" s="198"/>
      <c r="B114" s="204"/>
      <c r="C114" s="205" t="s">
        <v>134</v>
      </c>
      <c r="D114" s="206"/>
      <c r="E114" s="207">
        <v>0</v>
      </c>
      <c r="F114" s="208"/>
      <c r="G114" s="209"/>
      <c r="M114" s="203" t="s">
        <v>134</v>
      </c>
      <c r="O114" s="190"/>
    </row>
    <row r="115" spans="1:15" ht="12.75">
      <c r="A115" s="198"/>
      <c r="B115" s="204"/>
      <c r="C115" s="205" t="s">
        <v>72</v>
      </c>
      <c r="D115" s="206"/>
      <c r="E115" s="207">
        <v>1</v>
      </c>
      <c r="F115" s="208"/>
      <c r="G115" s="209"/>
      <c r="M115" s="203">
        <v>1</v>
      </c>
      <c r="O115" s="190"/>
    </row>
    <row r="116" spans="1:104" ht="12.75">
      <c r="A116" s="191">
        <v>29</v>
      </c>
      <c r="B116" s="192" t="s">
        <v>210</v>
      </c>
      <c r="C116" s="193" t="s">
        <v>211</v>
      </c>
      <c r="D116" s="194" t="s">
        <v>102</v>
      </c>
      <c r="E116" s="195">
        <v>2.88</v>
      </c>
      <c r="F116" s="195">
        <v>0</v>
      </c>
      <c r="G116" s="196">
        <f>E116*F116</f>
        <v>0</v>
      </c>
      <c r="O116" s="190">
        <v>2</v>
      </c>
      <c r="AA116" s="164">
        <v>1</v>
      </c>
      <c r="AB116" s="164">
        <v>1</v>
      </c>
      <c r="AC116" s="164">
        <v>1</v>
      </c>
      <c r="AZ116" s="164">
        <v>1</v>
      </c>
      <c r="BA116" s="164">
        <f>IF(AZ116=1,G116,0)</f>
        <v>0</v>
      </c>
      <c r="BB116" s="164">
        <f>IF(AZ116=2,G116,0)</f>
        <v>0</v>
      </c>
      <c r="BC116" s="164">
        <f>IF(AZ116=3,G116,0)</f>
        <v>0</v>
      </c>
      <c r="BD116" s="164">
        <f>IF(AZ116=4,G116,0)</f>
        <v>0</v>
      </c>
      <c r="BE116" s="164">
        <f>IF(AZ116=5,G116,0)</f>
        <v>0</v>
      </c>
      <c r="CA116" s="197">
        <v>1</v>
      </c>
      <c r="CB116" s="197">
        <v>1</v>
      </c>
      <c r="CZ116" s="164">
        <v>0.00137</v>
      </c>
    </row>
    <row r="117" spans="1:15" ht="12.75">
      <c r="A117" s="198"/>
      <c r="B117" s="204"/>
      <c r="C117" s="205" t="s">
        <v>134</v>
      </c>
      <c r="D117" s="206"/>
      <c r="E117" s="207">
        <v>0</v>
      </c>
      <c r="F117" s="208"/>
      <c r="G117" s="209"/>
      <c r="M117" s="203" t="s">
        <v>134</v>
      </c>
      <c r="O117" s="190"/>
    </row>
    <row r="118" spans="1:15" ht="12.75">
      <c r="A118" s="198"/>
      <c r="B118" s="204"/>
      <c r="C118" s="205" t="s">
        <v>212</v>
      </c>
      <c r="D118" s="206"/>
      <c r="E118" s="207">
        <v>2.88</v>
      </c>
      <c r="F118" s="208"/>
      <c r="G118" s="209"/>
      <c r="M118" s="203" t="s">
        <v>212</v>
      </c>
      <c r="O118" s="190"/>
    </row>
    <row r="119" spans="1:104" ht="12.75">
      <c r="A119" s="191">
        <v>30</v>
      </c>
      <c r="B119" s="192" t="s">
        <v>213</v>
      </c>
      <c r="C119" s="193" t="s">
        <v>214</v>
      </c>
      <c r="D119" s="194" t="s">
        <v>102</v>
      </c>
      <c r="E119" s="195">
        <v>1.44</v>
      </c>
      <c r="F119" s="195">
        <v>0</v>
      </c>
      <c r="G119" s="196">
        <f>E119*F119</f>
        <v>0</v>
      </c>
      <c r="O119" s="190">
        <v>2</v>
      </c>
      <c r="AA119" s="164">
        <v>1</v>
      </c>
      <c r="AB119" s="164">
        <v>1</v>
      </c>
      <c r="AC119" s="164">
        <v>1</v>
      </c>
      <c r="AZ119" s="164">
        <v>1</v>
      </c>
      <c r="BA119" s="164">
        <f>IF(AZ119=1,G119,0)</f>
        <v>0</v>
      </c>
      <c r="BB119" s="164">
        <f>IF(AZ119=2,G119,0)</f>
        <v>0</v>
      </c>
      <c r="BC119" s="164">
        <f>IF(AZ119=3,G119,0)</f>
        <v>0</v>
      </c>
      <c r="BD119" s="164">
        <f>IF(AZ119=4,G119,0)</f>
        <v>0</v>
      </c>
      <c r="BE119" s="164">
        <f>IF(AZ119=5,G119,0)</f>
        <v>0</v>
      </c>
      <c r="CA119" s="197">
        <v>1</v>
      </c>
      <c r="CB119" s="197">
        <v>1</v>
      </c>
      <c r="CZ119" s="164">
        <v>0</v>
      </c>
    </row>
    <row r="120" spans="1:15" ht="12.75">
      <c r="A120" s="198"/>
      <c r="B120" s="204"/>
      <c r="C120" s="205" t="s">
        <v>134</v>
      </c>
      <c r="D120" s="206"/>
      <c r="E120" s="207">
        <v>0</v>
      </c>
      <c r="F120" s="208"/>
      <c r="G120" s="209"/>
      <c r="M120" s="203" t="s">
        <v>134</v>
      </c>
      <c r="O120" s="190"/>
    </row>
    <row r="121" spans="1:15" ht="12.75">
      <c r="A121" s="198"/>
      <c r="B121" s="204"/>
      <c r="C121" s="205" t="s">
        <v>215</v>
      </c>
      <c r="D121" s="206"/>
      <c r="E121" s="207">
        <v>1.44</v>
      </c>
      <c r="F121" s="208"/>
      <c r="G121" s="209"/>
      <c r="M121" s="203" t="s">
        <v>215</v>
      </c>
      <c r="O121" s="190"/>
    </row>
    <row r="122" spans="1:104" ht="12.75">
      <c r="A122" s="191">
        <v>31</v>
      </c>
      <c r="B122" s="192" t="s">
        <v>216</v>
      </c>
      <c r="C122" s="193" t="s">
        <v>217</v>
      </c>
      <c r="D122" s="194" t="s">
        <v>91</v>
      </c>
      <c r="E122" s="195">
        <v>1</v>
      </c>
      <c r="F122" s="195">
        <v>0</v>
      </c>
      <c r="G122" s="196">
        <f>E122*F122</f>
        <v>0</v>
      </c>
      <c r="O122" s="190">
        <v>2</v>
      </c>
      <c r="AA122" s="164">
        <v>1</v>
      </c>
      <c r="AB122" s="164">
        <v>1</v>
      </c>
      <c r="AC122" s="164">
        <v>1</v>
      </c>
      <c r="AZ122" s="164">
        <v>1</v>
      </c>
      <c r="BA122" s="164">
        <f>IF(AZ122=1,G122,0)</f>
        <v>0</v>
      </c>
      <c r="BB122" s="164">
        <f>IF(AZ122=2,G122,0)</f>
        <v>0</v>
      </c>
      <c r="BC122" s="164">
        <f>IF(AZ122=3,G122,0)</f>
        <v>0</v>
      </c>
      <c r="BD122" s="164">
        <f>IF(AZ122=4,G122,0)</f>
        <v>0</v>
      </c>
      <c r="BE122" s="164">
        <f>IF(AZ122=5,G122,0)</f>
        <v>0</v>
      </c>
      <c r="CA122" s="197">
        <v>1</v>
      </c>
      <c r="CB122" s="197">
        <v>1</v>
      </c>
      <c r="CZ122" s="164">
        <v>0.00034</v>
      </c>
    </row>
    <row r="123" spans="1:15" ht="12.75">
      <c r="A123" s="198"/>
      <c r="B123" s="204"/>
      <c r="C123" s="205" t="s">
        <v>92</v>
      </c>
      <c r="D123" s="206"/>
      <c r="E123" s="207">
        <v>1</v>
      </c>
      <c r="F123" s="208"/>
      <c r="G123" s="209"/>
      <c r="M123" s="203" t="s">
        <v>92</v>
      </c>
      <c r="O123" s="190"/>
    </row>
    <row r="124" spans="1:104" ht="12.75">
      <c r="A124" s="191">
        <v>32</v>
      </c>
      <c r="B124" s="192" t="s">
        <v>218</v>
      </c>
      <c r="C124" s="193" t="s">
        <v>219</v>
      </c>
      <c r="D124" s="194" t="s">
        <v>91</v>
      </c>
      <c r="E124" s="195">
        <v>1</v>
      </c>
      <c r="F124" s="195">
        <v>0</v>
      </c>
      <c r="G124" s="196">
        <f>E124*F124</f>
        <v>0</v>
      </c>
      <c r="O124" s="190">
        <v>2</v>
      </c>
      <c r="AA124" s="164">
        <v>1</v>
      </c>
      <c r="AB124" s="164">
        <v>1</v>
      </c>
      <c r="AC124" s="164">
        <v>1</v>
      </c>
      <c r="AZ124" s="164">
        <v>1</v>
      </c>
      <c r="BA124" s="164">
        <f>IF(AZ124=1,G124,0)</f>
        <v>0</v>
      </c>
      <c r="BB124" s="164">
        <f>IF(AZ124=2,G124,0)</f>
        <v>0</v>
      </c>
      <c r="BC124" s="164">
        <f>IF(AZ124=3,G124,0)</f>
        <v>0</v>
      </c>
      <c r="BD124" s="164">
        <f>IF(AZ124=4,G124,0)</f>
        <v>0</v>
      </c>
      <c r="BE124" s="164">
        <f>IF(AZ124=5,G124,0)</f>
        <v>0</v>
      </c>
      <c r="CA124" s="197">
        <v>1</v>
      </c>
      <c r="CB124" s="197">
        <v>1</v>
      </c>
      <c r="CZ124" s="164">
        <v>0</v>
      </c>
    </row>
    <row r="125" spans="1:15" ht="12.75">
      <c r="A125" s="198"/>
      <c r="B125" s="204"/>
      <c r="C125" s="205" t="s">
        <v>92</v>
      </c>
      <c r="D125" s="206"/>
      <c r="E125" s="207">
        <v>1</v>
      </c>
      <c r="F125" s="208"/>
      <c r="G125" s="209"/>
      <c r="M125" s="203" t="s">
        <v>92</v>
      </c>
      <c r="O125" s="190"/>
    </row>
    <row r="126" spans="1:104" ht="12.75">
      <c r="A126" s="191">
        <v>33</v>
      </c>
      <c r="B126" s="192" t="s">
        <v>220</v>
      </c>
      <c r="C126" s="193" t="s">
        <v>221</v>
      </c>
      <c r="D126" s="194" t="s">
        <v>102</v>
      </c>
      <c r="E126" s="195">
        <v>267.54</v>
      </c>
      <c r="F126" s="195">
        <v>0</v>
      </c>
      <c r="G126" s="196">
        <f>E126*F126</f>
        <v>0</v>
      </c>
      <c r="O126" s="190">
        <v>2</v>
      </c>
      <c r="AA126" s="164">
        <v>1</v>
      </c>
      <c r="AB126" s="164">
        <v>1</v>
      </c>
      <c r="AC126" s="164">
        <v>1</v>
      </c>
      <c r="AZ126" s="164">
        <v>1</v>
      </c>
      <c r="BA126" s="164">
        <f>IF(AZ126=1,G126,0)</f>
        <v>0</v>
      </c>
      <c r="BB126" s="164">
        <f>IF(AZ126=2,G126,0)</f>
        <v>0</v>
      </c>
      <c r="BC126" s="164">
        <f>IF(AZ126=3,G126,0)</f>
        <v>0</v>
      </c>
      <c r="BD126" s="164">
        <f>IF(AZ126=4,G126,0)</f>
        <v>0</v>
      </c>
      <c r="BE126" s="164">
        <f>IF(AZ126=5,G126,0)</f>
        <v>0</v>
      </c>
      <c r="CA126" s="197">
        <v>1</v>
      </c>
      <c r="CB126" s="197">
        <v>1</v>
      </c>
      <c r="CZ126" s="164">
        <v>0</v>
      </c>
    </row>
    <row r="127" spans="1:15" ht="12.75">
      <c r="A127" s="198"/>
      <c r="B127" s="204"/>
      <c r="C127" s="205" t="s">
        <v>122</v>
      </c>
      <c r="D127" s="206"/>
      <c r="E127" s="207">
        <v>0</v>
      </c>
      <c r="F127" s="208"/>
      <c r="G127" s="209"/>
      <c r="M127" s="203" t="s">
        <v>122</v>
      </c>
      <c r="O127" s="190"/>
    </row>
    <row r="128" spans="1:15" ht="12.75">
      <c r="A128" s="198"/>
      <c r="B128" s="204"/>
      <c r="C128" s="205" t="s">
        <v>145</v>
      </c>
      <c r="D128" s="206"/>
      <c r="E128" s="207">
        <v>90.84</v>
      </c>
      <c r="F128" s="208"/>
      <c r="G128" s="209"/>
      <c r="M128" s="203" t="s">
        <v>145</v>
      </c>
      <c r="O128" s="190"/>
    </row>
    <row r="129" spans="1:15" ht="12.75">
      <c r="A129" s="198"/>
      <c r="B129" s="204"/>
      <c r="C129" s="205" t="s">
        <v>138</v>
      </c>
      <c r="D129" s="206"/>
      <c r="E129" s="207">
        <v>0</v>
      </c>
      <c r="F129" s="208"/>
      <c r="G129" s="209"/>
      <c r="M129" s="203" t="s">
        <v>138</v>
      </c>
      <c r="O129" s="190"/>
    </row>
    <row r="130" spans="1:15" ht="12.75">
      <c r="A130" s="198"/>
      <c r="B130" s="204"/>
      <c r="C130" s="205" t="s">
        <v>139</v>
      </c>
      <c r="D130" s="206"/>
      <c r="E130" s="207">
        <v>0</v>
      </c>
      <c r="F130" s="208"/>
      <c r="G130" s="209"/>
      <c r="M130" s="203" t="s">
        <v>139</v>
      </c>
      <c r="O130" s="190"/>
    </row>
    <row r="131" spans="1:15" ht="12.75">
      <c r="A131" s="198"/>
      <c r="B131" s="204"/>
      <c r="C131" s="205" t="s">
        <v>140</v>
      </c>
      <c r="D131" s="206"/>
      <c r="E131" s="207">
        <v>98.42</v>
      </c>
      <c r="F131" s="208"/>
      <c r="G131" s="209"/>
      <c r="M131" s="203" t="s">
        <v>140</v>
      </c>
      <c r="O131" s="190"/>
    </row>
    <row r="132" spans="1:15" ht="12.75">
      <c r="A132" s="198"/>
      <c r="B132" s="204"/>
      <c r="C132" s="205" t="s">
        <v>141</v>
      </c>
      <c r="D132" s="206"/>
      <c r="E132" s="207">
        <v>0</v>
      </c>
      <c r="F132" s="208"/>
      <c r="G132" s="209"/>
      <c r="M132" s="203" t="s">
        <v>141</v>
      </c>
      <c r="O132" s="190"/>
    </row>
    <row r="133" spans="1:15" ht="12.75">
      <c r="A133" s="198"/>
      <c r="B133" s="204"/>
      <c r="C133" s="205" t="s">
        <v>142</v>
      </c>
      <c r="D133" s="206"/>
      <c r="E133" s="207">
        <v>19.6</v>
      </c>
      <c r="F133" s="208"/>
      <c r="G133" s="209"/>
      <c r="M133" s="203" t="s">
        <v>142</v>
      </c>
      <c r="O133" s="190"/>
    </row>
    <row r="134" spans="1:15" ht="12.75">
      <c r="A134" s="198"/>
      <c r="B134" s="204"/>
      <c r="C134" s="205" t="s">
        <v>134</v>
      </c>
      <c r="D134" s="206"/>
      <c r="E134" s="207">
        <v>0</v>
      </c>
      <c r="F134" s="208"/>
      <c r="G134" s="209"/>
      <c r="M134" s="203" t="s">
        <v>134</v>
      </c>
      <c r="O134" s="190"/>
    </row>
    <row r="135" spans="1:15" ht="12.75">
      <c r="A135" s="198"/>
      <c r="B135" s="204"/>
      <c r="C135" s="205" t="s">
        <v>135</v>
      </c>
      <c r="D135" s="206"/>
      <c r="E135" s="207">
        <v>58.68</v>
      </c>
      <c r="F135" s="208"/>
      <c r="G135" s="209"/>
      <c r="M135" s="203" t="s">
        <v>135</v>
      </c>
      <c r="O135" s="190"/>
    </row>
    <row r="136" spans="1:104" ht="22.5">
      <c r="A136" s="191">
        <v>34</v>
      </c>
      <c r="B136" s="192" t="s">
        <v>222</v>
      </c>
      <c r="C136" s="193" t="s">
        <v>223</v>
      </c>
      <c r="D136" s="194" t="s">
        <v>91</v>
      </c>
      <c r="E136" s="195">
        <v>10</v>
      </c>
      <c r="F136" s="195">
        <v>0</v>
      </c>
      <c r="G136" s="196">
        <f>E136*F136</f>
        <v>0</v>
      </c>
      <c r="O136" s="190">
        <v>2</v>
      </c>
      <c r="AA136" s="164">
        <v>12</v>
      </c>
      <c r="AB136" s="164">
        <v>0</v>
      </c>
      <c r="AC136" s="164">
        <v>853</v>
      </c>
      <c r="AZ136" s="164">
        <v>1</v>
      </c>
      <c r="BA136" s="164">
        <f>IF(AZ136=1,G136,0)</f>
        <v>0</v>
      </c>
      <c r="BB136" s="164">
        <f>IF(AZ136=2,G136,0)</f>
        <v>0</v>
      </c>
      <c r="BC136" s="164">
        <f>IF(AZ136=3,G136,0)</f>
        <v>0</v>
      </c>
      <c r="BD136" s="164">
        <f>IF(AZ136=4,G136,0)</f>
        <v>0</v>
      </c>
      <c r="BE136" s="164">
        <f>IF(AZ136=5,G136,0)</f>
        <v>0</v>
      </c>
      <c r="CA136" s="197">
        <v>12</v>
      </c>
      <c r="CB136" s="197">
        <v>0</v>
      </c>
      <c r="CZ136" s="164">
        <v>0</v>
      </c>
    </row>
    <row r="137" spans="1:15" ht="12.75">
      <c r="A137" s="198"/>
      <c r="B137" s="204"/>
      <c r="C137" s="205" t="s">
        <v>196</v>
      </c>
      <c r="D137" s="206"/>
      <c r="E137" s="207">
        <v>4</v>
      </c>
      <c r="F137" s="208"/>
      <c r="G137" s="209"/>
      <c r="M137" s="203" t="s">
        <v>196</v>
      </c>
      <c r="O137" s="190"/>
    </row>
    <row r="138" spans="1:15" ht="12.75">
      <c r="A138" s="198"/>
      <c r="B138" s="204"/>
      <c r="C138" s="205" t="s">
        <v>197</v>
      </c>
      <c r="D138" s="206"/>
      <c r="E138" s="207">
        <v>2</v>
      </c>
      <c r="F138" s="208"/>
      <c r="G138" s="209"/>
      <c r="M138" s="203" t="s">
        <v>197</v>
      </c>
      <c r="O138" s="190"/>
    </row>
    <row r="139" spans="1:15" ht="12.75">
      <c r="A139" s="198"/>
      <c r="B139" s="204"/>
      <c r="C139" s="205" t="s">
        <v>198</v>
      </c>
      <c r="D139" s="206"/>
      <c r="E139" s="207">
        <v>4</v>
      </c>
      <c r="F139" s="208"/>
      <c r="G139" s="209"/>
      <c r="M139" s="203" t="s">
        <v>198</v>
      </c>
      <c r="O139" s="190"/>
    </row>
    <row r="140" spans="1:57" ht="12.75">
      <c r="A140" s="210"/>
      <c r="B140" s="211" t="s">
        <v>73</v>
      </c>
      <c r="C140" s="212" t="str">
        <f>CONCATENATE(B107," ",C107)</f>
        <v>96 Bourání konstrukcí</v>
      </c>
      <c r="D140" s="213"/>
      <c r="E140" s="214"/>
      <c r="F140" s="215"/>
      <c r="G140" s="216">
        <f>SUM(G107:G139)</f>
        <v>0</v>
      </c>
      <c r="O140" s="190">
        <v>4</v>
      </c>
      <c r="BA140" s="217">
        <f>SUM(BA107:BA139)</f>
        <v>0</v>
      </c>
      <c r="BB140" s="217">
        <f>SUM(BB107:BB139)</f>
        <v>0</v>
      </c>
      <c r="BC140" s="217">
        <f>SUM(BC107:BC139)</f>
        <v>0</v>
      </c>
      <c r="BD140" s="217">
        <f>SUM(BD107:BD139)</f>
        <v>0</v>
      </c>
      <c r="BE140" s="217">
        <f>SUM(BE107:BE139)</f>
        <v>0</v>
      </c>
    </row>
    <row r="141" spans="1:15" ht="12.75">
      <c r="A141" s="183" t="s">
        <v>71</v>
      </c>
      <c r="B141" s="184" t="s">
        <v>224</v>
      </c>
      <c r="C141" s="185" t="s">
        <v>225</v>
      </c>
      <c r="D141" s="186"/>
      <c r="E141" s="187"/>
      <c r="F141" s="187"/>
      <c r="G141" s="188"/>
      <c r="H141" s="189"/>
      <c r="I141" s="189"/>
      <c r="O141" s="190">
        <v>1</v>
      </c>
    </row>
    <row r="142" spans="1:104" ht="12.75">
      <c r="A142" s="191">
        <v>35</v>
      </c>
      <c r="B142" s="192" t="s">
        <v>226</v>
      </c>
      <c r="C142" s="193" t="s">
        <v>227</v>
      </c>
      <c r="D142" s="194" t="s">
        <v>109</v>
      </c>
      <c r="E142" s="195">
        <v>16.705642862</v>
      </c>
      <c r="F142" s="195">
        <v>0</v>
      </c>
      <c r="G142" s="196">
        <f>E142*F142</f>
        <v>0</v>
      </c>
      <c r="O142" s="190">
        <v>2</v>
      </c>
      <c r="AA142" s="164">
        <v>7</v>
      </c>
      <c r="AB142" s="164">
        <v>1</v>
      </c>
      <c r="AC142" s="164">
        <v>2</v>
      </c>
      <c r="AZ142" s="164">
        <v>1</v>
      </c>
      <c r="BA142" s="164">
        <f>IF(AZ142=1,G142,0)</f>
        <v>0</v>
      </c>
      <c r="BB142" s="164">
        <f>IF(AZ142=2,G142,0)</f>
        <v>0</v>
      </c>
      <c r="BC142" s="164">
        <f>IF(AZ142=3,G142,0)</f>
        <v>0</v>
      </c>
      <c r="BD142" s="164">
        <f>IF(AZ142=4,G142,0)</f>
        <v>0</v>
      </c>
      <c r="BE142" s="164">
        <f>IF(AZ142=5,G142,0)</f>
        <v>0</v>
      </c>
      <c r="CA142" s="197">
        <v>7</v>
      </c>
      <c r="CB142" s="197">
        <v>1</v>
      </c>
      <c r="CZ142" s="164">
        <v>0</v>
      </c>
    </row>
    <row r="143" spans="1:15" ht="12.75">
      <c r="A143" s="198"/>
      <c r="B143" s="199"/>
      <c r="C143" s="200" t="s">
        <v>228</v>
      </c>
      <c r="D143" s="201"/>
      <c r="E143" s="201"/>
      <c r="F143" s="201"/>
      <c r="G143" s="202"/>
      <c r="L143" s="203" t="s">
        <v>228</v>
      </c>
      <c r="O143" s="190">
        <v>3</v>
      </c>
    </row>
    <row r="144" spans="1:57" ht="12.75">
      <c r="A144" s="210"/>
      <c r="B144" s="211" t="s">
        <v>73</v>
      </c>
      <c r="C144" s="212" t="str">
        <f>CONCATENATE(B141," ",C141)</f>
        <v>99 Staveništní přesun hmot</v>
      </c>
      <c r="D144" s="213"/>
      <c r="E144" s="214"/>
      <c r="F144" s="215"/>
      <c r="G144" s="216">
        <f>SUM(G141:G143)</f>
        <v>0</v>
      </c>
      <c r="O144" s="190">
        <v>4</v>
      </c>
      <c r="BA144" s="217">
        <f>SUM(BA141:BA143)</f>
        <v>0</v>
      </c>
      <c r="BB144" s="217">
        <f>SUM(BB141:BB143)</f>
        <v>0</v>
      </c>
      <c r="BC144" s="217">
        <f>SUM(BC141:BC143)</f>
        <v>0</v>
      </c>
      <c r="BD144" s="217">
        <f>SUM(BD141:BD143)</f>
        <v>0</v>
      </c>
      <c r="BE144" s="217">
        <f>SUM(BE141:BE143)</f>
        <v>0</v>
      </c>
    </row>
    <row r="145" spans="1:15" ht="12.75">
      <c r="A145" s="183" t="s">
        <v>71</v>
      </c>
      <c r="B145" s="184" t="s">
        <v>229</v>
      </c>
      <c r="C145" s="185" t="s">
        <v>230</v>
      </c>
      <c r="D145" s="186"/>
      <c r="E145" s="187"/>
      <c r="F145" s="187"/>
      <c r="G145" s="188"/>
      <c r="H145" s="189"/>
      <c r="I145" s="189"/>
      <c r="O145" s="190">
        <v>1</v>
      </c>
    </row>
    <row r="146" spans="1:104" ht="22.5">
      <c r="A146" s="191">
        <v>36</v>
      </c>
      <c r="B146" s="192" t="s">
        <v>231</v>
      </c>
      <c r="C146" s="193" t="s">
        <v>232</v>
      </c>
      <c r="D146" s="194" t="s">
        <v>102</v>
      </c>
      <c r="E146" s="195">
        <v>1506.48</v>
      </c>
      <c r="F146" s="195">
        <v>0</v>
      </c>
      <c r="G146" s="196">
        <f>E146*F146</f>
        <v>0</v>
      </c>
      <c r="O146" s="190">
        <v>2</v>
      </c>
      <c r="AA146" s="164">
        <v>1</v>
      </c>
      <c r="AB146" s="164">
        <v>0</v>
      </c>
      <c r="AC146" s="164">
        <v>0</v>
      </c>
      <c r="AZ146" s="164">
        <v>2</v>
      </c>
      <c r="BA146" s="164">
        <f>IF(AZ146=1,G146,0)</f>
        <v>0</v>
      </c>
      <c r="BB146" s="164">
        <f>IF(AZ146=2,G146,0)</f>
        <v>0</v>
      </c>
      <c r="BC146" s="164">
        <f>IF(AZ146=3,G146,0)</f>
        <v>0</v>
      </c>
      <c r="BD146" s="164">
        <f>IF(AZ146=4,G146,0)</f>
        <v>0</v>
      </c>
      <c r="BE146" s="164">
        <f>IF(AZ146=5,G146,0)</f>
        <v>0</v>
      </c>
      <c r="CA146" s="197">
        <v>1</v>
      </c>
      <c r="CB146" s="197">
        <v>0</v>
      </c>
      <c r="CZ146" s="164">
        <v>3E-05</v>
      </c>
    </row>
    <row r="147" spans="1:15" ht="12.75">
      <c r="A147" s="198"/>
      <c r="B147" s="204"/>
      <c r="C147" s="205" t="s">
        <v>139</v>
      </c>
      <c r="D147" s="206"/>
      <c r="E147" s="207">
        <v>0</v>
      </c>
      <c r="F147" s="208"/>
      <c r="G147" s="209"/>
      <c r="M147" s="203" t="s">
        <v>139</v>
      </c>
      <c r="O147" s="190"/>
    </row>
    <row r="148" spans="1:15" ht="12.75">
      <c r="A148" s="198"/>
      <c r="B148" s="204"/>
      <c r="C148" s="205" t="s">
        <v>233</v>
      </c>
      <c r="D148" s="206"/>
      <c r="E148" s="207">
        <v>1047.65</v>
      </c>
      <c r="F148" s="208"/>
      <c r="G148" s="209"/>
      <c r="M148" s="203" t="s">
        <v>233</v>
      </c>
      <c r="O148" s="190"/>
    </row>
    <row r="149" spans="1:15" ht="12.75">
      <c r="A149" s="198"/>
      <c r="B149" s="204"/>
      <c r="C149" s="205" t="s">
        <v>141</v>
      </c>
      <c r="D149" s="206"/>
      <c r="E149" s="207">
        <v>0</v>
      </c>
      <c r="F149" s="208"/>
      <c r="G149" s="209"/>
      <c r="M149" s="203" t="s">
        <v>141</v>
      </c>
      <c r="O149" s="190"/>
    </row>
    <row r="150" spans="1:15" ht="12.75">
      <c r="A150" s="198"/>
      <c r="B150" s="204"/>
      <c r="C150" s="205" t="s">
        <v>234</v>
      </c>
      <c r="D150" s="206"/>
      <c r="E150" s="207">
        <v>163.3</v>
      </c>
      <c r="F150" s="208"/>
      <c r="G150" s="209"/>
      <c r="M150" s="203" t="s">
        <v>234</v>
      </c>
      <c r="O150" s="190"/>
    </row>
    <row r="151" spans="1:15" ht="12.75">
      <c r="A151" s="198"/>
      <c r="B151" s="204"/>
      <c r="C151" s="205" t="s">
        <v>235</v>
      </c>
      <c r="D151" s="206"/>
      <c r="E151" s="207">
        <v>0</v>
      </c>
      <c r="F151" s="208"/>
      <c r="G151" s="209"/>
      <c r="M151" s="203" t="s">
        <v>235</v>
      </c>
      <c r="O151" s="190"/>
    </row>
    <row r="152" spans="1:15" ht="12.75">
      <c r="A152" s="198"/>
      <c r="B152" s="204"/>
      <c r="C152" s="205" t="s">
        <v>139</v>
      </c>
      <c r="D152" s="206"/>
      <c r="E152" s="207">
        <v>0</v>
      </c>
      <c r="F152" s="208"/>
      <c r="G152" s="209"/>
      <c r="M152" s="203" t="s">
        <v>139</v>
      </c>
      <c r="O152" s="190"/>
    </row>
    <row r="153" spans="1:15" ht="12.75">
      <c r="A153" s="198"/>
      <c r="B153" s="204"/>
      <c r="C153" s="205" t="s">
        <v>236</v>
      </c>
      <c r="D153" s="206"/>
      <c r="E153" s="207">
        <v>141.8</v>
      </c>
      <c r="F153" s="208"/>
      <c r="G153" s="209"/>
      <c r="M153" s="203" t="s">
        <v>236</v>
      </c>
      <c r="O153" s="190"/>
    </row>
    <row r="154" spans="1:15" ht="12.75">
      <c r="A154" s="198"/>
      <c r="B154" s="204"/>
      <c r="C154" s="205" t="s">
        <v>141</v>
      </c>
      <c r="D154" s="206"/>
      <c r="E154" s="207">
        <v>0</v>
      </c>
      <c r="F154" s="208"/>
      <c r="G154" s="209"/>
      <c r="M154" s="203" t="s">
        <v>141</v>
      </c>
      <c r="O154" s="190"/>
    </row>
    <row r="155" spans="1:15" ht="12.75">
      <c r="A155" s="198"/>
      <c r="B155" s="204"/>
      <c r="C155" s="205" t="s">
        <v>237</v>
      </c>
      <c r="D155" s="206"/>
      <c r="E155" s="207">
        <v>37.5</v>
      </c>
      <c r="F155" s="208"/>
      <c r="G155" s="209"/>
      <c r="M155" s="203" t="s">
        <v>237</v>
      </c>
      <c r="O155" s="190"/>
    </row>
    <row r="156" spans="1:15" ht="12.75">
      <c r="A156" s="198"/>
      <c r="B156" s="204"/>
      <c r="C156" s="205" t="s">
        <v>238</v>
      </c>
      <c r="D156" s="206"/>
      <c r="E156" s="207">
        <v>0</v>
      </c>
      <c r="F156" s="208"/>
      <c r="G156" s="209"/>
      <c r="M156" s="203" t="s">
        <v>238</v>
      </c>
      <c r="O156" s="190"/>
    </row>
    <row r="157" spans="1:15" ht="12.75">
      <c r="A157" s="198"/>
      <c r="B157" s="204"/>
      <c r="C157" s="205" t="s">
        <v>239</v>
      </c>
      <c r="D157" s="206"/>
      <c r="E157" s="207">
        <v>24.03</v>
      </c>
      <c r="F157" s="208"/>
      <c r="G157" s="209"/>
      <c r="M157" s="203" t="s">
        <v>239</v>
      </c>
      <c r="O157" s="190"/>
    </row>
    <row r="158" spans="1:15" ht="12.75">
      <c r="A158" s="198"/>
      <c r="B158" s="204"/>
      <c r="C158" s="231" t="s">
        <v>240</v>
      </c>
      <c r="D158" s="206"/>
      <c r="E158" s="230">
        <v>1414.28</v>
      </c>
      <c r="F158" s="208"/>
      <c r="G158" s="209"/>
      <c r="M158" s="203" t="s">
        <v>240</v>
      </c>
      <c r="O158" s="190"/>
    </row>
    <row r="159" spans="1:15" ht="12.75">
      <c r="A159" s="198"/>
      <c r="B159" s="204"/>
      <c r="C159" s="205" t="s">
        <v>241</v>
      </c>
      <c r="D159" s="206"/>
      <c r="E159" s="207">
        <v>0</v>
      </c>
      <c r="F159" s="208"/>
      <c r="G159" s="209"/>
      <c r="M159" s="203" t="s">
        <v>241</v>
      </c>
      <c r="O159" s="190"/>
    </row>
    <row r="160" spans="1:15" ht="12.75">
      <c r="A160" s="198"/>
      <c r="B160" s="204"/>
      <c r="C160" s="205" t="s">
        <v>242</v>
      </c>
      <c r="D160" s="206"/>
      <c r="E160" s="207">
        <v>92.2</v>
      </c>
      <c r="F160" s="208"/>
      <c r="G160" s="209"/>
      <c r="M160" s="203" t="s">
        <v>242</v>
      </c>
      <c r="O160" s="190"/>
    </row>
    <row r="161" spans="1:15" ht="12.75">
      <c r="A161" s="198"/>
      <c r="B161" s="204"/>
      <c r="C161" s="231" t="s">
        <v>240</v>
      </c>
      <c r="D161" s="206"/>
      <c r="E161" s="230">
        <v>92.2</v>
      </c>
      <c r="F161" s="208"/>
      <c r="G161" s="209"/>
      <c r="M161" s="203" t="s">
        <v>240</v>
      </c>
      <c r="O161" s="190"/>
    </row>
    <row r="162" spans="1:104" ht="12.75">
      <c r="A162" s="191">
        <v>37</v>
      </c>
      <c r="B162" s="192" t="s">
        <v>243</v>
      </c>
      <c r="C162" s="193" t="s">
        <v>244</v>
      </c>
      <c r="D162" s="194" t="s">
        <v>102</v>
      </c>
      <c r="E162" s="195">
        <v>1414.28</v>
      </c>
      <c r="F162" s="195">
        <v>0</v>
      </c>
      <c r="G162" s="196">
        <f>E162*F162</f>
        <v>0</v>
      </c>
      <c r="O162" s="190">
        <v>2</v>
      </c>
      <c r="AA162" s="164">
        <v>1</v>
      </c>
      <c r="AB162" s="164">
        <v>7</v>
      </c>
      <c r="AC162" s="164">
        <v>7</v>
      </c>
      <c r="AZ162" s="164">
        <v>2</v>
      </c>
      <c r="BA162" s="164">
        <f>IF(AZ162=1,G162,0)</f>
        <v>0</v>
      </c>
      <c r="BB162" s="164">
        <f>IF(AZ162=2,G162,0)</f>
        <v>0</v>
      </c>
      <c r="BC162" s="164">
        <f>IF(AZ162=3,G162,0)</f>
        <v>0</v>
      </c>
      <c r="BD162" s="164">
        <f>IF(AZ162=4,G162,0)</f>
        <v>0</v>
      </c>
      <c r="BE162" s="164">
        <f>IF(AZ162=5,G162,0)</f>
        <v>0</v>
      </c>
      <c r="CA162" s="197">
        <v>1</v>
      </c>
      <c r="CB162" s="197">
        <v>7</v>
      </c>
      <c r="CZ162" s="164">
        <v>0</v>
      </c>
    </row>
    <row r="163" spans="1:15" ht="12.75">
      <c r="A163" s="198"/>
      <c r="B163" s="204"/>
      <c r="C163" s="205" t="s">
        <v>139</v>
      </c>
      <c r="D163" s="206"/>
      <c r="E163" s="207">
        <v>0</v>
      </c>
      <c r="F163" s="208"/>
      <c r="G163" s="209"/>
      <c r="M163" s="203" t="s">
        <v>139</v>
      </c>
      <c r="O163" s="190"/>
    </row>
    <row r="164" spans="1:15" ht="12.75">
      <c r="A164" s="198"/>
      <c r="B164" s="204"/>
      <c r="C164" s="205" t="s">
        <v>233</v>
      </c>
      <c r="D164" s="206"/>
      <c r="E164" s="207">
        <v>1047.65</v>
      </c>
      <c r="F164" s="208"/>
      <c r="G164" s="209"/>
      <c r="M164" s="203" t="s">
        <v>233</v>
      </c>
      <c r="O164" s="190"/>
    </row>
    <row r="165" spans="1:15" ht="12.75">
      <c r="A165" s="198"/>
      <c r="B165" s="204"/>
      <c r="C165" s="205" t="s">
        <v>141</v>
      </c>
      <c r="D165" s="206"/>
      <c r="E165" s="207">
        <v>0</v>
      </c>
      <c r="F165" s="208"/>
      <c r="G165" s="209"/>
      <c r="M165" s="203" t="s">
        <v>141</v>
      </c>
      <c r="O165" s="190"/>
    </row>
    <row r="166" spans="1:15" ht="12.75">
      <c r="A166" s="198"/>
      <c r="B166" s="204"/>
      <c r="C166" s="205" t="s">
        <v>234</v>
      </c>
      <c r="D166" s="206"/>
      <c r="E166" s="207">
        <v>163.3</v>
      </c>
      <c r="F166" s="208"/>
      <c r="G166" s="209"/>
      <c r="M166" s="203" t="s">
        <v>234</v>
      </c>
      <c r="O166" s="190"/>
    </row>
    <row r="167" spans="1:15" ht="12.75">
      <c r="A167" s="198"/>
      <c r="B167" s="204"/>
      <c r="C167" s="205" t="s">
        <v>235</v>
      </c>
      <c r="D167" s="206"/>
      <c r="E167" s="207">
        <v>0</v>
      </c>
      <c r="F167" s="208"/>
      <c r="G167" s="209"/>
      <c r="M167" s="203" t="s">
        <v>235</v>
      </c>
      <c r="O167" s="190"/>
    </row>
    <row r="168" spans="1:15" ht="12.75">
      <c r="A168" s="198"/>
      <c r="B168" s="204"/>
      <c r="C168" s="205" t="s">
        <v>139</v>
      </c>
      <c r="D168" s="206"/>
      <c r="E168" s="207">
        <v>0</v>
      </c>
      <c r="F168" s="208"/>
      <c r="G168" s="209"/>
      <c r="M168" s="203" t="s">
        <v>139</v>
      </c>
      <c r="O168" s="190"/>
    </row>
    <row r="169" spans="1:15" ht="12.75">
      <c r="A169" s="198"/>
      <c r="B169" s="204"/>
      <c r="C169" s="205" t="s">
        <v>236</v>
      </c>
      <c r="D169" s="206"/>
      <c r="E169" s="207">
        <v>141.8</v>
      </c>
      <c r="F169" s="208"/>
      <c r="G169" s="209"/>
      <c r="M169" s="203" t="s">
        <v>236</v>
      </c>
      <c r="O169" s="190"/>
    </row>
    <row r="170" spans="1:15" ht="12.75">
      <c r="A170" s="198"/>
      <c r="B170" s="204"/>
      <c r="C170" s="205" t="s">
        <v>141</v>
      </c>
      <c r="D170" s="206"/>
      <c r="E170" s="207">
        <v>0</v>
      </c>
      <c r="F170" s="208"/>
      <c r="G170" s="209"/>
      <c r="M170" s="203" t="s">
        <v>141</v>
      </c>
      <c r="O170" s="190"/>
    </row>
    <row r="171" spans="1:15" ht="12.75">
      <c r="A171" s="198"/>
      <c r="B171" s="204"/>
      <c r="C171" s="205" t="s">
        <v>237</v>
      </c>
      <c r="D171" s="206"/>
      <c r="E171" s="207">
        <v>37.5</v>
      </c>
      <c r="F171" s="208"/>
      <c r="G171" s="209"/>
      <c r="M171" s="203" t="s">
        <v>237</v>
      </c>
      <c r="O171" s="190"/>
    </row>
    <row r="172" spans="1:15" ht="12.75">
      <c r="A172" s="198"/>
      <c r="B172" s="204"/>
      <c r="C172" s="205" t="s">
        <v>238</v>
      </c>
      <c r="D172" s="206"/>
      <c r="E172" s="207">
        <v>0</v>
      </c>
      <c r="F172" s="208"/>
      <c r="G172" s="209"/>
      <c r="M172" s="203" t="s">
        <v>238</v>
      </c>
      <c r="O172" s="190"/>
    </row>
    <row r="173" spans="1:15" ht="12.75">
      <c r="A173" s="198"/>
      <c r="B173" s="204"/>
      <c r="C173" s="205" t="s">
        <v>239</v>
      </c>
      <c r="D173" s="206"/>
      <c r="E173" s="207">
        <v>24.03</v>
      </c>
      <c r="F173" s="208"/>
      <c r="G173" s="209"/>
      <c r="M173" s="203" t="s">
        <v>239</v>
      </c>
      <c r="O173" s="190"/>
    </row>
    <row r="174" spans="1:104" ht="12.75">
      <c r="A174" s="191">
        <v>38</v>
      </c>
      <c r="B174" s="192" t="s">
        <v>245</v>
      </c>
      <c r="C174" s="193" t="s">
        <v>246</v>
      </c>
      <c r="D174" s="194" t="s">
        <v>247</v>
      </c>
      <c r="E174" s="195">
        <v>1626.422</v>
      </c>
      <c r="F174" s="195">
        <v>0</v>
      </c>
      <c r="G174" s="196">
        <f>E174*F174</f>
        <v>0</v>
      </c>
      <c r="O174" s="190">
        <v>2</v>
      </c>
      <c r="AA174" s="164">
        <v>12</v>
      </c>
      <c r="AB174" s="164">
        <v>0</v>
      </c>
      <c r="AC174" s="164">
        <v>692</v>
      </c>
      <c r="AZ174" s="164">
        <v>2</v>
      </c>
      <c r="BA174" s="164">
        <f>IF(AZ174=1,G174,0)</f>
        <v>0</v>
      </c>
      <c r="BB174" s="164">
        <f>IF(AZ174=2,G174,0)</f>
        <v>0</v>
      </c>
      <c r="BC174" s="164">
        <f>IF(AZ174=3,G174,0)</f>
        <v>0</v>
      </c>
      <c r="BD174" s="164">
        <f>IF(AZ174=4,G174,0)</f>
        <v>0</v>
      </c>
      <c r="BE174" s="164">
        <f>IF(AZ174=5,G174,0)</f>
        <v>0</v>
      </c>
      <c r="CA174" s="197">
        <v>12</v>
      </c>
      <c r="CB174" s="197">
        <v>0</v>
      </c>
      <c r="CZ174" s="164">
        <v>0.0006</v>
      </c>
    </row>
    <row r="175" spans="1:15" ht="12.75">
      <c r="A175" s="198"/>
      <c r="B175" s="204"/>
      <c r="C175" s="205" t="s">
        <v>248</v>
      </c>
      <c r="D175" s="206"/>
      <c r="E175" s="207">
        <v>1626.422</v>
      </c>
      <c r="F175" s="208"/>
      <c r="G175" s="209"/>
      <c r="M175" s="203" t="s">
        <v>248</v>
      </c>
      <c r="O175" s="190"/>
    </row>
    <row r="176" spans="1:104" ht="12.75">
      <c r="A176" s="191">
        <v>39</v>
      </c>
      <c r="B176" s="192" t="s">
        <v>249</v>
      </c>
      <c r="C176" s="193" t="s">
        <v>250</v>
      </c>
      <c r="D176" s="194" t="s">
        <v>247</v>
      </c>
      <c r="E176" s="195">
        <v>1626.422</v>
      </c>
      <c r="F176" s="195">
        <v>0</v>
      </c>
      <c r="G176" s="196">
        <f>E176*F176</f>
        <v>0</v>
      </c>
      <c r="O176" s="190">
        <v>2</v>
      </c>
      <c r="AA176" s="164">
        <v>12</v>
      </c>
      <c r="AB176" s="164">
        <v>0</v>
      </c>
      <c r="AC176" s="164">
        <v>78</v>
      </c>
      <c r="AZ176" s="164">
        <v>2</v>
      </c>
      <c r="BA176" s="164">
        <f>IF(AZ176=1,G176,0)</f>
        <v>0</v>
      </c>
      <c r="BB176" s="164">
        <f>IF(AZ176=2,G176,0)</f>
        <v>0</v>
      </c>
      <c r="BC176" s="164">
        <f>IF(AZ176=3,G176,0)</f>
        <v>0</v>
      </c>
      <c r="BD176" s="164">
        <f>IF(AZ176=4,G176,0)</f>
        <v>0</v>
      </c>
      <c r="BE176" s="164">
        <f>IF(AZ176=5,G176,0)</f>
        <v>0</v>
      </c>
      <c r="CA176" s="197">
        <v>12</v>
      </c>
      <c r="CB176" s="197">
        <v>0</v>
      </c>
      <c r="CZ176" s="164">
        <v>0.008</v>
      </c>
    </row>
    <row r="177" spans="1:15" ht="22.5">
      <c r="A177" s="198"/>
      <c r="B177" s="199"/>
      <c r="C177" s="200" t="s">
        <v>251</v>
      </c>
      <c r="D177" s="201"/>
      <c r="E177" s="201"/>
      <c r="F177" s="201"/>
      <c r="G177" s="202"/>
      <c r="L177" s="203" t="s">
        <v>251</v>
      </c>
      <c r="O177" s="190">
        <v>3</v>
      </c>
    </row>
    <row r="178" spans="1:15" ht="12.75">
      <c r="A178" s="198"/>
      <c r="B178" s="204"/>
      <c r="C178" s="205" t="s">
        <v>248</v>
      </c>
      <c r="D178" s="206"/>
      <c r="E178" s="207">
        <v>1626.422</v>
      </c>
      <c r="F178" s="208"/>
      <c r="G178" s="209"/>
      <c r="M178" s="203" t="s">
        <v>248</v>
      </c>
      <c r="O178" s="190"/>
    </row>
    <row r="179" spans="1:104" ht="12.75">
      <c r="A179" s="191">
        <v>40</v>
      </c>
      <c r="B179" s="192" t="s">
        <v>252</v>
      </c>
      <c r="C179" s="193" t="s">
        <v>253</v>
      </c>
      <c r="D179" s="194" t="s">
        <v>247</v>
      </c>
      <c r="E179" s="195">
        <v>106.03</v>
      </c>
      <c r="F179" s="195">
        <v>0</v>
      </c>
      <c r="G179" s="196">
        <f>E179*F179</f>
        <v>0</v>
      </c>
      <c r="O179" s="190">
        <v>2</v>
      </c>
      <c r="AA179" s="164">
        <v>12</v>
      </c>
      <c r="AB179" s="164">
        <v>0</v>
      </c>
      <c r="AC179" s="164">
        <v>705</v>
      </c>
      <c r="AZ179" s="164">
        <v>2</v>
      </c>
      <c r="BA179" s="164">
        <f>IF(AZ179=1,G179,0)</f>
        <v>0</v>
      </c>
      <c r="BB179" s="164">
        <f>IF(AZ179=2,G179,0)</f>
        <v>0</v>
      </c>
      <c r="BC179" s="164">
        <f>IF(AZ179=3,G179,0)</f>
        <v>0</v>
      </c>
      <c r="BD179" s="164">
        <f>IF(AZ179=4,G179,0)</f>
        <v>0</v>
      </c>
      <c r="BE179" s="164">
        <f>IF(AZ179=5,G179,0)</f>
        <v>0</v>
      </c>
      <c r="CA179" s="197">
        <v>12</v>
      </c>
      <c r="CB179" s="197">
        <v>0</v>
      </c>
      <c r="CZ179" s="164">
        <v>0.008</v>
      </c>
    </row>
    <row r="180" spans="1:15" ht="22.5">
      <c r="A180" s="198"/>
      <c r="B180" s="199"/>
      <c r="C180" s="200" t="s">
        <v>254</v>
      </c>
      <c r="D180" s="201"/>
      <c r="E180" s="201"/>
      <c r="F180" s="201"/>
      <c r="G180" s="202"/>
      <c r="L180" s="203" t="s">
        <v>254</v>
      </c>
      <c r="O180" s="190">
        <v>3</v>
      </c>
    </row>
    <row r="181" spans="1:15" ht="12.75">
      <c r="A181" s="198"/>
      <c r="B181" s="199"/>
      <c r="C181" s="200"/>
      <c r="D181" s="201"/>
      <c r="E181" s="201"/>
      <c r="F181" s="201"/>
      <c r="G181" s="202"/>
      <c r="L181" s="203"/>
      <c r="O181" s="190">
        <v>3</v>
      </c>
    </row>
    <row r="182" spans="1:15" ht="12.75">
      <c r="A182" s="198"/>
      <c r="B182" s="204"/>
      <c r="C182" s="205" t="s">
        <v>255</v>
      </c>
      <c r="D182" s="206"/>
      <c r="E182" s="207">
        <v>106.03</v>
      </c>
      <c r="F182" s="208"/>
      <c r="G182" s="209"/>
      <c r="M182" s="203" t="s">
        <v>255</v>
      </c>
      <c r="O182" s="190"/>
    </row>
    <row r="183" spans="1:104" ht="22.5">
      <c r="A183" s="191">
        <v>41</v>
      </c>
      <c r="B183" s="192" t="s">
        <v>256</v>
      </c>
      <c r="C183" s="193" t="s">
        <v>257</v>
      </c>
      <c r="D183" s="194" t="s">
        <v>102</v>
      </c>
      <c r="E183" s="195">
        <v>1210.95</v>
      </c>
      <c r="F183" s="195">
        <v>0</v>
      </c>
      <c r="G183" s="196">
        <f>E183*F183</f>
        <v>0</v>
      </c>
      <c r="O183" s="190">
        <v>2</v>
      </c>
      <c r="AA183" s="164">
        <v>12</v>
      </c>
      <c r="AB183" s="164">
        <v>0</v>
      </c>
      <c r="AC183" s="164">
        <v>693</v>
      </c>
      <c r="AZ183" s="164">
        <v>2</v>
      </c>
      <c r="BA183" s="164">
        <f>IF(AZ183=1,G183,0)</f>
        <v>0</v>
      </c>
      <c r="BB183" s="164">
        <f>IF(AZ183=2,G183,0)</f>
        <v>0</v>
      </c>
      <c r="BC183" s="164">
        <f>IF(AZ183=3,G183,0)</f>
        <v>0</v>
      </c>
      <c r="BD183" s="164">
        <f>IF(AZ183=4,G183,0)</f>
        <v>0</v>
      </c>
      <c r="BE183" s="164">
        <f>IF(AZ183=5,G183,0)</f>
        <v>0</v>
      </c>
      <c r="CA183" s="197">
        <v>12</v>
      </c>
      <c r="CB183" s="197">
        <v>0</v>
      </c>
      <c r="CZ183" s="164">
        <v>0</v>
      </c>
    </row>
    <row r="184" spans="1:15" ht="12.75">
      <c r="A184" s="198"/>
      <c r="B184" s="199"/>
      <c r="C184" s="200" t="s">
        <v>258</v>
      </c>
      <c r="D184" s="201"/>
      <c r="E184" s="201"/>
      <c r="F184" s="201"/>
      <c r="G184" s="202"/>
      <c r="L184" s="203" t="s">
        <v>258</v>
      </c>
      <c r="O184" s="190">
        <v>3</v>
      </c>
    </row>
    <row r="185" spans="1:15" ht="12.75">
      <c r="A185" s="198"/>
      <c r="B185" s="204"/>
      <c r="C185" s="205" t="s">
        <v>139</v>
      </c>
      <c r="D185" s="206"/>
      <c r="E185" s="207">
        <v>0</v>
      </c>
      <c r="F185" s="208"/>
      <c r="G185" s="209"/>
      <c r="M185" s="203" t="s">
        <v>139</v>
      </c>
      <c r="O185" s="190"/>
    </row>
    <row r="186" spans="1:15" ht="12.75">
      <c r="A186" s="198"/>
      <c r="B186" s="204"/>
      <c r="C186" s="205" t="s">
        <v>233</v>
      </c>
      <c r="D186" s="206"/>
      <c r="E186" s="207">
        <v>1047.65</v>
      </c>
      <c r="F186" s="208"/>
      <c r="G186" s="209"/>
      <c r="M186" s="203" t="s">
        <v>233</v>
      </c>
      <c r="O186" s="190"/>
    </row>
    <row r="187" spans="1:15" ht="12.75">
      <c r="A187" s="198"/>
      <c r="B187" s="204"/>
      <c r="C187" s="205" t="s">
        <v>141</v>
      </c>
      <c r="D187" s="206"/>
      <c r="E187" s="207">
        <v>0</v>
      </c>
      <c r="F187" s="208"/>
      <c r="G187" s="209"/>
      <c r="M187" s="203" t="s">
        <v>141</v>
      </c>
      <c r="O187" s="190"/>
    </row>
    <row r="188" spans="1:15" ht="12.75">
      <c r="A188" s="198"/>
      <c r="B188" s="204"/>
      <c r="C188" s="205" t="s">
        <v>234</v>
      </c>
      <c r="D188" s="206"/>
      <c r="E188" s="207">
        <v>163.3</v>
      </c>
      <c r="F188" s="208"/>
      <c r="G188" s="209"/>
      <c r="M188" s="203" t="s">
        <v>234</v>
      </c>
      <c r="O188" s="190"/>
    </row>
    <row r="189" spans="1:104" ht="22.5">
      <c r="A189" s="191">
        <v>42</v>
      </c>
      <c r="B189" s="192" t="s">
        <v>259</v>
      </c>
      <c r="C189" s="193" t="s">
        <v>260</v>
      </c>
      <c r="D189" s="194" t="s">
        <v>157</v>
      </c>
      <c r="E189" s="195">
        <v>191.8</v>
      </c>
      <c r="F189" s="195">
        <v>0</v>
      </c>
      <c r="G189" s="196">
        <f>E189*F189</f>
        <v>0</v>
      </c>
      <c r="O189" s="190">
        <v>2</v>
      </c>
      <c r="AA189" s="164">
        <v>12</v>
      </c>
      <c r="AB189" s="164">
        <v>0</v>
      </c>
      <c r="AC189" s="164">
        <v>828</v>
      </c>
      <c r="AZ189" s="164">
        <v>2</v>
      </c>
      <c r="BA189" s="164">
        <f>IF(AZ189=1,G189,0)</f>
        <v>0</v>
      </c>
      <c r="BB189" s="164">
        <f>IF(AZ189=2,G189,0)</f>
        <v>0</v>
      </c>
      <c r="BC189" s="164">
        <f>IF(AZ189=3,G189,0)</f>
        <v>0</v>
      </c>
      <c r="BD189" s="164">
        <f>IF(AZ189=4,G189,0)</f>
        <v>0</v>
      </c>
      <c r="BE189" s="164">
        <f>IF(AZ189=5,G189,0)</f>
        <v>0</v>
      </c>
      <c r="CA189" s="197">
        <v>12</v>
      </c>
      <c r="CB189" s="197">
        <v>0</v>
      </c>
      <c r="CZ189" s="164">
        <v>0</v>
      </c>
    </row>
    <row r="190" spans="1:15" ht="12.75">
      <c r="A190" s="198"/>
      <c r="B190" s="204"/>
      <c r="C190" s="205" t="s">
        <v>139</v>
      </c>
      <c r="D190" s="206"/>
      <c r="E190" s="207">
        <v>0</v>
      </c>
      <c r="F190" s="208"/>
      <c r="G190" s="209"/>
      <c r="M190" s="203" t="s">
        <v>139</v>
      </c>
      <c r="O190" s="190"/>
    </row>
    <row r="191" spans="1:15" ht="12.75">
      <c r="A191" s="198"/>
      <c r="B191" s="204"/>
      <c r="C191" s="205" t="s">
        <v>261</v>
      </c>
      <c r="D191" s="206"/>
      <c r="E191" s="207">
        <v>141.8</v>
      </c>
      <c r="F191" s="208"/>
      <c r="G191" s="209"/>
      <c r="M191" s="203" t="s">
        <v>261</v>
      </c>
      <c r="O191" s="190"/>
    </row>
    <row r="192" spans="1:15" ht="12.75">
      <c r="A192" s="198"/>
      <c r="B192" s="204"/>
      <c r="C192" s="205" t="s">
        <v>141</v>
      </c>
      <c r="D192" s="206"/>
      <c r="E192" s="207">
        <v>0</v>
      </c>
      <c r="F192" s="208"/>
      <c r="G192" s="209"/>
      <c r="M192" s="203" t="s">
        <v>141</v>
      </c>
      <c r="O192" s="190"/>
    </row>
    <row r="193" spans="1:15" ht="12.75">
      <c r="A193" s="198"/>
      <c r="B193" s="204"/>
      <c r="C193" s="205" t="s">
        <v>262</v>
      </c>
      <c r="D193" s="206"/>
      <c r="E193" s="207">
        <v>50</v>
      </c>
      <c r="F193" s="208"/>
      <c r="G193" s="209"/>
      <c r="M193" s="203" t="s">
        <v>262</v>
      </c>
      <c r="O193" s="190"/>
    </row>
    <row r="194" spans="1:104" ht="22.5">
      <c r="A194" s="191">
        <v>43</v>
      </c>
      <c r="B194" s="192" t="s">
        <v>263</v>
      </c>
      <c r="C194" s="193" t="s">
        <v>264</v>
      </c>
      <c r="D194" s="194" t="s">
        <v>157</v>
      </c>
      <c r="E194" s="195">
        <v>191.8</v>
      </c>
      <c r="F194" s="195">
        <v>0</v>
      </c>
      <c r="G194" s="196">
        <f>E194*F194</f>
        <v>0</v>
      </c>
      <c r="O194" s="190">
        <v>2</v>
      </c>
      <c r="AA194" s="164">
        <v>12</v>
      </c>
      <c r="AB194" s="164">
        <v>0</v>
      </c>
      <c r="AC194" s="164">
        <v>80</v>
      </c>
      <c r="AZ194" s="164">
        <v>2</v>
      </c>
      <c r="BA194" s="164">
        <f>IF(AZ194=1,G194,0)</f>
        <v>0</v>
      </c>
      <c r="BB194" s="164">
        <f>IF(AZ194=2,G194,0)</f>
        <v>0</v>
      </c>
      <c r="BC194" s="164">
        <f>IF(AZ194=3,G194,0)</f>
        <v>0</v>
      </c>
      <c r="BD194" s="164">
        <f>IF(AZ194=4,G194,0)</f>
        <v>0</v>
      </c>
      <c r="BE194" s="164">
        <f>IF(AZ194=5,G194,0)</f>
        <v>0</v>
      </c>
      <c r="CA194" s="197">
        <v>12</v>
      </c>
      <c r="CB194" s="197">
        <v>0</v>
      </c>
      <c r="CZ194" s="164">
        <v>0</v>
      </c>
    </row>
    <row r="195" spans="1:15" ht="12.75">
      <c r="A195" s="198"/>
      <c r="B195" s="199"/>
      <c r="C195" s="200" t="s">
        <v>265</v>
      </c>
      <c r="D195" s="201"/>
      <c r="E195" s="201"/>
      <c r="F195" s="201"/>
      <c r="G195" s="202"/>
      <c r="L195" s="203" t="s">
        <v>265</v>
      </c>
      <c r="O195" s="190">
        <v>3</v>
      </c>
    </row>
    <row r="196" spans="1:15" ht="12.75">
      <c r="A196" s="198"/>
      <c r="B196" s="199"/>
      <c r="C196" s="200" t="s">
        <v>266</v>
      </c>
      <c r="D196" s="201"/>
      <c r="E196" s="201"/>
      <c r="F196" s="201"/>
      <c r="G196" s="202"/>
      <c r="L196" s="203" t="s">
        <v>266</v>
      </c>
      <c r="O196" s="190">
        <v>3</v>
      </c>
    </row>
    <row r="197" spans="1:15" ht="12.75">
      <c r="A197" s="198"/>
      <c r="B197" s="199"/>
      <c r="C197" s="200"/>
      <c r="D197" s="201"/>
      <c r="E197" s="201"/>
      <c r="F197" s="201"/>
      <c r="G197" s="202"/>
      <c r="L197" s="203"/>
      <c r="O197" s="190">
        <v>3</v>
      </c>
    </row>
    <row r="198" spans="1:15" ht="12.75">
      <c r="A198" s="198"/>
      <c r="B198" s="199"/>
      <c r="C198" s="200"/>
      <c r="D198" s="201"/>
      <c r="E198" s="201"/>
      <c r="F198" s="201"/>
      <c r="G198" s="202"/>
      <c r="L198" s="203"/>
      <c r="O198" s="190">
        <v>3</v>
      </c>
    </row>
    <row r="199" spans="1:15" ht="12.75">
      <c r="A199" s="198"/>
      <c r="B199" s="204"/>
      <c r="C199" s="205" t="s">
        <v>139</v>
      </c>
      <c r="D199" s="206"/>
      <c r="E199" s="207">
        <v>0</v>
      </c>
      <c r="F199" s="208"/>
      <c r="G199" s="209"/>
      <c r="M199" s="203" t="s">
        <v>139</v>
      </c>
      <c r="O199" s="190"/>
    </row>
    <row r="200" spans="1:15" ht="12.75">
      <c r="A200" s="198"/>
      <c r="B200" s="204"/>
      <c r="C200" s="205" t="s">
        <v>261</v>
      </c>
      <c r="D200" s="206"/>
      <c r="E200" s="207">
        <v>141.8</v>
      </c>
      <c r="F200" s="208"/>
      <c r="G200" s="209"/>
      <c r="M200" s="203" t="s">
        <v>261</v>
      </c>
      <c r="O200" s="190"/>
    </row>
    <row r="201" spans="1:15" ht="12.75">
      <c r="A201" s="198"/>
      <c r="B201" s="204"/>
      <c r="C201" s="205" t="s">
        <v>141</v>
      </c>
      <c r="D201" s="206"/>
      <c r="E201" s="207">
        <v>0</v>
      </c>
      <c r="F201" s="208"/>
      <c r="G201" s="209"/>
      <c r="M201" s="203" t="s">
        <v>141</v>
      </c>
      <c r="O201" s="190"/>
    </row>
    <row r="202" spans="1:15" ht="12.75">
      <c r="A202" s="198"/>
      <c r="B202" s="204"/>
      <c r="C202" s="205" t="s">
        <v>262</v>
      </c>
      <c r="D202" s="206"/>
      <c r="E202" s="207">
        <v>50</v>
      </c>
      <c r="F202" s="208"/>
      <c r="G202" s="209"/>
      <c r="M202" s="203" t="s">
        <v>262</v>
      </c>
      <c r="O202" s="190"/>
    </row>
    <row r="203" spans="1:104" ht="22.5">
      <c r="A203" s="191">
        <v>44</v>
      </c>
      <c r="B203" s="192" t="s">
        <v>267</v>
      </c>
      <c r="C203" s="193" t="s">
        <v>268</v>
      </c>
      <c r="D203" s="194" t="s">
        <v>157</v>
      </c>
      <c r="E203" s="195">
        <v>383.6</v>
      </c>
      <c r="F203" s="195">
        <v>0</v>
      </c>
      <c r="G203" s="196">
        <f>E203*F203</f>
        <v>0</v>
      </c>
      <c r="O203" s="190">
        <v>2</v>
      </c>
      <c r="AA203" s="164">
        <v>12</v>
      </c>
      <c r="AB203" s="164">
        <v>0</v>
      </c>
      <c r="AC203" s="164">
        <v>81</v>
      </c>
      <c r="AZ203" s="164">
        <v>2</v>
      </c>
      <c r="BA203" s="164">
        <f>IF(AZ203=1,G203,0)</f>
        <v>0</v>
      </c>
      <c r="BB203" s="164">
        <f>IF(AZ203=2,G203,0)</f>
        <v>0</v>
      </c>
      <c r="BC203" s="164">
        <f>IF(AZ203=3,G203,0)</f>
        <v>0</v>
      </c>
      <c r="BD203" s="164">
        <f>IF(AZ203=4,G203,0)</f>
        <v>0</v>
      </c>
      <c r="BE203" s="164">
        <f>IF(AZ203=5,G203,0)</f>
        <v>0</v>
      </c>
      <c r="CA203" s="197">
        <v>12</v>
      </c>
      <c r="CB203" s="197">
        <v>0</v>
      </c>
      <c r="CZ203" s="164">
        <v>0.0002</v>
      </c>
    </row>
    <row r="204" spans="1:15" ht="12.75">
      <c r="A204" s="198"/>
      <c r="B204" s="199"/>
      <c r="C204" s="200" t="s">
        <v>269</v>
      </c>
      <c r="D204" s="201"/>
      <c r="E204" s="201"/>
      <c r="F204" s="201"/>
      <c r="G204" s="202"/>
      <c r="L204" s="203" t="s">
        <v>269</v>
      </c>
      <c r="O204" s="190">
        <v>3</v>
      </c>
    </row>
    <row r="205" spans="1:15" ht="12.75">
      <c r="A205" s="198"/>
      <c r="B205" s="204"/>
      <c r="C205" s="205" t="s">
        <v>139</v>
      </c>
      <c r="D205" s="206"/>
      <c r="E205" s="207">
        <v>0</v>
      </c>
      <c r="F205" s="208"/>
      <c r="G205" s="209"/>
      <c r="M205" s="203" t="s">
        <v>139</v>
      </c>
      <c r="O205" s="190"/>
    </row>
    <row r="206" spans="1:15" ht="12.75">
      <c r="A206" s="198"/>
      <c r="B206" s="204"/>
      <c r="C206" s="205" t="s">
        <v>270</v>
      </c>
      <c r="D206" s="206"/>
      <c r="E206" s="207">
        <v>283.6</v>
      </c>
      <c r="F206" s="208"/>
      <c r="G206" s="209"/>
      <c r="M206" s="203" t="s">
        <v>270</v>
      </c>
      <c r="O206" s="190"/>
    </row>
    <row r="207" spans="1:15" ht="12.75">
      <c r="A207" s="198"/>
      <c r="B207" s="204"/>
      <c r="C207" s="205" t="s">
        <v>141</v>
      </c>
      <c r="D207" s="206"/>
      <c r="E207" s="207">
        <v>0</v>
      </c>
      <c r="F207" s="208"/>
      <c r="G207" s="209"/>
      <c r="M207" s="203" t="s">
        <v>141</v>
      </c>
      <c r="O207" s="190"/>
    </row>
    <row r="208" spans="1:15" ht="12.75">
      <c r="A208" s="198"/>
      <c r="B208" s="204"/>
      <c r="C208" s="205" t="s">
        <v>271</v>
      </c>
      <c r="D208" s="206"/>
      <c r="E208" s="207">
        <v>100</v>
      </c>
      <c r="F208" s="208"/>
      <c r="G208" s="209"/>
      <c r="M208" s="203" t="s">
        <v>271</v>
      </c>
      <c r="O208" s="190"/>
    </row>
    <row r="209" spans="1:104" ht="22.5">
      <c r="A209" s="191">
        <v>45</v>
      </c>
      <c r="B209" s="192" t="s">
        <v>272</v>
      </c>
      <c r="C209" s="193" t="s">
        <v>273</v>
      </c>
      <c r="D209" s="194" t="s">
        <v>157</v>
      </c>
      <c r="E209" s="195">
        <v>70.8</v>
      </c>
      <c r="F209" s="195">
        <v>0</v>
      </c>
      <c r="G209" s="196">
        <f>E209*F209</f>
        <v>0</v>
      </c>
      <c r="O209" s="190">
        <v>2</v>
      </c>
      <c r="AA209" s="164">
        <v>12</v>
      </c>
      <c r="AB209" s="164">
        <v>0</v>
      </c>
      <c r="AC209" s="164">
        <v>82</v>
      </c>
      <c r="AZ209" s="164">
        <v>2</v>
      </c>
      <c r="BA209" s="164">
        <f>IF(AZ209=1,G209,0)</f>
        <v>0</v>
      </c>
      <c r="BB209" s="164">
        <f>IF(AZ209=2,G209,0)</f>
        <v>0</v>
      </c>
      <c r="BC209" s="164">
        <f>IF(AZ209=3,G209,0)</f>
        <v>0</v>
      </c>
      <c r="BD209" s="164">
        <f>IF(AZ209=4,G209,0)</f>
        <v>0</v>
      </c>
      <c r="BE209" s="164">
        <f>IF(AZ209=5,G209,0)</f>
        <v>0</v>
      </c>
      <c r="CA209" s="197">
        <v>12</v>
      </c>
      <c r="CB209" s="197">
        <v>0</v>
      </c>
      <c r="CZ209" s="164">
        <v>0.001</v>
      </c>
    </row>
    <row r="210" spans="1:15" ht="12.75">
      <c r="A210" s="198"/>
      <c r="B210" s="204"/>
      <c r="C210" s="205" t="s">
        <v>274</v>
      </c>
      <c r="D210" s="206"/>
      <c r="E210" s="207">
        <v>70.8</v>
      </c>
      <c r="F210" s="208"/>
      <c r="G210" s="209"/>
      <c r="M210" s="203" t="s">
        <v>274</v>
      </c>
      <c r="O210" s="190"/>
    </row>
    <row r="211" spans="1:104" ht="12.75">
      <c r="A211" s="191">
        <v>46</v>
      </c>
      <c r="B211" s="192" t="s">
        <v>275</v>
      </c>
      <c r="C211" s="193" t="s">
        <v>276</v>
      </c>
      <c r="D211" s="194" t="s">
        <v>277</v>
      </c>
      <c r="E211" s="195">
        <v>4</v>
      </c>
      <c r="F211" s="195">
        <v>0</v>
      </c>
      <c r="G211" s="196">
        <f>E211*F211</f>
        <v>0</v>
      </c>
      <c r="O211" s="190">
        <v>2</v>
      </c>
      <c r="AA211" s="164">
        <v>12</v>
      </c>
      <c r="AB211" s="164">
        <v>0</v>
      </c>
      <c r="AC211" s="164">
        <v>83</v>
      </c>
      <c r="AZ211" s="164">
        <v>2</v>
      </c>
      <c r="BA211" s="164">
        <f>IF(AZ211=1,G211,0)</f>
        <v>0</v>
      </c>
      <c r="BB211" s="164">
        <f>IF(AZ211=2,G211,0)</f>
        <v>0</v>
      </c>
      <c r="BC211" s="164">
        <f>IF(AZ211=3,G211,0)</f>
        <v>0</v>
      </c>
      <c r="BD211" s="164">
        <f>IF(AZ211=4,G211,0)</f>
        <v>0</v>
      </c>
      <c r="BE211" s="164">
        <f>IF(AZ211=5,G211,0)</f>
        <v>0</v>
      </c>
      <c r="CA211" s="197">
        <v>12</v>
      </c>
      <c r="CB211" s="197">
        <v>0</v>
      </c>
      <c r="CZ211" s="164">
        <v>0.006</v>
      </c>
    </row>
    <row r="212" spans="1:104" ht="12.75">
      <c r="A212" s="191">
        <v>47</v>
      </c>
      <c r="B212" s="192" t="s">
        <v>278</v>
      </c>
      <c r="C212" s="193" t="s">
        <v>279</v>
      </c>
      <c r="D212" s="194" t="s">
        <v>157</v>
      </c>
      <c r="E212" s="195">
        <v>25.9</v>
      </c>
      <c r="F212" s="195">
        <v>0</v>
      </c>
      <c r="G212" s="196">
        <f>E212*F212</f>
        <v>0</v>
      </c>
      <c r="O212" s="190">
        <v>2</v>
      </c>
      <c r="AA212" s="164">
        <v>12</v>
      </c>
      <c r="AB212" s="164">
        <v>0</v>
      </c>
      <c r="AC212" s="164">
        <v>825</v>
      </c>
      <c r="AZ212" s="164">
        <v>2</v>
      </c>
      <c r="BA212" s="164">
        <f>IF(AZ212=1,G212,0)</f>
        <v>0</v>
      </c>
      <c r="BB212" s="164">
        <f>IF(AZ212=2,G212,0)</f>
        <v>0</v>
      </c>
      <c r="BC212" s="164">
        <f>IF(AZ212=3,G212,0)</f>
        <v>0</v>
      </c>
      <c r="BD212" s="164">
        <f>IF(AZ212=4,G212,0)</f>
        <v>0</v>
      </c>
      <c r="BE212" s="164">
        <f>IF(AZ212=5,G212,0)</f>
        <v>0</v>
      </c>
      <c r="CA212" s="197">
        <v>12</v>
      </c>
      <c r="CB212" s="197">
        <v>0</v>
      </c>
      <c r="CZ212" s="164">
        <v>0</v>
      </c>
    </row>
    <row r="213" spans="1:15" ht="12.75">
      <c r="A213" s="198"/>
      <c r="B213" s="204"/>
      <c r="C213" s="205" t="s">
        <v>280</v>
      </c>
      <c r="D213" s="206"/>
      <c r="E213" s="207">
        <v>25.9</v>
      </c>
      <c r="F213" s="208"/>
      <c r="G213" s="209"/>
      <c r="M213" s="203" t="s">
        <v>280</v>
      </c>
      <c r="O213" s="190"/>
    </row>
    <row r="214" spans="1:104" ht="12.75">
      <c r="A214" s="191">
        <v>48</v>
      </c>
      <c r="B214" s="192" t="s">
        <v>281</v>
      </c>
      <c r="C214" s="193" t="s">
        <v>282</v>
      </c>
      <c r="D214" s="194" t="s">
        <v>109</v>
      </c>
      <c r="E214" s="195">
        <v>15.0521836</v>
      </c>
      <c r="F214" s="195">
        <v>0</v>
      </c>
      <c r="G214" s="196">
        <f>E214*F214</f>
        <v>0</v>
      </c>
      <c r="O214" s="190">
        <v>2</v>
      </c>
      <c r="AA214" s="164">
        <v>7</v>
      </c>
      <c r="AB214" s="164">
        <v>1001</v>
      </c>
      <c r="AC214" s="164">
        <v>5</v>
      </c>
      <c r="AZ214" s="164">
        <v>2</v>
      </c>
      <c r="BA214" s="164">
        <f>IF(AZ214=1,G214,0)</f>
        <v>0</v>
      </c>
      <c r="BB214" s="164">
        <f>IF(AZ214=2,G214,0)</f>
        <v>0</v>
      </c>
      <c r="BC214" s="164">
        <f>IF(AZ214=3,G214,0)</f>
        <v>0</v>
      </c>
      <c r="BD214" s="164">
        <f>IF(AZ214=4,G214,0)</f>
        <v>0</v>
      </c>
      <c r="BE214" s="164">
        <f>IF(AZ214=5,G214,0)</f>
        <v>0</v>
      </c>
      <c r="CA214" s="197">
        <v>7</v>
      </c>
      <c r="CB214" s="197">
        <v>1001</v>
      </c>
      <c r="CZ214" s="164">
        <v>0</v>
      </c>
    </row>
    <row r="215" spans="1:57" ht="12.75">
      <c r="A215" s="210"/>
      <c r="B215" s="211" t="s">
        <v>73</v>
      </c>
      <c r="C215" s="212" t="str">
        <f>CONCATENATE(B145," ",C145)</f>
        <v>712 Živičné krytiny</v>
      </c>
      <c r="D215" s="213"/>
      <c r="E215" s="214"/>
      <c r="F215" s="215"/>
      <c r="G215" s="216">
        <f>SUM(G145:G214)</f>
        <v>0</v>
      </c>
      <c r="O215" s="190">
        <v>4</v>
      </c>
      <c r="BA215" s="217">
        <f>SUM(BA145:BA214)</f>
        <v>0</v>
      </c>
      <c r="BB215" s="217">
        <f>SUM(BB145:BB214)</f>
        <v>0</v>
      </c>
      <c r="BC215" s="217">
        <f>SUM(BC145:BC214)</f>
        <v>0</v>
      </c>
      <c r="BD215" s="217">
        <f>SUM(BD145:BD214)</f>
        <v>0</v>
      </c>
      <c r="BE215" s="217">
        <f>SUM(BE145:BE214)</f>
        <v>0</v>
      </c>
    </row>
    <row r="216" spans="1:15" ht="12.75">
      <c r="A216" s="183" t="s">
        <v>71</v>
      </c>
      <c r="B216" s="184" t="s">
        <v>283</v>
      </c>
      <c r="C216" s="185" t="s">
        <v>284</v>
      </c>
      <c r="D216" s="186"/>
      <c r="E216" s="187"/>
      <c r="F216" s="187"/>
      <c r="G216" s="188"/>
      <c r="H216" s="189"/>
      <c r="I216" s="189"/>
      <c r="O216" s="190">
        <v>1</v>
      </c>
    </row>
    <row r="217" spans="1:104" ht="22.5">
      <c r="A217" s="191">
        <v>49</v>
      </c>
      <c r="B217" s="192" t="s">
        <v>285</v>
      </c>
      <c r="C217" s="193" t="s">
        <v>286</v>
      </c>
      <c r="D217" s="194" t="s">
        <v>102</v>
      </c>
      <c r="E217" s="195">
        <v>165.9</v>
      </c>
      <c r="F217" s="195">
        <v>0</v>
      </c>
      <c r="G217" s="196">
        <f>E217*F217</f>
        <v>0</v>
      </c>
      <c r="O217" s="190">
        <v>2</v>
      </c>
      <c r="AA217" s="164">
        <v>1</v>
      </c>
      <c r="AB217" s="164">
        <v>7</v>
      </c>
      <c r="AC217" s="164">
        <v>7</v>
      </c>
      <c r="AZ217" s="164">
        <v>2</v>
      </c>
      <c r="BA217" s="164">
        <f>IF(AZ217=1,G217,0)</f>
        <v>0</v>
      </c>
      <c r="BB217" s="164">
        <f>IF(AZ217=2,G217,0)</f>
        <v>0</v>
      </c>
      <c r="BC217" s="164">
        <f>IF(AZ217=3,G217,0)</f>
        <v>0</v>
      </c>
      <c r="BD217" s="164">
        <f>IF(AZ217=4,G217,0)</f>
        <v>0</v>
      </c>
      <c r="BE217" s="164">
        <f>IF(AZ217=5,G217,0)</f>
        <v>0</v>
      </c>
      <c r="CA217" s="197">
        <v>1</v>
      </c>
      <c r="CB217" s="197">
        <v>7</v>
      </c>
      <c r="CZ217" s="164">
        <v>0</v>
      </c>
    </row>
    <row r="218" spans="1:15" ht="12.75">
      <c r="A218" s="198"/>
      <c r="B218" s="204"/>
      <c r="C218" s="205" t="s">
        <v>138</v>
      </c>
      <c r="D218" s="206"/>
      <c r="E218" s="207">
        <v>0</v>
      </c>
      <c r="F218" s="208"/>
      <c r="G218" s="209"/>
      <c r="M218" s="203" t="s">
        <v>138</v>
      </c>
      <c r="O218" s="190"/>
    </row>
    <row r="219" spans="1:15" ht="12.75">
      <c r="A219" s="198"/>
      <c r="B219" s="204"/>
      <c r="C219" s="205" t="s">
        <v>139</v>
      </c>
      <c r="D219" s="206"/>
      <c r="E219" s="207">
        <v>0</v>
      </c>
      <c r="F219" s="208"/>
      <c r="G219" s="209"/>
      <c r="M219" s="203" t="s">
        <v>139</v>
      </c>
      <c r="O219" s="190"/>
    </row>
    <row r="220" spans="1:15" ht="12.75">
      <c r="A220" s="198"/>
      <c r="B220" s="204"/>
      <c r="C220" s="205" t="s">
        <v>287</v>
      </c>
      <c r="D220" s="206"/>
      <c r="E220" s="207">
        <v>126.54</v>
      </c>
      <c r="F220" s="208"/>
      <c r="G220" s="209"/>
      <c r="M220" s="203" t="s">
        <v>287</v>
      </c>
      <c r="O220" s="190"/>
    </row>
    <row r="221" spans="1:15" ht="12.75">
      <c r="A221" s="198"/>
      <c r="B221" s="204"/>
      <c r="C221" s="205" t="s">
        <v>141</v>
      </c>
      <c r="D221" s="206"/>
      <c r="E221" s="207">
        <v>0</v>
      </c>
      <c r="F221" s="208"/>
      <c r="G221" s="209"/>
      <c r="M221" s="203" t="s">
        <v>141</v>
      </c>
      <c r="O221" s="190"/>
    </row>
    <row r="222" spans="1:15" ht="12.75">
      <c r="A222" s="198"/>
      <c r="B222" s="204"/>
      <c r="C222" s="205" t="s">
        <v>288</v>
      </c>
      <c r="D222" s="206"/>
      <c r="E222" s="207">
        <v>29.28</v>
      </c>
      <c r="F222" s="208"/>
      <c r="G222" s="209"/>
      <c r="M222" s="203" t="s">
        <v>288</v>
      </c>
      <c r="O222" s="190"/>
    </row>
    <row r="223" spans="1:15" ht="12.75">
      <c r="A223" s="198"/>
      <c r="B223" s="204"/>
      <c r="C223" s="231" t="s">
        <v>240</v>
      </c>
      <c r="D223" s="206"/>
      <c r="E223" s="230">
        <v>155.82</v>
      </c>
      <c r="F223" s="208"/>
      <c r="G223" s="209"/>
      <c r="M223" s="203" t="s">
        <v>240</v>
      </c>
      <c r="O223" s="190"/>
    </row>
    <row r="224" spans="1:15" ht="12.75">
      <c r="A224" s="198"/>
      <c r="B224" s="204"/>
      <c r="C224" s="205" t="s">
        <v>289</v>
      </c>
      <c r="D224" s="206"/>
      <c r="E224" s="207">
        <v>0</v>
      </c>
      <c r="F224" s="208"/>
      <c r="G224" s="209"/>
      <c r="M224" s="203" t="s">
        <v>289</v>
      </c>
      <c r="O224" s="190"/>
    </row>
    <row r="225" spans="1:15" ht="12.75">
      <c r="A225" s="198"/>
      <c r="B225" s="204"/>
      <c r="C225" s="205" t="s">
        <v>290</v>
      </c>
      <c r="D225" s="206"/>
      <c r="E225" s="207">
        <v>10.08</v>
      </c>
      <c r="F225" s="208"/>
      <c r="G225" s="209"/>
      <c r="M225" s="203" t="s">
        <v>290</v>
      </c>
      <c r="O225" s="190"/>
    </row>
    <row r="226" spans="1:15" ht="12.75">
      <c r="A226" s="198"/>
      <c r="B226" s="204"/>
      <c r="C226" s="231" t="s">
        <v>240</v>
      </c>
      <c r="D226" s="206"/>
      <c r="E226" s="230">
        <v>10.08</v>
      </c>
      <c r="F226" s="208"/>
      <c r="G226" s="209"/>
      <c r="M226" s="203" t="s">
        <v>240</v>
      </c>
      <c r="O226" s="190"/>
    </row>
    <row r="227" spans="1:104" ht="12.75">
      <c r="A227" s="191">
        <v>50</v>
      </c>
      <c r="B227" s="192" t="s">
        <v>291</v>
      </c>
      <c r="C227" s="193" t="s">
        <v>292</v>
      </c>
      <c r="D227" s="194" t="s">
        <v>102</v>
      </c>
      <c r="E227" s="195">
        <v>2421.9</v>
      </c>
      <c r="F227" s="195">
        <v>0</v>
      </c>
      <c r="G227" s="196">
        <f>E227*F227</f>
        <v>0</v>
      </c>
      <c r="O227" s="190">
        <v>2</v>
      </c>
      <c r="AA227" s="164">
        <v>1</v>
      </c>
      <c r="AB227" s="164">
        <v>7</v>
      </c>
      <c r="AC227" s="164">
        <v>7</v>
      </c>
      <c r="AZ227" s="164">
        <v>2</v>
      </c>
      <c r="BA227" s="164">
        <f>IF(AZ227=1,G227,0)</f>
        <v>0</v>
      </c>
      <c r="BB227" s="164">
        <f>IF(AZ227=2,G227,0)</f>
        <v>0</v>
      </c>
      <c r="BC227" s="164">
        <f>IF(AZ227=3,G227,0)</f>
        <v>0</v>
      </c>
      <c r="BD227" s="164">
        <f>IF(AZ227=4,G227,0)</f>
        <v>0</v>
      </c>
      <c r="BE227" s="164">
        <f>IF(AZ227=5,G227,0)</f>
        <v>0</v>
      </c>
      <c r="CA227" s="197">
        <v>1</v>
      </c>
      <c r="CB227" s="197">
        <v>7</v>
      </c>
      <c r="CZ227" s="164">
        <v>0.00229</v>
      </c>
    </row>
    <row r="228" spans="1:15" ht="12.75">
      <c r="A228" s="198"/>
      <c r="B228" s="204"/>
      <c r="C228" s="205" t="s">
        <v>139</v>
      </c>
      <c r="D228" s="206"/>
      <c r="E228" s="207">
        <v>0</v>
      </c>
      <c r="F228" s="208"/>
      <c r="G228" s="209"/>
      <c r="M228" s="203" t="s">
        <v>139</v>
      </c>
      <c r="O228" s="190"/>
    </row>
    <row r="229" spans="1:15" ht="12.75">
      <c r="A229" s="198"/>
      <c r="B229" s="204"/>
      <c r="C229" s="205" t="s">
        <v>293</v>
      </c>
      <c r="D229" s="206"/>
      <c r="E229" s="207">
        <v>2095.3</v>
      </c>
      <c r="F229" s="208"/>
      <c r="G229" s="209"/>
      <c r="M229" s="203" t="s">
        <v>293</v>
      </c>
      <c r="O229" s="190"/>
    </row>
    <row r="230" spans="1:15" ht="12.75">
      <c r="A230" s="198"/>
      <c r="B230" s="204"/>
      <c r="C230" s="205" t="s">
        <v>141</v>
      </c>
      <c r="D230" s="206"/>
      <c r="E230" s="207">
        <v>0</v>
      </c>
      <c r="F230" s="208"/>
      <c r="G230" s="209"/>
      <c r="M230" s="203" t="s">
        <v>141</v>
      </c>
      <c r="O230" s="190"/>
    </row>
    <row r="231" spans="1:15" ht="12.75">
      <c r="A231" s="198"/>
      <c r="B231" s="204"/>
      <c r="C231" s="205" t="s">
        <v>294</v>
      </c>
      <c r="D231" s="206"/>
      <c r="E231" s="207">
        <v>326.6</v>
      </c>
      <c r="F231" s="208"/>
      <c r="G231" s="209"/>
      <c r="M231" s="203" t="s">
        <v>294</v>
      </c>
      <c r="O231" s="190"/>
    </row>
    <row r="232" spans="1:104" ht="12.75">
      <c r="A232" s="191">
        <v>51</v>
      </c>
      <c r="B232" s="192" t="s">
        <v>295</v>
      </c>
      <c r="C232" s="193" t="s">
        <v>296</v>
      </c>
      <c r="D232" s="194" t="s">
        <v>102</v>
      </c>
      <c r="E232" s="195">
        <v>193.62</v>
      </c>
      <c r="F232" s="195">
        <v>0</v>
      </c>
      <c r="G232" s="196">
        <f>E232*F232</f>
        <v>0</v>
      </c>
      <c r="O232" s="190">
        <v>2</v>
      </c>
      <c r="AA232" s="164">
        <v>3</v>
      </c>
      <c r="AB232" s="164">
        <v>7</v>
      </c>
      <c r="AC232" s="164">
        <v>28375856</v>
      </c>
      <c r="AZ232" s="164">
        <v>2</v>
      </c>
      <c r="BA232" s="164">
        <f>IF(AZ232=1,G232,0)</f>
        <v>0</v>
      </c>
      <c r="BB232" s="164">
        <f>IF(AZ232=2,G232,0)</f>
        <v>0</v>
      </c>
      <c r="BC232" s="164">
        <f>IF(AZ232=3,G232,0)</f>
        <v>0</v>
      </c>
      <c r="BD232" s="164">
        <f>IF(AZ232=4,G232,0)</f>
        <v>0</v>
      </c>
      <c r="BE232" s="164">
        <f>IF(AZ232=5,G232,0)</f>
        <v>0</v>
      </c>
      <c r="CA232" s="197">
        <v>3</v>
      </c>
      <c r="CB232" s="197">
        <v>7</v>
      </c>
      <c r="CZ232" s="164">
        <v>0.0025</v>
      </c>
    </row>
    <row r="233" spans="1:15" ht="12.75">
      <c r="A233" s="198"/>
      <c r="B233" s="204"/>
      <c r="C233" s="205" t="s">
        <v>297</v>
      </c>
      <c r="D233" s="206"/>
      <c r="E233" s="207">
        <v>0</v>
      </c>
      <c r="F233" s="208"/>
      <c r="G233" s="209"/>
      <c r="M233" s="203" t="s">
        <v>297</v>
      </c>
      <c r="O233" s="190"/>
    </row>
    <row r="234" spans="1:15" ht="12.75">
      <c r="A234" s="198"/>
      <c r="B234" s="204"/>
      <c r="C234" s="205" t="s">
        <v>298</v>
      </c>
      <c r="D234" s="206"/>
      <c r="E234" s="207">
        <v>193.62</v>
      </c>
      <c r="F234" s="208"/>
      <c r="G234" s="209"/>
      <c r="M234" s="203" t="s">
        <v>298</v>
      </c>
      <c r="O234" s="190"/>
    </row>
    <row r="235" spans="1:104" ht="12.75">
      <c r="A235" s="191">
        <v>52</v>
      </c>
      <c r="B235" s="192" t="s">
        <v>299</v>
      </c>
      <c r="C235" s="193" t="s">
        <v>300</v>
      </c>
      <c r="D235" s="194" t="s">
        <v>102</v>
      </c>
      <c r="E235" s="195">
        <v>342.93</v>
      </c>
      <c r="F235" s="195">
        <v>0</v>
      </c>
      <c r="G235" s="196">
        <f>E235*F235</f>
        <v>0</v>
      </c>
      <c r="O235" s="190">
        <v>2</v>
      </c>
      <c r="AA235" s="164">
        <v>3</v>
      </c>
      <c r="AB235" s="164">
        <v>7</v>
      </c>
      <c r="AC235" s="164">
        <v>28375868</v>
      </c>
      <c r="AZ235" s="164">
        <v>2</v>
      </c>
      <c r="BA235" s="164">
        <f>IF(AZ235=1,G235,0)</f>
        <v>0</v>
      </c>
      <c r="BB235" s="164">
        <f>IF(AZ235=2,G235,0)</f>
        <v>0</v>
      </c>
      <c r="BC235" s="164">
        <f>IF(AZ235=3,G235,0)</f>
        <v>0</v>
      </c>
      <c r="BD235" s="164">
        <f>IF(AZ235=4,G235,0)</f>
        <v>0</v>
      </c>
      <c r="BE235" s="164">
        <f>IF(AZ235=5,G235,0)</f>
        <v>0</v>
      </c>
      <c r="CA235" s="197">
        <v>3</v>
      </c>
      <c r="CB235" s="197">
        <v>7</v>
      </c>
      <c r="CZ235" s="164">
        <v>0.001</v>
      </c>
    </row>
    <row r="236" spans="1:15" ht="12.75">
      <c r="A236" s="198"/>
      <c r="B236" s="204"/>
      <c r="C236" s="205" t="s">
        <v>301</v>
      </c>
      <c r="D236" s="206"/>
      <c r="E236" s="207">
        <v>342.93</v>
      </c>
      <c r="F236" s="208"/>
      <c r="G236" s="209"/>
      <c r="M236" s="203" t="s">
        <v>301</v>
      </c>
      <c r="O236" s="190"/>
    </row>
    <row r="237" spans="1:104" ht="12.75">
      <c r="A237" s="191">
        <v>53</v>
      </c>
      <c r="B237" s="192" t="s">
        <v>302</v>
      </c>
      <c r="C237" s="193" t="s">
        <v>303</v>
      </c>
      <c r="D237" s="194" t="s">
        <v>102</v>
      </c>
      <c r="E237" s="195">
        <v>163.611</v>
      </c>
      <c r="F237" s="195">
        <v>0</v>
      </c>
      <c r="G237" s="196">
        <f>E237*F237</f>
        <v>0</v>
      </c>
      <c r="O237" s="190">
        <v>2</v>
      </c>
      <c r="AA237" s="164">
        <v>3</v>
      </c>
      <c r="AB237" s="164">
        <v>7</v>
      </c>
      <c r="AC237" s="164">
        <v>28375869</v>
      </c>
      <c r="AZ237" s="164">
        <v>2</v>
      </c>
      <c r="BA237" s="164">
        <f>IF(AZ237=1,G237,0)</f>
        <v>0</v>
      </c>
      <c r="BB237" s="164">
        <f>IF(AZ237=2,G237,0)</f>
        <v>0</v>
      </c>
      <c r="BC237" s="164">
        <f>IF(AZ237=3,G237,0)</f>
        <v>0</v>
      </c>
      <c r="BD237" s="164">
        <f>IF(AZ237=4,G237,0)</f>
        <v>0</v>
      </c>
      <c r="BE237" s="164">
        <f>IF(AZ237=5,G237,0)</f>
        <v>0</v>
      </c>
      <c r="CA237" s="197">
        <v>3</v>
      </c>
      <c r="CB237" s="197">
        <v>7</v>
      </c>
      <c r="CZ237" s="164">
        <v>0.0012</v>
      </c>
    </row>
    <row r="238" spans="1:15" ht="12.75">
      <c r="A238" s="198"/>
      <c r="B238" s="204"/>
      <c r="C238" s="205" t="s">
        <v>304</v>
      </c>
      <c r="D238" s="206"/>
      <c r="E238" s="207">
        <v>163.611</v>
      </c>
      <c r="F238" s="208"/>
      <c r="G238" s="209"/>
      <c r="M238" s="203" t="s">
        <v>304</v>
      </c>
      <c r="O238" s="190"/>
    </row>
    <row r="239" spans="1:104" ht="12.75">
      <c r="A239" s="191">
        <v>54</v>
      </c>
      <c r="B239" s="192" t="s">
        <v>305</v>
      </c>
      <c r="C239" s="193" t="s">
        <v>306</v>
      </c>
      <c r="D239" s="194" t="s">
        <v>102</v>
      </c>
      <c r="E239" s="195">
        <v>2017.029</v>
      </c>
      <c r="F239" s="195">
        <v>0</v>
      </c>
      <c r="G239" s="196">
        <f>E239*F239</f>
        <v>0</v>
      </c>
      <c r="O239" s="190">
        <v>2</v>
      </c>
      <c r="AA239" s="164">
        <v>3</v>
      </c>
      <c r="AB239" s="164">
        <v>7</v>
      </c>
      <c r="AC239" s="164">
        <v>28375871</v>
      </c>
      <c r="AZ239" s="164">
        <v>2</v>
      </c>
      <c r="BA239" s="164">
        <f>IF(AZ239=1,G239,0)</f>
        <v>0</v>
      </c>
      <c r="BB239" s="164">
        <f>IF(AZ239=2,G239,0)</f>
        <v>0</v>
      </c>
      <c r="BC239" s="164">
        <f>IF(AZ239=3,G239,0)</f>
        <v>0</v>
      </c>
      <c r="BD239" s="164">
        <f>IF(AZ239=4,G239,0)</f>
        <v>0</v>
      </c>
      <c r="BE239" s="164">
        <f>IF(AZ239=5,G239,0)</f>
        <v>0</v>
      </c>
      <c r="CA239" s="197">
        <v>3</v>
      </c>
      <c r="CB239" s="197">
        <v>7</v>
      </c>
      <c r="CZ239" s="164">
        <v>0.002</v>
      </c>
    </row>
    <row r="240" spans="1:15" ht="12.75">
      <c r="A240" s="198"/>
      <c r="B240" s="204"/>
      <c r="C240" s="205" t="s">
        <v>307</v>
      </c>
      <c r="D240" s="206"/>
      <c r="E240" s="207">
        <v>2200.065</v>
      </c>
      <c r="F240" s="208"/>
      <c r="G240" s="209"/>
      <c r="M240" s="203" t="s">
        <v>307</v>
      </c>
      <c r="O240" s="190"/>
    </row>
    <row r="241" spans="1:15" ht="12.75">
      <c r="A241" s="198"/>
      <c r="B241" s="204"/>
      <c r="C241" s="205" t="s">
        <v>308</v>
      </c>
      <c r="D241" s="206"/>
      <c r="E241" s="207">
        <v>0</v>
      </c>
      <c r="F241" s="208"/>
      <c r="G241" s="209"/>
      <c r="M241" s="203" t="s">
        <v>308</v>
      </c>
      <c r="O241" s="190"/>
    </row>
    <row r="242" spans="1:15" ht="12.75">
      <c r="A242" s="198"/>
      <c r="B242" s="204"/>
      <c r="C242" s="205" t="s">
        <v>309</v>
      </c>
      <c r="D242" s="206"/>
      <c r="E242" s="207">
        <v>-193.62</v>
      </c>
      <c r="F242" s="208"/>
      <c r="G242" s="209"/>
      <c r="M242" s="203" t="s">
        <v>309</v>
      </c>
      <c r="O242" s="190"/>
    </row>
    <row r="243" spans="1:15" ht="12.75">
      <c r="A243" s="198"/>
      <c r="B243" s="204"/>
      <c r="C243" s="205" t="s">
        <v>310</v>
      </c>
      <c r="D243" s="206"/>
      <c r="E243" s="207">
        <v>0</v>
      </c>
      <c r="F243" s="208"/>
      <c r="G243" s="209"/>
      <c r="M243" s="203" t="s">
        <v>310</v>
      </c>
      <c r="O243" s="190"/>
    </row>
    <row r="244" spans="1:15" ht="12.75">
      <c r="A244" s="198"/>
      <c r="B244" s="204"/>
      <c r="C244" s="205" t="s">
        <v>311</v>
      </c>
      <c r="D244" s="206"/>
      <c r="E244" s="207">
        <v>10.584</v>
      </c>
      <c r="F244" s="208"/>
      <c r="G244" s="209"/>
      <c r="M244" s="203" t="s">
        <v>311</v>
      </c>
      <c r="O244" s="190"/>
    </row>
    <row r="245" spans="1:104" ht="12.75">
      <c r="A245" s="191">
        <v>55</v>
      </c>
      <c r="B245" s="192" t="s">
        <v>312</v>
      </c>
      <c r="C245" s="193" t="s">
        <v>313</v>
      </c>
      <c r="D245" s="194" t="s">
        <v>109</v>
      </c>
      <c r="E245" s="195">
        <v>10.6035222</v>
      </c>
      <c r="F245" s="195">
        <v>0</v>
      </c>
      <c r="G245" s="196">
        <f>E245*F245</f>
        <v>0</v>
      </c>
      <c r="O245" s="190">
        <v>2</v>
      </c>
      <c r="AA245" s="164">
        <v>7</v>
      </c>
      <c r="AB245" s="164">
        <v>1001</v>
      </c>
      <c r="AC245" s="164">
        <v>5</v>
      </c>
      <c r="AZ245" s="164">
        <v>2</v>
      </c>
      <c r="BA245" s="164">
        <f>IF(AZ245=1,G245,0)</f>
        <v>0</v>
      </c>
      <c r="BB245" s="164">
        <f>IF(AZ245=2,G245,0)</f>
        <v>0</v>
      </c>
      <c r="BC245" s="164">
        <f>IF(AZ245=3,G245,0)</f>
        <v>0</v>
      </c>
      <c r="BD245" s="164">
        <f>IF(AZ245=4,G245,0)</f>
        <v>0</v>
      </c>
      <c r="BE245" s="164">
        <f>IF(AZ245=5,G245,0)</f>
        <v>0</v>
      </c>
      <c r="CA245" s="197">
        <v>7</v>
      </c>
      <c r="CB245" s="197">
        <v>1001</v>
      </c>
      <c r="CZ245" s="164">
        <v>0</v>
      </c>
    </row>
    <row r="246" spans="1:57" ht="12.75">
      <c r="A246" s="210"/>
      <c r="B246" s="211" t="s">
        <v>73</v>
      </c>
      <c r="C246" s="212" t="str">
        <f>CONCATENATE(B216," ",C216)</f>
        <v>713 Izolace tepelné</v>
      </c>
      <c r="D246" s="213"/>
      <c r="E246" s="214"/>
      <c r="F246" s="215"/>
      <c r="G246" s="216">
        <f>SUM(G216:G245)</f>
        <v>0</v>
      </c>
      <c r="O246" s="190">
        <v>4</v>
      </c>
      <c r="BA246" s="217">
        <f>SUM(BA216:BA245)</f>
        <v>0</v>
      </c>
      <c r="BB246" s="217">
        <f>SUM(BB216:BB245)</f>
        <v>0</v>
      </c>
      <c r="BC246" s="217">
        <f>SUM(BC216:BC245)</f>
        <v>0</v>
      </c>
      <c r="BD246" s="217">
        <f>SUM(BD216:BD245)</f>
        <v>0</v>
      </c>
      <c r="BE246" s="217">
        <f>SUM(BE216:BE245)</f>
        <v>0</v>
      </c>
    </row>
    <row r="247" spans="1:15" ht="12.75">
      <c r="A247" s="183" t="s">
        <v>71</v>
      </c>
      <c r="B247" s="184" t="s">
        <v>314</v>
      </c>
      <c r="C247" s="185" t="s">
        <v>315</v>
      </c>
      <c r="D247" s="186"/>
      <c r="E247" s="187"/>
      <c r="F247" s="187"/>
      <c r="G247" s="188"/>
      <c r="H247" s="189"/>
      <c r="I247" s="189"/>
      <c r="O247" s="190">
        <v>1</v>
      </c>
    </row>
    <row r="248" spans="1:104" ht="22.5">
      <c r="A248" s="191">
        <v>56</v>
      </c>
      <c r="B248" s="192" t="s">
        <v>316</v>
      </c>
      <c r="C248" s="193" t="s">
        <v>317</v>
      </c>
      <c r="D248" s="194" t="s">
        <v>102</v>
      </c>
      <c r="E248" s="195">
        <v>71.905</v>
      </c>
      <c r="F248" s="195">
        <v>0</v>
      </c>
      <c r="G248" s="196">
        <f>E248*F248</f>
        <v>0</v>
      </c>
      <c r="O248" s="190">
        <v>2</v>
      </c>
      <c r="AA248" s="164">
        <v>12</v>
      </c>
      <c r="AB248" s="164">
        <v>0</v>
      </c>
      <c r="AC248" s="164">
        <v>93</v>
      </c>
      <c r="AZ248" s="164">
        <v>2</v>
      </c>
      <c r="BA248" s="164">
        <f>IF(AZ248=1,G248,0)</f>
        <v>0</v>
      </c>
      <c r="BB248" s="164">
        <f>IF(AZ248=2,G248,0)</f>
        <v>0</v>
      </c>
      <c r="BC248" s="164">
        <f>IF(AZ248=3,G248,0)</f>
        <v>0</v>
      </c>
      <c r="BD248" s="164">
        <f>IF(AZ248=4,G248,0)</f>
        <v>0</v>
      </c>
      <c r="BE248" s="164">
        <f>IF(AZ248=5,G248,0)</f>
        <v>0</v>
      </c>
      <c r="CA248" s="197">
        <v>12</v>
      </c>
      <c r="CB248" s="197">
        <v>0</v>
      </c>
      <c r="CZ248" s="164">
        <v>0.032</v>
      </c>
    </row>
    <row r="249" spans="1:15" ht="12.75">
      <c r="A249" s="198"/>
      <c r="B249" s="199"/>
      <c r="C249" s="200" t="s">
        <v>318</v>
      </c>
      <c r="D249" s="201"/>
      <c r="E249" s="201"/>
      <c r="F249" s="201"/>
      <c r="G249" s="202"/>
      <c r="L249" s="203" t="s">
        <v>318</v>
      </c>
      <c r="O249" s="190">
        <v>3</v>
      </c>
    </row>
    <row r="250" spans="1:15" ht="12.75">
      <c r="A250" s="198"/>
      <c r="B250" s="204"/>
      <c r="C250" s="205" t="s">
        <v>139</v>
      </c>
      <c r="D250" s="206"/>
      <c r="E250" s="207">
        <v>0</v>
      </c>
      <c r="F250" s="208"/>
      <c r="G250" s="209"/>
      <c r="M250" s="203" t="s">
        <v>139</v>
      </c>
      <c r="O250" s="190"/>
    </row>
    <row r="251" spans="1:15" ht="12.75">
      <c r="A251" s="198"/>
      <c r="B251" s="204"/>
      <c r="C251" s="205" t="s">
        <v>319</v>
      </c>
      <c r="D251" s="206"/>
      <c r="E251" s="207">
        <v>49.63</v>
      </c>
      <c r="F251" s="208"/>
      <c r="G251" s="209"/>
      <c r="M251" s="203" t="s">
        <v>319</v>
      </c>
      <c r="O251" s="190"/>
    </row>
    <row r="252" spans="1:15" ht="12.75">
      <c r="A252" s="198"/>
      <c r="B252" s="204"/>
      <c r="C252" s="205" t="s">
        <v>141</v>
      </c>
      <c r="D252" s="206"/>
      <c r="E252" s="207">
        <v>0</v>
      </c>
      <c r="F252" s="208"/>
      <c r="G252" s="209"/>
      <c r="M252" s="203" t="s">
        <v>141</v>
      </c>
      <c r="O252" s="190"/>
    </row>
    <row r="253" spans="1:15" ht="12.75">
      <c r="A253" s="198"/>
      <c r="B253" s="204"/>
      <c r="C253" s="205" t="s">
        <v>320</v>
      </c>
      <c r="D253" s="206"/>
      <c r="E253" s="207">
        <v>22.275</v>
      </c>
      <c r="F253" s="208"/>
      <c r="G253" s="209"/>
      <c r="M253" s="203" t="s">
        <v>320</v>
      </c>
      <c r="O253" s="190"/>
    </row>
    <row r="254" spans="1:104" ht="12.75">
      <c r="A254" s="191">
        <v>57</v>
      </c>
      <c r="B254" s="192" t="s">
        <v>321</v>
      </c>
      <c r="C254" s="193" t="s">
        <v>322</v>
      </c>
      <c r="D254" s="194" t="s">
        <v>109</v>
      </c>
      <c r="E254" s="195">
        <v>2.30096</v>
      </c>
      <c r="F254" s="195">
        <v>0</v>
      </c>
      <c r="G254" s="196">
        <f>E254*F254</f>
        <v>0</v>
      </c>
      <c r="O254" s="190">
        <v>2</v>
      </c>
      <c r="AA254" s="164">
        <v>7</v>
      </c>
      <c r="AB254" s="164">
        <v>1001</v>
      </c>
      <c r="AC254" s="164">
        <v>5</v>
      </c>
      <c r="AZ254" s="164">
        <v>2</v>
      </c>
      <c r="BA254" s="164">
        <f>IF(AZ254=1,G254,0)</f>
        <v>0</v>
      </c>
      <c r="BB254" s="164">
        <f>IF(AZ254=2,G254,0)</f>
        <v>0</v>
      </c>
      <c r="BC254" s="164">
        <f>IF(AZ254=3,G254,0)</f>
        <v>0</v>
      </c>
      <c r="BD254" s="164">
        <f>IF(AZ254=4,G254,0)</f>
        <v>0</v>
      </c>
      <c r="BE254" s="164">
        <f>IF(AZ254=5,G254,0)</f>
        <v>0</v>
      </c>
      <c r="CA254" s="197">
        <v>7</v>
      </c>
      <c r="CB254" s="197">
        <v>1001</v>
      </c>
      <c r="CZ254" s="164">
        <v>0</v>
      </c>
    </row>
    <row r="255" spans="1:57" ht="12.75">
      <c r="A255" s="210"/>
      <c r="B255" s="211" t="s">
        <v>73</v>
      </c>
      <c r="C255" s="212" t="str">
        <f>CONCATENATE(B247," ",C247)</f>
        <v>762 Konstrukce tesařské</v>
      </c>
      <c r="D255" s="213"/>
      <c r="E255" s="214"/>
      <c r="F255" s="215"/>
      <c r="G255" s="216">
        <f>SUM(G247:G254)</f>
        <v>0</v>
      </c>
      <c r="O255" s="190">
        <v>4</v>
      </c>
      <c r="BA255" s="217">
        <f>SUM(BA247:BA254)</f>
        <v>0</v>
      </c>
      <c r="BB255" s="217">
        <f>SUM(BB247:BB254)</f>
        <v>0</v>
      </c>
      <c r="BC255" s="217">
        <f>SUM(BC247:BC254)</f>
        <v>0</v>
      </c>
      <c r="BD255" s="217">
        <f>SUM(BD247:BD254)</f>
        <v>0</v>
      </c>
      <c r="BE255" s="217">
        <f>SUM(BE247:BE254)</f>
        <v>0</v>
      </c>
    </row>
    <row r="256" spans="1:15" ht="12.75">
      <c r="A256" s="183" t="s">
        <v>71</v>
      </c>
      <c r="B256" s="184" t="s">
        <v>323</v>
      </c>
      <c r="C256" s="185" t="s">
        <v>324</v>
      </c>
      <c r="D256" s="186"/>
      <c r="E256" s="187"/>
      <c r="F256" s="187"/>
      <c r="G256" s="188"/>
      <c r="H256" s="189"/>
      <c r="I256" s="189"/>
      <c r="O256" s="190">
        <v>1</v>
      </c>
    </row>
    <row r="257" spans="1:104" ht="12.75">
      <c r="A257" s="191">
        <v>58</v>
      </c>
      <c r="B257" s="192" t="s">
        <v>325</v>
      </c>
      <c r="C257" s="193" t="s">
        <v>326</v>
      </c>
      <c r="D257" s="194" t="s">
        <v>157</v>
      </c>
      <c r="E257" s="195">
        <v>26.5</v>
      </c>
      <c r="F257" s="195">
        <v>0</v>
      </c>
      <c r="G257" s="196">
        <f>E257*F257</f>
        <v>0</v>
      </c>
      <c r="O257" s="190">
        <v>2</v>
      </c>
      <c r="AA257" s="164">
        <v>1</v>
      </c>
      <c r="AB257" s="164">
        <v>7</v>
      </c>
      <c r="AC257" s="164">
        <v>7</v>
      </c>
      <c r="AZ257" s="164">
        <v>2</v>
      </c>
      <c r="BA257" s="164">
        <f>IF(AZ257=1,G257,0)</f>
        <v>0</v>
      </c>
      <c r="BB257" s="164">
        <f>IF(AZ257=2,G257,0)</f>
        <v>0</v>
      </c>
      <c r="BC257" s="164">
        <f>IF(AZ257=3,G257,0)</f>
        <v>0</v>
      </c>
      <c r="BD257" s="164">
        <f>IF(AZ257=4,G257,0)</f>
        <v>0</v>
      </c>
      <c r="BE257" s="164">
        <f>IF(AZ257=5,G257,0)</f>
        <v>0</v>
      </c>
      <c r="CA257" s="197">
        <v>1</v>
      </c>
      <c r="CB257" s="197">
        <v>7</v>
      </c>
      <c r="CZ257" s="164">
        <v>0</v>
      </c>
    </row>
    <row r="258" spans="1:15" ht="12.75">
      <c r="A258" s="198"/>
      <c r="B258" s="204"/>
      <c r="C258" s="205" t="s">
        <v>327</v>
      </c>
      <c r="D258" s="206"/>
      <c r="E258" s="207">
        <v>26.5</v>
      </c>
      <c r="F258" s="208"/>
      <c r="G258" s="209"/>
      <c r="M258" s="203" t="s">
        <v>327</v>
      </c>
      <c r="O258" s="190"/>
    </row>
    <row r="259" spans="1:104" ht="12.75">
      <c r="A259" s="191">
        <v>59</v>
      </c>
      <c r="B259" s="192" t="s">
        <v>328</v>
      </c>
      <c r="C259" s="193" t="s">
        <v>329</v>
      </c>
      <c r="D259" s="194" t="s">
        <v>91</v>
      </c>
      <c r="E259" s="195">
        <v>2</v>
      </c>
      <c r="F259" s="195">
        <v>0</v>
      </c>
      <c r="G259" s="196">
        <f>E259*F259</f>
        <v>0</v>
      </c>
      <c r="O259" s="190">
        <v>2</v>
      </c>
      <c r="AA259" s="164">
        <v>1</v>
      </c>
      <c r="AB259" s="164">
        <v>7</v>
      </c>
      <c r="AC259" s="164">
        <v>7</v>
      </c>
      <c r="AZ259" s="164">
        <v>2</v>
      </c>
      <c r="BA259" s="164">
        <f>IF(AZ259=1,G259,0)</f>
        <v>0</v>
      </c>
      <c r="BB259" s="164">
        <f>IF(AZ259=2,G259,0)</f>
        <v>0</v>
      </c>
      <c r="BC259" s="164">
        <f>IF(AZ259=3,G259,0)</f>
        <v>0</v>
      </c>
      <c r="BD259" s="164">
        <f>IF(AZ259=4,G259,0)</f>
        <v>0</v>
      </c>
      <c r="BE259" s="164">
        <f>IF(AZ259=5,G259,0)</f>
        <v>0</v>
      </c>
      <c r="CA259" s="197">
        <v>1</v>
      </c>
      <c r="CB259" s="197">
        <v>7</v>
      </c>
      <c r="CZ259" s="164">
        <v>0</v>
      </c>
    </row>
    <row r="260" spans="1:104" ht="12.75">
      <c r="A260" s="191">
        <v>60</v>
      </c>
      <c r="B260" s="192" t="s">
        <v>330</v>
      </c>
      <c r="C260" s="193" t="s">
        <v>331</v>
      </c>
      <c r="D260" s="194" t="s">
        <v>157</v>
      </c>
      <c r="E260" s="195">
        <v>213.2</v>
      </c>
      <c r="F260" s="195">
        <v>0</v>
      </c>
      <c r="G260" s="196">
        <f>E260*F260</f>
        <v>0</v>
      </c>
      <c r="O260" s="190">
        <v>2</v>
      </c>
      <c r="AA260" s="164">
        <v>1</v>
      </c>
      <c r="AB260" s="164">
        <v>7</v>
      </c>
      <c r="AC260" s="164">
        <v>7</v>
      </c>
      <c r="AZ260" s="164">
        <v>2</v>
      </c>
      <c r="BA260" s="164">
        <f>IF(AZ260=1,G260,0)</f>
        <v>0</v>
      </c>
      <c r="BB260" s="164">
        <f>IF(AZ260=2,G260,0)</f>
        <v>0</v>
      </c>
      <c r="BC260" s="164">
        <f>IF(AZ260=3,G260,0)</f>
        <v>0</v>
      </c>
      <c r="BD260" s="164">
        <f>IF(AZ260=4,G260,0)</f>
        <v>0</v>
      </c>
      <c r="BE260" s="164">
        <f>IF(AZ260=5,G260,0)</f>
        <v>0</v>
      </c>
      <c r="CA260" s="197">
        <v>1</v>
      </c>
      <c r="CB260" s="197">
        <v>7</v>
      </c>
      <c r="CZ260" s="164">
        <v>0</v>
      </c>
    </row>
    <row r="261" spans="1:15" ht="12.75">
      <c r="A261" s="198"/>
      <c r="B261" s="204"/>
      <c r="C261" s="205" t="s">
        <v>139</v>
      </c>
      <c r="D261" s="206"/>
      <c r="E261" s="207">
        <v>0</v>
      </c>
      <c r="F261" s="208"/>
      <c r="G261" s="209"/>
      <c r="M261" s="203" t="s">
        <v>139</v>
      </c>
      <c r="O261" s="190"/>
    </row>
    <row r="262" spans="1:15" ht="12.75">
      <c r="A262" s="198"/>
      <c r="B262" s="204"/>
      <c r="C262" s="205" t="s">
        <v>332</v>
      </c>
      <c r="D262" s="206"/>
      <c r="E262" s="207">
        <v>140.6</v>
      </c>
      <c r="F262" s="208"/>
      <c r="G262" s="209"/>
      <c r="M262" s="203" t="s">
        <v>332</v>
      </c>
      <c r="O262" s="190"/>
    </row>
    <row r="263" spans="1:15" ht="12.75">
      <c r="A263" s="198"/>
      <c r="B263" s="204"/>
      <c r="C263" s="205" t="s">
        <v>141</v>
      </c>
      <c r="D263" s="206"/>
      <c r="E263" s="207">
        <v>0</v>
      </c>
      <c r="F263" s="208"/>
      <c r="G263" s="209"/>
      <c r="M263" s="203" t="s">
        <v>141</v>
      </c>
      <c r="O263" s="190"/>
    </row>
    <row r="264" spans="1:15" ht="12.75">
      <c r="A264" s="198"/>
      <c r="B264" s="204"/>
      <c r="C264" s="205" t="s">
        <v>333</v>
      </c>
      <c r="D264" s="206"/>
      <c r="E264" s="207">
        <v>72.6</v>
      </c>
      <c r="F264" s="208"/>
      <c r="G264" s="209"/>
      <c r="M264" s="203" t="s">
        <v>333</v>
      </c>
      <c r="O264" s="190"/>
    </row>
    <row r="265" spans="1:104" ht="12.75">
      <c r="A265" s="191">
        <v>61</v>
      </c>
      <c r="B265" s="192" t="s">
        <v>334</v>
      </c>
      <c r="C265" s="193" t="s">
        <v>335</v>
      </c>
      <c r="D265" s="194" t="s">
        <v>157</v>
      </c>
      <c r="E265" s="195">
        <v>9</v>
      </c>
      <c r="F265" s="195">
        <v>0</v>
      </c>
      <c r="G265" s="196">
        <f>E265*F265</f>
        <v>0</v>
      </c>
      <c r="O265" s="190">
        <v>2</v>
      </c>
      <c r="AA265" s="164">
        <v>1</v>
      </c>
      <c r="AB265" s="164">
        <v>7</v>
      </c>
      <c r="AC265" s="164">
        <v>7</v>
      </c>
      <c r="AZ265" s="164">
        <v>2</v>
      </c>
      <c r="BA265" s="164">
        <f>IF(AZ265=1,G265,0)</f>
        <v>0</v>
      </c>
      <c r="BB265" s="164">
        <f>IF(AZ265=2,G265,0)</f>
        <v>0</v>
      </c>
      <c r="BC265" s="164">
        <f>IF(AZ265=3,G265,0)</f>
        <v>0</v>
      </c>
      <c r="BD265" s="164">
        <f>IF(AZ265=4,G265,0)</f>
        <v>0</v>
      </c>
      <c r="BE265" s="164">
        <f>IF(AZ265=5,G265,0)</f>
        <v>0</v>
      </c>
      <c r="CA265" s="197">
        <v>1</v>
      </c>
      <c r="CB265" s="197">
        <v>7</v>
      </c>
      <c r="CZ265" s="164">
        <v>0</v>
      </c>
    </row>
    <row r="266" spans="1:104" ht="22.5">
      <c r="A266" s="191">
        <v>62</v>
      </c>
      <c r="B266" s="192" t="s">
        <v>336</v>
      </c>
      <c r="C266" s="193" t="s">
        <v>337</v>
      </c>
      <c r="D266" s="194" t="s">
        <v>157</v>
      </c>
      <c r="E266" s="195">
        <v>2.7</v>
      </c>
      <c r="F266" s="195">
        <v>0</v>
      </c>
      <c r="G266" s="196">
        <f>E266*F266</f>
        <v>0</v>
      </c>
      <c r="O266" s="190">
        <v>2</v>
      </c>
      <c r="AA266" s="164">
        <v>1</v>
      </c>
      <c r="AB266" s="164">
        <v>7</v>
      </c>
      <c r="AC266" s="164">
        <v>7</v>
      </c>
      <c r="AZ266" s="164">
        <v>2</v>
      </c>
      <c r="BA266" s="164">
        <f>IF(AZ266=1,G266,0)</f>
        <v>0</v>
      </c>
      <c r="BB266" s="164">
        <f>IF(AZ266=2,G266,0)</f>
        <v>0</v>
      </c>
      <c r="BC266" s="164">
        <f>IF(AZ266=3,G266,0)</f>
        <v>0</v>
      </c>
      <c r="BD266" s="164">
        <f>IF(AZ266=4,G266,0)</f>
        <v>0</v>
      </c>
      <c r="BE266" s="164">
        <f>IF(AZ266=5,G266,0)</f>
        <v>0</v>
      </c>
      <c r="CA266" s="197">
        <v>1</v>
      </c>
      <c r="CB266" s="197">
        <v>7</v>
      </c>
      <c r="CZ266" s="164">
        <v>0.00158</v>
      </c>
    </row>
    <row r="267" spans="1:104" ht="22.5">
      <c r="A267" s="191">
        <v>63</v>
      </c>
      <c r="B267" s="192" t="s">
        <v>338</v>
      </c>
      <c r="C267" s="193" t="s">
        <v>339</v>
      </c>
      <c r="D267" s="194" t="s">
        <v>91</v>
      </c>
      <c r="E267" s="195">
        <v>3</v>
      </c>
      <c r="F267" s="195">
        <v>0</v>
      </c>
      <c r="G267" s="196">
        <f>E267*F267</f>
        <v>0</v>
      </c>
      <c r="O267" s="190">
        <v>2</v>
      </c>
      <c r="AA267" s="164">
        <v>1</v>
      </c>
      <c r="AB267" s="164">
        <v>7</v>
      </c>
      <c r="AC267" s="164">
        <v>7</v>
      </c>
      <c r="AZ267" s="164">
        <v>2</v>
      </c>
      <c r="BA267" s="164">
        <f>IF(AZ267=1,G267,0)</f>
        <v>0</v>
      </c>
      <c r="BB267" s="164">
        <f>IF(AZ267=2,G267,0)</f>
        <v>0</v>
      </c>
      <c r="BC267" s="164">
        <f>IF(AZ267=3,G267,0)</f>
        <v>0</v>
      </c>
      <c r="BD267" s="164">
        <f>IF(AZ267=4,G267,0)</f>
        <v>0</v>
      </c>
      <c r="BE267" s="164">
        <f>IF(AZ267=5,G267,0)</f>
        <v>0</v>
      </c>
      <c r="CA267" s="197">
        <v>1</v>
      </c>
      <c r="CB267" s="197">
        <v>7</v>
      </c>
      <c r="CZ267" s="164">
        <v>0.00034</v>
      </c>
    </row>
    <row r="268" spans="1:104" ht="22.5">
      <c r="A268" s="191">
        <v>64</v>
      </c>
      <c r="B268" s="192" t="s">
        <v>340</v>
      </c>
      <c r="C268" s="193" t="s">
        <v>341</v>
      </c>
      <c r="D268" s="194" t="s">
        <v>157</v>
      </c>
      <c r="E268" s="195">
        <v>27.5</v>
      </c>
      <c r="F268" s="195">
        <v>0</v>
      </c>
      <c r="G268" s="196">
        <f>E268*F268</f>
        <v>0</v>
      </c>
      <c r="O268" s="190">
        <v>2</v>
      </c>
      <c r="AA268" s="164">
        <v>1</v>
      </c>
      <c r="AB268" s="164">
        <v>7</v>
      </c>
      <c r="AC268" s="164">
        <v>7</v>
      </c>
      <c r="AZ268" s="164">
        <v>2</v>
      </c>
      <c r="BA268" s="164">
        <f>IF(AZ268=1,G268,0)</f>
        <v>0</v>
      </c>
      <c r="BB268" s="164">
        <f>IF(AZ268=2,G268,0)</f>
        <v>0</v>
      </c>
      <c r="BC268" s="164">
        <f>IF(AZ268=3,G268,0)</f>
        <v>0</v>
      </c>
      <c r="BD268" s="164">
        <f>IF(AZ268=4,G268,0)</f>
        <v>0</v>
      </c>
      <c r="BE268" s="164">
        <f>IF(AZ268=5,G268,0)</f>
        <v>0</v>
      </c>
      <c r="CA268" s="197">
        <v>1</v>
      </c>
      <c r="CB268" s="197">
        <v>7</v>
      </c>
      <c r="CZ268" s="164">
        <v>0.00225</v>
      </c>
    </row>
    <row r="269" spans="1:104" ht="22.5">
      <c r="A269" s="191">
        <v>65</v>
      </c>
      <c r="B269" s="192" t="s">
        <v>342</v>
      </c>
      <c r="C269" s="193" t="s">
        <v>343</v>
      </c>
      <c r="D269" s="194" t="s">
        <v>157</v>
      </c>
      <c r="E269" s="195">
        <v>7.5</v>
      </c>
      <c r="F269" s="195">
        <v>0</v>
      </c>
      <c r="G269" s="196">
        <f>E269*F269</f>
        <v>0</v>
      </c>
      <c r="O269" s="190">
        <v>2</v>
      </c>
      <c r="AA269" s="164">
        <v>1</v>
      </c>
      <c r="AB269" s="164">
        <v>7</v>
      </c>
      <c r="AC269" s="164">
        <v>7</v>
      </c>
      <c r="AZ269" s="164">
        <v>2</v>
      </c>
      <c r="BA269" s="164">
        <f>IF(AZ269=1,G269,0)</f>
        <v>0</v>
      </c>
      <c r="BB269" s="164">
        <f>IF(AZ269=2,G269,0)</f>
        <v>0</v>
      </c>
      <c r="BC269" s="164">
        <f>IF(AZ269=3,G269,0)</f>
        <v>0</v>
      </c>
      <c r="BD269" s="164">
        <f>IF(AZ269=4,G269,0)</f>
        <v>0</v>
      </c>
      <c r="BE269" s="164">
        <f>IF(AZ269=5,G269,0)</f>
        <v>0</v>
      </c>
      <c r="CA269" s="197">
        <v>1</v>
      </c>
      <c r="CB269" s="197">
        <v>7</v>
      </c>
      <c r="CZ269" s="164">
        <v>0.00312</v>
      </c>
    </row>
    <row r="270" spans="1:15" ht="12.75">
      <c r="A270" s="198"/>
      <c r="B270" s="199"/>
      <c r="C270" s="200" t="s">
        <v>344</v>
      </c>
      <c r="D270" s="201"/>
      <c r="E270" s="201"/>
      <c r="F270" s="201"/>
      <c r="G270" s="202"/>
      <c r="L270" s="203" t="s">
        <v>344</v>
      </c>
      <c r="O270" s="190">
        <v>3</v>
      </c>
    </row>
    <row r="271" spans="1:104" ht="22.5">
      <c r="A271" s="191">
        <v>66</v>
      </c>
      <c r="B271" s="192" t="s">
        <v>345</v>
      </c>
      <c r="C271" s="193" t="s">
        <v>346</v>
      </c>
      <c r="D271" s="194" t="s">
        <v>157</v>
      </c>
      <c r="E271" s="195">
        <v>7.5</v>
      </c>
      <c r="F271" s="195">
        <v>0</v>
      </c>
      <c r="G271" s="196">
        <f>E271*F271</f>
        <v>0</v>
      </c>
      <c r="O271" s="190">
        <v>2</v>
      </c>
      <c r="AA271" s="164">
        <v>1</v>
      </c>
      <c r="AB271" s="164">
        <v>7</v>
      </c>
      <c r="AC271" s="164">
        <v>7</v>
      </c>
      <c r="AZ271" s="164">
        <v>2</v>
      </c>
      <c r="BA271" s="164">
        <f>IF(AZ271=1,G271,0)</f>
        <v>0</v>
      </c>
      <c r="BB271" s="164">
        <f>IF(AZ271=2,G271,0)</f>
        <v>0</v>
      </c>
      <c r="BC271" s="164">
        <f>IF(AZ271=3,G271,0)</f>
        <v>0</v>
      </c>
      <c r="BD271" s="164">
        <f>IF(AZ271=4,G271,0)</f>
        <v>0</v>
      </c>
      <c r="BE271" s="164">
        <f>IF(AZ271=5,G271,0)</f>
        <v>0</v>
      </c>
      <c r="CA271" s="197">
        <v>1</v>
      </c>
      <c r="CB271" s="197">
        <v>7</v>
      </c>
      <c r="CZ271" s="164">
        <v>0.0034</v>
      </c>
    </row>
    <row r="272" spans="1:104" ht="22.5">
      <c r="A272" s="191">
        <v>67</v>
      </c>
      <c r="B272" s="192" t="s">
        <v>347</v>
      </c>
      <c r="C272" s="193" t="s">
        <v>348</v>
      </c>
      <c r="D272" s="194" t="s">
        <v>102</v>
      </c>
      <c r="E272" s="195">
        <v>2</v>
      </c>
      <c r="F272" s="195">
        <v>0</v>
      </c>
      <c r="G272" s="196">
        <f>E272*F272</f>
        <v>0</v>
      </c>
      <c r="O272" s="190">
        <v>2</v>
      </c>
      <c r="AA272" s="164">
        <v>1</v>
      </c>
      <c r="AB272" s="164">
        <v>7</v>
      </c>
      <c r="AC272" s="164">
        <v>7</v>
      </c>
      <c r="AZ272" s="164">
        <v>2</v>
      </c>
      <c r="BA272" s="164">
        <f>IF(AZ272=1,G272,0)</f>
        <v>0</v>
      </c>
      <c r="BB272" s="164">
        <f>IF(AZ272=2,G272,0)</f>
        <v>0</v>
      </c>
      <c r="BC272" s="164">
        <f>IF(AZ272=3,G272,0)</f>
        <v>0</v>
      </c>
      <c r="BD272" s="164">
        <f>IF(AZ272=4,G272,0)</f>
        <v>0</v>
      </c>
      <c r="BE272" s="164">
        <f>IF(AZ272=5,G272,0)</f>
        <v>0</v>
      </c>
      <c r="CA272" s="197">
        <v>1</v>
      </c>
      <c r="CB272" s="197">
        <v>7</v>
      </c>
      <c r="CZ272" s="164">
        <v>0.00441</v>
      </c>
    </row>
    <row r="273" spans="1:104" ht="22.5">
      <c r="A273" s="191">
        <v>68</v>
      </c>
      <c r="B273" s="192" t="s">
        <v>349</v>
      </c>
      <c r="C273" s="193" t="s">
        <v>350</v>
      </c>
      <c r="D273" s="194" t="s">
        <v>91</v>
      </c>
      <c r="E273" s="195">
        <v>9</v>
      </c>
      <c r="F273" s="195">
        <v>0</v>
      </c>
      <c r="G273" s="196">
        <f>E273*F273</f>
        <v>0</v>
      </c>
      <c r="O273" s="190">
        <v>2</v>
      </c>
      <c r="AA273" s="164">
        <v>12</v>
      </c>
      <c r="AB273" s="164">
        <v>0</v>
      </c>
      <c r="AC273" s="164">
        <v>754</v>
      </c>
      <c r="AZ273" s="164">
        <v>2</v>
      </c>
      <c r="BA273" s="164">
        <f>IF(AZ273=1,G273,0)</f>
        <v>0</v>
      </c>
      <c r="BB273" s="164">
        <f>IF(AZ273=2,G273,0)</f>
        <v>0</v>
      </c>
      <c r="BC273" s="164">
        <f>IF(AZ273=3,G273,0)</f>
        <v>0</v>
      </c>
      <c r="BD273" s="164">
        <f>IF(AZ273=4,G273,0)</f>
        <v>0</v>
      </c>
      <c r="BE273" s="164">
        <f>IF(AZ273=5,G273,0)</f>
        <v>0</v>
      </c>
      <c r="CA273" s="197">
        <v>12</v>
      </c>
      <c r="CB273" s="197">
        <v>0</v>
      </c>
      <c r="CZ273" s="164">
        <v>0</v>
      </c>
    </row>
    <row r="274" spans="1:104" ht="22.5">
      <c r="A274" s="191">
        <v>69</v>
      </c>
      <c r="B274" s="192" t="s">
        <v>349</v>
      </c>
      <c r="C274" s="193" t="s">
        <v>351</v>
      </c>
      <c r="D274" s="194" t="s">
        <v>91</v>
      </c>
      <c r="E274" s="195">
        <v>10</v>
      </c>
      <c r="F274" s="195">
        <v>0</v>
      </c>
      <c r="G274" s="196">
        <f>E274*F274</f>
        <v>0</v>
      </c>
      <c r="O274" s="190">
        <v>2</v>
      </c>
      <c r="AA274" s="164">
        <v>12</v>
      </c>
      <c r="AB274" s="164">
        <v>0</v>
      </c>
      <c r="AC274" s="164">
        <v>94</v>
      </c>
      <c r="AZ274" s="164">
        <v>2</v>
      </c>
      <c r="BA274" s="164">
        <f>IF(AZ274=1,G274,0)</f>
        <v>0</v>
      </c>
      <c r="BB274" s="164">
        <f>IF(AZ274=2,G274,0)</f>
        <v>0</v>
      </c>
      <c r="BC274" s="164">
        <f>IF(AZ274=3,G274,0)</f>
        <v>0</v>
      </c>
      <c r="BD274" s="164">
        <f>IF(AZ274=4,G274,0)</f>
        <v>0</v>
      </c>
      <c r="BE274" s="164">
        <f>IF(AZ274=5,G274,0)</f>
        <v>0</v>
      </c>
      <c r="CA274" s="197">
        <v>12</v>
      </c>
      <c r="CB274" s="197">
        <v>0</v>
      </c>
      <c r="CZ274" s="164">
        <v>0</v>
      </c>
    </row>
    <row r="275" spans="1:104" ht="12.75">
      <c r="A275" s="191">
        <v>70</v>
      </c>
      <c r="B275" s="192" t="s">
        <v>352</v>
      </c>
      <c r="C275" s="193" t="s">
        <v>353</v>
      </c>
      <c r="D275" s="194" t="s">
        <v>109</v>
      </c>
      <c r="E275" s="195">
        <v>0.124881</v>
      </c>
      <c r="F275" s="195">
        <v>0</v>
      </c>
      <c r="G275" s="196">
        <f>E275*F275</f>
        <v>0</v>
      </c>
      <c r="O275" s="190">
        <v>2</v>
      </c>
      <c r="AA275" s="164">
        <v>7</v>
      </c>
      <c r="AB275" s="164">
        <v>1001</v>
      </c>
      <c r="AC275" s="164">
        <v>5</v>
      </c>
      <c r="AZ275" s="164">
        <v>2</v>
      </c>
      <c r="BA275" s="164">
        <f>IF(AZ275=1,G275,0)</f>
        <v>0</v>
      </c>
      <c r="BB275" s="164">
        <f>IF(AZ275=2,G275,0)</f>
        <v>0</v>
      </c>
      <c r="BC275" s="164">
        <f>IF(AZ275=3,G275,0)</f>
        <v>0</v>
      </c>
      <c r="BD275" s="164">
        <f>IF(AZ275=4,G275,0)</f>
        <v>0</v>
      </c>
      <c r="BE275" s="164">
        <f>IF(AZ275=5,G275,0)</f>
        <v>0</v>
      </c>
      <c r="CA275" s="197">
        <v>7</v>
      </c>
      <c r="CB275" s="197">
        <v>1001</v>
      </c>
      <c r="CZ275" s="164">
        <v>0</v>
      </c>
    </row>
    <row r="276" spans="1:57" ht="12.75">
      <c r="A276" s="210"/>
      <c r="B276" s="211" t="s">
        <v>73</v>
      </c>
      <c r="C276" s="212" t="str">
        <f>CONCATENATE(B256," ",C256)</f>
        <v>764 Konstrukce klempířské</v>
      </c>
      <c r="D276" s="213"/>
      <c r="E276" s="214"/>
      <c r="F276" s="215"/>
      <c r="G276" s="216">
        <f>SUM(G256:G275)</f>
        <v>0</v>
      </c>
      <c r="O276" s="190">
        <v>4</v>
      </c>
      <c r="BA276" s="217">
        <f>SUM(BA256:BA275)</f>
        <v>0</v>
      </c>
      <c r="BB276" s="217">
        <f>SUM(BB256:BB275)</f>
        <v>0</v>
      </c>
      <c r="BC276" s="217">
        <f>SUM(BC256:BC275)</f>
        <v>0</v>
      </c>
      <c r="BD276" s="217">
        <f>SUM(BD256:BD275)</f>
        <v>0</v>
      </c>
      <c r="BE276" s="217">
        <f>SUM(BE256:BE275)</f>
        <v>0</v>
      </c>
    </row>
    <row r="277" spans="1:15" ht="12.75">
      <c r="A277" s="183" t="s">
        <v>71</v>
      </c>
      <c r="B277" s="184" t="s">
        <v>354</v>
      </c>
      <c r="C277" s="185" t="s">
        <v>355</v>
      </c>
      <c r="D277" s="186"/>
      <c r="E277" s="187"/>
      <c r="F277" s="187"/>
      <c r="G277" s="188"/>
      <c r="H277" s="189"/>
      <c r="I277" s="189"/>
      <c r="O277" s="190">
        <v>1</v>
      </c>
    </row>
    <row r="278" spans="1:104" ht="12.75">
      <c r="A278" s="191">
        <v>71</v>
      </c>
      <c r="B278" s="192" t="s">
        <v>356</v>
      </c>
      <c r="C278" s="193" t="s">
        <v>357</v>
      </c>
      <c r="D278" s="194" t="s">
        <v>102</v>
      </c>
      <c r="E278" s="195">
        <v>58.68</v>
      </c>
      <c r="F278" s="195">
        <v>0</v>
      </c>
      <c r="G278" s="196">
        <f>E278*F278</f>
        <v>0</v>
      </c>
      <c r="O278" s="190">
        <v>2</v>
      </c>
      <c r="AA278" s="164">
        <v>1</v>
      </c>
      <c r="AB278" s="164">
        <v>7</v>
      </c>
      <c r="AC278" s="164">
        <v>7</v>
      </c>
      <c r="AZ278" s="164">
        <v>2</v>
      </c>
      <c r="BA278" s="164">
        <f>IF(AZ278=1,G278,0)</f>
        <v>0</v>
      </c>
      <c r="BB278" s="164">
        <f>IF(AZ278=2,G278,0)</f>
        <v>0</v>
      </c>
      <c r="BC278" s="164">
        <f>IF(AZ278=3,G278,0)</f>
        <v>0</v>
      </c>
      <c r="BD278" s="164">
        <f>IF(AZ278=4,G278,0)</f>
        <v>0</v>
      </c>
      <c r="BE278" s="164">
        <f>IF(AZ278=5,G278,0)</f>
        <v>0</v>
      </c>
      <c r="CA278" s="197">
        <v>1</v>
      </c>
      <c r="CB278" s="197">
        <v>7</v>
      </c>
      <c r="CZ278" s="164">
        <v>0</v>
      </c>
    </row>
    <row r="279" spans="1:15" ht="12.75">
      <c r="A279" s="198"/>
      <c r="B279" s="204"/>
      <c r="C279" s="205" t="s">
        <v>134</v>
      </c>
      <c r="D279" s="206"/>
      <c r="E279" s="207">
        <v>0</v>
      </c>
      <c r="F279" s="208"/>
      <c r="G279" s="209"/>
      <c r="M279" s="203" t="s">
        <v>134</v>
      </c>
      <c r="O279" s="190"/>
    </row>
    <row r="280" spans="1:15" ht="12.75">
      <c r="A280" s="198"/>
      <c r="B280" s="204"/>
      <c r="C280" s="205" t="s">
        <v>135</v>
      </c>
      <c r="D280" s="206"/>
      <c r="E280" s="207">
        <v>58.68</v>
      </c>
      <c r="F280" s="208"/>
      <c r="G280" s="209"/>
      <c r="M280" s="203" t="s">
        <v>135</v>
      </c>
      <c r="O280" s="190"/>
    </row>
    <row r="281" spans="1:104" ht="12.75">
      <c r="A281" s="191">
        <v>72</v>
      </c>
      <c r="B281" s="192" t="s">
        <v>358</v>
      </c>
      <c r="C281" s="193" t="s">
        <v>359</v>
      </c>
      <c r="D281" s="194" t="s">
        <v>102</v>
      </c>
      <c r="E281" s="195">
        <v>58.68</v>
      </c>
      <c r="F281" s="195">
        <v>0</v>
      </c>
      <c r="G281" s="196">
        <f>E281*F281</f>
        <v>0</v>
      </c>
      <c r="O281" s="190">
        <v>2</v>
      </c>
      <c r="AA281" s="164">
        <v>1</v>
      </c>
      <c r="AB281" s="164">
        <v>7</v>
      </c>
      <c r="AC281" s="164">
        <v>7</v>
      </c>
      <c r="AZ281" s="164">
        <v>2</v>
      </c>
      <c r="BA281" s="164">
        <f>IF(AZ281=1,G281,0)</f>
        <v>0</v>
      </c>
      <c r="BB281" s="164">
        <f>IF(AZ281=2,G281,0)</f>
        <v>0</v>
      </c>
      <c r="BC281" s="164">
        <f>IF(AZ281=3,G281,0)</f>
        <v>0</v>
      </c>
      <c r="BD281" s="164">
        <f>IF(AZ281=4,G281,0)</f>
        <v>0</v>
      </c>
      <c r="BE281" s="164">
        <f>IF(AZ281=5,G281,0)</f>
        <v>0</v>
      </c>
      <c r="CA281" s="197">
        <v>1</v>
      </c>
      <c r="CB281" s="197">
        <v>7</v>
      </c>
      <c r="CZ281" s="164">
        <v>0</v>
      </c>
    </row>
    <row r="282" spans="1:104" ht="22.5">
      <c r="A282" s="191">
        <v>73</v>
      </c>
      <c r="B282" s="192" t="s">
        <v>360</v>
      </c>
      <c r="C282" s="193" t="s">
        <v>361</v>
      </c>
      <c r="D282" s="194" t="s">
        <v>91</v>
      </c>
      <c r="E282" s="195">
        <v>1</v>
      </c>
      <c r="F282" s="195">
        <v>0</v>
      </c>
      <c r="G282" s="196">
        <f>E282*F282</f>
        <v>0</v>
      </c>
      <c r="O282" s="190">
        <v>2</v>
      </c>
      <c r="AA282" s="164">
        <v>12</v>
      </c>
      <c r="AB282" s="164">
        <v>0</v>
      </c>
      <c r="AC282" s="164">
        <v>835</v>
      </c>
      <c r="AZ282" s="164">
        <v>2</v>
      </c>
      <c r="BA282" s="164">
        <f>IF(AZ282=1,G282,0)</f>
        <v>0</v>
      </c>
      <c r="BB282" s="164">
        <f>IF(AZ282=2,G282,0)</f>
        <v>0</v>
      </c>
      <c r="BC282" s="164">
        <f>IF(AZ282=3,G282,0)</f>
        <v>0</v>
      </c>
      <c r="BD282" s="164">
        <f>IF(AZ282=4,G282,0)</f>
        <v>0</v>
      </c>
      <c r="BE282" s="164">
        <f>IF(AZ282=5,G282,0)</f>
        <v>0</v>
      </c>
      <c r="CA282" s="197">
        <v>12</v>
      </c>
      <c r="CB282" s="197">
        <v>0</v>
      </c>
      <c r="CZ282" s="164">
        <v>0.058</v>
      </c>
    </row>
    <row r="283" spans="1:104" ht="12.75">
      <c r="A283" s="191">
        <v>74</v>
      </c>
      <c r="B283" s="192" t="s">
        <v>362</v>
      </c>
      <c r="C283" s="193" t="s">
        <v>363</v>
      </c>
      <c r="D283" s="194" t="s">
        <v>364</v>
      </c>
      <c r="E283" s="195">
        <v>47.2</v>
      </c>
      <c r="F283" s="195">
        <v>0</v>
      </c>
      <c r="G283" s="196">
        <f>E283*F283</f>
        <v>0</v>
      </c>
      <c r="O283" s="190">
        <v>2</v>
      </c>
      <c r="AA283" s="164">
        <v>12</v>
      </c>
      <c r="AB283" s="164">
        <v>0</v>
      </c>
      <c r="AC283" s="164">
        <v>837</v>
      </c>
      <c r="AZ283" s="164">
        <v>2</v>
      </c>
      <c r="BA283" s="164">
        <f>IF(AZ283=1,G283,0)</f>
        <v>0</v>
      </c>
      <c r="BB283" s="164">
        <f>IF(AZ283=2,G283,0)</f>
        <v>0</v>
      </c>
      <c r="BC283" s="164">
        <f>IF(AZ283=3,G283,0)</f>
        <v>0</v>
      </c>
      <c r="BD283" s="164">
        <f>IF(AZ283=4,G283,0)</f>
        <v>0</v>
      </c>
      <c r="BE283" s="164">
        <f>IF(AZ283=5,G283,0)</f>
        <v>0</v>
      </c>
      <c r="CA283" s="197">
        <v>12</v>
      </c>
      <c r="CB283" s="197">
        <v>0</v>
      </c>
      <c r="CZ283" s="164">
        <v>0.001</v>
      </c>
    </row>
    <row r="284" spans="1:104" ht="12.75">
      <c r="A284" s="191">
        <v>75</v>
      </c>
      <c r="B284" s="192" t="s">
        <v>362</v>
      </c>
      <c r="C284" s="193" t="s">
        <v>365</v>
      </c>
      <c r="D284" s="194" t="s">
        <v>364</v>
      </c>
      <c r="E284" s="195">
        <v>432.8</v>
      </c>
      <c r="F284" s="195">
        <v>0</v>
      </c>
      <c r="G284" s="196">
        <f>E284*F284</f>
        <v>0</v>
      </c>
      <c r="O284" s="190">
        <v>2</v>
      </c>
      <c r="AA284" s="164">
        <v>12</v>
      </c>
      <c r="AB284" s="164">
        <v>0</v>
      </c>
      <c r="AC284" s="164">
        <v>838</v>
      </c>
      <c r="AZ284" s="164">
        <v>2</v>
      </c>
      <c r="BA284" s="164">
        <f>IF(AZ284=1,G284,0)</f>
        <v>0</v>
      </c>
      <c r="BB284" s="164">
        <f>IF(AZ284=2,G284,0)</f>
        <v>0</v>
      </c>
      <c r="BC284" s="164">
        <f>IF(AZ284=3,G284,0)</f>
        <v>0</v>
      </c>
      <c r="BD284" s="164">
        <f>IF(AZ284=4,G284,0)</f>
        <v>0</v>
      </c>
      <c r="BE284" s="164">
        <f>IF(AZ284=5,G284,0)</f>
        <v>0</v>
      </c>
      <c r="CA284" s="197">
        <v>12</v>
      </c>
      <c r="CB284" s="197">
        <v>0</v>
      </c>
      <c r="CZ284" s="164">
        <v>0.001</v>
      </c>
    </row>
    <row r="285" spans="1:15" ht="12.75">
      <c r="A285" s="198"/>
      <c r="B285" s="204"/>
      <c r="C285" s="205" t="s">
        <v>366</v>
      </c>
      <c r="D285" s="206"/>
      <c r="E285" s="207">
        <v>148</v>
      </c>
      <c r="F285" s="208"/>
      <c r="G285" s="209"/>
      <c r="M285" s="203" t="s">
        <v>366</v>
      </c>
      <c r="O285" s="190"/>
    </row>
    <row r="286" spans="1:15" ht="12.75">
      <c r="A286" s="198"/>
      <c r="B286" s="204"/>
      <c r="C286" s="205" t="s">
        <v>367</v>
      </c>
      <c r="D286" s="206"/>
      <c r="E286" s="207">
        <v>110</v>
      </c>
      <c r="F286" s="208"/>
      <c r="G286" s="209"/>
      <c r="M286" s="203" t="s">
        <v>367</v>
      </c>
      <c r="O286" s="190"/>
    </row>
    <row r="287" spans="1:15" ht="12.75">
      <c r="A287" s="198"/>
      <c r="B287" s="204"/>
      <c r="C287" s="205" t="s">
        <v>368</v>
      </c>
      <c r="D287" s="206"/>
      <c r="E287" s="207">
        <v>174.8</v>
      </c>
      <c r="F287" s="208"/>
      <c r="G287" s="209"/>
      <c r="M287" s="203" t="s">
        <v>368</v>
      </c>
      <c r="O287" s="190"/>
    </row>
    <row r="288" spans="1:104" ht="12.75">
      <c r="A288" s="191">
        <v>76</v>
      </c>
      <c r="B288" s="192" t="s">
        <v>369</v>
      </c>
      <c r="C288" s="193" t="s">
        <v>370</v>
      </c>
      <c r="D288" s="194" t="s">
        <v>91</v>
      </c>
      <c r="E288" s="195">
        <v>2</v>
      </c>
      <c r="F288" s="195">
        <v>0</v>
      </c>
      <c r="G288" s="196">
        <f>E288*F288</f>
        <v>0</v>
      </c>
      <c r="O288" s="190">
        <v>2</v>
      </c>
      <c r="AA288" s="164">
        <v>12</v>
      </c>
      <c r="AB288" s="164">
        <v>0</v>
      </c>
      <c r="AC288" s="164">
        <v>836</v>
      </c>
      <c r="AZ288" s="164">
        <v>2</v>
      </c>
      <c r="BA288" s="164">
        <f>IF(AZ288=1,G288,0)</f>
        <v>0</v>
      </c>
      <c r="BB288" s="164">
        <f>IF(AZ288=2,G288,0)</f>
        <v>0</v>
      </c>
      <c r="BC288" s="164">
        <f>IF(AZ288=3,G288,0)</f>
        <v>0</v>
      </c>
      <c r="BD288" s="164">
        <f>IF(AZ288=4,G288,0)</f>
        <v>0</v>
      </c>
      <c r="BE288" s="164">
        <f>IF(AZ288=5,G288,0)</f>
        <v>0</v>
      </c>
      <c r="CA288" s="197">
        <v>12</v>
      </c>
      <c r="CB288" s="197">
        <v>0</v>
      </c>
      <c r="CZ288" s="164">
        <v>1E-05</v>
      </c>
    </row>
    <row r="289" spans="1:104" ht="12.75">
      <c r="A289" s="191">
        <v>77</v>
      </c>
      <c r="B289" s="192" t="s">
        <v>371</v>
      </c>
      <c r="C289" s="193" t="s">
        <v>372</v>
      </c>
      <c r="D289" s="194" t="s">
        <v>109</v>
      </c>
      <c r="E289" s="195">
        <v>0.53802</v>
      </c>
      <c r="F289" s="195">
        <v>0</v>
      </c>
      <c r="G289" s="196">
        <f>E289*F289</f>
        <v>0</v>
      </c>
      <c r="O289" s="190">
        <v>2</v>
      </c>
      <c r="AA289" s="164">
        <v>7</v>
      </c>
      <c r="AB289" s="164">
        <v>1001</v>
      </c>
      <c r="AC289" s="164">
        <v>5</v>
      </c>
      <c r="AZ289" s="164">
        <v>2</v>
      </c>
      <c r="BA289" s="164">
        <f>IF(AZ289=1,G289,0)</f>
        <v>0</v>
      </c>
      <c r="BB289" s="164">
        <f>IF(AZ289=2,G289,0)</f>
        <v>0</v>
      </c>
      <c r="BC289" s="164">
        <f>IF(AZ289=3,G289,0)</f>
        <v>0</v>
      </c>
      <c r="BD289" s="164">
        <f>IF(AZ289=4,G289,0)</f>
        <v>0</v>
      </c>
      <c r="BE289" s="164">
        <f>IF(AZ289=5,G289,0)</f>
        <v>0</v>
      </c>
      <c r="CA289" s="197">
        <v>7</v>
      </c>
      <c r="CB289" s="197">
        <v>1001</v>
      </c>
      <c r="CZ289" s="164">
        <v>0</v>
      </c>
    </row>
    <row r="290" spans="1:57" ht="12.75">
      <c r="A290" s="210"/>
      <c r="B290" s="211" t="s">
        <v>73</v>
      </c>
      <c r="C290" s="212" t="str">
        <f>CONCATENATE(B277," ",C277)</f>
        <v>767 Konstrukce zámečnické</v>
      </c>
      <c r="D290" s="213"/>
      <c r="E290" s="214"/>
      <c r="F290" s="215"/>
      <c r="G290" s="216">
        <f>SUM(G277:G289)</f>
        <v>0</v>
      </c>
      <c r="O290" s="190">
        <v>4</v>
      </c>
      <c r="BA290" s="217">
        <f>SUM(BA277:BA289)</f>
        <v>0</v>
      </c>
      <c r="BB290" s="217">
        <f>SUM(BB277:BB289)</f>
        <v>0</v>
      </c>
      <c r="BC290" s="217">
        <f>SUM(BC277:BC289)</f>
        <v>0</v>
      </c>
      <c r="BD290" s="217">
        <f>SUM(BD277:BD289)</f>
        <v>0</v>
      </c>
      <c r="BE290" s="217">
        <f>SUM(BE277:BE289)</f>
        <v>0</v>
      </c>
    </row>
    <row r="291" spans="1:15" ht="12.75">
      <c r="A291" s="183" t="s">
        <v>71</v>
      </c>
      <c r="B291" s="184" t="s">
        <v>373</v>
      </c>
      <c r="C291" s="185" t="s">
        <v>374</v>
      </c>
      <c r="D291" s="186"/>
      <c r="E291" s="187"/>
      <c r="F291" s="187"/>
      <c r="G291" s="188"/>
      <c r="H291" s="189"/>
      <c r="I291" s="189"/>
      <c r="O291" s="190">
        <v>1</v>
      </c>
    </row>
    <row r="292" spans="1:104" ht="12.75">
      <c r="A292" s="191">
        <v>78</v>
      </c>
      <c r="B292" s="192" t="s">
        <v>375</v>
      </c>
      <c r="C292" s="193" t="s">
        <v>376</v>
      </c>
      <c r="D292" s="194" t="s">
        <v>91</v>
      </c>
      <c r="E292" s="195">
        <v>2</v>
      </c>
      <c r="F292" s="195">
        <v>0</v>
      </c>
      <c r="G292" s="196">
        <f>E292*F292</f>
        <v>0</v>
      </c>
      <c r="O292" s="190">
        <v>2</v>
      </c>
      <c r="AA292" s="164">
        <v>12</v>
      </c>
      <c r="AB292" s="164">
        <v>0</v>
      </c>
      <c r="AC292" s="164">
        <v>844</v>
      </c>
      <c r="AZ292" s="164">
        <v>2</v>
      </c>
      <c r="BA292" s="164">
        <f>IF(AZ292=1,G292,0)</f>
        <v>0</v>
      </c>
      <c r="BB292" s="164">
        <f>IF(AZ292=2,G292,0)</f>
        <v>0</v>
      </c>
      <c r="BC292" s="164">
        <f>IF(AZ292=3,G292,0)</f>
        <v>0</v>
      </c>
      <c r="BD292" s="164">
        <f>IF(AZ292=4,G292,0)</f>
        <v>0</v>
      </c>
      <c r="BE292" s="164">
        <f>IF(AZ292=5,G292,0)</f>
        <v>0</v>
      </c>
      <c r="CA292" s="197">
        <v>12</v>
      </c>
      <c r="CB292" s="197">
        <v>0</v>
      </c>
      <c r="CZ292" s="164">
        <v>0.019</v>
      </c>
    </row>
    <row r="293" spans="1:104" ht="12.75">
      <c r="A293" s="191">
        <v>79</v>
      </c>
      <c r="B293" s="192" t="s">
        <v>377</v>
      </c>
      <c r="C293" s="193" t="s">
        <v>378</v>
      </c>
      <c r="D293" s="194" t="s">
        <v>109</v>
      </c>
      <c r="E293" s="195">
        <v>0.038</v>
      </c>
      <c r="F293" s="195">
        <v>0</v>
      </c>
      <c r="G293" s="196">
        <f>E293*F293</f>
        <v>0</v>
      </c>
      <c r="O293" s="190">
        <v>2</v>
      </c>
      <c r="AA293" s="164">
        <v>7</v>
      </c>
      <c r="AB293" s="164">
        <v>1001</v>
      </c>
      <c r="AC293" s="164">
        <v>5</v>
      </c>
      <c r="AZ293" s="164">
        <v>2</v>
      </c>
      <c r="BA293" s="164">
        <f>IF(AZ293=1,G293,0)</f>
        <v>0</v>
      </c>
      <c r="BB293" s="164">
        <f>IF(AZ293=2,G293,0)</f>
        <v>0</v>
      </c>
      <c r="BC293" s="164">
        <f>IF(AZ293=3,G293,0)</f>
        <v>0</v>
      </c>
      <c r="BD293" s="164">
        <f>IF(AZ293=4,G293,0)</f>
        <v>0</v>
      </c>
      <c r="BE293" s="164">
        <f>IF(AZ293=5,G293,0)</f>
        <v>0</v>
      </c>
      <c r="CA293" s="197">
        <v>7</v>
      </c>
      <c r="CB293" s="197">
        <v>1001</v>
      </c>
      <c r="CZ293" s="164">
        <v>0</v>
      </c>
    </row>
    <row r="294" spans="1:57" ht="12.75">
      <c r="A294" s="210"/>
      <c r="B294" s="211" t="s">
        <v>73</v>
      </c>
      <c r="C294" s="212" t="str">
        <f>CONCATENATE(B291," ",C291)</f>
        <v>769 Otvorové prvky z plastu</v>
      </c>
      <c r="D294" s="213"/>
      <c r="E294" s="214"/>
      <c r="F294" s="215"/>
      <c r="G294" s="216">
        <f>SUM(G291:G293)</f>
        <v>0</v>
      </c>
      <c r="O294" s="190">
        <v>4</v>
      </c>
      <c r="BA294" s="217">
        <f>SUM(BA291:BA293)</f>
        <v>0</v>
      </c>
      <c r="BB294" s="217">
        <f>SUM(BB291:BB293)</f>
        <v>0</v>
      </c>
      <c r="BC294" s="217">
        <f>SUM(BC291:BC293)</f>
        <v>0</v>
      </c>
      <c r="BD294" s="217">
        <f>SUM(BD291:BD293)</f>
        <v>0</v>
      </c>
      <c r="BE294" s="217">
        <f>SUM(BE291:BE293)</f>
        <v>0</v>
      </c>
    </row>
    <row r="295" spans="1:15" ht="12.75">
      <c r="A295" s="183" t="s">
        <v>71</v>
      </c>
      <c r="B295" s="184" t="s">
        <v>379</v>
      </c>
      <c r="C295" s="185" t="s">
        <v>380</v>
      </c>
      <c r="D295" s="186"/>
      <c r="E295" s="187"/>
      <c r="F295" s="187"/>
      <c r="G295" s="188"/>
      <c r="H295" s="189"/>
      <c r="I295" s="189"/>
      <c r="O295" s="190">
        <v>1</v>
      </c>
    </row>
    <row r="296" spans="1:104" ht="12.75">
      <c r="A296" s="191">
        <v>80</v>
      </c>
      <c r="B296" s="192" t="s">
        <v>381</v>
      </c>
      <c r="C296" s="193" t="s">
        <v>382</v>
      </c>
      <c r="D296" s="194" t="s">
        <v>102</v>
      </c>
      <c r="E296" s="195">
        <v>30.6</v>
      </c>
      <c r="F296" s="195">
        <v>0</v>
      </c>
      <c r="G296" s="196">
        <f>E296*F296</f>
        <v>0</v>
      </c>
      <c r="O296" s="190">
        <v>2</v>
      </c>
      <c r="AA296" s="164">
        <v>1</v>
      </c>
      <c r="AB296" s="164">
        <v>7</v>
      </c>
      <c r="AC296" s="164">
        <v>7</v>
      </c>
      <c r="AZ296" s="164">
        <v>2</v>
      </c>
      <c r="BA296" s="164">
        <f>IF(AZ296=1,G296,0)</f>
        <v>0</v>
      </c>
      <c r="BB296" s="164">
        <f>IF(AZ296=2,G296,0)</f>
        <v>0</v>
      </c>
      <c r="BC296" s="164">
        <f>IF(AZ296=3,G296,0)</f>
        <v>0</v>
      </c>
      <c r="BD296" s="164">
        <f>IF(AZ296=4,G296,0)</f>
        <v>0</v>
      </c>
      <c r="BE296" s="164">
        <f>IF(AZ296=5,G296,0)</f>
        <v>0</v>
      </c>
      <c r="CA296" s="197">
        <v>1</v>
      </c>
      <c r="CB296" s="197">
        <v>7</v>
      </c>
      <c r="CZ296" s="164">
        <v>1E-05</v>
      </c>
    </row>
    <row r="297" spans="1:15" ht="12.75">
      <c r="A297" s="198"/>
      <c r="B297" s="204"/>
      <c r="C297" s="205" t="s">
        <v>383</v>
      </c>
      <c r="D297" s="206"/>
      <c r="E297" s="207">
        <v>25</v>
      </c>
      <c r="F297" s="208"/>
      <c r="G297" s="209"/>
      <c r="M297" s="203" t="s">
        <v>383</v>
      </c>
      <c r="O297" s="190"/>
    </row>
    <row r="298" spans="1:15" ht="12.75">
      <c r="A298" s="198"/>
      <c r="B298" s="204"/>
      <c r="C298" s="205" t="s">
        <v>384</v>
      </c>
      <c r="D298" s="206"/>
      <c r="E298" s="207">
        <v>5.6</v>
      </c>
      <c r="F298" s="208"/>
      <c r="G298" s="209"/>
      <c r="M298" s="203" t="s">
        <v>384</v>
      </c>
      <c r="O298" s="190"/>
    </row>
    <row r="299" spans="1:104" ht="12.75">
      <c r="A299" s="191">
        <v>81</v>
      </c>
      <c r="B299" s="192" t="s">
        <v>385</v>
      </c>
      <c r="C299" s="193" t="s">
        <v>386</v>
      </c>
      <c r="D299" s="194" t="s">
        <v>102</v>
      </c>
      <c r="E299" s="195">
        <v>30.6</v>
      </c>
      <c r="F299" s="195">
        <v>0</v>
      </c>
      <c r="G299" s="196">
        <f>E299*F299</f>
        <v>0</v>
      </c>
      <c r="O299" s="190">
        <v>2</v>
      </c>
      <c r="AA299" s="164">
        <v>1</v>
      </c>
      <c r="AB299" s="164">
        <v>7</v>
      </c>
      <c r="AC299" s="164">
        <v>7</v>
      </c>
      <c r="AZ299" s="164">
        <v>2</v>
      </c>
      <c r="BA299" s="164">
        <f>IF(AZ299=1,G299,0)</f>
        <v>0</v>
      </c>
      <c r="BB299" s="164">
        <f>IF(AZ299=2,G299,0)</f>
        <v>0</v>
      </c>
      <c r="BC299" s="164">
        <f>IF(AZ299=3,G299,0)</f>
        <v>0</v>
      </c>
      <c r="BD299" s="164">
        <f>IF(AZ299=4,G299,0)</f>
        <v>0</v>
      </c>
      <c r="BE299" s="164">
        <f>IF(AZ299=5,G299,0)</f>
        <v>0</v>
      </c>
      <c r="CA299" s="197">
        <v>1</v>
      </c>
      <c r="CB299" s="197">
        <v>7</v>
      </c>
      <c r="CZ299" s="164">
        <v>0.00021</v>
      </c>
    </row>
    <row r="300" spans="1:15" ht="12.75">
      <c r="A300" s="198"/>
      <c r="B300" s="204"/>
      <c r="C300" s="205" t="s">
        <v>383</v>
      </c>
      <c r="D300" s="206"/>
      <c r="E300" s="207">
        <v>25</v>
      </c>
      <c r="F300" s="208"/>
      <c r="G300" s="209"/>
      <c r="M300" s="203" t="s">
        <v>383</v>
      </c>
      <c r="O300" s="190"/>
    </row>
    <row r="301" spans="1:15" ht="12.75">
      <c r="A301" s="198"/>
      <c r="B301" s="204"/>
      <c r="C301" s="205" t="s">
        <v>384</v>
      </c>
      <c r="D301" s="206"/>
      <c r="E301" s="207">
        <v>5.6</v>
      </c>
      <c r="F301" s="208"/>
      <c r="G301" s="209"/>
      <c r="M301" s="203" t="s">
        <v>384</v>
      </c>
      <c r="O301" s="190"/>
    </row>
    <row r="302" spans="1:104" ht="12.75">
      <c r="A302" s="191">
        <v>82</v>
      </c>
      <c r="B302" s="192" t="s">
        <v>387</v>
      </c>
      <c r="C302" s="193" t="s">
        <v>388</v>
      </c>
      <c r="D302" s="194" t="s">
        <v>102</v>
      </c>
      <c r="E302" s="195">
        <v>30.6</v>
      </c>
      <c r="F302" s="195">
        <v>0</v>
      </c>
      <c r="G302" s="196">
        <f>E302*F302</f>
        <v>0</v>
      </c>
      <c r="O302" s="190">
        <v>2</v>
      </c>
      <c r="AA302" s="164">
        <v>1</v>
      </c>
      <c r="AB302" s="164">
        <v>7</v>
      </c>
      <c r="AC302" s="164">
        <v>7</v>
      </c>
      <c r="AZ302" s="164">
        <v>2</v>
      </c>
      <c r="BA302" s="164">
        <f>IF(AZ302=1,G302,0)</f>
        <v>0</v>
      </c>
      <c r="BB302" s="164">
        <f>IF(AZ302=2,G302,0)</f>
        <v>0</v>
      </c>
      <c r="BC302" s="164">
        <f>IF(AZ302=3,G302,0)</f>
        <v>0</v>
      </c>
      <c r="BD302" s="164">
        <f>IF(AZ302=4,G302,0)</f>
        <v>0</v>
      </c>
      <c r="BE302" s="164">
        <f>IF(AZ302=5,G302,0)</f>
        <v>0</v>
      </c>
      <c r="CA302" s="197">
        <v>1</v>
      </c>
      <c r="CB302" s="197">
        <v>7</v>
      </c>
      <c r="CZ302" s="164">
        <v>0.00025</v>
      </c>
    </row>
    <row r="303" spans="1:104" ht="12.75">
      <c r="A303" s="191">
        <v>83</v>
      </c>
      <c r="B303" s="192" t="s">
        <v>389</v>
      </c>
      <c r="C303" s="193" t="s">
        <v>390</v>
      </c>
      <c r="D303" s="194" t="s">
        <v>102</v>
      </c>
      <c r="E303" s="195">
        <v>40</v>
      </c>
      <c r="F303" s="195">
        <v>0</v>
      </c>
      <c r="G303" s="196">
        <f>E303*F303</f>
        <v>0</v>
      </c>
      <c r="O303" s="190">
        <v>2</v>
      </c>
      <c r="AA303" s="164">
        <v>1</v>
      </c>
      <c r="AB303" s="164">
        <v>7</v>
      </c>
      <c r="AC303" s="164">
        <v>7</v>
      </c>
      <c r="AZ303" s="164">
        <v>2</v>
      </c>
      <c r="BA303" s="164">
        <f>IF(AZ303=1,G303,0)</f>
        <v>0</v>
      </c>
      <c r="BB303" s="164">
        <f>IF(AZ303=2,G303,0)</f>
        <v>0</v>
      </c>
      <c r="BC303" s="164">
        <f>IF(AZ303=3,G303,0)</f>
        <v>0</v>
      </c>
      <c r="BD303" s="164">
        <f>IF(AZ303=4,G303,0)</f>
        <v>0</v>
      </c>
      <c r="BE303" s="164">
        <f>IF(AZ303=5,G303,0)</f>
        <v>0</v>
      </c>
      <c r="CA303" s="197">
        <v>1</v>
      </c>
      <c r="CB303" s="197">
        <v>7</v>
      </c>
      <c r="CZ303" s="164">
        <v>0.00028</v>
      </c>
    </row>
    <row r="304" spans="1:15" ht="12.75">
      <c r="A304" s="198"/>
      <c r="B304" s="199"/>
      <c r="C304" s="200" t="s">
        <v>391</v>
      </c>
      <c r="D304" s="201"/>
      <c r="E304" s="201"/>
      <c r="F304" s="201"/>
      <c r="G304" s="202"/>
      <c r="L304" s="203" t="s">
        <v>391</v>
      </c>
      <c r="O304" s="190">
        <v>3</v>
      </c>
    </row>
    <row r="305" spans="1:15" ht="12.75">
      <c r="A305" s="198"/>
      <c r="B305" s="204"/>
      <c r="C305" s="205" t="s">
        <v>392</v>
      </c>
      <c r="D305" s="206"/>
      <c r="E305" s="207">
        <v>0</v>
      </c>
      <c r="F305" s="208"/>
      <c r="G305" s="209"/>
      <c r="M305" s="203" t="s">
        <v>392</v>
      </c>
      <c r="O305" s="190"/>
    </row>
    <row r="306" spans="1:15" ht="12.75">
      <c r="A306" s="198"/>
      <c r="B306" s="204"/>
      <c r="C306" s="205" t="s">
        <v>393</v>
      </c>
      <c r="D306" s="206"/>
      <c r="E306" s="207">
        <v>3.8</v>
      </c>
      <c r="F306" s="208"/>
      <c r="G306" s="209"/>
      <c r="M306" s="203" t="s">
        <v>393</v>
      </c>
      <c r="O306" s="190"/>
    </row>
    <row r="307" spans="1:15" ht="12.75">
      <c r="A307" s="198"/>
      <c r="B307" s="204"/>
      <c r="C307" s="205" t="s">
        <v>394</v>
      </c>
      <c r="D307" s="206"/>
      <c r="E307" s="207">
        <v>0</v>
      </c>
      <c r="F307" s="208"/>
      <c r="G307" s="209"/>
      <c r="M307" s="203" t="s">
        <v>394</v>
      </c>
      <c r="O307" s="190"/>
    </row>
    <row r="308" spans="1:15" ht="12.75">
      <c r="A308" s="198"/>
      <c r="B308" s="204"/>
      <c r="C308" s="205" t="s">
        <v>395</v>
      </c>
      <c r="D308" s="206"/>
      <c r="E308" s="207">
        <v>5</v>
      </c>
      <c r="F308" s="208"/>
      <c r="G308" s="209"/>
      <c r="M308" s="203" t="s">
        <v>395</v>
      </c>
      <c r="O308" s="190"/>
    </row>
    <row r="309" spans="1:15" ht="12.75">
      <c r="A309" s="198"/>
      <c r="B309" s="204"/>
      <c r="C309" s="205" t="s">
        <v>396</v>
      </c>
      <c r="D309" s="206"/>
      <c r="E309" s="207">
        <v>0</v>
      </c>
      <c r="F309" s="208"/>
      <c r="G309" s="209"/>
      <c r="M309" s="203" t="s">
        <v>396</v>
      </c>
      <c r="O309" s="190"/>
    </row>
    <row r="310" spans="1:15" ht="12.75">
      <c r="A310" s="198"/>
      <c r="B310" s="204"/>
      <c r="C310" s="205" t="s">
        <v>397</v>
      </c>
      <c r="D310" s="206"/>
      <c r="E310" s="207">
        <v>31.2</v>
      </c>
      <c r="F310" s="208"/>
      <c r="G310" s="209"/>
      <c r="M310" s="203" t="s">
        <v>397</v>
      </c>
      <c r="O310" s="190"/>
    </row>
    <row r="311" spans="1:104" ht="12.75">
      <c r="A311" s="191">
        <v>84</v>
      </c>
      <c r="B311" s="192" t="s">
        <v>398</v>
      </c>
      <c r="C311" s="193" t="s">
        <v>399</v>
      </c>
      <c r="D311" s="194" t="s">
        <v>102</v>
      </c>
      <c r="E311" s="195">
        <v>40</v>
      </c>
      <c r="F311" s="195">
        <v>0</v>
      </c>
      <c r="G311" s="196">
        <f>E311*F311</f>
        <v>0</v>
      </c>
      <c r="O311" s="190">
        <v>2</v>
      </c>
      <c r="AA311" s="164">
        <v>1</v>
      </c>
      <c r="AB311" s="164">
        <v>7</v>
      </c>
      <c r="AC311" s="164">
        <v>7</v>
      </c>
      <c r="AZ311" s="164">
        <v>2</v>
      </c>
      <c r="BA311" s="164">
        <f>IF(AZ311=1,G311,0)</f>
        <v>0</v>
      </c>
      <c r="BB311" s="164">
        <f>IF(AZ311=2,G311,0)</f>
        <v>0</v>
      </c>
      <c r="BC311" s="164">
        <f>IF(AZ311=3,G311,0)</f>
        <v>0</v>
      </c>
      <c r="BD311" s="164">
        <f>IF(AZ311=4,G311,0)</f>
        <v>0</v>
      </c>
      <c r="BE311" s="164">
        <f>IF(AZ311=5,G311,0)</f>
        <v>0</v>
      </c>
      <c r="CA311" s="197">
        <v>1</v>
      </c>
      <c r="CB311" s="197">
        <v>7</v>
      </c>
      <c r="CZ311" s="164">
        <v>8E-05</v>
      </c>
    </row>
    <row r="312" spans="1:15" ht="12.75">
      <c r="A312" s="198"/>
      <c r="B312" s="199"/>
      <c r="C312" s="200" t="s">
        <v>400</v>
      </c>
      <c r="D312" s="201"/>
      <c r="E312" s="201"/>
      <c r="F312" s="201"/>
      <c r="G312" s="202"/>
      <c r="L312" s="203" t="s">
        <v>400</v>
      </c>
      <c r="O312" s="190">
        <v>3</v>
      </c>
    </row>
    <row r="313" spans="1:104" ht="12.75">
      <c r="A313" s="191">
        <v>85</v>
      </c>
      <c r="B313" s="192" t="s">
        <v>401</v>
      </c>
      <c r="C313" s="193" t="s">
        <v>402</v>
      </c>
      <c r="D313" s="194" t="s">
        <v>102</v>
      </c>
      <c r="E313" s="195">
        <v>8.1</v>
      </c>
      <c r="F313" s="195">
        <v>0</v>
      </c>
      <c r="G313" s="196">
        <f>E313*F313</f>
        <v>0</v>
      </c>
      <c r="O313" s="190">
        <v>2</v>
      </c>
      <c r="AA313" s="164">
        <v>1</v>
      </c>
      <c r="AB313" s="164">
        <v>7</v>
      </c>
      <c r="AC313" s="164">
        <v>7</v>
      </c>
      <c r="AZ313" s="164">
        <v>2</v>
      </c>
      <c r="BA313" s="164">
        <f>IF(AZ313=1,G313,0)</f>
        <v>0</v>
      </c>
      <c r="BB313" s="164">
        <f>IF(AZ313=2,G313,0)</f>
        <v>0</v>
      </c>
      <c r="BC313" s="164">
        <f>IF(AZ313=3,G313,0)</f>
        <v>0</v>
      </c>
      <c r="BD313" s="164">
        <f>IF(AZ313=4,G313,0)</f>
        <v>0</v>
      </c>
      <c r="BE313" s="164">
        <f>IF(AZ313=5,G313,0)</f>
        <v>0</v>
      </c>
      <c r="CA313" s="197">
        <v>1</v>
      </c>
      <c r="CB313" s="197">
        <v>7</v>
      </c>
      <c r="CZ313" s="164">
        <v>0.00045</v>
      </c>
    </row>
    <row r="314" spans="1:15" ht="12.75">
      <c r="A314" s="198"/>
      <c r="B314" s="204"/>
      <c r="C314" s="205" t="s">
        <v>403</v>
      </c>
      <c r="D314" s="206"/>
      <c r="E314" s="207">
        <v>8.1</v>
      </c>
      <c r="F314" s="208"/>
      <c r="G314" s="209"/>
      <c r="M314" s="203" t="s">
        <v>403</v>
      </c>
      <c r="O314" s="190"/>
    </row>
    <row r="315" spans="1:57" ht="12.75">
      <c r="A315" s="210"/>
      <c r="B315" s="211" t="s">
        <v>73</v>
      </c>
      <c r="C315" s="212" t="str">
        <f>CONCATENATE(B295," ",C295)</f>
        <v>783 Nátěry</v>
      </c>
      <c r="D315" s="213"/>
      <c r="E315" s="214"/>
      <c r="F315" s="215"/>
      <c r="G315" s="216">
        <f>SUM(G295:G314)</f>
        <v>0</v>
      </c>
      <c r="O315" s="190">
        <v>4</v>
      </c>
      <c r="BA315" s="217">
        <f>SUM(BA295:BA314)</f>
        <v>0</v>
      </c>
      <c r="BB315" s="217">
        <f>SUM(BB295:BB314)</f>
        <v>0</v>
      </c>
      <c r="BC315" s="217">
        <f>SUM(BC295:BC314)</f>
        <v>0</v>
      </c>
      <c r="BD315" s="217">
        <f>SUM(BD295:BD314)</f>
        <v>0</v>
      </c>
      <c r="BE315" s="217">
        <f>SUM(BE295:BE314)</f>
        <v>0</v>
      </c>
    </row>
    <row r="316" spans="1:15" ht="12.75">
      <c r="A316" s="183" t="s">
        <v>71</v>
      </c>
      <c r="B316" s="184" t="s">
        <v>404</v>
      </c>
      <c r="C316" s="185" t="s">
        <v>405</v>
      </c>
      <c r="D316" s="186"/>
      <c r="E316" s="187"/>
      <c r="F316" s="187"/>
      <c r="G316" s="188"/>
      <c r="H316" s="189"/>
      <c r="I316" s="189"/>
      <c r="O316" s="190">
        <v>1</v>
      </c>
    </row>
    <row r="317" spans="1:104" ht="22.5">
      <c r="A317" s="191">
        <v>86</v>
      </c>
      <c r="B317" s="192" t="s">
        <v>406</v>
      </c>
      <c r="C317" s="193" t="s">
        <v>407</v>
      </c>
      <c r="D317" s="194" t="s">
        <v>408</v>
      </c>
      <c r="E317" s="195">
        <v>1</v>
      </c>
      <c r="F317" s="195">
        <v>0</v>
      </c>
      <c r="G317" s="196">
        <f>E317*F317</f>
        <v>0</v>
      </c>
      <c r="O317" s="190">
        <v>2</v>
      </c>
      <c r="AA317" s="164">
        <v>12</v>
      </c>
      <c r="AB317" s="164">
        <v>0</v>
      </c>
      <c r="AC317" s="164">
        <v>864</v>
      </c>
      <c r="AZ317" s="164">
        <v>4</v>
      </c>
      <c r="BA317" s="164">
        <f>IF(AZ317=1,G317,0)</f>
        <v>0</v>
      </c>
      <c r="BB317" s="164">
        <f>IF(AZ317=2,G317,0)</f>
        <v>0</v>
      </c>
      <c r="BC317" s="164">
        <f>IF(AZ317=3,G317,0)</f>
        <v>0</v>
      </c>
      <c r="BD317" s="164">
        <f>IF(AZ317=4,G317,0)</f>
        <v>0</v>
      </c>
      <c r="BE317" s="164">
        <f>IF(AZ317=5,G317,0)</f>
        <v>0</v>
      </c>
      <c r="CA317" s="197">
        <v>12</v>
      </c>
      <c r="CB317" s="197">
        <v>0</v>
      </c>
      <c r="CZ317" s="164">
        <v>0</v>
      </c>
    </row>
    <row r="318" spans="1:15" ht="12.75">
      <c r="A318" s="198"/>
      <c r="B318" s="199"/>
      <c r="C318" s="200" t="s">
        <v>409</v>
      </c>
      <c r="D318" s="201"/>
      <c r="E318" s="201"/>
      <c r="F318" s="201"/>
      <c r="G318" s="202"/>
      <c r="L318" s="203" t="s">
        <v>409</v>
      </c>
      <c r="O318" s="190">
        <v>3</v>
      </c>
    </row>
    <row r="319" spans="1:57" ht="12.75">
      <c r="A319" s="210"/>
      <c r="B319" s="211" t="s">
        <v>73</v>
      </c>
      <c r="C319" s="212" t="str">
        <f>CONCATENATE(B316," ",C316)</f>
        <v>M21 Elektromontáže</v>
      </c>
      <c r="D319" s="213"/>
      <c r="E319" s="214"/>
      <c r="F319" s="215"/>
      <c r="G319" s="216">
        <f>SUM(G316:G318)</f>
        <v>0</v>
      </c>
      <c r="O319" s="190">
        <v>4</v>
      </c>
      <c r="BA319" s="217">
        <f>SUM(BA316:BA318)</f>
        <v>0</v>
      </c>
      <c r="BB319" s="217">
        <f>SUM(BB316:BB318)</f>
        <v>0</v>
      </c>
      <c r="BC319" s="217">
        <f>SUM(BC316:BC318)</f>
        <v>0</v>
      </c>
      <c r="BD319" s="217">
        <f>SUM(BD316:BD318)</f>
        <v>0</v>
      </c>
      <c r="BE319" s="217">
        <f>SUM(BE316:BE318)</f>
        <v>0</v>
      </c>
    </row>
    <row r="320" spans="1:15" ht="12.75">
      <c r="A320" s="183" t="s">
        <v>71</v>
      </c>
      <c r="B320" s="184" t="s">
        <v>410</v>
      </c>
      <c r="C320" s="185" t="s">
        <v>411</v>
      </c>
      <c r="D320" s="186"/>
      <c r="E320" s="187"/>
      <c r="F320" s="187"/>
      <c r="G320" s="188"/>
      <c r="H320" s="189"/>
      <c r="I320" s="189"/>
      <c r="O320" s="190">
        <v>1</v>
      </c>
    </row>
    <row r="321" spans="1:104" ht="12.75">
      <c r="A321" s="191">
        <v>87</v>
      </c>
      <c r="B321" s="192" t="s">
        <v>412</v>
      </c>
      <c r="C321" s="193" t="s">
        <v>413</v>
      </c>
      <c r="D321" s="194" t="s">
        <v>157</v>
      </c>
      <c r="E321" s="195">
        <v>170</v>
      </c>
      <c r="F321" s="195">
        <v>0</v>
      </c>
      <c r="G321" s="196">
        <f>E321*F321</f>
        <v>0</v>
      </c>
      <c r="O321" s="190">
        <v>2</v>
      </c>
      <c r="AA321" s="164">
        <v>12</v>
      </c>
      <c r="AB321" s="164">
        <v>0</v>
      </c>
      <c r="AC321" s="164">
        <v>832</v>
      </c>
      <c r="AZ321" s="164">
        <v>4</v>
      </c>
      <c r="BA321" s="164">
        <f>IF(AZ321=1,G321,0)</f>
        <v>0</v>
      </c>
      <c r="BB321" s="164">
        <f>IF(AZ321=2,G321,0)</f>
        <v>0</v>
      </c>
      <c r="BC321" s="164">
        <f>IF(AZ321=3,G321,0)</f>
        <v>0</v>
      </c>
      <c r="BD321" s="164">
        <f>IF(AZ321=4,G321,0)</f>
        <v>0</v>
      </c>
      <c r="BE321" s="164">
        <f>IF(AZ321=5,G321,0)</f>
        <v>0</v>
      </c>
      <c r="CA321" s="197">
        <v>12</v>
      </c>
      <c r="CB321" s="197">
        <v>0</v>
      </c>
      <c r="CZ321" s="164">
        <v>0</v>
      </c>
    </row>
    <row r="322" spans="1:104" ht="12.75">
      <c r="A322" s="191">
        <v>88</v>
      </c>
      <c r="B322" s="192" t="s">
        <v>414</v>
      </c>
      <c r="C322" s="193" t="s">
        <v>415</v>
      </c>
      <c r="D322" s="194" t="s">
        <v>91</v>
      </c>
      <c r="E322" s="195">
        <v>120</v>
      </c>
      <c r="F322" s="195">
        <v>0</v>
      </c>
      <c r="G322" s="196">
        <f>E322*F322</f>
        <v>0</v>
      </c>
      <c r="O322" s="190">
        <v>2</v>
      </c>
      <c r="AA322" s="164">
        <v>12</v>
      </c>
      <c r="AB322" s="164">
        <v>0</v>
      </c>
      <c r="AC322" s="164">
        <v>869</v>
      </c>
      <c r="AZ322" s="164">
        <v>4</v>
      </c>
      <c r="BA322" s="164">
        <f>IF(AZ322=1,G322,0)</f>
        <v>0</v>
      </c>
      <c r="BB322" s="164">
        <f>IF(AZ322=2,G322,0)</f>
        <v>0</v>
      </c>
      <c r="BC322" s="164">
        <f>IF(AZ322=3,G322,0)</f>
        <v>0</v>
      </c>
      <c r="BD322" s="164">
        <f>IF(AZ322=4,G322,0)</f>
        <v>0</v>
      </c>
      <c r="BE322" s="164">
        <f>IF(AZ322=5,G322,0)</f>
        <v>0</v>
      </c>
      <c r="CA322" s="197">
        <v>12</v>
      </c>
      <c r="CB322" s="197">
        <v>0</v>
      </c>
      <c r="CZ322" s="164">
        <v>0</v>
      </c>
    </row>
    <row r="323" spans="1:104" ht="12.75">
      <c r="A323" s="191">
        <v>89</v>
      </c>
      <c r="B323" s="192" t="s">
        <v>416</v>
      </c>
      <c r="C323" s="193" t="s">
        <v>417</v>
      </c>
      <c r="D323" s="194" t="s">
        <v>91</v>
      </c>
      <c r="E323" s="195">
        <v>150</v>
      </c>
      <c r="F323" s="195">
        <v>0</v>
      </c>
      <c r="G323" s="196">
        <f>E323*F323</f>
        <v>0</v>
      </c>
      <c r="O323" s="190">
        <v>2</v>
      </c>
      <c r="AA323" s="164">
        <v>12</v>
      </c>
      <c r="AB323" s="164">
        <v>0</v>
      </c>
      <c r="AC323" s="164">
        <v>870</v>
      </c>
      <c r="AZ323" s="164">
        <v>4</v>
      </c>
      <c r="BA323" s="164">
        <f>IF(AZ323=1,G323,0)</f>
        <v>0</v>
      </c>
      <c r="BB323" s="164">
        <f>IF(AZ323=2,G323,0)</f>
        <v>0</v>
      </c>
      <c r="BC323" s="164">
        <f>IF(AZ323=3,G323,0)</f>
        <v>0</v>
      </c>
      <c r="BD323" s="164">
        <f>IF(AZ323=4,G323,0)</f>
        <v>0</v>
      </c>
      <c r="BE323" s="164">
        <f>IF(AZ323=5,G323,0)</f>
        <v>0</v>
      </c>
      <c r="CA323" s="197">
        <v>12</v>
      </c>
      <c r="CB323" s="197">
        <v>0</v>
      </c>
      <c r="CZ323" s="164">
        <v>0</v>
      </c>
    </row>
    <row r="324" spans="1:104" ht="12.75">
      <c r="A324" s="191">
        <v>90</v>
      </c>
      <c r="B324" s="192" t="s">
        <v>418</v>
      </c>
      <c r="C324" s="193" t="s">
        <v>419</v>
      </c>
      <c r="D324" s="194" t="s">
        <v>157</v>
      </c>
      <c r="E324" s="195">
        <v>200</v>
      </c>
      <c r="F324" s="195">
        <v>0</v>
      </c>
      <c r="G324" s="196">
        <f>E324*F324</f>
        <v>0</v>
      </c>
      <c r="O324" s="190">
        <v>2</v>
      </c>
      <c r="AA324" s="164">
        <v>12</v>
      </c>
      <c r="AB324" s="164">
        <v>0</v>
      </c>
      <c r="AC324" s="164">
        <v>871</v>
      </c>
      <c r="AZ324" s="164">
        <v>4</v>
      </c>
      <c r="BA324" s="164">
        <f>IF(AZ324=1,G324,0)</f>
        <v>0</v>
      </c>
      <c r="BB324" s="164">
        <f>IF(AZ324=2,G324,0)</f>
        <v>0</v>
      </c>
      <c r="BC324" s="164">
        <f>IF(AZ324=3,G324,0)</f>
        <v>0</v>
      </c>
      <c r="BD324" s="164">
        <f>IF(AZ324=4,G324,0)</f>
        <v>0</v>
      </c>
      <c r="BE324" s="164">
        <f>IF(AZ324=5,G324,0)</f>
        <v>0</v>
      </c>
      <c r="CA324" s="197">
        <v>12</v>
      </c>
      <c r="CB324" s="197">
        <v>0</v>
      </c>
      <c r="CZ324" s="164">
        <v>0</v>
      </c>
    </row>
    <row r="325" spans="1:104" ht="12.75">
      <c r="A325" s="191">
        <v>91</v>
      </c>
      <c r="B325" s="192" t="s">
        <v>420</v>
      </c>
      <c r="C325" s="193" t="s">
        <v>421</v>
      </c>
      <c r="D325" s="194" t="s">
        <v>91</v>
      </c>
      <c r="E325" s="195">
        <v>50</v>
      </c>
      <c r="F325" s="195">
        <v>0</v>
      </c>
      <c r="G325" s="196">
        <f>E325*F325</f>
        <v>0</v>
      </c>
      <c r="O325" s="190">
        <v>2</v>
      </c>
      <c r="AA325" s="164">
        <v>12</v>
      </c>
      <c r="AB325" s="164">
        <v>0</v>
      </c>
      <c r="AC325" s="164">
        <v>872</v>
      </c>
      <c r="AZ325" s="164">
        <v>4</v>
      </c>
      <c r="BA325" s="164">
        <f>IF(AZ325=1,G325,0)</f>
        <v>0</v>
      </c>
      <c r="BB325" s="164">
        <f>IF(AZ325=2,G325,0)</f>
        <v>0</v>
      </c>
      <c r="BC325" s="164">
        <f>IF(AZ325=3,G325,0)</f>
        <v>0</v>
      </c>
      <c r="BD325" s="164">
        <f>IF(AZ325=4,G325,0)</f>
        <v>0</v>
      </c>
      <c r="BE325" s="164">
        <f>IF(AZ325=5,G325,0)</f>
        <v>0</v>
      </c>
      <c r="CA325" s="197">
        <v>12</v>
      </c>
      <c r="CB325" s="197">
        <v>0</v>
      </c>
      <c r="CZ325" s="164">
        <v>0</v>
      </c>
    </row>
    <row r="326" spans="1:104" ht="12.75">
      <c r="A326" s="191">
        <v>92</v>
      </c>
      <c r="B326" s="192" t="s">
        <v>422</v>
      </c>
      <c r="C326" s="193" t="s">
        <v>423</v>
      </c>
      <c r="D326" s="194" t="s">
        <v>91</v>
      </c>
      <c r="E326" s="195">
        <v>100</v>
      </c>
      <c r="F326" s="195">
        <v>0</v>
      </c>
      <c r="G326" s="196">
        <f>E326*F326</f>
        <v>0</v>
      </c>
      <c r="O326" s="190">
        <v>2</v>
      </c>
      <c r="AA326" s="164">
        <v>12</v>
      </c>
      <c r="AB326" s="164">
        <v>0</v>
      </c>
      <c r="AC326" s="164">
        <v>873</v>
      </c>
      <c r="AZ326" s="164">
        <v>4</v>
      </c>
      <c r="BA326" s="164">
        <f>IF(AZ326=1,G326,0)</f>
        <v>0</v>
      </c>
      <c r="BB326" s="164">
        <f>IF(AZ326=2,G326,0)</f>
        <v>0</v>
      </c>
      <c r="BC326" s="164">
        <f>IF(AZ326=3,G326,0)</f>
        <v>0</v>
      </c>
      <c r="BD326" s="164">
        <f>IF(AZ326=4,G326,0)</f>
        <v>0</v>
      </c>
      <c r="BE326" s="164">
        <f>IF(AZ326=5,G326,0)</f>
        <v>0</v>
      </c>
      <c r="CA326" s="197">
        <v>12</v>
      </c>
      <c r="CB326" s="197">
        <v>0</v>
      </c>
      <c r="CZ326" s="164">
        <v>0</v>
      </c>
    </row>
    <row r="327" spans="1:104" ht="12.75">
      <c r="A327" s="191">
        <v>93</v>
      </c>
      <c r="B327" s="192" t="s">
        <v>424</v>
      </c>
      <c r="C327" s="193" t="s">
        <v>425</v>
      </c>
      <c r="D327" s="194" t="s">
        <v>91</v>
      </c>
      <c r="E327" s="195">
        <v>60</v>
      </c>
      <c r="F327" s="195">
        <v>0</v>
      </c>
      <c r="G327" s="196">
        <f>E327*F327</f>
        <v>0</v>
      </c>
      <c r="O327" s="190">
        <v>2</v>
      </c>
      <c r="AA327" s="164">
        <v>12</v>
      </c>
      <c r="AB327" s="164">
        <v>0</v>
      </c>
      <c r="AC327" s="164">
        <v>874</v>
      </c>
      <c r="AZ327" s="164">
        <v>4</v>
      </c>
      <c r="BA327" s="164">
        <f>IF(AZ327=1,G327,0)</f>
        <v>0</v>
      </c>
      <c r="BB327" s="164">
        <f>IF(AZ327=2,G327,0)</f>
        <v>0</v>
      </c>
      <c r="BC327" s="164">
        <f>IF(AZ327=3,G327,0)</f>
        <v>0</v>
      </c>
      <c r="BD327" s="164">
        <f>IF(AZ327=4,G327,0)</f>
        <v>0</v>
      </c>
      <c r="BE327" s="164">
        <f>IF(AZ327=5,G327,0)</f>
        <v>0</v>
      </c>
      <c r="CA327" s="197">
        <v>12</v>
      </c>
      <c r="CB327" s="197">
        <v>0</v>
      </c>
      <c r="CZ327" s="164">
        <v>0</v>
      </c>
    </row>
    <row r="328" spans="1:104" ht="12.75">
      <c r="A328" s="191">
        <v>94</v>
      </c>
      <c r="B328" s="192" t="s">
        <v>426</v>
      </c>
      <c r="C328" s="193" t="s">
        <v>427</v>
      </c>
      <c r="D328" s="194" t="s">
        <v>91</v>
      </c>
      <c r="E328" s="195">
        <v>50</v>
      </c>
      <c r="F328" s="195">
        <v>0</v>
      </c>
      <c r="G328" s="196">
        <f>E328*F328</f>
        <v>0</v>
      </c>
      <c r="O328" s="190">
        <v>2</v>
      </c>
      <c r="AA328" s="164">
        <v>12</v>
      </c>
      <c r="AB328" s="164">
        <v>0</v>
      </c>
      <c r="AC328" s="164">
        <v>875</v>
      </c>
      <c r="AZ328" s="164">
        <v>4</v>
      </c>
      <c r="BA328" s="164">
        <f>IF(AZ328=1,G328,0)</f>
        <v>0</v>
      </c>
      <c r="BB328" s="164">
        <f>IF(AZ328=2,G328,0)</f>
        <v>0</v>
      </c>
      <c r="BC328" s="164">
        <f>IF(AZ328=3,G328,0)</f>
        <v>0</v>
      </c>
      <c r="BD328" s="164">
        <f>IF(AZ328=4,G328,0)</f>
        <v>0</v>
      </c>
      <c r="BE328" s="164">
        <f>IF(AZ328=5,G328,0)</f>
        <v>0</v>
      </c>
      <c r="CA328" s="197">
        <v>12</v>
      </c>
      <c r="CB328" s="197">
        <v>0</v>
      </c>
      <c r="CZ328" s="164">
        <v>0</v>
      </c>
    </row>
    <row r="329" spans="1:57" ht="12.75">
      <c r="A329" s="210"/>
      <c r="B329" s="211" t="s">
        <v>73</v>
      </c>
      <c r="C329" s="212" t="str">
        <f>CONCATENATE(B320," ",C320)</f>
        <v>M211 Hromosvod</v>
      </c>
      <c r="D329" s="213"/>
      <c r="E329" s="214"/>
      <c r="F329" s="215"/>
      <c r="G329" s="216">
        <f>SUM(G320:G328)</f>
        <v>0</v>
      </c>
      <c r="O329" s="190">
        <v>4</v>
      </c>
      <c r="BA329" s="217">
        <f>SUM(BA320:BA328)</f>
        <v>0</v>
      </c>
      <c r="BB329" s="217">
        <f>SUM(BB320:BB328)</f>
        <v>0</v>
      </c>
      <c r="BC329" s="217">
        <f>SUM(BC320:BC328)</f>
        <v>0</v>
      </c>
      <c r="BD329" s="217">
        <f>SUM(BD320:BD328)</f>
        <v>0</v>
      </c>
      <c r="BE329" s="217">
        <f>SUM(BE320:BE328)</f>
        <v>0</v>
      </c>
    </row>
    <row r="330" spans="1:15" ht="12.75">
      <c r="A330" s="183" t="s">
        <v>71</v>
      </c>
      <c r="B330" s="184" t="s">
        <v>428</v>
      </c>
      <c r="C330" s="185" t="s">
        <v>429</v>
      </c>
      <c r="D330" s="186"/>
      <c r="E330" s="187"/>
      <c r="F330" s="187"/>
      <c r="G330" s="188"/>
      <c r="H330" s="189"/>
      <c r="I330" s="189"/>
      <c r="O330" s="190">
        <v>1</v>
      </c>
    </row>
    <row r="331" spans="1:104" ht="22.5">
      <c r="A331" s="191">
        <v>95</v>
      </c>
      <c r="B331" s="192" t="s">
        <v>430</v>
      </c>
      <c r="C331" s="193" t="s">
        <v>431</v>
      </c>
      <c r="D331" s="194" t="s">
        <v>109</v>
      </c>
      <c r="E331" s="195">
        <v>0.8</v>
      </c>
      <c r="F331" s="195">
        <v>0</v>
      </c>
      <c r="G331" s="196">
        <f>E331*F331</f>
        <v>0</v>
      </c>
      <c r="O331" s="190">
        <v>2</v>
      </c>
      <c r="AA331" s="164">
        <v>12</v>
      </c>
      <c r="AB331" s="164">
        <v>0</v>
      </c>
      <c r="AC331" s="164">
        <v>829</v>
      </c>
      <c r="AZ331" s="164">
        <v>1</v>
      </c>
      <c r="BA331" s="164">
        <f>IF(AZ331=1,G331,0)</f>
        <v>0</v>
      </c>
      <c r="BB331" s="164">
        <f>IF(AZ331=2,G331,0)</f>
        <v>0</v>
      </c>
      <c r="BC331" s="164">
        <f>IF(AZ331=3,G331,0)</f>
        <v>0</v>
      </c>
      <c r="BD331" s="164">
        <f>IF(AZ331=4,G331,0)</f>
        <v>0</v>
      </c>
      <c r="BE331" s="164">
        <f>IF(AZ331=5,G331,0)</f>
        <v>0</v>
      </c>
      <c r="CA331" s="197">
        <v>12</v>
      </c>
      <c r="CB331" s="197">
        <v>0</v>
      </c>
      <c r="CZ331" s="164">
        <v>0</v>
      </c>
    </row>
    <row r="332" spans="1:104" ht="22.5">
      <c r="A332" s="191">
        <v>96</v>
      </c>
      <c r="B332" s="192" t="s">
        <v>432</v>
      </c>
      <c r="C332" s="193" t="s">
        <v>433</v>
      </c>
      <c r="D332" s="194" t="s">
        <v>109</v>
      </c>
      <c r="E332" s="195">
        <v>0.8</v>
      </c>
      <c r="F332" s="195">
        <v>0</v>
      </c>
      <c r="G332" s="196">
        <f>E332*F332</f>
        <v>0</v>
      </c>
      <c r="O332" s="190">
        <v>2</v>
      </c>
      <c r="AA332" s="164">
        <v>12</v>
      </c>
      <c r="AB332" s="164">
        <v>0</v>
      </c>
      <c r="AC332" s="164">
        <v>830</v>
      </c>
      <c r="AZ332" s="164">
        <v>1</v>
      </c>
      <c r="BA332" s="164">
        <f>IF(AZ332=1,G332,0)</f>
        <v>0</v>
      </c>
      <c r="BB332" s="164">
        <f>IF(AZ332=2,G332,0)</f>
        <v>0</v>
      </c>
      <c r="BC332" s="164">
        <f>IF(AZ332=3,G332,0)</f>
        <v>0</v>
      </c>
      <c r="BD332" s="164">
        <f>IF(AZ332=4,G332,0)</f>
        <v>0</v>
      </c>
      <c r="BE332" s="164">
        <f>IF(AZ332=5,G332,0)</f>
        <v>0</v>
      </c>
      <c r="CA332" s="197">
        <v>12</v>
      </c>
      <c r="CB332" s="197">
        <v>0</v>
      </c>
      <c r="CZ332" s="164">
        <v>0</v>
      </c>
    </row>
    <row r="333" spans="1:104" ht="12.75">
      <c r="A333" s="191">
        <v>97</v>
      </c>
      <c r="B333" s="192" t="s">
        <v>434</v>
      </c>
      <c r="C333" s="193" t="s">
        <v>435</v>
      </c>
      <c r="D333" s="194" t="s">
        <v>109</v>
      </c>
      <c r="E333" s="195">
        <v>12.08184</v>
      </c>
      <c r="F333" s="195">
        <v>0</v>
      </c>
      <c r="G333" s="196">
        <f>E333*F333</f>
        <v>0</v>
      </c>
      <c r="O333" s="190">
        <v>2</v>
      </c>
      <c r="AA333" s="164">
        <v>8</v>
      </c>
      <c r="AB333" s="164">
        <v>1</v>
      </c>
      <c r="AC333" s="164">
        <v>3</v>
      </c>
      <c r="AZ333" s="164">
        <v>1</v>
      </c>
      <c r="BA333" s="164">
        <f>IF(AZ333=1,G333,0)</f>
        <v>0</v>
      </c>
      <c r="BB333" s="164">
        <f>IF(AZ333=2,G333,0)</f>
        <v>0</v>
      </c>
      <c r="BC333" s="164">
        <f>IF(AZ333=3,G333,0)</f>
        <v>0</v>
      </c>
      <c r="BD333" s="164">
        <f>IF(AZ333=4,G333,0)</f>
        <v>0</v>
      </c>
      <c r="BE333" s="164">
        <f>IF(AZ333=5,G333,0)</f>
        <v>0</v>
      </c>
      <c r="CA333" s="197">
        <v>8</v>
      </c>
      <c r="CB333" s="197">
        <v>1</v>
      </c>
      <c r="CZ333" s="164">
        <v>0</v>
      </c>
    </row>
    <row r="334" spans="1:104" ht="12.75">
      <c r="A334" s="191">
        <v>98</v>
      </c>
      <c r="B334" s="192" t="s">
        <v>436</v>
      </c>
      <c r="C334" s="193" t="s">
        <v>437</v>
      </c>
      <c r="D334" s="194" t="s">
        <v>109</v>
      </c>
      <c r="E334" s="195">
        <v>12.08184</v>
      </c>
      <c r="F334" s="195">
        <v>0</v>
      </c>
      <c r="G334" s="196">
        <f>E334*F334</f>
        <v>0</v>
      </c>
      <c r="O334" s="190">
        <v>2</v>
      </c>
      <c r="AA334" s="164">
        <v>8</v>
      </c>
      <c r="AB334" s="164">
        <v>1</v>
      </c>
      <c r="AC334" s="164">
        <v>3</v>
      </c>
      <c r="AZ334" s="164">
        <v>1</v>
      </c>
      <c r="BA334" s="164">
        <f>IF(AZ334=1,G334,0)</f>
        <v>0</v>
      </c>
      <c r="BB334" s="164">
        <f>IF(AZ334=2,G334,0)</f>
        <v>0</v>
      </c>
      <c r="BC334" s="164">
        <f>IF(AZ334=3,G334,0)</f>
        <v>0</v>
      </c>
      <c r="BD334" s="164">
        <f>IF(AZ334=4,G334,0)</f>
        <v>0</v>
      </c>
      <c r="BE334" s="164">
        <f>IF(AZ334=5,G334,0)</f>
        <v>0</v>
      </c>
      <c r="CA334" s="197">
        <v>8</v>
      </c>
      <c r="CB334" s="197">
        <v>1</v>
      </c>
      <c r="CZ334" s="164">
        <v>0</v>
      </c>
    </row>
    <row r="335" spans="1:104" ht="12.75">
      <c r="A335" s="191">
        <v>99</v>
      </c>
      <c r="B335" s="192" t="s">
        <v>438</v>
      </c>
      <c r="C335" s="193" t="s">
        <v>439</v>
      </c>
      <c r="D335" s="194" t="s">
        <v>109</v>
      </c>
      <c r="E335" s="195">
        <v>289.96416</v>
      </c>
      <c r="F335" s="195">
        <v>0</v>
      </c>
      <c r="G335" s="196">
        <f>E335*F335</f>
        <v>0</v>
      </c>
      <c r="O335" s="190">
        <v>2</v>
      </c>
      <c r="AA335" s="164">
        <v>8</v>
      </c>
      <c r="AB335" s="164">
        <v>1</v>
      </c>
      <c r="AC335" s="164">
        <v>3</v>
      </c>
      <c r="AZ335" s="164">
        <v>1</v>
      </c>
      <c r="BA335" s="164">
        <f>IF(AZ335=1,G335,0)</f>
        <v>0</v>
      </c>
      <c r="BB335" s="164">
        <f>IF(AZ335=2,G335,0)</f>
        <v>0</v>
      </c>
      <c r="BC335" s="164">
        <f>IF(AZ335=3,G335,0)</f>
        <v>0</v>
      </c>
      <c r="BD335" s="164">
        <f>IF(AZ335=4,G335,0)</f>
        <v>0</v>
      </c>
      <c r="BE335" s="164">
        <f>IF(AZ335=5,G335,0)</f>
        <v>0</v>
      </c>
      <c r="CA335" s="197">
        <v>8</v>
      </c>
      <c r="CB335" s="197">
        <v>1</v>
      </c>
      <c r="CZ335" s="164">
        <v>0</v>
      </c>
    </row>
    <row r="336" spans="1:104" ht="12.75">
      <c r="A336" s="191">
        <v>100</v>
      </c>
      <c r="B336" s="192" t="s">
        <v>440</v>
      </c>
      <c r="C336" s="193" t="s">
        <v>441</v>
      </c>
      <c r="D336" s="194" t="s">
        <v>109</v>
      </c>
      <c r="E336" s="195">
        <v>12.08184</v>
      </c>
      <c r="F336" s="195">
        <v>0</v>
      </c>
      <c r="G336" s="196">
        <f>E336*F336</f>
        <v>0</v>
      </c>
      <c r="O336" s="190">
        <v>2</v>
      </c>
      <c r="AA336" s="164">
        <v>8</v>
      </c>
      <c r="AB336" s="164">
        <v>1</v>
      </c>
      <c r="AC336" s="164">
        <v>3</v>
      </c>
      <c r="AZ336" s="164">
        <v>1</v>
      </c>
      <c r="BA336" s="164">
        <f>IF(AZ336=1,G336,0)</f>
        <v>0</v>
      </c>
      <c r="BB336" s="164">
        <f>IF(AZ336=2,G336,0)</f>
        <v>0</v>
      </c>
      <c r="BC336" s="164">
        <f>IF(AZ336=3,G336,0)</f>
        <v>0</v>
      </c>
      <c r="BD336" s="164">
        <f>IF(AZ336=4,G336,0)</f>
        <v>0</v>
      </c>
      <c r="BE336" s="164">
        <f>IF(AZ336=5,G336,0)</f>
        <v>0</v>
      </c>
      <c r="CA336" s="197">
        <v>8</v>
      </c>
      <c r="CB336" s="197">
        <v>1</v>
      </c>
      <c r="CZ336" s="164">
        <v>0</v>
      </c>
    </row>
    <row r="337" spans="1:104" ht="12.75">
      <c r="A337" s="191">
        <v>101</v>
      </c>
      <c r="B337" s="192" t="s">
        <v>442</v>
      </c>
      <c r="C337" s="193" t="s">
        <v>443</v>
      </c>
      <c r="D337" s="194" t="s">
        <v>109</v>
      </c>
      <c r="E337" s="195">
        <v>60.4092</v>
      </c>
      <c r="F337" s="195">
        <v>0</v>
      </c>
      <c r="G337" s="196">
        <f>E337*F337</f>
        <v>0</v>
      </c>
      <c r="O337" s="190">
        <v>2</v>
      </c>
      <c r="AA337" s="164">
        <v>8</v>
      </c>
      <c r="AB337" s="164">
        <v>1</v>
      </c>
      <c r="AC337" s="164">
        <v>3</v>
      </c>
      <c r="AZ337" s="164">
        <v>1</v>
      </c>
      <c r="BA337" s="164">
        <f>IF(AZ337=1,G337,0)</f>
        <v>0</v>
      </c>
      <c r="BB337" s="164">
        <f>IF(AZ337=2,G337,0)</f>
        <v>0</v>
      </c>
      <c r="BC337" s="164">
        <f>IF(AZ337=3,G337,0)</f>
        <v>0</v>
      </c>
      <c r="BD337" s="164">
        <f>IF(AZ337=4,G337,0)</f>
        <v>0</v>
      </c>
      <c r="BE337" s="164">
        <f>IF(AZ337=5,G337,0)</f>
        <v>0</v>
      </c>
      <c r="CA337" s="197">
        <v>8</v>
      </c>
      <c r="CB337" s="197">
        <v>1</v>
      </c>
      <c r="CZ337" s="164">
        <v>0</v>
      </c>
    </row>
    <row r="338" spans="1:104" ht="12.75">
      <c r="A338" s="191">
        <v>102</v>
      </c>
      <c r="B338" s="192" t="s">
        <v>444</v>
      </c>
      <c r="C338" s="193" t="s">
        <v>445</v>
      </c>
      <c r="D338" s="194" t="s">
        <v>109</v>
      </c>
      <c r="E338" s="195">
        <v>12.08184</v>
      </c>
      <c r="F338" s="195">
        <v>0</v>
      </c>
      <c r="G338" s="196">
        <f>E338*F338</f>
        <v>0</v>
      </c>
      <c r="O338" s="190">
        <v>2</v>
      </c>
      <c r="AA338" s="164">
        <v>8</v>
      </c>
      <c r="AB338" s="164">
        <v>1</v>
      </c>
      <c r="AC338" s="164">
        <v>3</v>
      </c>
      <c r="AZ338" s="164">
        <v>1</v>
      </c>
      <c r="BA338" s="164">
        <f>IF(AZ338=1,G338,0)</f>
        <v>0</v>
      </c>
      <c r="BB338" s="164">
        <f>IF(AZ338=2,G338,0)</f>
        <v>0</v>
      </c>
      <c r="BC338" s="164">
        <f>IF(AZ338=3,G338,0)</f>
        <v>0</v>
      </c>
      <c r="BD338" s="164">
        <f>IF(AZ338=4,G338,0)</f>
        <v>0</v>
      </c>
      <c r="BE338" s="164">
        <f>IF(AZ338=5,G338,0)</f>
        <v>0</v>
      </c>
      <c r="CA338" s="197">
        <v>8</v>
      </c>
      <c r="CB338" s="197">
        <v>1</v>
      </c>
      <c r="CZ338" s="164">
        <v>0</v>
      </c>
    </row>
    <row r="339" spans="1:57" ht="12.75">
      <c r="A339" s="210"/>
      <c r="B339" s="211" t="s">
        <v>73</v>
      </c>
      <c r="C339" s="212" t="str">
        <f>CONCATENATE(B330," ",C330)</f>
        <v>D96 Přesuny suti a vybouraných hmot</v>
      </c>
      <c r="D339" s="213"/>
      <c r="E339" s="214"/>
      <c r="F339" s="215"/>
      <c r="G339" s="216">
        <f>SUM(G330:G338)</f>
        <v>0</v>
      </c>
      <c r="O339" s="190">
        <v>4</v>
      </c>
      <c r="BA339" s="217">
        <f>SUM(BA330:BA338)</f>
        <v>0</v>
      </c>
      <c r="BB339" s="217">
        <f>SUM(BB330:BB338)</f>
        <v>0</v>
      </c>
      <c r="BC339" s="217">
        <f>SUM(BC330:BC338)</f>
        <v>0</v>
      </c>
      <c r="BD339" s="217">
        <f>SUM(BD330:BD338)</f>
        <v>0</v>
      </c>
      <c r="BE339" s="217">
        <f>SUM(BE330:BE338)</f>
        <v>0</v>
      </c>
    </row>
    <row r="340" ht="12.75">
      <c r="E340" s="164"/>
    </row>
    <row r="341" ht="12.75">
      <c r="E341" s="164"/>
    </row>
    <row r="342" ht="12.75">
      <c r="E342" s="164"/>
    </row>
    <row r="343" ht="12.75">
      <c r="E343" s="164"/>
    </row>
    <row r="344" ht="12.75">
      <c r="E344" s="164"/>
    </row>
    <row r="345" ht="12.75">
      <c r="E345" s="164"/>
    </row>
    <row r="346" ht="12.75">
      <c r="E346" s="164"/>
    </row>
    <row r="347" ht="12.75">
      <c r="E347" s="164"/>
    </row>
    <row r="348" ht="12.75">
      <c r="E348" s="164"/>
    </row>
    <row r="349" ht="12.75">
      <c r="E349" s="164"/>
    </row>
    <row r="350" ht="12.75">
      <c r="E350" s="164"/>
    </row>
    <row r="351" ht="12.75">
      <c r="E351" s="164"/>
    </row>
    <row r="352" ht="12.75">
      <c r="E352" s="164"/>
    </row>
    <row r="353" ht="12.75">
      <c r="E353" s="164"/>
    </row>
    <row r="354" ht="12.75">
      <c r="E354" s="164"/>
    </row>
    <row r="355" ht="12.75">
      <c r="E355" s="164"/>
    </row>
    <row r="356" ht="12.75">
      <c r="E356" s="164"/>
    </row>
    <row r="357" ht="12.75">
      <c r="E357" s="164"/>
    </row>
    <row r="358" ht="12.75">
      <c r="E358" s="164"/>
    </row>
    <row r="359" ht="12.75">
      <c r="E359" s="164"/>
    </row>
    <row r="360" ht="12.75">
      <c r="E360" s="164"/>
    </row>
    <row r="361" ht="12.75">
      <c r="E361" s="164"/>
    </row>
    <row r="362" ht="12.75">
      <c r="E362" s="164"/>
    </row>
    <row r="363" spans="1:7" ht="12.75">
      <c r="A363" s="218"/>
      <c r="B363" s="218"/>
      <c r="C363" s="218"/>
      <c r="D363" s="218"/>
      <c r="E363" s="218"/>
      <c r="F363" s="218"/>
      <c r="G363" s="218"/>
    </row>
    <row r="364" spans="1:7" ht="12.75">
      <c r="A364" s="218"/>
      <c r="B364" s="218"/>
      <c r="C364" s="218"/>
      <c r="D364" s="218"/>
      <c r="E364" s="218"/>
      <c r="F364" s="218"/>
      <c r="G364" s="218"/>
    </row>
    <row r="365" spans="1:7" ht="12.75">
      <c r="A365" s="218"/>
      <c r="B365" s="218"/>
      <c r="C365" s="218"/>
      <c r="D365" s="218"/>
      <c r="E365" s="218"/>
      <c r="F365" s="218"/>
      <c r="G365" s="218"/>
    </row>
    <row r="366" spans="1:7" ht="12.75">
      <c r="A366" s="218"/>
      <c r="B366" s="218"/>
      <c r="C366" s="218"/>
      <c r="D366" s="218"/>
      <c r="E366" s="218"/>
      <c r="F366" s="218"/>
      <c r="G366" s="218"/>
    </row>
    <row r="367" ht="12.75">
      <c r="E367" s="164"/>
    </row>
    <row r="368" ht="12.75">
      <c r="E368" s="164"/>
    </row>
    <row r="369" ht="12.75">
      <c r="E369" s="164"/>
    </row>
    <row r="370" ht="12.75">
      <c r="E370" s="164"/>
    </row>
    <row r="371" ht="12.75">
      <c r="E371" s="164"/>
    </row>
    <row r="372" ht="12.75">
      <c r="E372" s="164"/>
    </row>
    <row r="373" ht="12.75">
      <c r="E373" s="164"/>
    </row>
    <row r="374" ht="12.75">
      <c r="E374" s="164"/>
    </row>
    <row r="375" ht="12.75">
      <c r="E375" s="164"/>
    </row>
    <row r="376" ht="12.75">
      <c r="E376" s="164"/>
    </row>
    <row r="377" ht="12.75">
      <c r="E377" s="164"/>
    </row>
    <row r="378" ht="12.75">
      <c r="E378" s="164"/>
    </row>
    <row r="379" ht="12.75">
      <c r="E379" s="164"/>
    </row>
    <row r="380" ht="12.75">
      <c r="E380" s="164"/>
    </row>
    <row r="381" ht="12.75">
      <c r="E381" s="164"/>
    </row>
    <row r="382" ht="12.75">
      <c r="E382" s="164"/>
    </row>
    <row r="383" ht="12.75">
      <c r="E383" s="164"/>
    </row>
    <row r="384" ht="12.75">
      <c r="E384" s="164"/>
    </row>
    <row r="385" ht="12.75">
      <c r="E385" s="164"/>
    </row>
    <row r="386" ht="12.75">
      <c r="E386" s="164"/>
    </row>
    <row r="387" ht="12.75">
      <c r="E387" s="164"/>
    </row>
    <row r="388" ht="12.75">
      <c r="E388" s="164"/>
    </row>
    <row r="389" ht="12.75">
      <c r="E389" s="164"/>
    </row>
    <row r="390" ht="12.75">
      <c r="E390" s="164"/>
    </row>
    <row r="391" ht="12.75">
      <c r="E391" s="164"/>
    </row>
    <row r="392" ht="12.75">
      <c r="E392" s="164"/>
    </row>
    <row r="393" ht="12.75">
      <c r="E393" s="164"/>
    </row>
    <row r="394" ht="12.75">
      <c r="E394" s="164"/>
    </row>
    <row r="395" ht="12.75">
      <c r="E395" s="164"/>
    </row>
    <row r="396" ht="12.75">
      <c r="E396" s="164"/>
    </row>
    <row r="397" ht="12.75">
      <c r="E397" s="164"/>
    </row>
    <row r="398" spans="1:2" ht="12.75">
      <c r="A398" s="219"/>
      <c r="B398" s="219"/>
    </row>
    <row r="399" spans="1:7" ht="12.75">
      <c r="A399" s="218"/>
      <c r="B399" s="218"/>
      <c r="C399" s="221"/>
      <c r="D399" s="221"/>
      <c r="E399" s="222"/>
      <c r="F399" s="221"/>
      <c r="G399" s="223"/>
    </row>
    <row r="400" spans="1:7" ht="12.75">
      <c r="A400" s="224"/>
      <c r="B400" s="224"/>
      <c r="C400" s="218"/>
      <c r="D400" s="218"/>
      <c r="E400" s="225"/>
      <c r="F400" s="218"/>
      <c r="G400" s="218"/>
    </row>
    <row r="401" spans="1:7" ht="12.75">
      <c r="A401" s="218"/>
      <c r="B401" s="218"/>
      <c r="C401" s="218"/>
      <c r="D401" s="218"/>
      <c r="E401" s="225"/>
      <c r="F401" s="218"/>
      <c r="G401" s="218"/>
    </row>
    <row r="402" spans="1:7" ht="12.75">
      <c r="A402" s="218"/>
      <c r="B402" s="218"/>
      <c r="C402" s="218"/>
      <c r="D402" s="218"/>
      <c r="E402" s="225"/>
      <c r="F402" s="218"/>
      <c r="G402" s="218"/>
    </row>
    <row r="403" spans="1:7" ht="12.75">
      <c r="A403" s="218"/>
      <c r="B403" s="218"/>
      <c r="C403" s="218"/>
      <c r="D403" s="218"/>
      <c r="E403" s="225"/>
      <c r="F403" s="218"/>
      <c r="G403" s="218"/>
    </row>
    <row r="404" spans="1:7" ht="12.75">
      <c r="A404" s="218"/>
      <c r="B404" s="218"/>
      <c r="C404" s="218"/>
      <c r="D404" s="218"/>
      <c r="E404" s="225"/>
      <c r="F404" s="218"/>
      <c r="G404" s="218"/>
    </row>
    <row r="405" spans="1:7" ht="12.75">
      <c r="A405" s="218"/>
      <c r="B405" s="218"/>
      <c r="C405" s="218"/>
      <c r="D405" s="218"/>
      <c r="E405" s="225"/>
      <c r="F405" s="218"/>
      <c r="G405" s="218"/>
    </row>
    <row r="406" spans="1:7" ht="12.75">
      <c r="A406" s="218"/>
      <c r="B406" s="218"/>
      <c r="C406" s="218"/>
      <c r="D406" s="218"/>
      <c r="E406" s="225"/>
      <c r="F406" s="218"/>
      <c r="G406" s="218"/>
    </row>
    <row r="407" spans="1:7" ht="12.75">
      <c r="A407" s="218"/>
      <c r="B407" s="218"/>
      <c r="C407" s="218"/>
      <c r="D407" s="218"/>
      <c r="E407" s="225"/>
      <c r="F407" s="218"/>
      <c r="G407" s="218"/>
    </row>
    <row r="408" spans="1:7" ht="12.75">
      <c r="A408" s="218"/>
      <c r="B408" s="218"/>
      <c r="C408" s="218"/>
      <c r="D408" s="218"/>
      <c r="E408" s="225"/>
      <c r="F408" s="218"/>
      <c r="G408" s="218"/>
    </row>
    <row r="409" spans="1:7" ht="12.75">
      <c r="A409" s="218"/>
      <c r="B409" s="218"/>
      <c r="C409" s="218"/>
      <c r="D409" s="218"/>
      <c r="E409" s="225"/>
      <c r="F409" s="218"/>
      <c r="G409" s="218"/>
    </row>
    <row r="410" spans="1:7" ht="12.75">
      <c r="A410" s="218"/>
      <c r="B410" s="218"/>
      <c r="C410" s="218"/>
      <c r="D410" s="218"/>
      <c r="E410" s="225"/>
      <c r="F410" s="218"/>
      <c r="G410" s="218"/>
    </row>
    <row r="411" spans="1:7" ht="12.75">
      <c r="A411" s="218"/>
      <c r="B411" s="218"/>
      <c r="C411" s="218"/>
      <c r="D411" s="218"/>
      <c r="E411" s="225"/>
      <c r="F411" s="218"/>
      <c r="G411" s="218"/>
    </row>
    <row r="412" spans="1:7" ht="12.75">
      <c r="A412" s="218"/>
      <c r="B412" s="218"/>
      <c r="C412" s="218"/>
      <c r="D412" s="218"/>
      <c r="E412" s="225"/>
      <c r="F412" s="218"/>
      <c r="G412" s="218"/>
    </row>
  </sheetData>
  <sheetProtection/>
  <mergeCells count="191">
    <mergeCell ref="C314:D314"/>
    <mergeCell ref="C318:G318"/>
    <mergeCell ref="C306:D306"/>
    <mergeCell ref="C307:D307"/>
    <mergeCell ref="C308:D308"/>
    <mergeCell ref="C309:D309"/>
    <mergeCell ref="C310:D310"/>
    <mergeCell ref="C312:G312"/>
    <mergeCell ref="C297:D297"/>
    <mergeCell ref="C298:D298"/>
    <mergeCell ref="C300:D300"/>
    <mergeCell ref="C301:D301"/>
    <mergeCell ref="C304:G304"/>
    <mergeCell ref="C305:D305"/>
    <mergeCell ref="C279:D279"/>
    <mergeCell ref="C280:D280"/>
    <mergeCell ref="C285:D285"/>
    <mergeCell ref="C286:D286"/>
    <mergeCell ref="C287:D287"/>
    <mergeCell ref="C258:D258"/>
    <mergeCell ref="C261:D261"/>
    <mergeCell ref="C262:D262"/>
    <mergeCell ref="C263:D263"/>
    <mergeCell ref="C264:D264"/>
    <mergeCell ref="C270:G270"/>
    <mergeCell ref="C243:D243"/>
    <mergeCell ref="C244:D244"/>
    <mergeCell ref="C249:G249"/>
    <mergeCell ref="C250:D250"/>
    <mergeCell ref="C251:D251"/>
    <mergeCell ref="C252:D252"/>
    <mergeCell ref="C253:D253"/>
    <mergeCell ref="C234:D234"/>
    <mergeCell ref="C236:D236"/>
    <mergeCell ref="C238:D238"/>
    <mergeCell ref="C240:D240"/>
    <mergeCell ref="C241:D241"/>
    <mergeCell ref="C242:D242"/>
    <mergeCell ref="C226:D226"/>
    <mergeCell ref="C228:D228"/>
    <mergeCell ref="C229:D229"/>
    <mergeCell ref="C230:D230"/>
    <mergeCell ref="C231:D231"/>
    <mergeCell ref="C233:D233"/>
    <mergeCell ref="C218:D218"/>
    <mergeCell ref="C219:D219"/>
    <mergeCell ref="C220:D220"/>
    <mergeCell ref="C221:D221"/>
    <mergeCell ref="C222:D222"/>
    <mergeCell ref="C223:D223"/>
    <mergeCell ref="C224:D224"/>
    <mergeCell ref="C225:D225"/>
    <mergeCell ref="C205:D205"/>
    <mergeCell ref="C206:D206"/>
    <mergeCell ref="C207:D207"/>
    <mergeCell ref="C208:D208"/>
    <mergeCell ref="C210:D210"/>
    <mergeCell ref="C213:D213"/>
    <mergeCell ref="C198:G198"/>
    <mergeCell ref="C199:D199"/>
    <mergeCell ref="C200:D200"/>
    <mergeCell ref="C201:D201"/>
    <mergeCell ref="C202:D202"/>
    <mergeCell ref="C204:G204"/>
    <mergeCell ref="C191:D191"/>
    <mergeCell ref="C192:D192"/>
    <mergeCell ref="C193:D193"/>
    <mergeCell ref="C195:G195"/>
    <mergeCell ref="C196:G196"/>
    <mergeCell ref="C197:G197"/>
    <mergeCell ref="C184:G184"/>
    <mergeCell ref="C185:D185"/>
    <mergeCell ref="C186:D186"/>
    <mergeCell ref="C187:D187"/>
    <mergeCell ref="C188:D188"/>
    <mergeCell ref="C190:D190"/>
    <mergeCell ref="C175:D175"/>
    <mergeCell ref="C177:G177"/>
    <mergeCell ref="C178:D178"/>
    <mergeCell ref="C180:G180"/>
    <mergeCell ref="C181:G181"/>
    <mergeCell ref="C182:D182"/>
    <mergeCell ref="C168:D168"/>
    <mergeCell ref="C169:D169"/>
    <mergeCell ref="C170:D170"/>
    <mergeCell ref="C171:D171"/>
    <mergeCell ref="C172:D172"/>
    <mergeCell ref="C173:D173"/>
    <mergeCell ref="C161:D161"/>
    <mergeCell ref="C163:D163"/>
    <mergeCell ref="C164:D164"/>
    <mergeCell ref="C165:D165"/>
    <mergeCell ref="C166:D166"/>
    <mergeCell ref="C167:D167"/>
    <mergeCell ref="C155:D155"/>
    <mergeCell ref="C156:D156"/>
    <mergeCell ref="C157:D157"/>
    <mergeCell ref="C158:D158"/>
    <mergeCell ref="C159:D159"/>
    <mergeCell ref="C160:D160"/>
    <mergeCell ref="C147:D147"/>
    <mergeCell ref="C148:D148"/>
    <mergeCell ref="C149:D149"/>
    <mergeCell ref="C150:D150"/>
    <mergeCell ref="C151:D151"/>
    <mergeCell ref="C152:D152"/>
    <mergeCell ref="C153:D153"/>
    <mergeCell ref="C154:D154"/>
    <mergeCell ref="C137:D137"/>
    <mergeCell ref="C138:D138"/>
    <mergeCell ref="C139:D139"/>
    <mergeCell ref="C143:G143"/>
    <mergeCell ref="C130:D130"/>
    <mergeCell ref="C131:D131"/>
    <mergeCell ref="C132:D132"/>
    <mergeCell ref="C133:D133"/>
    <mergeCell ref="C134:D134"/>
    <mergeCell ref="C135:D135"/>
    <mergeCell ref="C121:D121"/>
    <mergeCell ref="C123:D123"/>
    <mergeCell ref="C125:D125"/>
    <mergeCell ref="C127:D127"/>
    <mergeCell ref="C128:D128"/>
    <mergeCell ref="C129:D129"/>
    <mergeCell ref="C109:D109"/>
    <mergeCell ref="C111:D111"/>
    <mergeCell ref="C112:D112"/>
    <mergeCell ref="C114:D114"/>
    <mergeCell ref="C115:D115"/>
    <mergeCell ref="C117:D117"/>
    <mergeCell ref="C118:D118"/>
    <mergeCell ref="C120:D120"/>
    <mergeCell ref="C95:D95"/>
    <mergeCell ref="C96:D96"/>
    <mergeCell ref="C97:D97"/>
    <mergeCell ref="C101:G101"/>
    <mergeCell ref="C102:D102"/>
    <mergeCell ref="C103:D103"/>
    <mergeCell ref="C104:D104"/>
    <mergeCell ref="C86:D86"/>
    <mergeCell ref="C87:D87"/>
    <mergeCell ref="C88:D88"/>
    <mergeCell ref="C89:D89"/>
    <mergeCell ref="C74:D74"/>
    <mergeCell ref="C80:D80"/>
    <mergeCell ref="C81:D81"/>
    <mergeCell ref="C82:D82"/>
    <mergeCell ref="C62:D62"/>
    <mergeCell ref="C63:D63"/>
    <mergeCell ref="C65:D65"/>
    <mergeCell ref="C66:D66"/>
    <mergeCell ref="C70:D70"/>
    <mergeCell ref="C55:D55"/>
    <mergeCell ref="C56:D56"/>
    <mergeCell ref="C57:D57"/>
    <mergeCell ref="C58:D58"/>
    <mergeCell ref="C59:D59"/>
    <mergeCell ref="C60:D60"/>
    <mergeCell ref="C40:D40"/>
    <mergeCell ref="C41:D41"/>
    <mergeCell ref="C43:G43"/>
    <mergeCell ref="C44:G44"/>
    <mergeCell ref="C45:G45"/>
    <mergeCell ref="C46:G46"/>
    <mergeCell ref="C47:G47"/>
    <mergeCell ref="C48:G48"/>
    <mergeCell ref="C49:G49"/>
    <mergeCell ref="C31:D31"/>
    <mergeCell ref="C35:D35"/>
    <mergeCell ref="C36:D36"/>
    <mergeCell ref="C50:G50"/>
    <mergeCell ref="C51:D51"/>
    <mergeCell ref="C52:D52"/>
    <mergeCell ref="C54:D54"/>
    <mergeCell ref="C23:D23"/>
    <mergeCell ref="C25:D25"/>
    <mergeCell ref="C26:D26"/>
    <mergeCell ref="C27:D27"/>
    <mergeCell ref="C29:D29"/>
    <mergeCell ref="C30:D30"/>
    <mergeCell ref="C13:D13"/>
    <mergeCell ref="C17:D17"/>
    <mergeCell ref="C18:D18"/>
    <mergeCell ref="C19:D19"/>
    <mergeCell ref="C21:D21"/>
    <mergeCell ref="C22:D22"/>
    <mergeCell ref="A1:G1"/>
    <mergeCell ref="A3:B3"/>
    <mergeCell ref="A4:B4"/>
    <mergeCell ref="E4:G4"/>
    <mergeCell ref="C9:D9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Tatka</dc:creator>
  <cp:keywords/>
  <dc:description/>
  <cp:lastModifiedBy>Tatka</cp:lastModifiedBy>
  <dcterms:created xsi:type="dcterms:W3CDTF">2012-09-05T08:12:21Z</dcterms:created>
  <dcterms:modified xsi:type="dcterms:W3CDTF">2012-09-05T08:13:48Z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