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2. IÚ-Střed\ROK 2021\POPTÁVKY\Provoz\II374 Brno ul.Černovická\2.Zádání-zasílané podklady\příloha č.2 - soupis prací\"/>
    </mc:Choice>
  </mc:AlternateContent>
  <bookViews>
    <workbookView xWindow="240" yWindow="120" windowWidth="14940" windowHeight="9225" activeTab="2"/>
  </bookViews>
  <sheets>
    <sheet name="Rekapitulace" sheetId="1" r:id="rId1"/>
    <sheet name="I. úsek" sheetId="2" r:id="rId2"/>
    <sheet name="II. úsek" sheetId="3" r:id="rId3"/>
    <sheet name="III. úsek" sheetId="4" r:id="rId4"/>
    <sheet name="IV. úsek" sheetId="5" r:id="rId5"/>
    <sheet name="SO 000_Vedlejší" sheetId="6" r:id="rId6"/>
    <sheet name="SO 901" sheetId="7" r:id="rId7"/>
  </sheets>
  <calcPr calcId="152511"/>
  <webPublishing codePage="0"/>
</workbook>
</file>

<file path=xl/calcChain.xml><?xml version="1.0" encoding="utf-8"?>
<calcChain xmlns="http://schemas.openxmlformats.org/spreadsheetml/2006/main">
  <c r="I9" i="7" l="1"/>
  <c r="O9" i="7" s="1"/>
  <c r="R8" i="7" s="1"/>
  <c r="O8" i="7" s="1"/>
  <c r="O2" i="7" s="1"/>
  <c r="D15" i="1" s="1"/>
  <c r="I18" i="6"/>
  <c r="O18" i="6" s="1"/>
  <c r="I14" i="6"/>
  <c r="O14" i="6" s="1"/>
  <c r="I10" i="6"/>
  <c r="O10" i="6" s="1"/>
  <c r="R9" i="6" s="1"/>
  <c r="O9" i="6" s="1"/>
  <c r="O2" i="6" s="1"/>
  <c r="D14" i="1" s="1"/>
  <c r="I44" i="5"/>
  <c r="O44" i="5" s="1"/>
  <c r="I40" i="5"/>
  <c r="O40" i="5" s="1"/>
  <c r="R39" i="5" s="1"/>
  <c r="O39" i="5" s="1"/>
  <c r="Q39" i="5"/>
  <c r="I39" i="5" s="1"/>
  <c r="I35" i="5"/>
  <c r="O35" i="5" s="1"/>
  <c r="I31" i="5"/>
  <c r="O31" i="5" s="1"/>
  <c r="Q30" i="5"/>
  <c r="I30" i="5" s="1"/>
  <c r="I26" i="5"/>
  <c r="O26" i="5" s="1"/>
  <c r="I22" i="5"/>
  <c r="O22" i="5" s="1"/>
  <c r="I18" i="5"/>
  <c r="O18" i="5" s="1"/>
  <c r="I14" i="5"/>
  <c r="O14" i="5" s="1"/>
  <c r="Q13" i="5"/>
  <c r="I13" i="5" s="1"/>
  <c r="I9" i="5"/>
  <c r="O9" i="5" s="1"/>
  <c r="R8" i="5" s="1"/>
  <c r="O8" i="5" s="1"/>
  <c r="I40" i="4"/>
  <c r="O40" i="4" s="1"/>
  <c r="I36" i="4"/>
  <c r="O36" i="4" s="1"/>
  <c r="R35" i="4" s="1"/>
  <c r="O35" i="4" s="1"/>
  <c r="Q35" i="4"/>
  <c r="I35" i="4" s="1"/>
  <c r="I31" i="4"/>
  <c r="O31" i="4" s="1"/>
  <c r="R30" i="4" s="1"/>
  <c r="O30" i="4" s="1"/>
  <c r="I26" i="4"/>
  <c r="O26" i="4" s="1"/>
  <c r="I22" i="4"/>
  <c r="O22" i="4" s="1"/>
  <c r="I18" i="4"/>
  <c r="O18" i="4" s="1"/>
  <c r="I14" i="4"/>
  <c r="O14" i="4" s="1"/>
  <c r="R13" i="4" s="1"/>
  <c r="O13" i="4" s="1"/>
  <c r="I9" i="4"/>
  <c r="O9" i="4" s="1"/>
  <c r="R8" i="4" s="1"/>
  <c r="O8" i="4" s="1"/>
  <c r="Q8" i="4"/>
  <c r="I8" i="4" s="1"/>
  <c r="I40" i="3"/>
  <c r="O40" i="3" s="1"/>
  <c r="I36" i="3"/>
  <c r="O36" i="3" s="1"/>
  <c r="R35" i="3" s="1"/>
  <c r="O35" i="3" s="1"/>
  <c r="I31" i="3"/>
  <c r="O31" i="3" s="1"/>
  <c r="R30" i="3" s="1"/>
  <c r="O30" i="3" s="1"/>
  <c r="Q30" i="3"/>
  <c r="I30" i="3" s="1"/>
  <c r="I26" i="3"/>
  <c r="O26" i="3" s="1"/>
  <c r="I22" i="3"/>
  <c r="O22" i="3" s="1"/>
  <c r="I18" i="3"/>
  <c r="O18" i="3" s="1"/>
  <c r="I14" i="3"/>
  <c r="O14" i="3" s="1"/>
  <c r="Q13" i="3"/>
  <c r="I13" i="3" s="1"/>
  <c r="I9" i="3"/>
  <c r="O9" i="3" s="1"/>
  <c r="R8" i="3" s="1"/>
  <c r="O8" i="3" s="1"/>
  <c r="I44" i="2"/>
  <c r="O44" i="2" s="1"/>
  <c r="I40" i="2"/>
  <c r="O40" i="2" s="1"/>
  <c r="R39" i="2" s="1"/>
  <c r="O39" i="2" s="1"/>
  <c r="Q39" i="2"/>
  <c r="I39" i="2" s="1"/>
  <c r="I35" i="2"/>
  <c r="O35" i="2" s="1"/>
  <c r="I31" i="2"/>
  <c r="O31" i="2" s="1"/>
  <c r="Q30" i="2"/>
  <c r="I30" i="2" s="1"/>
  <c r="I26" i="2"/>
  <c r="O26" i="2" s="1"/>
  <c r="I22" i="2"/>
  <c r="O22" i="2" s="1"/>
  <c r="I18" i="2"/>
  <c r="O18" i="2" s="1"/>
  <c r="I14" i="2"/>
  <c r="O14" i="2" s="1"/>
  <c r="Q13" i="2"/>
  <c r="I13" i="2" s="1"/>
  <c r="I9" i="2"/>
  <c r="O9" i="2" s="1"/>
  <c r="R8" i="2" s="1"/>
  <c r="O8" i="2" s="1"/>
  <c r="O2" i="2" l="1"/>
  <c r="D10" i="1" s="1"/>
  <c r="O2" i="3"/>
  <c r="D11" i="1" s="1"/>
  <c r="R13" i="2"/>
  <c r="O13" i="2" s="1"/>
  <c r="R13" i="3"/>
  <c r="O13" i="3" s="1"/>
  <c r="R13" i="5"/>
  <c r="O13" i="5" s="1"/>
  <c r="O2" i="5" s="1"/>
  <c r="D13" i="1" s="1"/>
  <c r="R30" i="2"/>
  <c r="O30" i="2" s="1"/>
  <c r="O2" i="4"/>
  <c r="D12" i="1" s="1"/>
  <c r="R30" i="5"/>
  <c r="O30" i="5" s="1"/>
  <c r="Q8" i="7"/>
  <c r="I8" i="7" s="1"/>
  <c r="I3" i="7" s="1"/>
  <c r="C15" i="1" s="1"/>
  <c r="E15" i="1" s="1"/>
  <c r="Q8" i="2"/>
  <c r="I8" i="2" s="1"/>
  <c r="I3" i="2" s="1"/>
  <c r="C10" i="1" s="1"/>
  <c r="Q8" i="3"/>
  <c r="I8" i="3" s="1"/>
  <c r="Q35" i="3"/>
  <c r="I35" i="3" s="1"/>
  <c r="Q13" i="4"/>
  <c r="I13" i="4" s="1"/>
  <c r="I3" i="4" s="1"/>
  <c r="C12" i="1" s="1"/>
  <c r="E12" i="1" s="1"/>
  <c r="Q30" i="4"/>
  <c r="I30" i="4" s="1"/>
  <c r="Q8" i="5"/>
  <c r="I8" i="5" s="1"/>
  <c r="I3" i="5" s="1"/>
  <c r="C13" i="1" s="1"/>
  <c r="Q9" i="6"/>
  <c r="I9" i="6" s="1"/>
  <c r="I3" i="6" s="1"/>
  <c r="C14" i="1" s="1"/>
  <c r="E14" i="1" s="1"/>
  <c r="E13" i="1" l="1"/>
  <c r="I3" i="3"/>
  <c r="C11" i="1" s="1"/>
  <c r="E11" i="1" s="1"/>
  <c r="E10" i="1"/>
  <c r="C7" i="1" s="1"/>
  <c r="C6" i="1" l="1"/>
</calcChain>
</file>

<file path=xl/sharedStrings.xml><?xml version="1.0" encoding="utf-8"?>
<sst xmlns="http://schemas.openxmlformats.org/spreadsheetml/2006/main" count="809" uniqueCount="146">
  <si>
    <t>Firma: Správa a údržba silnic Jihomoravského kraje, příspěvková organizace kraje</t>
  </si>
  <si>
    <t>Rekapitulace ceny</t>
  </si>
  <si>
    <t>Stavba: III374 - Brno, ul. Černovická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</si>
  <si>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</si>
  <si>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</si>
  <si>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</si>
  <si>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</si>
  <si>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</si>
  <si>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</si>
  <si>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</si>
  <si>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</si>
  <si>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</si>
  <si>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</si>
  <si>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</si>
  <si>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</si>
  <si>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III374</t>
  </si>
  <si>
    <t>Brno, ul. Černovická</t>
  </si>
  <si>
    <t>O</t>
  </si>
  <si>
    <t>Rozpočet:</t>
  </si>
  <si>
    <t>0,00</t>
  </si>
  <si>
    <t>15,00</t>
  </si>
  <si>
    <t>21,00</t>
  </si>
  <si>
    <t>3</t>
  </si>
  <si>
    <t>2</t>
  </si>
  <si>
    <t>I. úsek</t>
  </si>
  <si>
    <t>před křiž. s Černovickým nábřežím směr Židenice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</si>
  <si>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</si>
  <si>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</si>
  <si>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</si>
  <si>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</si>
  <si>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</si>
  <si>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</si>
  <si>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</si>
  <si>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</si>
  <si>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</si>
  <si>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</si>
  <si>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</si>
  <si>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</si>
  <si>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</si>
  <si>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</si>
  <si>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</si>
  <si>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</si>
  <si>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</si>
  <si>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</si>
  <si>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</si>
  <si>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</si>
  <si>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11372</t>
  </si>
  <si>
    <t/>
  </si>
  <si>
    <t>FRÉZOVÁNÍ ZPEVNĚNÝCH PLOCH ASFALTOVÝCH</t>
  </si>
  <si>
    <t>M3</t>
  </si>
  <si>
    <t>PP</t>
  </si>
  <si>
    <t>VV</t>
  </si>
  <si>
    <t>52=52,000 [A]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</si>
  <si>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</si>
  <si>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</si>
  <si>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Komunikace</t>
  </si>
  <si>
    <t>572213</t>
  </si>
  <si>
    <t>SPOJOVACÍ POSTŘIK Z EMULZE DO 0,5KG/M2</t>
  </si>
  <si>
    <t>M2</t>
  </si>
  <si>
    <t>pod ACL 16+  (0,50 kg/m2) : 520=520,000 [A] 
pod ACO 11+ (0,30 kg/m2) : 520=520,000 [B] 
Celkem: A+B=1 040,000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</si>
  <si>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</si>
  <si>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</si>
  <si>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11S TL. 50MM</t>
  </si>
  <si>
    <t>520=520,000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</si>
  <si>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</si>
  <si>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574C46</t>
  </si>
  <si>
    <t>ASFALTOVÝ BETON PRO LOŽNÍ VRSTVY ACL 16+, TL. 50MM</t>
  </si>
  <si>
    <t>58910</t>
  </si>
  <si>
    <t>VÝPLŇ SPAR ASFALTEM</t>
  </si>
  <si>
    <t>M</t>
  </si>
  <si>
    <t>130=130,000 [A]</t>
  </si>
  <si>
    <t>položka zahrnuje:  
- dodávku předepsaného materiálu  
- vyčištění a výplň spar tímto materiálem</t>
  </si>
  <si>
    <t>8</t>
  </si>
  <si>
    <t>Potrubí</t>
  </si>
  <si>
    <t>89921</t>
  </si>
  <si>
    <t>VÝŠKOVÁ ÚPRAVA POKLOPŮ</t>
  </si>
  <si>
    <t>KUS</t>
  </si>
  <si>
    <t>kanalizační šachta: 2=2,000 [A]</t>
  </si>
  <si>
    <t>- položka výškové úpravy zahrnuje všechny nutné práce a materiály pro zvýšení nebo snížení zařízení (včetně nutné úpravy stávajícího povrchu vozovky nebo chodníku).</t>
  </si>
  <si>
    <t>7</t>
  </si>
  <si>
    <t>89922</t>
  </si>
  <si>
    <t>VÝŠKOVÁ ÚPRAVA MŘÍŽÍ</t>
  </si>
  <si>
    <t>uliční vpust: 3=3,000 [A]</t>
  </si>
  <si>
    <t>Ostatní konstrukce a práce</t>
  </si>
  <si>
    <t>915111</t>
  </si>
  <si>
    <t>VODOROVNÉ DOPRAVNÍ ZNAČENÍ BARVOU HLADKÉ - DODÁVKA A POKLÁDKA</t>
  </si>
  <si>
    <t>dělící čára: 0,125*122=15,250 [A] 
V9a: 5*2=10,000 [B] 
V5: 2=2,000 [C] 
Celkem: A+B+C=27,250 [D]</t>
  </si>
  <si>
    <t>položka zahrnuje:  
- dodání a pokládku nátěrového materiálu (měří se pouze natíraná plocha)  
- předznačení a reflexní úpravu</t>
  </si>
  <si>
    <t>919111</t>
  </si>
  <si>
    <t>ŘEZÁNÍ ASFALTOVÉHO KRYTU VOZOVEK TL DO 50MM</t>
  </si>
  <si>
    <t>zařezání u napojení na stávající povrch</t>
  </si>
  <si>
    <t>položka zahrnuje řezání vozovkové vrstvy v předepsané tloušťce, včetně spotřeby vody</t>
  </si>
  <si>
    <t>II. úsek</t>
  </si>
  <si>
    <t>podél protihlukové zdi směr Židenice</t>
  </si>
  <si>
    <t>1230*0,1=123,000 [A]</t>
  </si>
  <si>
    <t>pod ACL 16+ (0,50 kg/m2) : 1230=1 230,000 [A] 
pod ACO 11+ (0,30 kg/m2) : 1230=1 230,000 [B] 
Celkem: A+B=2 460,000 [C]</t>
  </si>
  <si>
    <t>ASFALTOVÝ BETON PRO OBRUSNÉ VRSTVY ACO 11+, TL. 50MM</t>
  </si>
  <si>
    <t>1230=1 230,000 [A]</t>
  </si>
  <si>
    <t>zalití pracovních spar</t>
  </si>
  <si>
    <t>350=350,000 [A]</t>
  </si>
  <si>
    <t>Přidružená stavební výroba</t>
  </si>
  <si>
    <t>75O831</t>
  </si>
  <si>
    <t>R</t>
  </si>
  <si>
    <t>PARKOVACÍ SYSTÉM, SMYČKA K DETEKTORU</t>
  </si>
  <si>
    <t>TELEMATIKA - zřízení indukční smyčky světelného indukčního zařízení</t>
  </si>
  <si>
    <t>2=2,000 [A]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</si>
  <si>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</si>
  <si>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dělící čára: 0,125*300=37,500 [A] 
vodící čára: 0,25*80=20,000 [B] 
přechod pro chodce: 10,5=10,500 [C] 
V5: 2=2,000 [D] 
Celkem: A+B+C+D=70,000 [E]</t>
  </si>
  <si>
    <t>nařezání pracovních spar při napojení na stávající povrch</t>
  </si>
  <si>
    <t>III. úsek</t>
  </si>
  <si>
    <t>od křiž. s Černovickým nábř. směr Židenice</t>
  </si>
  <si>
    <t>1130*0,1=113,000 [A]</t>
  </si>
  <si>
    <t>pod ACL 16+ (0,50 kg/m2) : 1130=1 130,000 [A] 
pod ACO 11+ (0,30 kg/m2) : 1130=1 130,000 [B] 
Celkem: A+B=2 260,000 [C]</t>
  </si>
  <si>
    <t>1130=1 130,000 [A]</t>
  </si>
  <si>
    <t>330=330,000 [A]</t>
  </si>
  <si>
    <t>UV: 5=5,000 [A]</t>
  </si>
  <si>
    <t>čára dělicí: 0,125*280=35,000 [A] 
čára vodicí: 0,25*40=10,000 [B] 
V9a: 10=10,000 [C] 
Celkem: A+B+C=55,000 [D]</t>
  </si>
  <si>
    <t>IV. úsek</t>
  </si>
  <si>
    <t>od křiž. s ul. Lomenou ve směru do Židenic</t>
  </si>
  <si>
    <t>950*0,1=95,000 [A]</t>
  </si>
  <si>
    <t>pod ACL 16+ (0,50 kg/m2) : 950=950,000 [A] 
pod ACO 11+ (0,30 kg/m2) : 950=950,000 [B] 
Celkem: A+B=1 900,000 [C]</t>
  </si>
  <si>
    <t>950=950,000 [A]</t>
  </si>
  <si>
    <t>250=250,000 [A]</t>
  </si>
  <si>
    <t>RŠ: 3=3,000 [A]</t>
  </si>
  <si>
    <t>vodící čára: 0,125*200=25,000 [A] 
dělící čára: 0,25*100=25,000 [B] 
Celkem: A+B=50,000 [C]</t>
  </si>
  <si>
    <t>Objekt:</t>
  </si>
  <si>
    <t>SO 000</t>
  </si>
  <si>
    <t>Ostatní a vedlejší náklady</t>
  </si>
  <si>
    <t>O1</t>
  </si>
  <si>
    <t>Vedlejší</t>
  </si>
  <si>
    <t>náklady</t>
  </si>
  <si>
    <t>Všeobecné konstrukce a práce</t>
  </si>
  <si>
    <t>00004</t>
  </si>
  <si>
    <t>Zajištění povolení k uzavírkám - popsáno v obchodních podmínkách, v zákoně č. 13/1997 Sb., a vyhlášce č. 104/1997</t>
  </si>
  <si>
    <t>KPL</t>
  </si>
  <si>
    <t>00005</t>
  </si>
  <si>
    <t>Zajištění stanovení, umístění, údržbu, přemístění a odstranění dočasného dopravního značení - popsáno v projektové dokumentaci</t>
  </si>
  <si>
    <t>029113</t>
  </si>
  <si>
    <t>OSTATNÍ POŽADAVKY - GEODETICKÉ ZAMĚŘENÍ - CELKY</t>
  </si>
  <si>
    <t>zahrnuje veškeré náklady spojené s objednatelem požadovanými pracemi</t>
  </si>
  <si>
    <t>SO 901</t>
  </si>
  <si>
    <t>Dopravně inženýrská opatření</t>
  </si>
  <si>
    <t>02720</t>
  </si>
  <si>
    <t>POMOC PRÁCE ZŘÍZ NEBO ZAJIŠŤ REGULACI A OCHRANU DOPRAVY</t>
  </si>
  <si>
    <t>Přechodná úprava dopravního značení a objízdných tras, včetně údržby a úprav během   
stavebních prací v souladu s TP66 - "Zásady pro označování pracovních míst na PK a   
s platnými předpisy pro navrhování DZ na PK, vč. vyhlášky, kterou se provádějí   
pravidla provozu na pozemních komunikacích 294/2015 v platném znění.   
Stávající svislé dopravní značky se pro potřeby PDZ zachovají a dle potřeby zakryjí,   
upraví nebo doplní. Přechodné SDZ (značky, směrovací desky, závory, semafor.   
souprava, světla) se umístí na nosičích a podkladních deskách včetně nutných přesunů   
dle jednotlivých fází (etap) výstavby, dodávka, montáž, demontáž.   
Délka trvání a způsob řešení každé etapy závisí na prováděcí firmě.</t>
  </si>
  <si>
    <t>zahrnuje veškeré náklady spojené s objednatelem požadovanými zařízeními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</si>
</sst>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SUM(C10:C15)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SUM(E10:E15)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3" t="s">
        <v>24</v>
      </c>
      <c r="B10" s="23" t="s">
        <v>25</v>
      </c>
      <c r="C10" s="24">
        <f>'I. úsek'!I3</f>
        <v>0</v>
      </c>
      <c r="D10" s="24">
        <f>'I. úsek'!O2</f>
        <v>0</v>
      </c>
      <c r="E10" s="24">
        <f t="shared" ref="E10:E15" si="0">C10+D10</f>
        <v>0</v>
      </c>
    </row>
    <row r="11" spans="1:5" ht="12.75" customHeight="1" x14ac:dyDescent="0.2">
      <c r="A11" s="23" t="s">
        <v>92</v>
      </c>
      <c r="B11" s="23" t="s">
        <v>93</v>
      </c>
      <c r="C11" s="24">
        <f>'II. úsek'!I3</f>
        <v>0</v>
      </c>
      <c r="D11" s="24">
        <f>'II. úsek'!O2</f>
        <v>0</v>
      </c>
      <c r="E11" s="24">
        <f t="shared" si="0"/>
        <v>0</v>
      </c>
    </row>
    <row r="12" spans="1:5" ht="12.75" customHeight="1" x14ac:dyDescent="0.2">
      <c r="A12" s="23" t="s">
        <v>109</v>
      </c>
      <c r="B12" s="23" t="s">
        <v>110</v>
      </c>
      <c r="C12" s="24">
        <f>'III. úsek'!I3</f>
        <v>0</v>
      </c>
      <c r="D12" s="24">
        <f>'III. úsek'!O2</f>
        <v>0</v>
      </c>
      <c r="E12" s="24">
        <f t="shared" si="0"/>
        <v>0</v>
      </c>
    </row>
    <row r="13" spans="1:5" ht="12.75" customHeight="1" x14ac:dyDescent="0.2">
      <c r="A13" s="23" t="s">
        <v>117</v>
      </c>
      <c r="B13" s="23" t="s">
        <v>118</v>
      </c>
      <c r="C13" s="24">
        <f>'IV. úsek'!I3</f>
        <v>0</v>
      </c>
      <c r="D13" s="24">
        <f>'IV. úsek'!O2</f>
        <v>0</v>
      </c>
      <c r="E13" s="24">
        <f t="shared" si="0"/>
        <v>0</v>
      </c>
    </row>
    <row r="14" spans="1:5" ht="12.75" customHeight="1" x14ac:dyDescent="0.2">
      <c r="A14" s="42" t="s">
        <v>129</v>
      </c>
      <c r="B14" s="42" t="s">
        <v>130</v>
      </c>
      <c r="C14" s="43">
        <f>'SO 000_Vedlejší'!I3</f>
        <v>0</v>
      </c>
      <c r="D14" s="43">
        <f>'SO 000_Vedlejší'!O2</f>
        <v>0</v>
      </c>
      <c r="E14" s="43">
        <f t="shared" si="0"/>
        <v>0</v>
      </c>
    </row>
    <row r="15" spans="1:5" ht="12.75" customHeight="1" x14ac:dyDescent="0.2">
      <c r="A15" s="23" t="s">
        <v>140</v>
      </c>
      <c r="B15" s="23" t="s">
        <v>141</v>
      </c>
      <c r="C15" s="24">
        <f>'SO 901'!I3</f>
        <v>0</v>
      </c>
      <c r="D15" s="24">
        <f>'SO 901'!O2</f>
        <v>0</v>
      </c>
      <c r="E15" s="24">
        <f t="shared" si="0"/>
        <v>0</v>
      </c>
    </row>
  </sheetData>
  <sheetProtection sheet="1" objects="1" scenarios="1"/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0+O8+O13+O30+O39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24</v>
      </c>
      <c r="I3" s="41">
        <f>0+I8+I13+I30+I39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24</v>
      </c>
      <c r="D4" s="2"/>
      <c r="E4" s="21" t="s">
        <v>25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22" t="s">
        <v>43</v>
      </c>
      <c r="B8" s="22"/>
      <c r="C8" s="26" t="s">
        <v>29</v>
      </c>
      <c r="D8" s="22"/>
      <c r="E8" s="27" t="s">
        <v>44</v>
      </c>
      <c r="F8" s="22"/>
      <c r="G8" s="22"/>
      <c r="H8" s="22"/>
      <c r="I8" s="28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5" t="s">
        <v>45</v>
      </c>
      <c r="B9" s="29" t="s">
        <v>29</v>
      </c>
      <c r="C9" s="29" t="s">
        <v>46</v>
      </c>
      <c r="D9" s="25" t="s">
        <v>47</v>
      </c>
      <c r="E9" s="30" t="s">
        <v>48</v>
      </c>
      <c r="F9" s="31" t="s">
        <v>49</v>
      </c>
      <c r="G9" s="32">
        <v>52</v>
      </c>
      <c r="H9" s="33">
        <v>0</v>
      </c>
      <c r="I9" s="34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5" t="s">
        <v>50</v>
      </c>
      <c r="E10" s="36" t="s">
        <v>47</v>
      </c>
    </row>
    <row r="11" spans="1:18" x14ac:dyDescent="0.2">
      <c r="A11" s="37" t="s">
        <v>51</v>
      </c>
      <c r="E11" s="38" t="s">
        <v>52</v>
      </c>
    </row>
    <row r="12" spans="1:18" ht="76.5" x14ac:dyDescent="0.2">
      <c r="A12" t="s">
        <v>53</v>
      </c>
      <c r="E12" s="36" t="s">
        <v>54</v>
      </c>
    </row>
    <row r="13" spans="1:18" ht="12.75" customHeight="1" x14ac:dyDescent="0.2">
      <c r="A13" s="12" t="s">
        <v>43</v>
      </c>
      <c r="B13" s="12"/>
      <c r="C13" s="39" t="s">
        <v>35</v>
      </c>
      <c r="D13" s="12"/>
      <c r="E13" s="27" t="s">
        <v>55</v>
      </c>
      <c r="F13" s="12"/>
      <c r="G13" s="12"/>
      <c r="H13" s="12"/>
      <c r="I13" s="40">
        <f>0+Q13</f>
        <v>0</v>
      </c>
      <c r="O13">
        <f>0+R13</f>
        <v>0</v>
      </c>
      <c r="Q13">
        <f>0+I14+I18+I22+I26</f>
        <v>0</v>
      </c>
      <c r="R13">
        <f>0+O14+O18+O22+O26</f>
        <v>0</v>
      </c>
    </row>
    <row r="14" spans="1:18" x14ac:dyDescent="0.2">
      <c r="A14" s="25" t="s">
        <v>45</v>
      </c>
      <c r="B14" s="29" t="s">
        <v>23</v>
      </c>
      <c r="C14" s="29" t="s">
        <v>56</v>
      </c>
      <c r="D14" s="25" t="s">
        <v>47</v>
      </c>
      <c r="E14" s="30" t="s">
        <v>57</v>
      </c>
      <c r="F14" s="31" t="s">
        <v>58</v>
      </c>
      <c r="G14" s="32">
        <v>1040</v>
      </c>
      <c r="H14" s="33">
        <v>0</v>
      </c>
      <c r="I14" s="34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35" t="s">
        <v>50</v>
      </c>
      <c r="E15" s="36" t="s">
        <v>47</v>
      </c>
    </row>
    <row r="16" spans="1:18" ht="38.25" x14ac:dyDescent="0.2">
      <c r="A16" s="37" t="s">
        <v>51</v>
      </c>
      <c r="E16" s="38" t="s">
        <v>59</v>
      </c>
    </row>
    <row r="17" spans="1:18" ht="51" x14ac:dyDescent="0.2">
      <c r="A17" t="s">
        <v>53</v>
      </c>
      <c r="E17" s="36" t="s">
        <v>60</v>
      </c>
    </row>
    <row r="18" spans="1:18" x14ac:dyDescent="0.2">
      <c r="A18" s="25" t="s">
        <v>45</v>
      </c>
      <c r="B18" s="29" t="s">
        <v>22</v>
      </c>
      <c r="C18" s="29" t="s">
        <v>61</v>
      </c>
      <c r="D18" s="25" t="s">
        <v>47</v>
      </c>
      <c r="E18" s="30" t="s">
        <v>62</v>
      </c>
      <c r="F18" s="31" t="s">
        <v>58</v>
      </c>
      <c r="G18" s="32">
        <v>520</v>
      </c>
      <c r="H18" s="33">
        <v>0</v>
      </c>
      <c r="I18" s="34">
        <f>ROUND(ROUND(H18,2)*ROUND(G18,3),2)</f>
        <v>0</v>
      </c>
      <c r="O18">
        <f>(I18*21)/100</f>
        <v>0</v>
      </c>
      <c r="P18" t="s">
        <v>23</v>
      </c>
    </row>
    <row r="19" spans="1:18" x14ac:dyDescent="0.2">
      <c r="A19" s="35" t="s">
        <v>50</v>
      </c>
      <c r="E19" s="36" t="s">
        <v>47</v>
      </c>
    </row>
    <row r="20" spans="1:18" x14ac:dyDescent="0.2">
      <c r="A20" s="37" t="s">
        <v>51</v>
      </c>
      <c r="E20" s="38" t="s">
        <v>63</v>
      </c>
    </row>
    <row r="21" spans="1:18" ht="140.25" x14ac:dyDescent="0.2">
      <c r="A21" t="s">
        <v>53</v>
      </c>
      <c r="E21" s="36" t="s">
        <v>64</v>
      </c>
    </row>
    <row r="22" spans="1:18" x14ac:dyDescent="0.2">
      <c r="A22" s="25" t="s">
        <v>45</v>
      </c>
      <c r="B22" s="29" t="s">
        <v>33</v>
      </c>
      <c r="C22" s="29" t="s">
        <v>65</v>
      </c>
      <c r="D22" s="25" t="s">
        <v>47</v>
      </c>
      <c r="E22" s="30" t="s">
        <v>66</v>
      </c>
      <c r="F22" s="31" t="s">
        <v>58</v>
      </c>
      <c r="G22" s="32">
        <v>520</v>
      </c>
      <c r="H22" s="33">
        <v>0</v>
      </c>
      <c r="I22" s="34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5" t="s">
        <v>50</v>
      </c>
      <c r="E23" s="36" t="s">
        <v>47</v>
      </c>
    </row>
    <row r="24" spans="1:18" x14ac:dyDescent="0.2">
      <c r="A24" s="37" t="s">
        <v>51</v>
      </c>
      <c r="E24" s="38" t="s">
        <v>63</v>
      </c>
    </row>
    <row r="25" spans="1:18" ht="140.25" x14ac:dyDescent="0.2">
      <c r="A25" t="s">
        <v>53</v>
      </c>
      <c r="E25" s="36" t="s">
        <v>64</v>
      </c>
    </row>
    <row r="26" spans="1:18" x14ac:dyDescent="0.2">
      <c r="A26" s="25" t="s">
        <v>45</v>
      </c>
      <c r="B26" s="29" t="s">
        <v>35</v>
      </c>
      <c r="C26" s="29" t="s">
        <v>67</v>
      </c>
      <c r="D26" s="25" t="s">
        <v>47</v>
      </c>
      <c r="E26" s="30" t="s">
        <v>68</v>
      </c>
      <c r="F26" s="31" t="s">
        <v>69</v>
      </c>
      <c r="G26" s="32">
        <v>130</v>
      </c>
      <c r="H26" s="33">
        <v>0</v>
      </c>
      <c r="I26" s="34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5" t="s">
        <v>50</v>
      </c>
      <c r="E27" s="36" t="s">
        <v>47</v>
      </c>
    </row>
    <row r="28" spans="1:18" x14ac:dyDescent="0.2">
      <c r="A28" s="37" t="s">
        <v>51</v>
      </c>
      <c r="E28" s="38" t="s">
        <v>70</v>
      </c>
    </row>
    <row r="29" spans="1:18" ht="38.25" x14ac:dyDescent="0.2">
      <c r="A29" t="s">
        <v>53</v>
      </c>
      <c r="E29" s="36" t="s">
        <v>71</v>
      </c>
    </row>
    <row r="30" spans="1:18" ht="12.75" customHeight="1" x14ac:dyDescent="0.2">
      <c r="A30" s="12" t="s">
        <v>43</v>
      </c>
      <c r="B30" s="12"/>
      <c r="C30" s="39" t="s">
        <v>72</v>
      </c>
      <c r="D30" s="12"/>
      <c r="E30" s="27" t="s">
        <v>73</v>
      </c>
      <c r="F30" s="12"/>
      <c r="G30" s="12"/>
      <c r="H30" s="12"/>
      <c r="I30" s="40">
        <f>0+Q30</f>
        <v>0</v>
      </c>
      <c r="O30">
        <f>0+R30</f>
        <v>0</v>
      </c>
      <c r="Q30">
        <f>0+I31+I35</f>
        <v>0</v>
      </c>
      <c r="R30">
        <f>0+O31+O35</f>
        <v>0</v>
      </c>
    </row>
    <row r="31" spans="1:18" x14ac:dyDescent="0.2">
      <c r="A31" s="25" t="s">
        <v>45</v>
      </c>
      <c r="B31" s="29" t="s">
        <v>37</v>
      </c>
      <c r="C31" s="29" t="s">
        <v>74</v>
      </c>
      <c r="D31" s="25" t="s">
        <v>47</v>
      </c>
      <c r="E31" s="30" t="s">
        <v>75</v>
      </c>
      <c r="F31" s="31" t="s">
        <v>76</v>
      </c>
      <c r="G31" s="32">
        <v>2</v>
      </c>
      <c r="H31" s="33">
        <v>0</v>
      </c>
      <c r="I31" s="34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35" t="s">
        <v>50</v>
      </c>
      <c r="E32" s="36" t="s">
        <v>47</v>
      </c>
    </row>
    <row r="33" spans="1:18" x14ac:dyDescent="0.2">
      <c r="A33" s="37" t="s">
        <v>51</v>
      </c>
      <c r="E33" s="38" t="s">
        <v>77</v>
      </c>
    </row>
    <row r="34" spans="1:18" ht="38.25" x14ac:dyDescent="0.2">
      <c r="A34" t="s">
        <v>53</v>
      </c>
      <c r="E34" s="36" t="s">
        <v>78</v>
      </c>
    </row>
    <row r="35" spans="1:18" x14ac:dyDescent="0.2">
      <c r="A35" s="25" t="s">
        <v>45</v>
      </c>
      <c r="B35" s="29" t="s">
        <v>79</v>
      </c>
      <c r="C35" s="29" t="s">
        <v>80</v>
      </c>
      <c r="D35" s="25" t="s">
        <v>47</v>
      </c>
      <c r="E35" s="30" t="s">
        <v>81</v>
      </c>
      <c r="F35" s="31" t="s">
        <v>76</v>
      </c>
      <c r="G35" s="32">
        <v>3</v>
      </c>
      <c r="H35" s="33">
        <v>0</v>
      </c>
      <c r="I35" s="34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35" t="s">
        <v>50</v>
      </c>
      <c r="E36" s="36" t="s">
        <v>47</v>
      </c>
    </row>
    <row r="37" spans="1:18" x14ac:dyDescent="0.2">
      <c r="A37" s="37" t="s">
        <v>51</v>
      </c>
      <c r="E37" s="38" t="s">
        <v>82</v>
      </c>
    </row>
    <row r="38" spans="1:18" ht="38.25" x14ac:dyDescent="0.2">
      <c r="A38" t="s">
        <v>53</v>
      </c>
      <c r="E38" s="36" t="s">
        <v>78</v>
      </c>
    </row>
    <row r="39" spans="1:18" ht="12.75" customHeight="1" x14ac:dyDescent="0.2">
      <c r="A39" s="12" t="s">
        <v>43</v>
      </c>
      <c r="B39" s="12"/>
      <c r="C39" s="39" t="s">
        <v>40</v>
      </c>
      <c r="D39" s="12"/>
      <c r="E39" s="27" t="s">
        <v>83</v>
      </c>
      <c r="F39" s="12"/>
      <c r="G39" s="12"/>
      <c r="H39" s="12"/>
      <c r="I39" s="40">
        <f>0+Q39</f>
        <v>0</v>
      </c>
      <c r="O39">
        <f>0+R39</f>
        <v>0</v>
      </c>
      <c r="Q39">
        <f>0+I40+I44</f>
        <v>0</v>
      </c>
      <c r="R39">
        <f>0+O40+O44</f>
        <v>0</v>
      </c>
    </row>
    <row r="40" spans="1:18" ht="25.5" x14ac:dyDescent="0.2">
      <c r="A40" s="25" t="s">
        <v>45</v>
      </c>
      <c r="B40" s="29" t="s">
        <v>72</v>
      </c>
      <c r="C40" s="29" t="s">
        <v>84</v>
      </c>
      <c r="D40" s="25" t="s">
        <v>47</v>
      </c>
      <c r="E40" s="30" t="s">
        <v>85</v>
      </c>
      <c r="F40" s="31" t="s">
        <v>58</v>
      </c>
      <c r="G40" s="32">
        <v>27.25</v>
      </c>
      <c r="H40" s="33">
        <v>0</v>
      </c>
      <c r="I40" s="34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35" t="s">
        <v>50</v>
      </c>
      <c r="E41" s="36" t="s">
        <v>47</v>
      </c>
    </row>
    <row r="42" spans="1:18" ht="51" x14ac:dyDescent="0.2">
      <c r="A42" s="37" t="s">
        <v>51</v>
      </c>
      <c r="E42" s="38" t="s">
        <v>86</v>
      </c>
    </row>
    <row r="43" spans="1:18" ht="38.25" x14ac:dyDescent="0.2">
      <c r="A43" t="s">
        <v>53</v>
      </c>
      <c r="E43" s="36" t="s">
        <v>87</v>
      </c>
    </row>
    <row r="44" spans="1:18" x14ac:dyDescent="0.2">
      <c r="A44" s="25" t="s">
        <v>45</v>
      </c>
      <c r="B44" s="29" t="s">
        <v>40</v>
      </c>
      <c r="C44" s="29" t="s">
        <v>88</v>
      </c>
      <c r="D44" s="25" t="s">
        <v>47</v>
      </c>
      <c r="E44" s="30" t="s">
        <v>89</v>
      </c>
      <c r="F44" s="31" t="s">
        <v>69</v>
      </c>
      <c r="G44" s="32">
        <v>130</v>
      </c>
      <c r="H44" s="33">
        <v>0</v>
      </c>
      <c r="I44" s="34">
        <f>ROUND(ROUND(H44,2)*ROUND(G44,3),2)</f>
        <v>0</v>
      </c>
      <c r="O44">
        <f>(I44*21)/100</f>
        <v>0</v>
      </c>
      <c r="P44" t="s">
        <v>23</v>
      </c>
    </row>
    <row r="45" spans="1:18" x14ac:dyDescent="0.2">
      <c r="A45" s="35" t="s">
        <v>50</v>
      </c>
      <c r="E45" s="36" t="s">
        <v>90</v>
      </c>
    </row>
    <row r="46" spans="1:18" x14ac:dyDescent="0.2">
      <c r="A46" s="37" t="s">
        <v>51</v>
      </c>
      <c r="E46" s="38" t="s">
        <v>70</v>
      </c>
    </row>
    <row r="47" spans="1:18" ht="25.5" x14ac:dyDescent="0.2">
      <c r="A47" t="s">
        <v>53</v>
      </c>
      <c r="E47" s="36" t="s">
        <v>91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abSelected="1" workbookViewId="0">
      <pane ySplit="7" topLeftCell="A30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0+O8+O13+O30+O35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92</v>
      </c>
      <c r="I3" s="41">
        <f>0+I8+I13+I30+I35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92</v>
      </c>
      <c r="D4" s="2"/>
      <c r="E4" s="21" t="s">
        <v>93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22" t="s">
        <v>43</v>
      </c>
      <c r="B8" s="22"/>
      <c r="C8" s="26" t="s">
        <v>29</v>
      </c>
      <c r="D8" s="22"/>
      <c r="E8" s="27" t="s">
        <v>44</v>
      </c>
      <c r="F8" s="22"/>
      <c r="G8" s="22"/>
      <c r="H8" s="22"/>
      <c r="I8" s="28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5" t="s">
        <v>45</v>
      </c>
      <c r="B9" s="29" t="s">
        <v>29</v>
      </c>
      <c r="C9" s="29" t="s">
        <v>46</v>
      </c>
      <c r="D9" s="25" t="s">
        <v>47</v>
      </c>
      <c r="E9" s="30" t="s">
        <v>48</v>
      </c>
      <c r="F9" s="31" t="s">
        <v>49</v>
      </c>
      <c r="G9" s="32">
        <v>123</v>
      </c>
      <c r="H9" s="33">
        <v>0</v>
      </c>
      <c r="I9" s="34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5" t="s">
        <v>50</v>
      </c>
      <c r="E10" s="36" t="s">
        <v>47</v>
      </c>
    </row>
    <row r="11" spans="1:18" x14ac:dyDescent="0.2">
      <c r="A11" s="37" t="s">
        <v>51</v>
      </c>
      <c r="E11" s="38" t="s">
        <v>94</v>
      </c>
    </row>
    <row r="12" spans="1:18" ht="76.5" x14ac:dyDescent="0.2">
      <c r="A12" t="s">
        <v>53</v>
      </c>
      <c r="E12" s="36" t="s">
        <v>54</v>
      </c>
    </row>
    <row r="13" spans="1:18" ht="12.75" customHeight="1" x14ac:dyDescent="0.2">
      <c r="A13" s="12" t="s">
        <v>43</v>
      </c>
      <c r="B13" s="12"/>
      <c r="C13" s="39" t="s">
        <v>35</v>
      </c>
      <c r="D13" s="12"/>
      <c r="E13" s="27" t="s">
        <v>55</v>
      </c>
      <c r="F13" s="12"/>
      <c r="G13" s="12"/>
      <c r="H13" s="12"/>
      <c r="I13" s="40">
        <f>0+Q13</f>
        <v>0</v>
      </c>
      <c r="O13">
        <f>0+R13</f>
        <v>0</v>
      </c>
      <c r="Q13">
        <f>0+I14+I18+I22+I26</f>
        <v>0</v>
      </c>
      <c r="R13">
        <f>0+O14+O18+O22+O26</f>
        <v>0</v>
      </c>
    </row>
    <row r="14" spans="1:18" x14ac:dyDescent="0.2">
      <c r="A14" s="25" t="s">
        <v>45</v>
      </c>
      <c r="B14" s="29" t="s">
        <v>23</v>
      </c>
      <c r="C14" s="29" t="s">
        <v>56</v>
      </c>
      <c r="D14" s="25" t="s">
        <v>47</v>
      </c>
      <c r="E14" s="30" t="s">
        <v>57</v>
      </c>
      <c r="F14" s="31" t="s">
        <v>58</v>
      </c>
      <c r="G14" s="32">
        <v>2460</v>
      </c>
      <c r="H14" s="33">
        <v>0</v>
      </c>
      <c r="I14" s="34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35" t="s">
        <v>50</v>
      </c>
      <c r="E15" s="36" t="s">
        <v>47</v>
      </c>
    </row>
    <row r="16" spans="1:18" ht="38.25" x14ac:dyDescent="0.2">
      <c r="A16" s="37" t="s">
        <v>51</v>
      </c>
      <c r="E16" s="38" t="s">
        <v>95</v>
      </c>
    </row>
    <row r="17" spans="1:18" ht="51" x14ac:dyDescent="0.2">
      <c r="A17" t="s">
        <v>53</v>
      </c>
      <c r="E17" s="36" t="s">
        <v>60</v>
      </c>
    </row>
    <row r="18" spans="1:18" x14ac:dyDescent="0.2">
      <c r="A18" s="25" t="s">
        <v>45</v>
      </c>
      <c r="B18" s="29" t="s">
        <v>22</v>
      </c>
      <c r="C18" s="29" t="s">
        <v>61</v>
      </c>
      <c r="D18" s="25" t="s">
        <v>47</v>
      </c>
      <c r="E18" s="30" t="s">
        <v>96</v>
      </c>
      <c r="F18" s="31" t="s">
        <v>58</v>
      </c>
      <c r="G18" s="32">
        <v>1230</v>
      </c>
      <c r="H18" s="33">
        <v>0</v>
      </c>
      <c r="I18" s="34">
        <f>ROUND(ROUND(H18,2)*ROUND(G18,3),2)</f>
        <v>0</v>
      </c>
      <c r="O18">
        <f>(I18*21)/100</f>
        <v>0</v>
      </c>
      <c r="P18" t="s">
        <v>23</v>
      </c>
    </row>
    <row r="19" spans="1:18" x14ac:dyDescent="0.2">
      <c r="A19" s="35" t="s">
        <v>50</v>
      </c>
      <c r="E19" s="36" t="s">
        <v>47</v>
      </c>
    </row>
    <row r="20" spans="1:18" x14ac:dyDescent="0.2">
      <c r="A20" s="37" t="s">
        <v>51</v>
      </c>
      <c r="E20" s="38" t="s">
        <v>97</v>
      </c>
    </row>
    <row r="21" spans="1:18" ht="140.25" x14ac:dyDescent="0.2">
      <c r="A21" t="s">
        <v>53</v>
      </c>
      <c r="E21" s="36" t="s">
        <v>64</v>
      </c>
    </row>
    <row r="22" spans="1:18" x14ac:dyDescent="0.2">
      <c r="A22" s="25" t="s">
        <v>45</v>
      </c>
      <c r="B22" s="29" t="s">
        <v>33</v>
      </c>
      <c r="C22" s="29" t="s">
        <v>65</v>
      </c>
      <c r="D22" s="25" t="s">
        <v>47</v>
      </c>
      <c r="E22" s="30" t="s">
        <v>66</v>
      </c>
      <c r="F22" s="31" t="s">
        <v>58</v>
      </c>
      <c r="G22" s="32">
        <v>1230</v>
      </c>
      <c r="H22" s="33">
        <v>0</v>
      </c>
      <c r="I22" s="34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5" t="s">
        <v>50</v>
      </c>
      <c r="E23" s="36" t="s">
        <v>47</v>
      </c>
    </row>
    <row r="24" spans="1:18" x14ac:dyDescent="0.2">
      <c r="A24" s="37" t="s">
        <v>51</v>
      </c>
      <c r="E24" s="38" t="s">
        <v>97</v>
      </c>
    </row>
    <row r="25" spans="1:18" ht="140.25" x14ac:dyDescent="0.2">
      <c r="A25" t="s">
        <v>53</v>
      </c>
      <c r="E25" s="36" t="s">
        <v>64</v>
      </c>
    </row>
    <row r="26" spans="1:18" x14ac:dyDescent="0.2">
      <c r="A26" s="25" t="s">
        <v>45</v>
      </c>
      <c r="B26" s="29" t="s">
        <v>35</v>
      </c>
      <c r="C26" s="29" t="s">
        <v>67</v>
      </c>
      <c r="D26" s="25" t="s">
        <v>47</v>
      </c>
      <c r="E26" s="30" t="s">
        <v>68</v>
      </c>
      <c r="F26" s="31" t="s">
        <v>69</v>
      </c>
      <c r="G26" s="32">
        <v>350</v>
      </c>
      <c r="H26" s="33">
        <v>0</v>
      </c>
      <c r="I26" s="34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5" t="s">
        <v>50</v>
      </c>
      <c r="E27" s="36" t="s">
        <v>98</v>
      </c>
    </row>
    <row r="28" spans="1:18" x14ac:dyDescent="0.2">
      <c r="A28" s="37" t="s">
        <v>51</v>
      </c>
      <c r="E28" s="38" t="s">
        <v>99</v>
      </c>
    </row>
    <row r="29" spans="1:18" ht="38.25" x14ac:dyDescent="0.2">
      <c r="A29" t="s">
        <v>53</v>
      </c>
      <c r="E29" s="36" t="s">
        <v>71</v>
      </c>
    </row>
    <row r="30" spans="1:18" ht="12.75" customHeight="1" x14ac:dyDescent="0.2">
      <c r="A30" s="12" t="s">
        <v>43</v>
      </c>
      <c r="B30" s="12"/>
      <c r="C30" s="39" t="s">
        <v>79</v>
      </c>
      <c r="D30" s="12"/>
      <c r="E30" s="27" t="s">
        <v>100</v>
      </c>
      <c r="F30" s="12"/>
      <c r="G30" s="12"/>
      <c r="H30" s="12"/>
      <c r="I30" s="40">
        <f>0+Q30</f>
        <v>0</v>
      </c>
      <c r="O30">
        <f>0+R30</f>
        <v>0</v>
      </c>
      <c r="Q30">
        <f>0+I31</f>
        <v>0</v>
      </c>
      <c r="R30">
        <f>0+O31</f>
        <v>0</v>
      </c>
    </row>
    <row r="31" spans="1:18" x14ac:dyDescent="0.2">
      <c r="A31" s="25" t="s">
        <v>45</v>
      </c>
      <c r="B31" s="29" t="s">
        <v>37</v>
      </c>
      <c r="C31" s="29" t="s">
        <v>101</v>
      </c>
      <c r="D31" s="25" t="s">
        <v>102</v>
      </c>
      <c r="E31" s="30" t="s">
        <v>103</v>
      </c>
      <c r="F31" s="31" t="s">
        <v>76</v>
      </c>
      <c r="G31" s="32">
        <v>2</v>
      </c>
      <c r="H31" s="33">
        <v>0</v>
      </c>
      <c r="I31" s="34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35" t="s">
        <v>50</v>
      </c>
      <c r="E32" s="36" t="s">
        <v>104</v>
      </c>
    </row>
    <row r="33" spans="1:18" x14ac:dyDescent="0.2">
      <c r="A33" s="37" t="s">
        <v>51</v>
      </c>
      <c r="E33" s="38" t="s">
        <v>105</v>
      </c>
    </row>
    <row r="34" spans="1:18" ht="178.5" x14ac:dyDescent="0.2">
      <c r="A34" t="s">
        <v>53</v>
      </c>
      <c r="E34" s="36" t="s">
        <v>106</v>
      </c>
    </row>
    <row r="35" spans="1:18" ht="12.75" customHeight="1" x14ac:dyDescent="0.2">
      <c r="A35" s="12" t="s">
        <v>43</v>
      </c>
      <c r="B35" s="12"/>
      <c r="C35" s="39" t="s">
        <v>40</v>
      </c>
      <c r="D35" s="12"/>
      <c r="E35" s="27" t="s">
        <v>83</v>
      </c>
      <c r="F35" s="12"/>
      <c r="G35" s="12"/>
      <c r="H35" s="12"/>
      <c r="I35" s="40">
        <f>0+Q35</f>
        <v>0</v>
      </c>
      <c r="O35">
        <f>0+R35</f>
        <v>0</v>
      </c>
      <c r="Q35">
        <f>0+I36+I40</f>
        <v>0</v>
      </c>
      <c r="R35">
        <f>0+O36+O40</f>
        <v>0</v>
      </c>
    </row>
    <row r="36" spans="1:18" ht="25.5" x14ac:dyDescent="0.2">
      <c r="A36" s="25" t="s">
        <v>45</v>
      </c>
      <c r="B36" s="29" t="s">
        <v>79</v>
      </c>
      <c r="C36" s="29" t="s">
        <v>84</v>
      </c>
      <c r="D36" s="25" t="s">
        <v>47</v>
      </c>
      <c r="E36" s="30" t="s">
        <v>85</v>
      </c>
      <c r="F36" s="31" t="s">
        <v>58</v>
      </c>
      <c r="G36" s="32">
        <v>70</v>
      </c>
      <c r="H36" s="33">
        <v>0</v>
      </c>
      <c r="I36" s="34">
        <f>ROUND(ROUND(H36,2)*ROUND(G36,3),2)</f>
        <v>0</v>
      </c>
      <c r="O36">
        <f>(I36*21)/100</f>
        <v>0</v>
      </c>
      <c r="P36" t="s">
        <v>23</v>
      </c>
    </row>
    <row r="37" spans="1:18" x14ac:dyDescent="0.2">
      <c r="A37" s="35" t="s">
        <v>50</v>
      </c>
      <c r="E37" s="36" t="s">
        <v>47</v>
      </c>
    </row>
    <row r="38" spans="1:18" ht="63.75" x14ac:dyDescent="0.2">
      <c r="A38" s="37" t="s">
        <v>51</v>
      </c>
      <c r="E38" s="38" t="s">
        <v>107</v>
      </c>
    </row>
    <row r="39" spans="1:18" ht="38.25" x14ac:dyDescent="0.2">
      <c r="A39" t="s">
        <v>53</v>
      </c>
      <c r="E39" s="36" t="s">
        <v>87</v>
      </c>
    </row>
    <row r="40" spans="1:18" x14ac:dyDescent="0.2">
      <c r="A40" s="25" t="s">
        <v>45</v>
      </c>
      <c r="B40" s="29" t="s">
        <v>72</v>
      </c>
      <c r="C40" s="29" t="s">
        <v>88</v>
      </c>
      <c r="D40" s="25" t="s">
        <v>47</v>
      </c>
      <c r="E40" s="30" t="s">
        <v>89</v>
      </c>
      <c r="F40" s="31" t="s">
        <v>69</v>
      </c>
      <c r="G40" s="32">
        <v>350</v>
      </c>
      <c r="H40" s="33">
        <v>0</v>
      </c>
      <c r="I40" s="34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35" t="s">
        <v>50</v>
      </c>
      <c r="E41" s="36" t="s">
        <v>108</v>
      </c>
    </row>
    <row r="42" spans="1:18" x14ac:dyDescent="0.2">
      <c r="A42" s="37" t="s">
        <v>51</v>
      </c>
      <c r="E42" s="38" t="s">
        <v>47</v>
      </c>
    </row>
    <row r="43" spans="1:18" ht="25.5" x14ac:dyDescent="0.2">
      <c r="A43" t="s">
        <v>53</v>
      </c>
      <c r="E43" s="36" t="s">
        <v>91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0+O8+O13+O30+O35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109</v>
      </c>
      <c r="I3" s="41">
        <f>0+I8+I13+I30+I35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109</v>
      </c>
      <c r="D4" s="2"/>
      <c r="E4" s="21" t="s">
        <v>110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22" t="s">
        <v>43</v>
      </c>
      <c r="B8" s="22"/>
      <c r="C8" s="26" t="s">
        <v>29</v>
      </c>
      <c r="D8" s="22"/>
      <c r="E8" s="27" t="s">
        <v>44</v>
      </c>
      <c r="F8" s="22"/>
      <c r="G8" s="22"/>
      <c r="H8" s="22"/>
      <c r="I8" s="28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5" t="s">
        <v>45</v>
      </c>
      <c r="B9" s="29" t="s">
        <v>29</v>
      </c>
      <c r="C9" s="29" t="s">
        <v>46</v>
      </c>
      <c r="D9" s="25" t="s">
        <v>47</v>
      </c>
      <c r="E9" s="30" t="s">
        <v>48</v>
      </c>
      <c r="F9" s="31" t="s">
        <v>49</v>
      </c>
      <c r="G9" s="32">
        <v>113</v>
      </c>
      <c r="H9" s="33">
        <v>0</v>
      </c>
      <c r="I9" s="34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5" t="s">
        <v>50</v>
      </c>
      <c r="E10" s="36" t="s">
        <v>47</v>
      </c>
    </row>
    <row r="11" spans="1:18" x14ac:dyDescent="0.2">
      <c r="A11" s="37" t="s">
        <v>51</v>
      </c>
      <c r="E11" s="38" t="s">
        <v>111</v>
      </c>
    </row>
    <row r="12" spans="1:18" ht="76.5" x14ac:dyDescent="0.2">
      <c r="A12" t="s">
        <v>53</v>
      </c>
      <c r="E12" s="36" t="s">
        <v>54</v>
      </c>
    </row>
    <row r="13" spans="1:18" ht="12.75" customHeight="1" x14ac:dyDescent="0.2">
      <c r="A13" s="12" t="s">
        <v>43</v>
      </c>
      <c r="B13" s="12"/>
      <c r="C13" s="39" t="s">
        <v>35</v>
      </c>
      <c r="D13" s="12"/>
      <c r="E13" s="27" t="s">
        <v>55</v>
      </c>
      <c r="F13" s="12"/>
      <c r="G13" s="12"/>
      <c r="H13" s="12"/>
      <c r="I13" s="40">
        <f>0+Q13</f>
        <v>0</v>
      </c>
      <c r="O13">
        <f>0+R13</f>
        <v>0</v>
      </c>
      <c r="Q13">
        <f>0+I14+I18+I22+I26</f>
        <v>0</v>
      </c>
      <c r="R13">
        <f>0+O14+O18+O22+O26</f>
        <v>0</v>
      </c>
    </row>
    <row r="14" spans="1:18" x14ac:dyDescent="0.2">
      <c r="A14" s="25" t="s">
        <v>45</v>
      </c>
      <c r="B14" s="29" t="s">
        <v>23</v>
      </c>
      <c r="C14" s="29" t="s">
        <v>56</v>
      </c>
      <c r="D14" s="25" t="s">
        <v>47</v>
      </c>
      <c r="E14" s="30" t="s">
        <v>57</v>
      </c>
      <c r="F14" s="31" t="s">
        <v>58</v>
      </c>
      <c r="G14" s="32">
        <v>2260</v>
      </c>
      <c r="H14" s="33">
        <v>0</v>
      </c>
      <c r="I14" s="34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35" t="s">
        <v>50</v>
      </c>
      <c r="E15" s="36" t="s">
        <v>47</v>
      </c>
    </row>
    <row r="16" spans="1:18" ht="38.25" x14ac:dyDescent="0.2">
      <c r="A16" s="37" t="s">
        <v>51</v>
      </c>
      <c r="E16" s="38" t="s">
        <v>112</v>
      </c>
    </row>
    <row r="17" spans="1:18" ht="51" x14ac:dyDescent="0.2">
      <c r="A17" t="s">
        <v>53</v>
      </c>
      <c r="E17" s="36" t="s">
        <v>60</v>
      </c>
    </row>
    <row r="18" spans="1:18" x14ac:dyDescent="0.2">
      <c r="A18" s="25" t="s">
        <v>45</v>
      </c>
      <c r="B18" s="29" t="s">
        <v>22</v>
      </c>
      <c r="C18" s="29" t="s">
        <v>61</v>
      </c>
      <c r="D18" s="25" t="s">
        <v>47</v>
      </c>
      <c r="E18" s="30" t="s">
        <v>96</v>
      </c>
      <c r="F18" s="31" t="s">
        <v>58</v>
      </c>
      <c r="G18" s="32">
        <v>1130</v>
      </c>
      <c r="H18" s="33">
        <v>0</v>
      </c>
      <c r="I18" s="34">
        <f>ROUND(ROUND(H18,2)*ROUND(G18,3),2)</f>
        <v>0</v>
      </c>
      <c r="O18">
        <f>(I18*21)/100</f>
        <v>0</v>
      </c>
      <c r="P18" t="s">
        <v>23</v>
      </c>
    </row>
    <row r="19" spans="1:18" x14ac:dyDescent="0.2">
      <c r="A19" s="35" t="s">
        <v>50</v>
      </c>
      <c r="E19" s="36" t="s">
        <v>47</v>
      </c>
    </row>
    <row r="20" spans="1:18" x14ac:dyDescent="0.2">
      <c r="A20" s="37" t="s">
        <v>51</v>
      </c>
      <c r="E20" s="38" t="s">
        <v>113</v>
      </c>
    </row>
    <row r="21" spans="1:18" ht="140.25" x14ac:dyDescent="0.2">
      <c r="A21" t="s">
        <v>53</v>
      </c>
      <c r="E21" s="36" t="s">
        <v>64</v>
      </c>
    </row>
    <row r="22" spans="1:18" x14ac:dyDescent="0.2">
      <c r="A22" s="25" t="s">
        <v>45</v>
      </c>
      <c r="B22" s="29" t="s">
        <v>33</v>
      </c>
      <c r="C22" s="29" t="s">
        <v>65</v>
      </c>
      <c r="D22" s="25" t="s">
        <v>47</v>
      </c>
      <c r="E22" s="30" t="s">
        <v>66</v>
      </c>
      <c r="F22" s="31" t="s">
        <v>58</v>
      </c>
      <c r="G22" s="32">
        <v>1130</v>
      </c>
      <c r="H22" s="33">
        <v>0</v>
      </c>
      <c r="I22" s="34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5" t="s">
        <v>50</v>
      </c>
      <c r="E23" s="36" t="s">
        <v>47</v>
      </c>
    </row>
    <row r="24" spans="1:18" x14ac:dyDescent="0.2">
      <c r="A24" s="37" t="s">
        <v>51</v>
      </c>
      <c r="E24" s="38" t="s">
        <v>113</v>
      </c>
    </row>
    <row r="25" spans="1:18" ht="140.25" x14ac:dyDescent="0.2">
      <c r="A25" t="s">
        <v>53</v>
      </c>
      <c r="E25" s="36" t="s">
        <v>64</v>
      </c>
    </row>
    <row r="26" spans="1:18" x14ac:dyDescent="0.2">
      <c r="A26" s="25" t="s">
        <v>45</v>
      </c>
      <c r="B26" s="29" t="s">
        <v>35</v>
      </c>
      <c r="C26" s="29" t="s">
        <v>67</v>
      </c>
      <c r="D26" s="25" t="s">
        <v>47</v>
      </c>
      <c r="E26" s="30" t="s">
        <v>68</v>
      </c>
      <c r="F26" s="31" t="s">
        <v>69</v>
      </c>
      <c r="G26" s="32">
        <v>330</v>
      </c>
      <c r="H26" s="33">
        <v>0</v>
      </c>
      <c r="I26" s="34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5" t="s">
        <v>50</v>
      </c>
      <c r="E27" s="36" t="s">
        <v>47</v>
      </c>
    </row>
    <row r="28" spans="1:18" x14ac:dyDescent="0.2">
      <c r="A28" s="37" t="s">
        <v>51</v>
      </c>
      <c r="E28" s="38" t="s">
        <v>114</v>
      </c>
    </row>
    <row r="29" spans="1:18" ht="38.25" x14ac:dyDescent="0.2">
      <c r="A29" t="s">
        <v>53</v>
      </c>
      <c r="E29" s="36" t="s">
        <v>71</v>
      </c>
    </row>
    <row r="30" spans="1:18" ht="12.75" customHeight="1" x14ac:dyDescent="0.2">
      <c r="A30" s="12" t="s">
        <v>43</v>
      </c>
      <c r="B30" s="12"/>
      <c r="C30" s="39" t="s">
        <v>72</v>
      </c>
      <c r="D30" s="12"/>
      <c r="E30" s="27" t="s">
        <v>73</v>
      </c>
      <c r="F30" s="12"/>
      <c r="G30" s="12"/>
      <c r="H30" s="12"/>
      <c r="I30" s="40">
        <f>0+Q30</f>
        <v>0</v>
      </c>
      <c r="O30">
        <f>0+R30</f>
        <v>0</v>
      </c>
      <c r="Q30">
        <f>0+I31</f>
        <v>0</v>
      </c>
      <c r="R30">
        <f>0+O31</f>
        <v>0</v>
      </c>
    </row>
    <row r="31" spans="1:18" x14ac:dyDescent="0.2">
      <c r="A31" s="25" t="s">
        <v>45</v>
      </c>
      <c r="B31" s="29" t="s">
        <v>37</v>
      </c>
      <c r="C31" s="29" t="s">
        <v>80</v>
      </c>
      <c r="D31" s="25" t="s">
        <v>47</v>
      </c>
      <c r="E31" s="30" t="s">
        <v>81</v>
      </c>
      <c r="F31" s="31" t="s">
        <v>76</v>
      </c>
      <c r="G31" s="32">
        <v>5</v>
      </c>
      <c r="H31" s="33">
        <v>0</v>
      </c>
      <c r="I31" s="34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35" t="s">
        <v>50</v>
      </c>
      <c r="E32" s="36" t="s">
        <v>47</v>
      </c>
    </row>
    <row r="33" spans="1:18" x14ac:dyDescent="0.2">
      <c r="A33" s="37" t="s">
        <v>51</v>
      </c>
      <c r="E33" s="38" t="s">
        <v>115</v>
      </c>
    </row>
    <row r="34" spans="1:18" ht="38.25" x14ac:dyDescent="0.2">
      <c r="A34" t="s">
        <v>53</v>
      </c>
      <c r="E34" s="36" t="s">
        <v>78</v>
      </c>
    </row>
    <row r="35" spans="1:18" ht="12.75" customHeight="1" x14ac:dyDescent="0.2">
      <c r="A35" s="12" t="s">
        <v>43</v>
      </c>
      <c r="B35" s="12"/>
      <c r="C35" s="39" t="s">
        <v>40</v>
      </c>
      <c r="D35" s="12"/>
      <c r="E35" s="27" t="s">
        <v>83</v>
      </c>
      <c r="F35" s="12"/>
      <c r="G35" s="12"/>
      <c r="H35" s="12"/>
      <c r="I35" s="40">
        <f>0+Q35</f>
        <v>0</v>
      </c>
      <c r="O35">
        <f>0+R35</f>
        <v>0</v>
      </c>
      <c r="Q35">
        <f>0+I36+I40</f>
        <v>0</v>
      </c>
      <c r="R35">
        <f>0+O36+O40</f>
        <v>0</v>
      </c>
    </row>
    <row r="36" spans="1:18" ht="25.5" x14ac:dyDescent="0.2">
      <c r="A36" s="25" t="s">
        <v>45</v>
      </c>
      <c r="B36" s="29" t="s">
        <v>79</v>
      </c>
      <c r="C36" s="29" t="s">
        <v>84</v>
      </c>
      <c r="D36" s="25" t="s">
        <v>47</v>
      </c>
      <c r="E36" s="30" t="s">
        <v>85</v>
      </c>
      <c r="F36" s="31" t="s">
        <v>58</v>
      </c>
      <c r="G36" s="32">
        <v>55</v>
      </c>
      <c r="H36" s="33">
        <v>0</v>
      </c>
      <c r="I36" s="34">
        <f>ROUND(ROUND(H36,2)*ROUND(G36,3),2)</f>
        <v>0</v>
      </c>
      <c r="O36">
        <f>(I36*21)/100</f>
        <v>0</v>
      </c>
      <c r="P36" t="s">
        <v>23</v>
      </c>
    </row>
    <row r="37" spans="1:18" x14ac:dyDescent="0.2">
      <c r="A37" s="35" t="s">
        <v>50</v>
      </c>
      <c r="E37" s="36" t="s">
        <v>47</v>
      </c>
    </row>
    <row r="38" spans="1:18" ht="51" x14ac:dyDescent="0.2">
      <c r="A38" s="37" t="s">
        <v>51</v>
      </c>
      <c r="E38" s="38" t="s">
        <v>116</v>
      </c>
    </row>
    <row r="39" spans="1:18" ht="38.25" x14ac:dyDescent="0.2">
      <c r="A39" t="s">
        <v>53</v>
      </c>
      <c r="E39" s="36" t="s">
        <v>87</v>
      </c>
    </row>
    <row r="40" spans="1:18" x14ac:dyDescent="0.2">
      <c r="A40" s="25" t="s">
        <v>45</v>
      </c>
      <c r="B40" s="29" t="s">
        <v>72</v>
      </c>
      <c r="C40" s="29" t="s">
        <v>88</v>
      </c>
      <c r="D40" s="25" t="s">
        <v>47</v>
      </c>
      <c r="E40" s="30" t="s">
        <v>89</v>
      </c>
      <c r="F40" s="31" t="s">
        <v>69</v>
      </c>
      <c r="G40" s="32">
        <v>330</v>
      </c>
      <c r="H40" s="33">
        <v>0</v>
      </c>
      <c r="I40" s="34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35" t="s">
        <v>50</v>
      </c>
      <c r="E41" s="36" t="s">
        <v>90</v>
      </c>
    </row>
    <row r="42" spans="1:18" x14ac:dyDescent="0.2">
      <c r="A42" s="37" t="s">
        <v>51</v>
      </c>
      <c r="E42" s="38" t="s">
        <v>114</v>
      </c>
    </row>
    <row r="43" spans="1:18" ht="25.5" x14ac:dyDescent="0.2">
      <c r="A43" t="s">
        <v>53</v>
      </c>
      <c r="E43" s="36" t="s">
        <v>91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0+O8+O13+O30+O39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117</v>
      </c>
      <c r="I3" s="41">
        <f>0+I8+I13+I30+I39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117</v>
      </c>
      <c r="D4" s="2"/>
      <c r="E4" s="21" t="s">
        <v>118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22" t="s">
        <v>43</v>
      </c>
      <c r="B8" s="22"/>
      <c r="C8" s="26" t="s">
        <v>29</v>
      </c>
      <c r="D8" s="22"/>
      <c r="E8" s="27" t="s">
        <v>44</v>
      </c>
      <c r="F8" s="22"/>
      <c r="G8" s="22"/>
      <c r="H8" s="22"/>
      <c r="I8" s="28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5" t="s">
        <v>45</v>
      </c>
      <c r="B9" s="29" t="s">
        <v>29</v>
      </c>
      <c r="C9" s="29" t="s">
        <v>46</v>
      </c>
      <c r="D9" s="25" t="s">
        <v>47</v>
      </c>
      <c r="E9" s="30" t="s">
        <v>48</v>
      </c>
      <c r="F9" s="31" t="s">
        <v>49</v>
      </c>
      <c r="G9" s="32">
        <v>95</v>
      </c>
      <c r="H9" s="33">
        <v>0</v>
      </c>
      <c r="I9" s="34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5" t="s">
        <v>50</v>
      </c>
      <c r="E10" s="36" t="s">
        <v>47</v>
      </c>
    </row>
    <row r="11" spans="1:18" x14ac:dyDescent="0.2">
      <c r="A11" s="37" t="s">
        <v>51</v>
      </c>
      <c r="E11" s="38" t="s">
        <v>119</v>
      </c>
    </row>
    <row r="12" spans="1:18" ht="76.5" x14ac:dyDescent="0.2">
      <c r="A12" t="s">
        <v>53</v>
      </c>
      <c r="E12" s="36" t="s">
        <v>54</v>
      </c>
    </row>
    <row r="13" spans="1:18" ht="12.75" customHeight="1" x14ac:dyDescent="0.2">
      <c r="A13" s="12" t="s">
        <v>43</v>
      </c>
      <c r="B13" s="12"/>
      <c r="C13" s="39" t="s">
        <v>35</v>
      </c>
      <c r="D13" s="12"/>
      <c r="E13" s="27" t="s">
        <v>55</v>
      </c>
      <c r="F13" s="12"/>
      <c r="G13" s="12"/>
      <c r="H13" s="12"/>
      <c r="I13" s="40">
        <f>0+Q13</f>
        <v>0</v>
      </c>
      <c r="O13">
        <f>0+R13</f>
        <v>0</v>
      </c>
      <c r="Q13">
        <f>0+I14+I18+I22+I26</f>
        <v>0</v>
      </c>
      <c r="R13">
        <f>0+O14+O18+O22+O26</f>
        <v>0</v>
      </c>
    </row>
    <row r="14" spans="1:18" x14ac:dyDescent="0.2">
      <c r="A14" s="25" t="s">
        <v>45</v>
      </c>
      <c r="B14" s="29" t="s">
        <v>23</v>
      </c>
      <c r="C14" s="29" t="s">
        <v>56</v>
      </c>
      <c r="D14" s="25" t="s">
        <v>47</v>
      </c>
      <c r="E14" s="30" t="s">
        <v>57</v>
      </c>
      <c r="F14" s="31" t="s">
        <v>58</v>
      </c>
      <c r="G14" s="32">
        <v>1900</v>
      </c>
      <c r="H14" s="33">
        <v>0</v>
      </c>
      <c r="I14" s="34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35" t="s">
        <v>50</v>
      </c>
      <c r="E15" s="36" t="s">
        <v>47</v>
      </c>
    </row>
    <row r="16" spans="1:18" ht="38.25" x14ac:dyDescent="0.2">
      <c r="A16" s="37" t="s">
        <v>51</v>
      </c>
      <c r="E16" s="38" t="s">
        <v>120</v>
      </c>
    </row>
    <row r="17" spans="1:18" ht="51" x14ac:dyDescent="0.2">
      <c r="A17" t="s">
        <v>53</v>
      </c>
      <c r="E17" s="36" t="s">
        <v>60</v>
      </c>
    </row>
    <row r="18" spans="1:18" x14ac:dyDescent="0.2">
      <c r="A18" s="25" t="s">
        <v>45</v>
      </c>
      <c r="B18" s="29" t="s">
        <v>22</v>
      </c>
      <c r="C18" s="29" t="s">
        <v>61</v>
      </c>
      <c r="D18" s="25" t="s">
        <v>47</v>
      </c>
      <c r="E18" s="30" t="s">
        <v>96</v>
      </c>
      <c r="F18" s="31" t="s">
        <v>58</v>
      </c>
      <c r="G18" s="32">
        <v>950</v>
      </c>
      <c r="H18" s="33">
        <v>0</v>
      </c>
      <c r="I18" s="34">
        <f>ROUND(ROUND(H18,2)*ROUND(G18,3),2)</f>
        <v>0</v>
      </c>
      <c r="O18">
        <f>(I18*21)/100</f>
        <v>0</v>
      </c>
      <c r="P18" t="s">
        <v>23</v>
      </c>
    </row>
    <row r="19" spans="1:18" x14ac:dyDescent="0.2">
      <c r="A19" s="35" t="s">
        <v>50</v>
      </c>
      <c r="E19" s="36" t="s">
        <v>47</v>
      </c>
    </row>
    <row r="20" spans="1:18" x14ac:dyDescent="0.2">
      <c r="A20" s="37" t="s">
        <v>51</v>
      </c>
      <c r="E20" s="38" t="s">
        <v>121</v>
      </c>
    </row>
    <row r="21" spans="1:18" ht="140.25" x14ac:dyDescent="0.2">
      <c r="A21" t="s">
        <v>53</v>
      </c>
      <c r="E21" s="36" t="s">
        <v>64</v>
      </c>
    </row>
    <row r="22" spans="1:18" x14ac:dyDescent="0.2">
      <c r="A22" s="25" t="s">
        <v>45</v>
      </c>
      <c r="B22" s="29" t="s">
        <v>33</v>
      </c>
      <c r="C22" s="29" t="s">
        <v>65</v>
      </c>
      <c r="D22" s="25" t="s">
        <v>47</v>
      </c>
      <c r="E22" s="30" t="s">
        <v>66</v>
      </c>
      <c r="F22" s="31" t="s">
        <v>58</v>
      </c>
      <c r="G22" s="32">
        <v>950</v>
      </c>
      <c r="H22" s="33">
        <v>0</v>
      </c>
      <c r="I22" s="34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5" t="s">
        <v>50</v>
      </c>
      <c r="E23" s="36" t="s">
        <v>47</v>
      </c>
    </row>
    <row r="24" spans="1:18" x14ac:dyDescent="0.2">
      <c r="A24" s="37" t="s">
        <v>51</v>
      </c>
      <c r="E24" s="38" t="s">
        <v>121</v>
      </c>
    </row>
    <row r="25" spans="1:18" ht="140.25" x14ac:dyDescent="0.2">
      <c r="A25" t="s">
        <v>53</v>
      </c>
      <c r="E25" s="36" t="s">
        <v>64</v>
      </c>
    </row>
    <row r="26" spans="1:18" x14ac:dyDescent="0.2">
      <c r="A26" s="25" t="s">
        <v>45</v>
      </c>
      <c r="B26" s="29" t="s">
        <v>35</v>
      </c>
      <c r="C26" s="29" t="s">
        <v>67</v>
      </c>
      <c r="D26" s="25" t="s">
        <v>47</v>
      </c>
      <c r="E26" s="30" t="s">
        <v>68</v>
      </c>
      <c r="F26" s="31" t="s">
        <v>69</v>
      </c>
      <c r="G26" s="32">
        <v>250</v>
      </c>
      <c r="H26" s="33">
        <v>0</v>
      </c>
      <c r="I26" s="34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5" t="s">
        <v>50</v>
      </c>
      <c r="E27" s="36" t="s">
        <v>47</v>
      </c>
    </row>
    <row r="28" spans="1:18" x14ac:dyDescent="0.2">
      <c r="A28" s="37" t="s">
        <v>51</v>
      </c>
      <c r="E28" s="38" t="s">
        <v>122</v>
      </c>
    </row>
    <row r="29" spans="1:18" ht="38.25" x14ac:dyDescent="0.2">
      <c r="A29" t="s">
        <v>53</v>
      </c>
      <c r="E29" s="36" t="s">
        <v>71</v>
      </c>
    </row>
    <row r="30" spans="1:18" ht="12.75" customHeight="1" x14ac:dyDescent="0.2">
      <c r="A30" s="12" t="s">
        <v>43</v>
      </c>
      <c r="B30" s="12"/>
      <c r="C30" s="39" t="s">
        <v>72</v>
      </c>
      <c r="D30" s="12"/>
      <c r="E30" s="27" t="s">
        <v>73</v>
      </c>
      <c r="F30" s="12"/>
      <c r="G30" s="12"/>
      <c r="H30" s="12"/>
      <c r="I30" s="40">
        <f>0+Q30</f>
        <v>0</v>
      </c>
      <c r="O30">
        <f>0+R30</f>
        <v>0</v>
      </c>
      <c r="Q30">
        <f>0+I31+I35</f>
        <v>0</v>
      </c>
      <c r="R30">
        <f>0+O31+O35</f>
        <v>0</v>
      </c>
    </row>
    <row r="31" spans="1:18" x14ac:dyDescent="0.2">
      <c r="A31" s="25" t="s">
        <v>45</v>
      </c>
      <c r="B31" s="29" t="s">
        <v>37</v>
      </c>
      <c r="C31" s="29" t="s">
        <v>74</v>
      </c>
      <c r="D31" s="25" t="s">
        <v>47</v>
      </c>
      <c r="E31" s="30" t="s">
        <v>75</v>
      </c>
      <c r="F31" s="31" t="s">
        <v>76</v>
      </c>
      <c r="G31" s="32">
        <v>3</v>
      </c>
      <c r="H31" s="33">
        <v>0</v>
      </c>
      <c r="I31" s="34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35" t="s">
        <v>50</v>
      </c>
      <c r="E32" s="36" t="s">
        <v>47</v>
      </c>
    </row>
    <row r="33" spans="1:18" x14ac:dyDescent="0.2">
      <c r="A33" s="37" t="s">
        <v>51</v>
      </c>
      <c r="E33" s="38" t="s">
        <v>123</v>
      </c>
    </row>
    <row r="34" spans="1:18" ht="38.25" x14ac:dyDescent="0.2">
      <c r="A34" t="s">
        <v>53</v>
      </c>
      <c r="E34" s="36" t="s">
        <v>78</v>
      </c>
    </row>
    <row r="35" spans="1:18" x14ac:dyDescent="0.2">
      <c r="A35" s="25" t="s">
        <v>45</v>
      </c>
      <c r="B35" s="29" t="s">
        <v>79</v>
      </c>
      <c r="C35" s="29" t="s">
        <v>80</v>
      </c>
      <c r="D35" s="25" t="s">
        <v>47</v>
      </c>
      <c r="E35" s="30" t="s">
        <v>81</v>
      </c>
      <c r="F35" s="31" t="s">
        <v>76</v>
      </c>
      <c r="G35" s="32">
        <v>5</v>
      </c>
      <c r="H35" s="33">
        <v>0</v>
      </c>
      <c r="I35" s="34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35" t="s">
        <v>50</v>
      </c>
      <c r="E36" s="36" t="s">
        <v>47</v>
      </c>
    </row>
    <row r="37" spans="1:18" x14ac:dyDescent="0.2">
      <c r="A37" s="37" t="s">
        <v>51</v>
      </c>
      <c r="E37" s="38" t="s">
        <v>115</v>
      </c>
    </row>
    <row r="38" spans="1:18" ht="38.25" x14ac:dyDescent="0.2">
      <c r="A38" t="s">
        <v>53</v>
      </c>
      <c r="E38" s="36" t="s">
        <v>78</v>
      </c>
    </row>
    <row r="39" spans="1:18" ht="12.75" customHeight="1" x14ac:dyDescent="0.2">
      <c r="A39" s="12" t="s">
        <v>43</v>
      </c>
      <c r="B39" s="12"/>
      <c r="C39" s="39" t="s">
        <v>40</v>
      </c>
      <c r="D39" s="12"/>
      <c r="E39" s="27" t="s">
        <v>83</v>
      </c>
      <c r="F39" s="12"/>
      <c r="G39" s="12"/>
      <c r="H39" s="12"/>
      <c r="I39" s="40">
        <f>0+Q39</f>
        <v>0</v>
      </c>
      <c r="O39">
        <f>0+R39</f>
        <v>0</v>
      </c>
      <c r="Q39">
        <f>0+I40+I44</f>
        <v>0</v>
      </c>
      <c r="R39">
        <f>0+O40+O44</f>
        <v>0</v>
      </c>
    </row>
    <row r="40" spans="1:18" ht="25.5" x14ac:dyDescent="0.2">
      <c r="A40" s="25" t="s">
        <v>45</v>
      </c>
      <c r="B40" s="29" t="s">
        <v>72</v>
      </c>
      <c r="C40" s="29" t="s">
        <v>84</v>
      </c>
      <c r="D40" s="25" t="s">
        <v>47</v>
      </c>
      <c r="E40" s="30" t="s">
        <v>85</v>
      </c>
      <c r="F40" s="31" t="s">
        <v>58</v>
      </c>
      <c r="G40" s="32">
        <v>50</v>
      </c>
      <c r="H40" s="33">
        <v>0</v>
      </c>
      <c r="I40" s="34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35" t="s">
        <v>50</v>
      </c>
      <c r="E41" s="36" t="s">
        <v>47</v>
      </c>
    </row>
    <row r="42" spans="1:18" ht="38.25" x14ac:dyDescent="0.2">
      <c r="A42" s="37" t="s">
        <v>51</v>
      </c>
      <c r="E42" s="38" t="s">
        <v>124</v>
      </c>
    </row>
    <row r="43" spans="1:18" ht="38.25" x14ac:dyDescent="0.2">
      <c r="A43" t="s">
        <v>53</v>
      </c>
      <c r="E43" s="36" t="s">
        <v>87</v>
      </c>
    </row>
    <row r="44" spans="1:18" x14ac:dyDescent="0.2">
      <c r="A44" s="25" t="s">
        <v>45</v>
      </c>
      <c r="B44" s="29" t="s">
        <v>40</v>
      </c>
      <c r="C44" s="29" t="s">
        <v>88</v>
      </c>
      <c r="D44" s="25" t="s">
        <v>47</v>
      </c>
      <c r="E44" s="30" t="s">
        <v>89</v>
      </c>
      <c r="F44" s="31" t="s">
        <v>69</v>
      </c>
      <c r="G44" s="32">
        <v>250</v>
      </c>
      <c r="H44" s="33">
        <v>0</v>
      </c>
      <c r="I44" s="34">
        <f>ROUND(ROUND(H44,2)*ROUND(G44,3),2)</f>
        <v>0</v>
      </c>
      <c r="O44">
        <f>(I44*21)/100</f>
        <v>0</v>
      </c>
      <c r="P44" t="s">
        <v>23</v>
      </c>
    </row>
    <row r="45" spans="1:18" x14ac:dyDescent="0.2">
      <c r="A45" s="35" t="s">
        <v>50</v>
      </c>
      <c r="E45" s="36" t="s">
        <v>47</v>
      </c>
    </row>
    <row r="46" spans="1:18" x14ac:dyDescent="0.2">
      <c r="A46" s="37" t="s">
        <v>51</v>
      </c>
      <c r="E46" s="38" t="s">
        <v>122</v>
      </c>
    </row>
    <row r="47" spans="1:18" ht="25.5" x14ac:dyDescent="0.2">
      <c r="A47" t="s">
        <v>53</v>
      </c>
      <c r="E47" s="36" t="s">
        <v>91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129</v>
      </c>
      <c r="I3" s="41">
        <f>0+I9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7" t="s">
        <v>125</v>
      </c>
      <c r="C4" s="4" t="s">
        <v>126</v>
      </c>
      <c r="D4" s="7"/>
      <c r="E4" s="18" t="s">
        <v>127</v>
      </c>
      <c r="F4" s="8"/>
      <c r="G4" s="8"/>
      <c r="H4" s="16"/>
      <c r="I4" s="16"/>
      <c r="O4" t="s">
        <v>20</v>
      </c>
      <c r="P4" t="s">
        <v>23</v>
      </c>
    </row>
    <row r="5" spans="1:18" ht="12.75" customHeight="1" x14ac:dyDescent="0.25">
      <c r="A5" t="s">
        <v>128</v>
      </c>
      <c r="B5" s="20" t="s">
        <v>18</v>
      </c>
      <c r="C5" s="3" t="s">
        <v>129</v>
      </c>
      <c r="D5" s="2"/>
      <c r="E5" s="21" t="s">
        <v>130</v>
      </c>
      <c r="F5" s="12"/>
      <c r="G5" s="12"/>
      <c r="H5" s="12"/>
      <c r="I5" s="12"/>
      <c r="O5" t="s">
        <v>21</v>
      </c>
      <c r="P5" t="s">
        <v>23</v>
      </c>
    </row>
    <row r="6" spans="1:18" ht="12.75" customHeight="1" x14ac:dyDescent="0.2">
      <c r="A6" s="1" t="s">
        <v>26</v>
      </c>
      <c r="B6" s="1" t="s">
        <v>28</v>
      </c>
      <c r="C6" s="1" t="s">
        <v>30</v>
      </c>
      <c r="D6" s="1" t="s">
        <v>31</v>
      </c>
      <c r="E6" s="1" t="s">
        <v>32</v>
      </c>
      <c r="F6" s="1" t="s">
        <v>34</v>
      </c>
      <c r="G6" s="1" t="s">
        <v>36</v>
      </c>
      <c r="H6" s="1" t="s">
        <v>38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39</v>
      </c>
      <c r="I7" s="19" t="s">
        <v>41</v>
      </c>
    </row>
    <row r="8" spans="1:18" ht="12.75" customHeight="1" x14ac:dyDescent="0.2">
      <c r="A8" s="19" t="s">
        <v>27</v>
      </c>
      <c r="B8" s="19" t="s">
        <v>29</v>
      </c>
      <c r="C8" s="19" t="s">
        <v>23</v>
      </c>
      <c r="D8" s="19" t="s">
        <v>22</v>
      </c>
      <c r="E8" s="19" t="s">
        <v>33</v>
      </c>
      <c r="F8" s="19" t="s">
        <v>35</v>
      </c>
      <c r="G8" s="19" t="s">
        <v>37</v>
      </c>
      <c r="H8" s="19" t="s">
        <v>40</v>
      </c>
      <c r="I8" s="19" t="s">
        <v>42</v>
      </c>
    </row>
    <row r="9" spans="1:18" ht="12.75" customHeight="1" x14ac:dyDescent="0.2">
      <c r="A9" s="22" t="s">
        <v>43</v>
      </c>
      <c r="B9" s="22"/>
      <c r="C9" s="26" t="s">
        <v>27</v>
      </c>
      <c r="D9" s="22"/>
      <c r="E9" s="27" t="s">
        <v>131</v>
      </c>
      <c r="F9" s="22"/>
      <c r="G9" s="22"/>
      <c r="H9" s="22"/>
      <c r="I9" s="28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25.5" x14ac:dyDescent="0.2">
      <c r="A10" s="25" t="s">
        <v>45</v>
      </c>
      <c r="B10" s="29" t="s">
        <v>29</v>
      </c>
      <c r="C10" s="29" t="s">
        <v>132</v>
      </c>
      <c r="D10" s="25" t="s">
        <v>102</v>
      </c>
      <c r="E10" s="30" t="s">
        <v>133</v>
      </c>
      <c r="F10" s="31" t="s">
        <v>134</v>
      </c>
      <c r="G10" s="32">
        <v>1</v>
      </c>
      <c r="H10" s="33">
        <v>0</v>
      </c>
      <c r="I10" s="34">
        <f>ROUND(ROUND(H10,2)*ROUND(G10,3),2)</f>
        <v>0</v>
      </c>
      <c r="O10">
        <f>(I10*21)/100</f>
        <v>0</v>
      </c>
      <c r="P10" t="s">
        <v>23</v>
      </c>
    </row>
    <row r="11" spans="1:18" x14ac:dyDescent="0.2">
      <c r="A11" s="35" t="s">
        <v>50</v>
      </c>
      <c r="E11" s="36" t="s">
        <v>47</v>
      </c>
    </row>
    <row r="12" spans="1:18" x14ac:dyDescent="0.2">
      <c r="A12" s="37" t="s">
        <v>51</v>
      </c>
      <c r="E12" s="38" t="s">
        <v>47</v>
      </c>
    </row>
    <row r="13" spans="1:18" x14ac:dyDescent="0.2">
      <c r="A13" t="s">
        <v>53</v>
      </c>
      <c r="E13" s="36" t="s">
        <v>47</v>
      </c>
    </row>
    <row r="14" spans="1:18" ht="25.5" x14ac:dyDescent="0.2">
      <c r="A14" s="25" t="s">
        <v>45</v>
      </c>
      <c r="B14" s="29" t="s">
        <v>23</v>
      </c>
      <c r="C14" s="29" t="s">
        <v>135</v>
      </c>
      <c r="D14" s="25" t="s">
        <v>102</v>
      </c>
      <c r="E14" s="30" t="s">
        <v>136</v>
      </c>
      <c r="F14" s="31" t="s">
        <v>134</v>
      </c>
      <c r="G14" s="32">
        <v>1</v>
      </c>
      <c r="H14" s="33">
        <v>0</v>
      </c>
      <c r="I14" s="34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35" t="s">
        <v>50</v>
      </c>
      <c r="E15" s="36" t="s">
        <v>47</v>
      </c>
    </row>
    <row r="16" spans="1:18" x14ac:dyDescent="0.2">
      <c r="A16" s="37" t="s">
        <v>51</v>
      </c>
      <c r="E16" s="38" t="s">
        <v>47</v>
      </c>
    </row>
    <row r="17" spans="1:16" x14ac:dyDescent="0.2">
      <c r="A17" t="s">
        <v>53</v>
      </c>
      <c r="E17" s="36" t="s">
        <v>47</v>
      </c>
    </row>
    <row r="18" spans="1:16" x14ac:dyDescent="0.2">
      <c r="A18" s="25" t="s">
        <v>45</v>
      </c>
      <c r="B18" s="29" t="s">
        <v>22</v>
      </c>
      <c r="C18" s="29" t="s">
        <v>137</v>
      </c>
      <c r="D18" s="25" t="s">
        <v>47</v>
      </c>
      <c r="E18" s="30" t="s">
        <v>138</v>
      </c>
      <c r="F18" s="31" t="s">
        <v>134</v>
      </c>
      <c r="G18" s="32">
        <v>1</v>
      </c>
      <c r="H18" s="33">
        <v>0</v>
      </c>
      <c r="I18" s="34">
        <f>ROUND(ROUND(H18,2)*ROUND(G18,3),2)</f>
        <v>0</v>
      </c>
      <c r="O18">
        <f>(I18*21)/100</f>
        <v>0</v>
      </c>
      <c r="P18" t="s">
        <v>23</v>
      </c>
    </row>
    <row r="19" spans="1:16" x14ac:dyDescent="0.2">
      <c r="A19" s="35" t="s">
        <v>50</v>
      </c>
      <c r="E19" s="36" t="s">
        <v>47</v>
      </c>
    </row>
    <row r="20" spans="1:16" x14ac:dyDescent="0.2">
      <c r="A20" s="37" t="s">
        <v>51</v>
      </c>
      <c r="E20" s="38" t="s">
        <v>47</v>
      </c>
    </row>
    <row r="21" spans="1:16" x14ac:dyDescent="0.2">
      <c r="A21" t="s">
        <v>53</v>
      </c>
      <c r="E21" s="36" t="s">
        <v>139</v>
      </c>
    </row>
  </sheetData>
  <sheetProtection sheet="1" objects="1" scenarios="1"/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140</v>
      </c>
      <c r="I3" s="4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140</v>
      </c>
      <c r="D4" s="2"/>
      <c r="E4" s="21" t="s">
        <v>141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22" t="s">
        <v>43</v>
      </c>
      <c r="B8" s="22"/>
      <c r="C8" s="26" t="s">
        <v>27</v>
      </c>
      <c r="D8" s="22"/>
      <c r="E8" s="27" t="s">
        <v>131</v>
      </c>
      <c r="F8" s="22"/>
      <c r="G8" s="22"/>
      <c r="H8" s="22"/>
      <c r="I8" s="28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5" t="s">
        <v>45</v>
      </c>
      <c r="B9" s="29" t="s">
        <v>29</v>
      </c>
      <c r="C9" s="29" t="s">
        <v>142</v>
      </c>
      <c r="D9" s="25" t="s">
        <v>47</v>
      </c>
      <c r="E9" s="30" t="s">
        <v>143</v>
      </c>
      <c r="F9" s="31" t="s">
        <v>134</v>
      </c>
      <c r="G9" s="32">
        <v>1</v>
      </c>
      <c r="H9" s="33">
        <v>0</v>
      </c>
      <c r="I9" s="34">
        <f>ROUND(ROUND(H9,2)*ROUND(G9,3),2)</f>
        <v>0</v>
      </c>
      <c r="O9">
        <f>(I9*21)/100</f>
        <v>0</v>
      </c>
      <c r="P9" t="s">
        <v>23</v>
      </c>
    </row>
    <row r="10" spans="1:18" ht="165.75" x14ac:dyDescent="0.2">
      <c r="A10" s="35" t="s">
        <v>50</v>
      </c>
      <c r="E10" s="36" t="s">
        <v>144</v>
      </c>
    </row>
    <row r="11" spans="1:18" x14ac:dyDescent="0.2">
      <c r="A11" s="37" t="s">
        <v>51</v>
      </c>
      <c r="E11" s="38" t="s">
        <v>47</v>
      </c>
    </row>
    <row r="12" spans="1:18" x14ac:dyDescent="0.2">
      <c r="A12" t="s">
        <v>53</v>
      </c>
      <c r="E12" s="36" t="s">
        <v>145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I. úsek</vt:lpstr>
      <vt:lpstr>II. úsek</vt:lpstr>
      <vt:lpstr>III. úsek</vt:lpstr>
      <vt:lpstr>IV. úsek</vt:lpstr>
      <vt:lpstr>SO 000_Vedlejší</vt:lpstr>
      <vt:lpstr>SO 901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Kiršová Iva</cp:lastModifiedBy>
  <dcterms:modified xsi:type="dcterms:W3CDTF">2021-04-06T09:43:39Z</dcterms:modified>
  <cp:category/>
  <cp:contentStatus/>
</cp:coreProperties>
</file>